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comments1.xml" ContentType="application/vnd.openxmlformats-officedocument.spreadsheetml.comments+xml"/>
  <Override PartName="/xl/threadedComments/threadedComment1.xml" ContentType="application/vnd.ms-excel.threadedcomments+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11.xml" ContentType="application/vnd.ms-office.chartstyle+xml"/>
  <Override PartName="/xl/charts/colors11.xml" ContentType="application/vnd.ms-office.chartcolorsty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32.xml" ContentType="application/vnd.openxmlformats-officedocument.spreadsheetml.pivotTable+xml"/>
  <Override PartName="/xl/pivotTables/pivotTable33.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34.xml" ContentType="application/vnd.openxmlformats-officedocument.spreadsheetml.pivotTable+xml"/>
  <Override PartName="/xl/drawings/drawing9.xml" ContentType="application/vnd.openxmlformats-officedocument.drawing+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01"/>
  <workbookPr hidePivotFieldList="1"/>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36" documentId="13_ncr:1_{503F577C-3F40-4625-BC6E-453B42AAE264}" xr6:coauthVersionLast="47" xr6:coauthVersionMax="47" xr10:uidLastSave="{7AB84B1D-2832-4A05-A1F6-A7711FB79688}"/>
  <bookViews>
    <workbookView xWindow="-110" yWindow="-110" windowWidth="19420" windowHeight="10300" tabRatio="708" firstSheet="7" activeTab="7" xr2:uid="{00000000-000D-0000-FFFF-FFFF00000000}"/>
  </bookViews>
  <sheets>
    <sheet name="Dashboard" sheetId="5" r:id="rId1"/>
    <sheet name="Sheet2" sheetId="16" state="hidden" r:id="rId2"/>
    <sheet name="Sheet3" sheetId="17" state="hidden" r:id="rId3"/>
    <sheet name="Sheet1" sheetId="19" state="hidden" r:id="rId4"/>
    <sheet name="Sheet4" sheetId="26" state="hidden" r:id="rId5"/>
    <sheet name="Sheet6" sheetId="27" state="hidden" r:id="rId6"/>
    <sheet name="Sheet7" sheetId="30" state="hidden" r:id="rId7"/>
    <sheet name="Fellows" sheetId="1" r:id="rId8"/>
    <sheet name="Status" sheetId="21" state="hidden" r:id="rId9"/>
    <sheet name="By Cohort" sheetId="14" r:id="rId10"/>
    <sheet name="By year" sheetId="8" r:id="rId11"/>
    <sheet name="Institution of employment" sheetId="6" r:id="rId12"/>
    <sheet name="Av time to completion" sheetId="20" r:id="rId13"/>
    <sheet name="Gender" sheetId="10" r:id="rId14"/>
    <sheet name="Sheet8" sheetId="29" r:id="rId15"/>
    <sheet name="Pivot Table" sheetId="4" state="hidden" r:id="rId16"/>
    <sheet name="Institution of registration" sheetId="7" state="hidden" r:id="rId17"/>
    <sheet name="Time in the program" sheetId="23" state="hidden" r:id="rId18"/>
    <sheet name="Sheet5" sheetId="25" state="hidden" r:id="rId19"/>
  </sheets>
  <definedNames>
    <definedName name="_xlnm._FilterDatabase" localSheetId="7" hidden="1">Fellows!$A$1:$Y$241</definedName>
    <definedName name="_xlchart.v2.0" hidden="1">'Av time to completion'!$B$34:$B$43</definedName>
    <definedName name="Slicer_Cohort">#N/A</definedName>
    <definedName name="Slicer_Gender">#N/A</definedName>
    <definedName name="Slicer_Institution_of_employment_at_registration">#N/A</definedName>
    <definedName name="Slicer_Institution_of_registration">#N/A</definedName>
  </definedNames>
  <calcPr calcId="191028"/>
  <pivotCaches>
    <pivotCache cacheId="2584" r:id="rId20"/>
    <pivotCache cacheId="2585" r:id="rId21"/>
    <pivotCache cacheId="2586" r:id="rId22"/>
    <pivotCache cacheId="2587" r:id="rId23"/>
  </pivotCaches>
  <extLst>
    <ext xmlns:x14="http://schemas.microsoft.com/office/spreadsheetml/2009/9/main" uri="{BBE1A952-AA13-448e-AADC-164F8A28A991}">
      <x14:slicerCaches>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211" i="1" l="1"/>
  <c r="U211" i="1"/>
  <c r="V211" i="1" s="1"/>
  <c r="U131" i="1"/>
  <c r="V131" i="1" s="1"/>
  <c r="W131" i="1"/>
  <c r="W153" i="1" l="1"/>
  <c r="U153" i="1"/>
  <c r="V153" i="1" s="1"/>
  <c r="U214" i="1" l="1"/>
  <c r="V214" i="1" s="1"/>
  <c r="U181" i="1"/>
  <c r="V181" i="1" s="1"/>
  <c r="M241" i="1"/>
  <c r="N241" i="1" s="1"/>
  <c r="U241" i="1" s="1"/>
  <c r="M240" i="1"/>
  <c r="N240" i="1" s="1"/>
  <c r="M239" i="1"/>
  <c r="N239" i="1" s="1"/>
  <c r="M238" i="1"/>
  <c r="N238" i="1" s="1"/>
  <c r="M237" i="1"/>
  <c r="N237" i="1" s="1"/>
  <c r="V237" i="1" s="1"/>
  <c r="M236" i="1"/>
  <c r="N236" i="1" s="1"/>
  <c r="V236" i="1" s="1"/>
  <c r="M235" i="1"/>
  <c r="N235" i="1" s="1"/>
  <c r="V235" i="1" s="1"/>
  <c r="M234" i="1"/>
  <c r="N234" i="1" s="1"/>
  <c r="U234" i="1" s="1"/>
  <c r="M233" i="1"/>
  <c r="N233" i="1" s="1"/>
  <c r="U233" i="1" s="1"/>
  <c r="M232" i="1"/>
  <c r="N232" i="1" s="1"/>
  <c r="M231" i="1"/>
  <c r="N231" i="1" s="1"/>
  <c r="U231" i="1" s="1"/>
  <c r="M230" i="1"/>
  <c r="N230" i="1" s="1"/>
  <c r="M229" i="1"/>
  <c r="N229" i="1" s="1"/>
  <c r="V229" i="1" s="1"/>
  <c r="M228" i="1"/>
  <c r="N228" i="1" s="1"/>
  <c r="U228" i="1" s="1"/>
  <c r="M227" i="1"/>
  <c r="N227" i="1" s="1"/>
  <c r="V227" i="1" s="1"/>
  <c r="M226" i="1"/>
  <c r="N226" i="1" s="1"/>
  <c r="V226" i="1" s="1"/>
  <c r="M225" i="1"/>
  <c r="N225" i="1" s="1"/>
  <c r="U225" i="1" s="1"/>
  <c r="M224" i="1"/>
  <c r="N224" i="1" s="1"/>
  <c r="M223" i="1"/>
  <c r="N223" i="1" s="1"/>
  <c r="M222" i="1"/>
  <c r="N222" i="1" s="1"/>
  <c r="U222" i="1" s="1"/>
  <c r="V224" i="1" l="1"/>
  <c r="U224" i="1"/>
  <c r="U232" i="1"/>
  <c r="V232" i="1"/>
  <c r="V240" i="1"/>
  <c r="U240" i="1"/>
  <c r="V230" i="1"/>
  <c r="U230" i="1"/>
  <c r="U238" i="1"/>
  <c r="V238" i="1"/>
  <c r="U223" i="1"/>
  <c r="V223" i="1"/>
  <c r="U239" i="1"/>
  <c r="V239" i="1"/>
  <c r="V234" i="1"/>
  <c r="U236" i="1"/>
  <c r="V228" i="1"/>
  <c r="U226" i="1"/>
  <c r="V222" i="1"/>
  <c r="U227" i="1"/>
  <c r="U235" i="1"/>
  <c r="V231" i="1"/>
  <c r="U229" i="1"/>
  <c r="U237" i="1"/>
  <c r="V225" i="1"/>
  <c r="V233" i="1"/>
  <c r="V241" i="1"/>
  <c r="W205" i="1" l="1"/>
  <c r="U205" i="1"/>
  <c r="V205" i="1" s="1"/>
  <c r="W174" i="1"/>
  <c r="U174" i="1"/>
  <c r="V174" i="1" s="1"/>
  <c r="W84" i="1"/>
  <c r="U84" i="1"/>
  <c r="V84" i="1" s="1"/>
  <c r="W209" i="1"/>
  <c r="U209" i="1"/>
  <c r="V209" i="1" s="1"/>
  <c r="W177" i="1"/>
  <c r="W121" i="1"/>
  <c r="W105" i="1"/>
  <c r="W85" i="1"/>
  <c r="W69" i="1"/>
  <c r="W41" i="1"/>
  <c r="W26" i="1"/>
  <c r="W86" i="1"/>
  <c r="W15" i="1"/>
  <c r="W13" i="1"/>
  <c r="W159" i="1"/>
  <c r="W4" i="1"/>
  <c r="W145" i="1"/>
  <c r="W3" i="1"/>
  <c r="W74" i="1"/>
  <c r="W108" i="1"/>
  <c r="W58" i="1"/>
  <c r="W39" i="1"/>
  <c r="W166" i="1"/>
  <c r="W180" i="1"/>
  <c r="W150" i="1"/>
  <c r="W52" i="1"/>
  <c r="W66" i="1"/>
  <c r="W59" i="1"/>
  <c r="W161" i="1"/>
  <c r="W110" i="1"/>
  <c r="W64" i="1"/>
  <c r="W157" i="1"/>
  <c r="W21" i="1"/>
  <c r="W75" i="1"/>
  <c r="W117" i="1"/>
  <c r="W178" i="1"/>
  <c r="W43" i="1"/>
  <c r="W171" i="1"/>
  <c r="W83" i="1"/>
  <c r="W98" i="1"/>
  <c r="W9" i="1"/>
  <c r="W183" i="1"/>
  <c r="W186" i="1"/>
  <c r="W154" i="1"/>
  <c r="W152" i="1"/>
  <c r="W149" i="1"/>
  <c r="W147" i="1"/>
  <c r="W138" i="1"/>
  <c r="W120" i="1"/>
  <c r="W123" i="1"/>
  <c r="W116" i="1"/>
  <c r="W103" i="1"/>
  <c r="W97" i="1"/>
  <c r="W72" i="1"/>
  <c r="W63" i="1"/>
  <c r="W60" i="1"/>
  <c r="W207" i="1"/>
  <c r="W51" i="1"/>
  <c r="W34" i="1"/>
  <c r="W36" i="1"/>
  <c r="W6" i="1"/>
  <c r="W14" i="1"/>
  <c r="W113" i="1"/>
  <c r="W28" i="1"/>
  <c r="W99" i="1"/>
  <c r="W203" i="1"/>
  <c r="W132" i="1"/>
  <c r="W156" i="1"/>
  <c r="W146" i="1"/>
  <c r="W2" i="1"/>
  <c r="W115" i="1"/>
  <c r="W125" i="1"/>
  <c r="W119" i="1"/>
  <c r="W112" i="1"/>
  <c r="W133" i="1"/>
  <c r="W195" i="1"/>
  <c r="W109" i="1"/>
  <c r="W89" i="1"/>
  <c r="W91" i="1"/>
  <c r="W76" i="1"/>
  <c r="W141" i="1"/>
  <c r="W50" i="1"/>
  <c r="W204" i="1"/>
  <c r="W158" i="1"/>
  <c r="W27" i="1"/>
  <c r="W25" i="1"/>
  <c r="W106" i="1"/>
  <c r="W118" i="1"/>
  <c r="W111" i="1"/>
  <c r="W160" i="1"/>
  <c r="W107" i="1"/>
  <c r="W88" i="1"/>
  <c r="W87" i="1"/>
  <c r="W100" i="1"/>
  <c r="W81" i="1"/>
  <c r="W78" i="1"/>
  <c r="W68" i="1"/>
  <c r="W65" i="1"/>
  <c r="W49" i="1"/>
  <c r="W192" i="1"/>
  <c r="W217" i="1"/>
  <c r="W55" i="1"/>
  <c r="W35" i="1"/>
  <c r="W40" i="1"/>
  <c r="W61" i="1"/>
  <c r="W200" i="1"/>
  <c r="W172" i="1"/>
  <c r="W144" i="1"/>
  <c r="W191" i="1"/>
  <c r="W167" i="1"/>
  <c r="W137" i="1"/>
  <c r="W140" i="1"/>
  <c r="W128" i="1"/>
  <c r="W126" i="1"/>
  <c r="W129" i="1"/>
  <c r="W101" i="1"/>
  <c r="W114" i="1"/>
  <c r="W82" i="1"/>
  <c r="W79" i="1"/>
  <c r="W77" i="1"/>
  <c r="W62" i="1"/>
  <c r="W210" i="1"/>
  <c r="W45" i="1"/>
  <c r="W33" i="1"/>
  <c r="W42" i="1"/>
  <c r="W31" i="1"/>
  <c r="W29" i="1"/>
  <c r="W17" i="1"/>
  <c r="W12" i="1"/>
  <c r="W23" i="1"/>
  <c r="W176" i="1"/>
  <c r="W19" i="1"/>
  <c r="W142" i="1"/>
  <c r="W148" i="1"/>
  <c r="W122" i="1"/>
  <c r="W143" i="1"/>
  <c r="W95" i="1"/>
  <c r="W90" i="1"/>
  <c r="W70" i="1"/>
  <c r="W170" i="1"/>
  <c r="W151" i="1"/>
  <c r="W38" i="1"/>
  <c r="W102" i="1"/>
  <c r="W11" i="1"/>
  <c r="W20" i="1"/>
  <c r="W18" i="1"/>
  <c r="W8" i="1"/>
  <c r="W198" i="1"/>
  <c r="W22" i="1"/>
  <c r="W134" i="1"/>
  <c r="W135" i="1"/>
  <c r="W5" i="1"/>
  <c r="W124" i="1"/>
  <c r="W139" i="1"/>
  <c r="W93" i="1"/>
  <c r="W10" i="1"/>
  <c r="W185" i="1"/>
  <c r="W56" i="1"/>
  <c r="W44" i="1"/>
  <c r="W7" i="1"/>
  <c r="W165" i="1"/>
  <c r="W80" i="1"/>
  <c r="W16" i="1"/>
  <c r="W130" i="1"/>
  <c r="W71" i="1"/>
  <c r="W53" i="1"/>
  <c r="W208" i="1"/>
  <c r="W188" i="1"/>
  <c r="W187" i="1"/>
  <c r="W190" i="1"/>
  <c r="W168" i="1"/>
  <c r="W164" i="1"/>
  <c r="W104" i="1"/>
  <c r="W136" i="1"/>
  <c r="W54" i="1"/>
  <c r="W194" i="1"/>
  <c r="W94" i="1"/>
  <c r="W67" i="1"/>
  <c r="W206" i="1"/>
  <c r="W47" i="1"/>
  <c r="W32" i="1"/>
  <c r="W37" i="1"/>
  <c r="U177" i="1"/>
  <c r="V177" i="1" s="1"/>
  <c r="U121" i="1"/>
  <c r="U105" i="1"/>
  <c r="V105" i="1" s="1"/>
  <c r="U85" i="1"/>
  <c r="U69" i="1"/>
  <c r="U41" i="1"/>
  <c r="U26" i="1"/>
  <c r="U86" i="1"/>
  <c r="U15" i="1"/>
  <c r="U13" i="1"/>
  <c r="U159" i="1"/>
  <c r="U4" i="1"/>
  <c r="U145" i="1"/>
  <c r="U3" i="1"/>
  <c r="U74" i="1"/>
  <c r="U108" i="1"/>
  <c r="U58" i="1"/>
  <c r="U39" i="1"/>
  <c r="U166" i="1"/>
  <c r="U180" i="1"/>
  <c r="U150" i="1"/>
  <c r="U52" i="1"/>
  <c r="U66" i="1"/>
  <c r="U59" i="1"/>
  <c r="U161" i="1"/>
  <c r="U110" i="1"/>
  <c r="V110" i="1" s="1"/>
  <c r="U64" i="1"/>
  <c r="U157" i="1"/>
  <c r="U21" i="1"/>
  <c r="U75" i="1"/>
  <c r="U117" i="1"/>
  <c r="U178" i="1"/>
  <c r="V178" i="1" s="1"/>
  <c r="U43" i="1"/>
  <c r="U171" i="1"/>
  <c r="U83" i="1"/>
  <c r="U98" i="1"/>
  <c r="U9" i="1"/>
  <c r="U183" i="1"/>
  <c r="U186" i="1"/>
  <c r="U154" i="1"/>
  <c r="U152" i="1"/>
  <c r="U149" i="1"/>
  <c r="U147" i="1"/>
  <c r="U138" i="1"/>
  <c r="U120" i="1"/>
  <c r="U123" i="1"/>
  <c r="V123" i="1" s="1"/>
  <c r="U116" i="1"/>
  <c r="U103" i="1"/>
  <c r="U97" i="1"/>
  <c r="U72" i="1"/>
  <c r="U63" i="1"/>
  <c r="U60" i="1"/>
  <c r="U207" i="1"/>
  <c r="U51" i="1"/>
  <c r="U34" i="1"/>
  <c r="U36" i="1"/>
  <c r="U6" i="1"/>
  <c r="U14" i="1"/>
  <c r="U113" i="1"/>
  <c r="U28" i="1"/>
  <c r="U99" i="1"/>
  <c r="U203" i="1"/>
  <c r="U132" i="1"/>
  <c r="U156" i="1"/>
  <c r="U146" i="1"/>
  <c r="U2" i="1"/>
  <c r="U115" i="1"/>
  <c r="U125" i="1"/>
  <c r="U119" i="1"/>
  <c r="U112" i="1"/>
  <c r="U133" i="1"/>
  <c r="U195" i="1"/>
  <c r="U109" i="1"/>
  <c r="U89" i="1"/>
  <c r="U91" i="1"/>
  <c r="U76" i="1"/>
  <c r="U141" i="1"/>
  <c r="U50" i="1"/>
  <c r="U204" i="1"/>
  <c r="V204" i="1" s="1"/>
  <c r="U158" i="1"/>
  <c r="U27" i="1"/>
  <c r="U25" i="1"/>
  <c r="U106" i="1"/>
  <c r="U118" i="1"/>
  <c r="U111" i="1"/>
  <c r="U160" i="1"/>
  <c r="U107" i="1"/>
  <c r="U88" i="1"/>
  <c r="U87" i="1"/>
  <c r="U100" i="1"/>
  <c r="U81" i="1"/>
  <c r="U78" i="1"/>
  <c r="U68" i="1"/>
  <c r="U65" i="1"/>
  <c r="U49" i="1"/>
  <c r="U192" i="1"/>
  <c r="U217" i="1"/>
  <c r="U55" i="1"/>
  <c r="U35" i="1"/>
  <c r="U40" i="1"/>
  <c r="U61" i="1"/>
  <c r="U200" i="1"/>
  <c r="U172" i="1"/>
  <c r="U144" i="1"/>
  <c r="U191" i="1"/>
  <c r="U167" i="1"/>
  <c r="U137" i="1"/>
  <c r="U140" i="1"/>
  <c r="U128" i="1"/>
  <c r="U126" i="1"/>
  <c r="U129" i="1"/>
  <c r="U101" i="1"/>
  <c r="U114" i="1"/>
  <c r="U82" i="1"/>
  <c r="U79" i="1"/>
  <c r="U77" i="1"/>
  <c r="U62" i="1"/>
  <c r="U210" i="1"/>
  <c r="U45" i="1"/>
  <c r="U33" i="1"/>
  <c r="U42" i="1"/>
  <c r="U31" i="1"/>
  <c r="U29" i="1"/>
  <c r="U17" i="1"/>
  <c r="U12" i="1"/>
  <c r="U23" i="1"/>
  <c r="U176" i="1"/>
  <c r="U19" i="1"/>
  <c r="U142" i="1"/>
  <c r="U148" i="1"/>
  <c r="U122" i="1"/>
  <c r="U143" i="1"/>
  <c r="U95" i="1"/>
  <c r="U90" i="1"/>
  <c r="U70" i="1"/>
  <c r="U170" i="1"/>
  <c r="U151" i="1"/>
  <c r="U38" i="1"/>
  <c r="U102" i="1"/>
  <c r="U11" i="1"/>
  <c r="U20" i="1"/>
  <c r="U18" i="1"/>
  <c r="U8" i="1"/>
  <c r="U198" i="1"/>
  <c r="U22" i="1"/>
  <c r="U134" i="1"/>
  <c r="U135" i="1"/>
  <c r="U5" i="1"/>
  <c r="U124" i="1"/>
  <c r="U139" i="1"/>
  <c r="U93" i="1"/>
  <c r="U10" i="1"/>
  <c r="U185" i="1"/>
  <c r="U56" i="1"/>
  <c r="U44" i="1"/>
  <c r="U7" i="1"/>
  <c r="U165" i="1"/>
  <c r="U80" i="1"/>
  <c r="U16" i="1"/>
  <c r="U130" i="1"/>
  <c r="U71" i="1"/>
  <c r="U53" i="1"/>
  <c r="U208" i="1"/>
  <c r="U188" i="1"/>
  <c r="U187" i="1"/>
  <c r="U190" i="1"/>
  <c r="U168" i="1"/>
  <c r="U164" i="1"/>
  <c r="U104" i="1"/>
  <c r="U136" i="1"/>
  <c r="U54" i="1"/>
  <c r="U194" i="1"/>
  <c r="U94" i="1"/>
  <c r="U67" i="1"/>
  <c r="U206" i="1"/>
  <c r="U47" i="1"/>
  <c r="U32" i="1"/>
  <c r="U37" i="1"/>
  <c r="W24" i="1"/>
  <c r="U24" i="1"/>
  <c r="V99" i="1"/>
  <c r="Q34" i="5"/>
  <c r="V86" i="1" l="1"/>
  <c r="V59" i="1" l="1"/>
  <c r="V66" i="1"/>
  <c r="V15" i="1"/>
  <c r="F2" i="25"/>
  <c r="F3" i="25"/>
  <c r="F4" i="25"/>
  <c r="F5" i="25"/>
  <c r="F6" i="25"/>
  <c r="F7" i="25"/>
  <c r="F8" i="25"/>
  <c r="F9" i="25"/>
  <c r="F10" i="25"/>
  <c r="F11" i="25"/>
  <c r="F12" i="25"/>
  <c r="F13" i="25"/>
  <c r="F14" i="25"/>
  <c r="V7" i="1" l="1"/>
  <c r="V203" i="1"/>
  <c r="V108" i="1"/>
  <c r="V13" i="1" l="1"/>
  <c r="R13" i="1"/>
  <c r="V74" i="1"/>
  <c r="R74" i="1"/>
  <c r="V36" i="1"/>
  <c r="R36" i="1"/>
  <c r="V4" i="1"/>
  <c r="R4" i="1"/>
  <c r="V52" i="1"/>
  <c r="R52" i="1"/>
  <c r="V98" i="1"/>
  <c r="R98" i="1"/>
  <c r="V3" i="1"/>
  <c r="R3" i="1"/>
  <c r="V85" i="1"/>
  <c r="R85" i="1"/>
  <c r="V145" i="1"/>
  <c r="R145" i="1"/>
  <c r="V160" i="1" l="1"/>
  <c r="R160" i="1"/>
  <c r="V166" i="1" l="1"/>
  <c r="R166" i="1"/>
  <c r="V207" i="1" l="1"/>
  <c r="R207" i="1"/>
  <c r="V69" i="1" l="1"/>
  <c r="R69" i="1"/>
  <c r="V58" i="1" l="1"/>
  <c r="R58" i="1"/>
  <c r="V121" i="1"/>
  <c r="R121" i="1"/>
  <c r="V103" i="1"/>
  <c r="R103" i="1"/>
  <c r="V150" i="1"/>
  <c r="R150" i="1"/>
  <c r="V210" i="1" l="1"/>
  <c r="R210" i="1"/>
  <c r="V39" i="1" l="1"/>
  <c r="R39" i="1"/>
  <c r="R200" i="1"/>
  <c r="R180" i="1"/>
  <c r="R161" i="1"/>
  <c r="R64" i="1"/>
  <c r="R157" i="1"/>
  <c r="R21" i="1"/>
  <c r="R75" i="1"/>
  <c r="R117" i="1"/>
  <c r="R43" i="1"/>
  <c r="R171" i="1"/>
  <c r="R83" i="1"/>
  <c r="R9" i="1"/>
  <c r="R183" i="1"/>
  <c r="R186" i="1"/>
  <c r="R154" i="1"/>
  <c r="R152" i="1"/>
  <c r="R149" i="1"/>
  <c r="R147" i="1"/>
  <c r="R138" i="1"/>
  <c r="R120" i="1"/>
  <c r="R116" i="1"/>
  <c r="R97" i="1"/>
  <c r="R72" i="1"/>
  <c r="R63" i="1"/>
  <c r="R60" i="1"/>
  <c r="R51" i="1"/>
  <c r="R34" i="1"/>
  <c r="R6" i="1"/>
  <c r="R14" i="1"/>
  <c r="R132" i="1"/>
  <c r="R156" i="1"/>
  <c r="R146" i="1"/>
  <c r="R2" i="1"/>
  <c r="R115" i="1"/>
  <c r="R125" i="1"/>
  <c r="R119" i="1"/>
  <c r="R112" i="1"/>
  <c r="R133" i="1"/>
  <c r="R118" i="1"/>
  <c r="R195" i="1"/>
  <c r="R109" i="1"/>
  <c r="R89" i="1"/>
  <c r="R111" i="1"/>
  <c r="R91" i="1"/>
  <c r="R76" i="1"/>
  <c r="R141" i="1"/>
  <c r="R50" i="1"/>
  <c r="R158" i="1"/>
  <c r="R27" i="1"/>
  <c r="R25" i="1"/>
  <c r="R176" i="1"/>
  <c r="R22" i="1"/>
  <c r="R107" i="1"/>
  <c r="R88" i="1"/>
  <c r="R87" i="1"/>
  <c r="R100" i="1"/>
  <c r="R81" i="1"/>
  <c r="R78" i="1"/>
  <c r="R68" i="1"/>
  <c r="R130" i="1"/>
  <c r="R65" i="1"/>
  <c r="R49" i="1"/>
  <c r="R192" i="1"/>
  <c r="R217" i="1"/>
  <c r="R55" i="1"/>
  <c r="R35" i="1"/>
  <c r="R40" i="1"/>
  <c r="R172" i="1"/>
  <c r="R144" i="1"/>
  <c r="R191" i="1"/>
  <c r="R167" i="1"/>
  <c r="R137" i="1"/>
  <c r="R140" i="1"/>
  <c r="R128" i="1"/>
  <c r="R126" i="1"/>
  <c r="R129" i="1"/>
  <c r="R101" i="1"/>
  <c r="R114" i="1"/>
  <c r="R82" i="1"/>
  <c r="R79" i="1"/>
  <c r="R77" i="1"/>
  <c r="R62" i="1"/>
  <c r="R71" i="1"/>
  <c r="R45" i="1"/>
  <c r="R33" i="1"/>
  <c r="R42" i="1"/>
  <c r="R31" i="1"/>
  <c r="R29" i="1"/>
  <c r="R17" i="1"/>
  <c r="R12" i="1"/>
  <c r="R23" i="1"/>
  <c r="R53" i="1"/>
  <c r="R19" i="1"/>
  <c r="R142" i="1"/>
  <c r="R148" i="1"/>
  <c r="R122" i="1"/>
  <c r="R143" i="1"/>
  <c r="R95" i="1"/>
  <c r="R90" i="1"/>
  <c r="R70" i="1"/>
  <c r="R170" i="1"/>
  <c r="R208" i="1"/>
  <c r="R151" i="1"/>
  <c r="R38" i="1"/>
  <c r="R102" i="1"/>
  <c r="R11" i="1"/>
  <c r="R20" i="1"/>
  <c r="R18" i="1"/>
  <c r="R8" i="1"/>
  <c r="R134" i="1"/>
  <c r="R135" i="1"/>
  <c r="R113" i="1"/>
  <c r="R5" i="1"/>
  <c r="R124" i="1"/>
  <c r="R139" i="1"/>
  <c r="R93" i="1"/>
  <c r="R28" i="1"/>
  <c r="R10" i="1"/>
  <c r="R185" i="1"/>
  <c r="R56" i="1"/>
  <c r="R44" i="1"/>
  <c r="R106" i="1"/>
  <c r="R61" i="1"/>
  <c r="R188" i="1"/>
  <c r="R187" i="1"/>
  <c r="R190" i="1"/>
  <c r="R168" i="1"/>
  <c r="R164" i="1"/>
  <c r="R104" i="1"/>
  <c r="R136" i="1"/>
  <c r="R54" i="1"/>
  <c r="R198" i="1"/>
  <c r="R94" i="1"/>
  <c r="R67" i="1"/>
  <c r="R165" i="1"/>
  <c r="R194" i="1"/>
  <c r="R80" i="1"/>
  <c r="R206" i="1"/>
  <c r="R16" i="1"/>
  <c r="R47" i="1"/>
  <c r="R32" i="1"/>
  <c r="R37" i="1"/>
  <c r="R24" i="1"/>
  <c r="V159" i="1" l="1"/>
  <c r="R159" i="1"/>
  <c r="V41" i="1"/>
  <c r="R41" i="1"/>
  <c r="V171" i="1"/>
  <c r="V156" i="1"/>
  <c r="V97" i="1"/>
  <c r="V21" i="1" l="1"/>
  <c r="V60" i="1" l="1"/>
  <c r="V157" i="1"/>
  <c r="V186" i="1" l="1"/>
  <c r="V138" i="1" l="1"/>
  <c r="V180" i="1" l="1"/>
  <c r="V137" i="1" l="1"/>
  <c r="V115" i="1" l="1"/>
  <c r="V45" i="1" l="1"/>
  <c r="V161" i="1" l="1"/>
  <c r="V122" i="1" l="1"/>
  <c r="V9" i="1" l="1"/>
  <c r="V89" i="1" l="1"/>
  <c r="V43" i="1" l="1"/>
  <c r="V117" i="1" l="1"/>
  <c r="V149" i="1" l="1"/>
  <c r="V76" i="1"/>
  <c r="U3" i="4" l="1"/>
  <c r="U2" i="4"/>
  <c r="V200" i="1" l="1"/>
  <c r="V192" i="1" l="1"/>
  <c r="V63" i="1" l="1"/>
  <c r="V62" i="1"/>
  <c r="V34" i="1" l="1"/>
  <c r="V183" i="1" l="1"/>
  <c r="V154" i="1" l="1"/>
  <c r="V83" i="1" l="1"/>
  <c r="V133" i="1" l="1"/>
  <c r="V81" i="1" l="1"/>
  <c r="V51" i="1"/>
  <c r="V116" i="1" l="1"/>
  <c r="V25" i="1" l="1"/>
  <c r="V64" i="1" l="1"/>
  <c r="V75" i="1" l="1"/>
  <c r="V10" i="1"/>
  <c r="V185" i="1"/>
  <c r="V56" i="1"/>
  <c r="V44" i="1"/>
  <c r="V22" i="1"/>
  <c r="V16" i="1"/>
  <c r="V33" i="1" l="1"/>
  <c r="V100" i="1" l="1"/>
  <c r="V217" i="1"/>
  <c r="V101" i="1"/>
  <c r="V152" i="1" l="1"/>
  <c r="V31" i="1"/>
  <c r="V50" i="1" l="1"/>
  <c r="V42" i="1" l="1"/>
  <c r="V28" i="1" l="1"/>
  <c r="V14" i="1"/>
  <c r="V147" i="1" l="1"/>
  <c r="V120" i="1"/>
  <c r="V72" i="1"/>
  <c r="V113" i="1"/>
  <c r="V6" i="1"/>
  <c r="V132" i="1"/>
  <c r="V146" i="1"/>
  <c r="V2" i="1"/>
  <c r="V125" i="1"/>
  <c r="V119" i="1"/>
  <c r="V112" i="1"/>
  <c r="V106" i="1"/>
  <c r="V195" i="1"/>
  <c r="V109" i="1"/>
  <c r="V91" i="1"/>
  <c r="V141" i="1"/>
  <c r="V158" i="1"/>
  <c r="V27" i="1"/>
  <c r="V118" i="1"/>
  <c r="V111" i="1"/>
  <c r="V107" i="1"/>
  <c r="V88" i="1"/>
  <c r="V87" i="1"/>
  <c r="V78" i="1"/>
  <c r="V68" i="1"/>
  <c r="V61" i="1"/>
  <c r="V65" i="1"/>
  <c r="V49" i="1"/>
  <c r="V55" i="1"/>
  <c r="V35" i="1"/>
  <c r="V40" i="1"/>
  <c r="V172" i="1"/>
  <c r="V144" i="1"/>
  <c r="V191" i="1"/>
  <c r="V167" i="1"/>
  <c r="V140" i="1"/>
  <c r="V128" i="1"/>
  <c r="V126" i="1"/>
  <c r="V129" i="1"/>
  <c r="V114" i="1"/>
  <c r="V82" i="1"/>
  <c r="V79" i="1"/>
  <c r="V77" i="1"/>
  <c r="V29" i="1"/>
  <c r="V17" i="1"/>
  <c r="V12" i="1"/>
  <c r="V23" i="1"/>
  <c r="V176" i="1"/>
  <c r="V19" i="1"/>
  <c r="V142" i="1"/>
  <c r="V148" i="1"/>
  <c r="V143" i="1"/>
  <c r="V95" i="1"/>
  <c r="V90" i="1"/>
  <c r="V70" i="1"/>
  <c r="V170" i="1"/>
  <c r="V18" i="1"/>
  <c r="V198" i="1"/>
  <c r="V151" i="1"/>
  <c r="V38" i="1"/>
  <c r="V102" i="1"/>
  <c r="V11" i="1"/>
  <c r="V20" i="1"/>
  <c r="V8" i="1"/>
  <c r="V134" i="1"/>
  <c r="V135" i="1"/>
  <c r="V165" i="1"/>
  <c r="V5" i="1"/>
  <c r="V124" i="1"/>
  <c r="V139" i="1"/>
  <c r="V93" i="1"/>
  <c r="V80" i="1"/>
  <c r="V37" i="1"/>
  <c r="V32" i="1"/>
  <c r="V47" i="1"/>
  <c r="V208" i="1"/>
  <c r="V206" i="1"/>
  <c r="V53" i="1"/>
  <c r="V194" i="1"/>
  <c r="V71" i="1"/>
  <c r="V67" i="1"/>
  <c r="V94" i="1"/>
  <c r="V130" i="1"/>
  <c r="V54" i="1"/>
  <c r="V136" i="1"/>
  <c r="V104" i="1"/>
  <c r="V164" i="1"/>
  <c r="V168" i="1"/>
  <c r="V190" i="1"/>
  <c r="V187" i="1"/>
  <c r="V188" i="1"/>
  <c r="V24" i="1"/>
  <c r="M37" i="1" l="1"/>
  <c r="M32" i="1"/>
  <c r="M47" i="1"/>
  <c r="M208" i="1"/>
  <c r="M206" i="1"/>
  <c r="M53" i="1"/>
  <c r="M194" i="1"/>
  <c r="M71" i="1"/>
  <c r="M67" i="1"/>
  <c r="M94" i="1"/>
  <c r="M130" i="1"/>
  <c r="M54" i="1"/>
  <c r="M136" i="1"/>
  <c r="M104" i="1"/>
  <c r="M164" i="1"/>
  <c r="M168" i="1"/>
  <c r="M190" i="1"/>
  <c r="M187" i="1"/>
  <c r="M188" i="1"/>
  <c r="M7" i="1"/>
  <c r="N7" i="1" s="1"/>
  <c r="R7" i="1" s="1"/>
  <c r="M16" i="1"/>
  <c r="M22" i="1"/>
  <c r="M44" i="1"/>
  <c r="M56" i="1"/>
  <c r="M185" i="1"/>
  <c r="M10" i="1"/>
  <c r="M30" i="1"/>
  <c r="N30" i="1" s="1"/>
  <c r="M80" i="1"/>
  <c r="M93" i="1"/>
  <c r="M139" i="1"/>
  <c r="M124" i="1"/>
  <c r="M5" i="1"/>
  <c r="M165" i="1"/>
  <c r="M135" i="1"/>
  <c r="M134" i="1"/>
  <c r="M8" i="1"/>
  <c r="M18" i="1"/>
  <c r="M20" i="1"/>
  <c r="M11" i="1"/>
  <c r="M102" i="1"/>
  <c r="M38" i="1"/>
  <c r="M151" i="1"/>
  <c r="M198" i="1"/>
  <c r="M46" i="1"/>
  <c r="N46" i="1" s="1"/>
  <c r="M170" i="1"/>
  <c r="M48" i="1"/>
  <c r="N48" i="1" s="1"/>
  <c r="M70" i="1"/>
  <c r="M90" i="1"/>
  <c r="M95" i="1"/>
  <c r="M143" i="1"/>
  <c r="M122" i="1"/>
  <c r="M148" i="1"/>
  <c r="M142" i="1"/>
  <c r="M19" i="1"/>
  <c r="M57" i="1"/>
  <c r="N57" i="1" s="1"/>
  <c r="M176" i="1"/>
  <c r="M23" i="1"/>
  <c r="M12" i="1"/>
  <c r="M17" i="1"/>
  <c r="M29" i="1"/>
  <c r="M31" i="1"/>
  <c r="M42" i="1"/>
  <c r="M33" i="1"/>
  <c r="M45" i="1"/>
  <c r="M210" i="1"/>
  <c r="M200" i="1"/>
  <c r="M62" i="1"/>
  <c r="M77" i="1"/>
  <c r="M79" i="1"/>
  <c r="M82" i="1"/>
  <c r="M114" i="1"/>
  <c r="M73" i="1"/>
  <c r="N73" i="1" s="1"/>
  <c r="R73" i="1" s="1"/>
  <c r="M101" i="1"/>
  <c r="M129" i="1"/>
  <c r="M126" i="1"/>
  <c r="M128" i="1"/>
  <c r="M140" i="1"/>
  <c r="M137" i="1"/>
  <c r="M167" i="1"/>
  <c r="M191" i="1"/>
  <c r="M144" i="1"/>
  <c r="M172" i="1"/>
  <c r="M40" i="1"/>
  <c r="M35" i="1"/>
  <c r="M55" i="1"/>
  <c r="M217" i="1"/>
  <c r="M192" i="1"/>
  <c r="M49" i="1"/>
  <c r="M92" i="1"/>
  <c r="N92" i="1" s="1"/>
  <c r="R92" i="1" s="1"/>
  <c r="M65" i="1"/>
  <c r="M61" i="1"/>
  <c r="M68" i="1"/>
  <c r="M78" i="1"/>
  <c r="M96" i="1"/>
  <c r="N96" i="1" s="1"/>
  <c r="R96" i="1" s="1"/>
  <c r="M81" i="1"/>
  <c r="M100" i="1"/>
  <c r="M87" i="1"/>
  <c r="M88" i="1"/>
  <c r="M107" i="1"/>
  <c r="M111" i="1"/>
  <c r="M118" i="1"/>
  <c r="M160" i="1"/>
  <c r="M25" i="1"/>
  <c r="M27" i="1"/>
  <c r="M127" i="1"/>
  <c r="N127" i="1" s="1"/>
  <c r="R127" i="1" s="1"/>
  <c r="M158" i="1"/>
  <c r="M204" i="1"/>
  <c r="N204" i="1" s="1"/>
  <c r="R204" i="1" s="1"/>
  <c r="M50" i="1"/>
  <c r="M141" i="1"/>
  <c r="M76" i="1"/>
  <c r="M91" i="1"/>
  <c r="M99" i="1"/>
  <c r="N99" i="1" s="1"/>
  <c r="R99" i="1" s="1"/>
  <c r="M89" i="1"/>
  <c r="M109" i="1"/>
  <c r="M195" i="1"/>
  <c r="M106" i="1"/>
  <c r="M133" i="1"/>
  <c r="M112" i="1"/>
  <c r="M119" i="1"/>
  <c r="M125" i="1"/>
  <c r="M115" i="1"/>
  <c r="M2" i="1"/>
  <c r="M146" i="1"/>
  <c r="M156" i="1"/>
  <c r="M132" i="1"/>
  <c r="M203" i="1"/>
  <c r="R203" i="1" s="1"/>
  <c r="M131" i="1"/>
  <c r="N131" i="1" s="1"/>
  <c r="R131" i="1" s="1"/>
  <c r="M14" i="1"/>
  <c r="M6" i="1"/>
  <c r="M28" i="1"/>
  <c r="M36" i="1"/>
  <c r="M34" i="1"/>
  <c r="M51" i="1"/>
  <c r="M207" i="1"/>
  <c r="M113" i="1"/>
  <c r="M60" i="1"/>
  <c r="M63" i="1"/>
  <c r="M72" i="1"/>
  <c r="M97" i="1"/>
  <c r="M103" i="1"/>
  <c r="M116" i="1"/>
  <c r="M123" i="1"/>
  <c r="N123" i="1" s="1"/>
  <c r="R123" i="1" s="1"/>
  <c r="M120" i="1"/>
  <c r="M138" i="1"/>
  <c r="M147" i="1"/>
  <c r="M149" i="1"/>
  <c r="M152" i="1"/>
  <c r="M154" i="1"/>
  <c r="M186" i="1"/>
  <c r="M183" i="1"/>
  <c r="M153" i="1"/>
  <c r="N153" i="1" s="1"/>
  <c r="R153" i="1" s="1"/>
  <c r="M9" i="1"/>
  <c r="M155" i="1"/>
  <c r="N155" i="1" s="1"/>
  <c r="R155" i="1" s="1"/>
  <c r="M98" i="1"/>
  <c r="M83" i="1"/>
  <c r="M171" i="1"/>
  <c r="M43" i="1"/>
  <c r="M178" i="1"/>
  <c r="N178" i="1" s="1"/>
  <c r="R178" i="1" s="1"/>
  <c r="M117" i="1"/>
  <c r="M162" i="1"/>
  <c r="N162" i="1" s="1"/>
  <c r="R162" i="1" s="1"/>
  <c r="M163" i="1"/>
  <c r="N163" i="1" s="1"/>
  <c r="R163" i="1" s="1"/>
  <c r="M75" i="1"/>
  <c r="M21" i="1"/>
  <c r="M157" i="1"/>
  <c r="M64" i="1"/>
  <c r="M110" i="1"/>
  <c r="N110" i="1" s="1"/>
  <c r="R110" i="1" s="1"/>
  <c r="M169" i="1"/>
  <c r="N169" i="1" s="1"/>
  <c r="R169" i="1" s="1"/>
  <c r="M161" i="1"/>
  <c r="M59" i="1"/>
  <c r="N59" i="1" s="1"/>
  <c r="R59" i="1" s="1"/>
  <c r="M66" i="1"/>
  <c r="N66" i="1" s="1"/>
  <c r="R66" i="1" s="1"/>
  <c r="M173" i="1"/>
  <c r="N173" i="1" s="1"/>
  <c r="R173" i="1" s="1"/>
  <c r="M174" i="1"/>
  <c r="N174" i="1" s="1"/>
  <c r="R174" i="1" s="1"/>
  <c r="M175" i="1"/>
  <c r="N175" i="1" s="1"/>
  <c r="R175" i="1" s="1"/>
  <c r="M52" i="1"/>
  <c r="M150" i="1"/>
  <c r="M180" i="1"/>
  <c r="M179" i="1"/>
  <c r="N179" i="1" s="1"/>
  <c r="R179" i="1" s="1"/>
  <c r="M166" i="1"/>
  <c r="M181" i="1"/>
  <c r="N181" i="1" s="1"/>
  <c r="R181" i="1" s="1"/>
  <c r="M182" i="1"/>
  <c r="N182" i="1" s="1"/>
  <c r="R182" i="1" s="1"/>
  <c r="M39" i="1"/>
  <c r="M184" i="1"/>
  <c r="N184" i="1" s="1"/>
  <c r="R184" i="1" s="1"/>
  <c r="M58" i="1"/>
  <c r="M209" i="1"/>
  <c r="N209" i="1" s="1"/>
  <c r="R209" i="1" s="1"/>
  <c r="M108" i="1"/>
  <c r="N108" i="1" s="1"/>
  <c r="R108" i="1" s="1"/>
  <c r="M74" i="1"/>
  <c r="M189" i="1"/>
  <c r="N189" i="1" s="1"/>
  <c r="R189" i="1" s="1"/>
  <c r="M3" i="1"/>
  <c r="M145" i="1"/>
  <c r="M4" i="1"/>
  <c r="M193" i="1"/>
  <c r="N193" i="1" s="1"/>
  <c r="R193" i="1" s="1"/>
  <c r="M159" i="1"/>
  <c r="M13" i="1"/>
  <c r="M196" i="1"/>
  <c r="N196" i="1" s="1"/>
  <c r="R196" i="1" s="1"/>
  <c r="M197" i="1"/>
  <c r="N197" i="1" s="1"/>
  <c r="R197" i="1" s="1"/>
  <c r="M15" i="1"/>
  <c r="N15" i="1" s="1"/>
  <c r="R15" i="1" s="1"/>
  <c r="M199" i="1"/>
  <c r="N199" i="1" s="1"/>
  <c r="R199" i="1" s="1"/>
  <c r="M86" i="1"/>
  <c r="N86" i="1" s="1"/>
  <c r="R86" i="1" s="1"/>
  <c r="M201" i="1"/>
  <c r="N201" i="1" s="1"/>
  <c r="R201" i="1" s="1"/>
  <c r="M202" i="1"/>
  <c r="N202" i="1" s="1"/>
  <c r="R202" i="1" s="1"/>
  <c r="M26" i="1"/>
  <c r="M41" i="1"/>
  <c r="M205" i="1"/>
  <c r="N205" i="1" s="1"/>
  <c r="R205" i="1" s="1"/>
  <c r="M69" i="1"/>
  <c r="M84" i="1"/>
  <c r="N84" i="1" s="1"/>
  <c r="R84" i="1" s="1"/>
  <c r="M85" i="1"/>
  <c r="M105" i="1"/>
  <c r="N105" i="1" s="1"/>
  <c r="R105" i="1" s="1"/>
  <c r="M121" i="1"/>
  <c r="M211" i="1"/>
  <c r="N211" i="1" s="1"/>
  <c r="R211" i="1" s="1"/>
  <c r="M212" i="1"/>
  <c r="N212" i="1" s="1"/>
  <c r="R212" i="1" s="1"/>
  <c r="M213" i="1"/>
  <c r="N213" i="1" s="1"/>
  <c r="R213" i="1" s="1"/>
  <c r="M214" i="1"/>
  <c r="N214" i="1" s="1"/>
  <c r="R214" i="1" s="1"/>
  <c r="M215" i="1"/>
  <c r="N215" i="1" s="1"/>
  <c r="R215" i="1" s="1"/>
  <c r="M216" i="1"/>
  <c r="N216" i="1" s="1"/>
  <c r="R216" i="1" s="1"/>
  <c r="M177" i="1"/>
  <c r="N177" i="1" s="1"/>
  <c r="R177" i="1" s="1"/>
  <c r="M218" i="1"/>
  <c r="N218" i="1" s="1"/>
  <c r="R218" i="1" s="1"/>
  <c r="M219" i="1"/>
  <c r="N219" i="1" s="1"/>
  <c r="R219" i="1" s="1"/>
  <c r="M220" i="1"/>
  <c r="N220" i="1" s="1"/>
  <c r="R220" i="1" s="1"/>
  <c r="M221" i="1"/>
  <c r="M24" i="1"/>
  <c r="U30" i="1" l="1"/>
  <c r="V30" i="1"/>
  <c r="N221" i="1"/>
  <c r="R221" i="1" s="1"/>
  <c r="R48" i="1"/>
  <c r="U48" i="1"/>
  <c r="R46" i="1"/>
  <c r="U46" i="1"/>
  <c r="R30" i="1"/>
  <c r="R57" i="1"/>
  <c r="U57" i="1"/>
  <c r="V218" i="1"/>
  <c r="U218" i="1"/>
  <c r="V169" i="1"/>
  <c r="U169" i="1"/>
  <c r="V220" i="1"/>
  <c r="U220" i="1"/>
  <c r="V219" i="1"/>
  <c r="U219" i="1"/>
  <c r="U162" i="1"/>
  <c r="U163" i="1"/>
  <c r="U155" i="1"/>
  <c r="U221" i="1" l="1"/>
  <c r="V221" i="1"/>
  <c r="V26" i="1"/>
  <c r="R26" i="1"/>
  <c r="V216" i="1"/>
  <c r="U216" i="1"/>
  <c r="V215" i="1"/>
  <c r="U215" i="1"/>
  <c r="V201" i="1"/>
  <c r="U201" i="1"/>
  <c r="V184" i="1"/>
  <c r="U184" i="1"/>
  <c r="V213" i="1"/>
  <c r="U213" i="1"/>
  <c r="V182" i="1"/>
  <c r="U182" i="1"/>
  <c r="V212" i="1"/>
  <c r="U212" i="1"/>
  <c r="V175" i="1"/>
  <c r="U175" i="1"/>
  <c r="V202" i="1"/>
  <c r="U202" i="1"/>
  <c r="V196" i="1"/>
  <c r="U196" i="1"/>
  <c r="V197" i="1"/>
  <c r="U197" i="1"/>
  <c r="V199" i="1"/>
  <c r="U199" i="1"/>
  <c r="V193" i="1"/>
  <c r="U193" i="1"/>
  <c r="V179" i="1"/>
  <c r="U179" i="1"/>
  <c r="V189" i="1"/>
  <c r="U189" i="1"/>
  <c r="V173" i="1"/>
  <c r="U173" i="1"/>
  <c r="V127" i="1"/>
  <c r="U127" i="1"/>
  <c r="V96" i="1"/>
  <c r="U96" i="1"/>
  <c r="V92" i="1"/>
  <c r="U92" i="1"/>
  <c r="V73" i="1"/>
  <c r="U73" i="1"/>
  <c r="V57" i="1"/>
  <c r="V48" i="1"/>
  <c r="V46" i="1"/>
  <c r="V162" i="1"/>
  <c r="V155" i="1"/>
  <c r="V163" i="1"/>
  <c r="P34" i="5" l="1"/>
  <c r="P35" i="5" s="1"/>
  <c r="P37" i="5"/>
  <c r="P38" i="5" s="1"/>
  <c r="P36" i="5"/>
  <c r="R38" i="5"/>
  <c r="R3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tc={8043F2D6-00E2-4F36-9BCD-1CCA9D1D3BB3}</author>
  </authors>
  <commentList>
    <comment ref="I235" authorId="0" shapeId="0" xr:uid="{8043F2D6-00E2-4F36-9BCD-1CCA9D1D3BB3}">
      <text>
        <t>[Threaded comment]
Your version of Excel allows you to read this threaded comment; however, any edits to it will get removed if the file is opened in a newer version of Excel. Learn more: https://go.microsoft.com/fwlink/?linkid=870924
Comment:
    which university in Malawi?</t>
      </text>
    </comment>
  </commentList>
</comments>
</file>

<file path=xl/sharedStrings.xml><?xml version="1.0" encoding="utf-8"?>
<sst xmlns="http://schemas.openxmlformats.org/spreadsheetml/2006/main" count="2840" uniqueCount="945">
  <si>
    <t>Fellows status by institution of employment at registration</t>
  </si>
  <si>
    <t>Count of S.No.</t>
  </si>
  <si>
    <t>Status</t>
  </si>
  <si>
    <t>Institution of employment at registration</t>
  </si>
  <si>
    <t>In progress: Above 60 months</t>
  </si>
  <si>
    <t>Completed:Delayed</t>
  </si>
  <si>
    <t xml:space="preserve"> Completed:On time</t>
  </si>
  <si>
    <t>Grand Total</t>
  </si>
  <si>
    <t>AGINCOURT</t>
  </si>
  <si>
    <t>APHRC</t>
  </si>
  <si>
    <t>Ifakara Health Institute</t>
  </si>
  <si>
    <t>Makerere University</t>
  </si>
  <si>
    <t>Moi University</t>
  </si>
  <si>
    <t>Obafemi Awolowo University</t>
  </si>
  <si>
    <t>University of Dar es Salaam</t>
  </si>
  <si>
    <t>University of Ibadan</t>
  </si>
  <si>
    <t>University of Malawi</t>
  </si>
  <si>
    <t>University of Nairobi</t>
  </si>
  <si>
    <t>University of Rwanda</t>
  </si>
  <si>
    <t>University of the Witwatersrand</t>
  </si>
  <si>
    <t>Fellows status by institution of registration</t>
  </si>
  <si>
    <t xml:space="preserve">Institution of registration </t>
  </si>
  <si>
    <t>Time to completion</t>
  </si>
  <si>
    <t>No. of graduates</t>
  </si>
  <si>
    <t>Average in months</t>
  </si>
  <si>
    <t>Average in yrs</t>
  </si>
  <si>
    <t>Std deviation in months</t>
  </si>
  <si>
    <t>median in months</t>
  </si>
  <si>
    <t>max months to completion</t>
  </si>
  <si>
    <t>median in yrs</t>
  </si>
  <si>
    <t>min months to completion</t>
  </si>
  <si>
    <t>Number of fellows</t>
  </si>
  <si>
    <t xml:space="preserve">Average of Time to completion since enrolling CARTA (Months) </t>
  </si>
  <si>
    <t xml:space="preserve">StdDev of Time to completion since enrolling CARTA (Months) </t>
  </si>
  <si>
    <t xml:space="preserve">Max of Time to completion since enrolling CARTA (Months) </t>
  </si>
  <si>
    <t xml:space="preserve">Min of Time to completion since enrolling CARTA (Months) </t>
  </si>
  <si>
    <t>Current PhD Status (Completed/In Progress)</t>
  </si>
  <si>
    <t>Completed</t>
  </si>
  <si>
    <t>(Multiple Items)</t>
  </si>
  <si>
    <t>Column Labels</t>
  </si>
  <si>
    <t>Female</t>
  </si>
  <si>
    <t>Male</t>
  </si>
  <si>
    <t>Row Labels</t>
  </si>
  <si>
    <t>In progress</t>
  </si>
  <si>
    <t>S.No.</t>
  </si>
  <si>
    <t>Unique ID</t>
  </si>
  <si>
    <t xml:space="preserve">First Name </t>
  </si>
  <si>
    <t>Middle Name</t>
  </si>
  <si>
    <t>Surname</t>
  </si>
  <si>
    <t>Gender</t>
  </si>
  <si>
    <t>Cohort</t>
  </si>
  <si>
    <t>Nationality</t>
  </si>
  <si>
    <t>Date of PhD Registration</t>
  </si>
  <si>
    <t>Date of admission into CARTA</t>
  </si>
  <si>
    <t>Today</t>
  </si>
  <si>
    <t xml:space="preserve">In Progress: No. of months in the program </t>
  </si>
  <si>
    <t>Start date of LOA</t>
  </si>
  <si>
    <t>End of date of leave of Absence</t>
  </si>
  <si>
    <t>No. of months</t>
  </si>
  <si>
    <t>No. of months since enrolment</t>
  </si>
  <si>
    <t>Date of completion (Defended/Graduated)</t>
  </si>
  <si>
    <t xml:space="preserve">Time to completion since enrolling CARTA (Months) </t>
  </si>
  <si>
    <t xml:space="preserve">Time to completion since PhD registration (Months) </t>
  </si>
  <si>
    <t>C6/020</t>
  </si>
  <si>
    <t>Aanuoluwapo</t>
  </si>
  <si>
    <t>Omobolanle</t>
  </si>
  <si>
    <t>Olajubu</t>
  </si>
  <si>
    <t>Nigeria</t>
  </si>
  <si>
    <t>C9/015</t>
  </si>
  <si>
    <t>Abiket</t>
  </si>
  <si>
    <t>Nanfizat</t>
  </si>
  <si>
    <t>Alamukii</t>
  </si>
  <si>
    <t>C9/018</t>
  </si>
  <si>
    <t xml:space="preserve">Abimbola  </t>
  </si>
  <si>
    <t>Margaret</t>
  </si>
  <si>
    <t>Obimakinde</t>
  </si>
  <si>
    <t>C2/013</t>
  </si>
  <si>
    <t>Abiodun</t>
  </si>
  <si>
    <t>Olufunke</t>
  </si>
  <si>
    <t>Oluwatoba</t>
  </si>
  <si>
    <t>C7/003</t>
  </si>
  <si>
    <t>Abiola</t>
  </si>
  <si>
    <t>Olubusola</t>
  </si>
  <si>
    <t>Komolafe</t>
  </si>
  <si>
    <t>C2/001</t>
  </si>
  <si>
    <t>Adebolajo</t>
  </si>
  <si>
    <t>Adeyemo</t>
  </si>
  <si>
    <t>C3/001</t>
  </si>
  <si>
    <t>Adefolarin</t>
  </si>
  <si>
    <t>Olufolake</t>
  </si>
  <si>
    <t>Adeyinka</t>
  </si>
  <si>
    <t>C8/002</t>
  </si>
  <si>
    <t>Adeleye</t>
  </si>
  <si>
    <t>Adeomi</t>
  </si>
  <si>
    <t>C2/007</t>
  </si>
  <si>
    <t>Adeniyi</t>
  </si>
  <si>
    <t>Francis</t>
  </si>
  <si>
    <t>Fagbamigbe</t>
  </si>
  <si>
    <t>C3/004</t>
  </si>
  <si>
    <t>Adesola</t>
  </si>
  <si>
    <t>Oluwafunmilola</t>
  </si>
  <si>
    <t>Olumide</t>
  </si>
  <si>
    <t>C4/002</t>
  </si>
  <si>
    <t>Admire</t>
  </si>
  <si>
    <t>Takuranhamo</t>
  </si>
  <si>
    <t>Chikandiwa</t>
  </si>
  <si>
    <t>South Africa</t>
  </si>
  <si>
    <t>C9/021</t>
  </si>
  <si>
    <t xml:space="preserve">Alex </t>
  </si>
  <si>
    <t>John</t>
  </si>
  <si>
    <t>Ntamatungiro</t>
  </si>
  <si>
    <t>Tanzania</t>
  </si>
  <si>
    <t>C7/002</t>
  </si>
  <si>
    <t>Alexander</t>
  </si>
  <si>
    <t>-</t>
  </si>
  <si>
    <t>Kagaha</t>
  </si>
  <si>
    <t>Uganda</t>
  </si>
  <si>
    <t>C10/001</t>
  </si>
  <si>
    <t>Alice</t>
  </si>
  <si>
    <t>Muhayimana</t>
  </si>
  <si>
    <t>Rwanda</t>
  </si>
  <si>
    <t>C2/002</t>
  </si>
  <si>
    <t>Alinane Linda</t>
  </si>
  <si>
    <t>Nyondo-Mipando</t>
  </si>
  <si>
    <t>Malawi</t>
  </si>
  <si>
    <t>C4/003</t>
  </si>
  <si>
    <t>Andrew</t>
  </si>
  <si>
    <t>Tamale</t>
  </si>
  <si>
    <t>C3/002</t>
  </si>
  <si>
    <t>Angeline</t>
  </si>
  <si>
    <t>Chepchirchir</t>
  </si>
  <si>
    <t>Kenya</t>
  </si>
  <si>
    <t>C3/020</t>
  </si>
  <si>
    <t>Anitha</t>
  </si>
  <si>
    <t>Philbert</t>
  </si>
  <si>
    <t>C3/003</t>
  </si>
  <si>
    <t>Anne</t>
  </si>
  <si>
    <t>Majuma</t>
  </si>
  <si>
    <t>Khisa</t>
  </si>
  <si>
    <t>C8/014</t>
  </si>
  <si>
    <t>Atupele</t>
  </si>
  <si>
    <t>Ngina</t>
  </si>
  <si>
    <t>Mulaga</t>
  </si>
  <si>
    <t>C2/003</t>
  </si>
  <si>
    <t>Austin</t>
  </si>
  <si>
    <t>Henderson</t>
  </si>
  <si>
    <t>Mtethiwa</t>
  </si>
  <si>
    <t>C4/001</t>
  </si>
  <si>
    <t>Ayodele</t>
  </si>
  <si>
    <t>Alonge</t>
  </si>
  <si>
    <t>C1/001</t>
  </si>
  <si>
    <t>Babatunde</t>
  </si>
  <si>
    <t>Olubayo</t>
  </si>
  <si>
    <t>Adedokun</t>
  </si>
  <si>
    <t>Key</t>
  </si>
  <si>
    <t>C6/001</t>
  </si>
  <si>
    <t>Beatrice</t>
  </si>
  <si>
    <t>Waitherero</t>
  </si>
  <si>
    <t>Maina</t>
  </si>
  <si>
    <t>C10/006</t>
  </si>
  <si>
    <t>Beryl</t>
  </si>
  <si>
    <t>Chelangat</t>
  </si>
  <si>
    <t>Maritim</t>
  </si>
  <si>
    <t>C6/002</t>
  </si>
  <si>
    <t>Betty</t>
  </si>
  <si>
    <t>Karimi</t>
  </si>
  <si>
    <t>Mwiti</t>
  </si>
  <si>
    <t>C7/004</t>
  </si>
  <si>
    <t>Blessings</t>
  </si>
  <si>
    <t>Nyasilia Kaunda</t>
  </si>
  <si>
    <t>Kaunda-Khangamwa</t>
  </si>
  <si>
    <t>C4/004</t>
  </si>
  <si>
    <t>Boladale</t>
  </si>
  <si>
    <t>Moyosore</t>
  </si>
  <si>
    <t>Mapayi</t>
  </si>
  <si>
    <t>C2/008</t>
  </si>
  <si>
    <t>Tumwine</t>
  </si>
  <si>
    <t>Gabriel</t>
  </si>
  <si>
    <t>C4/005</t>
  </si>
  <si>
    <t>Bolutife</t>
  </si>
  <si>
    <t>Ayokunnu</t>
  </si>
  <si>
    <t>Olusanya</t>
  </si>
  <si>
    <t>C1/003</t>
  </si>
  <si>
    <t>Caroline</t>
  </si>
  <si>
    <t>Sultan</t>
  </si>
  <si>
    <t>Sambai</t>
  </si>
  <si>
    <t>Completed below 60 months</t>
  </si>
  <si>
    <t>C4/007</t>
  </si>
  <si>
    <t>Jepkoech</t>
  </si>
  <si>
    <t>Sawe</t>
  </si>
  <si>
    <t>C7/006</t>
  </si>
  <si>
    <t>Catherine</t>
  </si>
  <si>
    <t>Mawia</t>
  </si>
  <si>
    <t>Musyoka</t>
  </si>
  <si>
    <t>C5/002</t>
  </si>
  <si>
    <t>Celestin</t>
  </si>
  <si>
    <t>Ndikumana</t>
  </si>
  <si>
    <t>C7/005</t>
  </si>
  <si>
    <t>Banamwana</t>
  </si>
  <si>
    <t>C1/002</t>
  </si>
  <si>
    <t>Celine</t>
  </si>
  <si>
    <t>Niwemahoro</t>
  </si>
  <si>
    <t>Completed within 51 months</t>
  </si>
  <si>
    <t>C3/006</t>
  </si>
  <si>
    <t>Charles</t>
  </si>
  <si>
    <t>Masulani</t>
  </si>
  <si>
    <t>Mwale</t>
  </si>
  <si>
    <t>C9/008</t>
  </si>
  <si>
    <t xml:space="preserve">Charles </t>
  </si>
  <si>
    <t>Ssemugabo</t>
  </si>
  <si>
    <t>C5/001</t>
  </si>
  <si>
    <t>Cheikh Mbacké</t>
  </si>
  <si>
    <t>Faye</t>
  </si>
  <si>
    <t>Senegal</t>
  </si>
  <si>
    <t>C10/007</t>
  </si>
  <si>
    <t>Chinenyenwa</t>
  </si>
  <si>
    <t>Maria Dorathy</t>
  </si>
  <si>
    <t>Ohia</t>
  </si>
  <si>
    <t>* Had commenced her PhD before joining CARTA</t>
  </si>
  <si>
    <t>C4/006</t>
  </si>
  <si>
    <t>Chrispus</t>
  </si>
  <si>
    <t>Mayora</t>
  </si>
  <si>
    <t>C8/008</t>
  </si>
  <si>
    <t>Christine</t>
  </si>
  <si>
    <t>Minoo</t>
  </si>
  <si>
    <t>Mbindyo</t>
  </si>
  <si>
    <t>C2/004</t>
  </si>
  <si>
    <t>Diana</t>
  </si>
  <si>
    <t>Menya</t>
  </si>
  <si>
    <t>C4/008</t>
  </si>
  <si>
    <t>Dieter</t>
  </si>
  <si>
    <t>Hartmann</t>
  </si>
  <si>
    <t>C3/009</t>
  </si>
  <si>
    <t>Evangeline</t>
  </si>
  <si>
    <t>Wawira</t>
  </si>
  <si>
    <t>Njiru</t>
  </si>
  <si>
    <t>C1/004</t>
  </si>
  <si>
    <t>Dieudonne</t>
  </si>
  <si>
    <t>Uwizeye</t>
  </si>
  <si>
    <t>Completed above 60 months</t>
  </si>
  <si>
    <t>C3/011</t>
  </si>
  <si>
    <t>Emmanuel</t>
  </si>
  <si>
    <t>Shema</t>
  </si>
  <si>
    <t>C5/006</t>
  </si>
  <si>
    <t>Wilson</t>
  </si>
  <si>
    <t>Kaindoa</t>
  </si>
  <si>
    <t>C6/006</t>
  </si>
  <si>
    <t>Eniola</t>
  </si>
  <si>
    <t>Bambgboye</t>
  </si>
  <si>
    <t>C7/007</t>
  </si>
  <si>
    <t>Olubukola</t>
  </si>
  <si>
    <t>Cadmus</t>
  </si>
  <si>
    <t>C9/001</t>
  </si>
  <si>
    <t>Ernest</t>
  </si>
  <si>
    <t>Yamie</t>
  </si>
  <si>
    <t>Moya</t>
  </si>
  <si>
    <t>C1/007</t>
  </si>
  <si>
    <t>Esnat</t>
  </si>
  <si>
    <t>Dorothy</t>
  </si>
  <si>
    <t>Chirwa</t>
  </si>
  <si>
    <t>C1/013</t>
  </si>
  <si>
    <t>Esther</t>
  </si>
  <si>
    <t>Clyde</t>
  </si>
  <si>
    <t>Nabakwe</t>
  </si>
  <si>
    <t>C5/003</t>
  </si>
  <si>
    <t>Kikelomo</t>
  </si>
  <si>
    <t>Afolabi</t>
  </si>
  <si>
    <t>C2/005</t>
  </si>
  <si>
    <t>Evaline</t>
  </si>
  <si>
    <t>Mcharo</t>
  </si>
  <si>
    <t>C3/021</t>
  </si>
  <si>
    <t>Providence</t>
  </si>
  <si>
    <t>Jechirchir</t>
  </si>
  <si>
    <t>Kiptoo</t>
  </si>
  <si>
    <t>C9/010</t>
  </si>
  <si>
    <t>Evelyne</t>
  </si>
  <si>
    <t>Kantarama</t>
  </si>
  <si>
    <t>C8/020</t>
  </si>
  <si>
    <t>Faustin</t>
  </si>
  <si>
    <t>Ntirenganya</t>
  </si>
  <si>
    <t>C7/011</t>
  </si>
  <si>
    <t>Felishana</t>
  </si>
  <si>
    <t>Jepkosgei</t>
  </si>
  <si>
    <t>Cherop</t>
  </si>
  <si>
    <t>C5/009</t>
  </si>
  <si>
    <t>Felix</t>
  </si>
  <si>
    <t>Khuluza</t>
  </si>
  <si>
    <t>C4/011</t>
  </si>
  <si>
    <t>Flavia</t>
  </si>
  <si>
    <t>Kiweewa</t>
  </si>
  <si>
    <t>Matovu</t>
  </si>
  <si>
    <t>C7/012</t>
  </si>
  <si>
    <t>Folake</t>
  </si>
  <si>
    <t>Barakat</t>
  </si>
  <si>
    <t>Lawal</t>
  </si>
  <si>
    <t>C8/016</t>
  </si>
  <si>
    <t>Folashayo</t>
  </si>
  <si>
    <t>Ikenna Peter</t>
  </si>
  <si>
    <t>Adeniji</t>
  </si>
  <si>
    <t>C5/008</t>
  </si>
  <si>
    <t>Folusho</t>
  </si>
  <si>
    <t>Mubowale</t>
  </si>
  <si>
    <t>Balogun</t>
  </si>
  <si>
    <t>C8/021</t>
  </si>
  <si>
    <t>Foluso</t>
  </si>
  <si>
    <t>Ayobami</t>
  </si>
  <si>
    <t>Atiba</t>
  </si>
  <si>
    <t>C1/010</t>
  </si>
  <si>
    <t>François</t>
  </si>
  <si>
    <t>Niragire</t>
  </si>
  <si>
    <t>C5/010</t>
  </si>
  <si>
    <t>Fred</t>
  </si>
  <si>
    <t>Maniragaba</t>
  </si>
  <si>
    <t>C10/010</t>
  </si>
  <si>
    <t xml:space="preserve">Frederick </t>
  </si>
  <si>
    <t>Oporia</t>
  </si>
  <si>
    <t>C3/012</t>
  </si>
  <si>
    <t>Fredrick</t>
  </si>
  <si>
    <t>Okoth</t>
  </si>
  <si>
    <t>Okaka</t>
  </si>
  <si>
    <t>C1/009</t>
  </si>
  <si>
    <t>Fresier</t>
  </si>
  <si>
    <t>Maseko</t>
  </si>
  <si>
    <t>C7/013</t>
  </si>
  <si>
    <t>Funmilola</t>
  </si>
  <si>
    <t>Folasade</t>
  </si>
  <si>
    <t>Oyinlola</t>
  </si>
  <si>
    <t>C4/016</t>
  </si>
  <si>
    <t>Jackline</t>
  </si>
  <si>
    <t>Sitienei</t>
  </si>
  <si>
    <t>C9/013</t>
  </si>
  <si>
    <t>Funmito</t>
  </si>
  <si>
    <t>Omolola</t>
  </si>
  <si>
    <t>Fehintola</t>
  </si>
  <si>
    <t>C8/013</t>
  </si>
  <si>
    <t>Getrude</t>
  </si>
  <si>
    <t>Shepelo</t>
  </si>
  <si>
    <t>Peter</t>
  </si>
  <si>
    <t>C6/008</t>
  </si>
  <si>
    <t>Godwin</t>
  </si>
  <si>
    <t>Anywar</t>
  </si>
  <si>
    <t>C4/012</t>
  </si>
  <si>
    <t>Grace</t>
  </si>
  <si>
    <t>Wambura</t>
  </si>
  <si>
    <t>Mbuthia</t>
  </si>
  <si>
    <t>C5/011</t>
  </si>
  <si>
    <t>Hellen</t>
  </si>
  <si>
    <t>Jepngetich</t>
  </si>
  <si>
    <t>C4/013</t>
  </si>
  <si>
    <t>Henry</t>
  </si>
  <si>
    <t>Zakumumpa</t>
  </si>
  <si>
    <t>C2/009</t>
  </si>
  <si>
    <t>Herbert</t>
  </si>
  <si>
    <t>Hudson</t>
  </si>
  <si>
    <t>Longwe</t>
  </si>
  <si>
    <t>C5/013</t>
  </si>
  <si>
    <t>Ikeola</t>
  </si>
  <si>
    <t>Adejoke</t>
  </si>
  <si>
    <t>Adeoye</t>
  </si>
  <si>
    <t>C4/014</t>
  </si>
  <si>
    <t>Irene</t>
  </si>
  <si>
    <t>Richard</t>
  </si>
  <si>
    <t>Moshi</t>
  </si>
  <si>
    <t>C8/005</t>
  </si>
  <si>
    <t>Jacob</t>
  </si>
  <si>
    <t>Wale</t>
  </si>
  <si>
    <t>Mobolaji</t>
  </si>
  <si>
    <t>C10/011</t>
  </si>
  <si>
    <t>James</t>
  </si>
  <si>
    <t>Mburu</t>
  </si>
  <si>
    <t>Kang'ethe</t>
  </si>
  <si>
    <t>C10/012</t>
  </si>
  <si>
    <t>Muleme</t>
  </si>
  <si>
    <t>C10/003</t>
  </si>
  <si>
    <t>Jean de la Croix</t>
  </si>
  <si>
    <t>Allen</t>
  </si>
  <si>
    <t>Ingabire</t>
  </si>
  <si>
    <t>C5/015</t>
  </si>
  <si>
    <t>Jeanette</t>
  </si>
  <si>
    <t>Dawa</t>
  </si>
  <si>
    <t>C5/016</t>
  </si>
  <si>
    <t>Jepchirchir</t>
  </si>
  <si>
    <t>Kiplagat</t>
  </si>
  <si>
    <t>C6/011</t>
  </si>
  <si>
    <t>Joan</t>
  </si>
  <si>
    <t>Nankya</t>
  </si>
  <si>
    <t>Mutyoba</t>
  </si>
  <si>
    <t>C3/013</t>
  </si>
  <si>
    <t>Joel</t>
  </si>
  <si>
    <t>Olayiwola</t>
  </si>
  <si>
    <t>Faronbi</t>
  </si>
  <si>
    <t>C6/009</t>
  </si>
  <si>
    <t>Olugbenga</t>
  </si>
  <si>
    <t>Abe</t>
  </si>
  <si>
    <t>C5/007</t>
  </si>
  <si>
    <t>Wamuyu</t>
  </si>
  <si>
    <t>Karumi</t>
  </si>
  <si>
    <t>C2/010</t>
  </si>
  <si>
    <t>Joseph</t>
  </si>
  <si>
    <t>Maurice</t>
  </si>
  <si>
    <t>Mutisya</t>
  </si>
  <si>
    <t>C1/011</t>
  </si>
  <si>
    <t>Joshua</t>
  </si>
  <si>
    <t>Odunayo</t>
  </si>
  <si>
    <t>Akinyemi</t>
  </si>
  <si>
    <t>C3/014</t>
  </si>
  <si>
    <t>Judith</t>
  </si>
  <si>
    <t>Nekesa</t>
  </si>
  <si>
    <t>Mangeni</t>
  </si>
  <si>
    <t>C5/012</t>
  </si>
  <si>
    <t>Hillary</t>
  </si>
  <si>
    <t>Kipruto</t>
  </si>
  <si>
    <t>Sang</t>
  </si>
  <si>
    <t>C7/015</t>
  </si>
  <si>
    <t>Reegan Mulubwa</t>
  </si>
  <si>
    <t>Mwansa-Kambafwile</t>
  </si>
  <si>
    <t>C8/004</t>
  </si>
  <si>
    <t>Julienne</t>
  </si>
  <si>
    <t>Murererehe</t>
  </si>
  <si>
    <t>C6/010</t>
  </si>
  <si>
    <t>Justin</t>
  </si>
  <si>
    <t>Kumala</t>
  </si>
  <si>
    <t>C5/014</t>
  </si>
  <si>
    <t>Justine</t>
  </si>
  <si>
    <t>Nnakate</t>
  </si>
  <si>
    <t>Bukenya</t>
  </si>
  <si>
    <t>C4/017</t>
  </si>
  <si>
    <t>Kaitesi</t>
  </si>
  <si>
    <t>Batamuliza</t>
  </si>
  <si>
    <t>Mukara</t>
  </si>
  <si>
    <t>C3/005</t>
  </si>
  <si>
    <t>Kato</t>
  </si>
  <si>
    <t xml:space="preserve">Drago </t>
  </si>
  <si>
    <t>C7/016</t>
  </si>
  <si>
    <t>Kellen</t>
  </si>
  <si>
    <t>Joyce</t>
  </si>
  <si>
    <t>C1/015</t>
  </si>
  <si>
    <t>Kennedy</t>
  </si>
  <si>
    <t>S.Naviava</t>
  </si>
  <si>
    <t>Otwombe</t>
  </si>
  <si>
    <t>C10/013</t>
  </si>
  <si>
    <t>Kganetso</t>
  </si>
  <si>
    <t>Sekome</t>
  </si>
  <si>
    <t>C6/014</t>
  </si>
  <si>
    <t>Khumbo</t>
  </si>
  <si>
    <t>Michael</t>
  </si>
  <si>
    <t>Kalulu</t>
  </si>
  <si>
    <t>C5/017</t>
  </si>
  <si>
    <t>Abayowa</t>
  </si>
  <si>
    <t>Mbada</t>
  </si>
  <si>
    <t>C9/012</t>
  </si>
  <si>
    <t>Kirsty</t>
  </si>
  <si>
    <t>Van Stormbroek</t>
  </si>
  <si>
    <t>C6/012</t>
  </si>
  <si>
    <t>Kudus</t>
  </si>
  <si>
    <t>Oluwatoyin</t>
  </si>
  <si>
    <t>Adebayo</t>
  </si>
  <si>
    <t>C8/017</t>
  </si>
  <si>
    <t>Lebogang</t>
  </si>
  <si>
    <t>Johanna</t>
  </si>
  <si>
    <t>C5/018</t>
  </si>
  <si>
    <t>Lester</t>
  </si>
  <si>
    <t>Kapanda</t>
  </si>
  <si>
    <t>C6/016</t>
  </si>
  <si>
    <t>Macellina</t>
  </si>
  <si>
    <t>Yinyinade</t>
  </si>
  <si>
    <t>Ijadunola</t>
  </si>
  <si>
    <t>C7/009</t>
  </si>
  <si>
    <t>Madalitso</t>
  </si>
  <si>
    <t>Enock</t>
  </si>
  <si>
    <t>Chisati</t>
  </si>
  <si>
    <t>C4/015</t>
  </si>
  <si>
    <t>Magutah</t>
  </si>
  <si>
    <t>Karani</t>
  </si>
  <si>
    <t>C6/019</t>
  </si>
  <si>
    <t>Makhosazane</t>
  </si>
  <si>
    <t>Nomhle</t>
  </si>
  <si>
    <t>Khoza</t>
  </si>
  <si>
    <t>C7/017</t>
  </si>
  <si>
    <t>Marceline</t>
  </si>
  <si>
    <t>Finda</t>
  </si>
  <si>
    <t>C8/010</t>
  </si>
  <si>
    <t>Omowaleola</t>
  </si>
  <si>
    <t>Akinwaare</t>
  </si>
  <si>
    <t>C5/019</t>
  </si>
  <si>
    <t>Maria</t>
  </si>
  <si>
    <t>Chifuniro</t>
  </si>
  <si>
    <t>Chikalipo</t>
  </si>
  <si>
    <t>C6/017</t>
  </si>
  <si>
    <t>Marie Chantal</t>
  </si>
  <si>
    <t>Uwimana</t>
  </si>
  <si>
    <t>C7/019</t>
  </si>
  <si>
    <t>Marie Claire</t>
  </si>
  <si>
    <t>Uwamahoro</t>
  </si>
  <si>
    <t>C10/014</t>
  </si>
  <si>
    <t>Marifa</t>
  </si>
  <si>
    <t>Muchemwa</t>
  </si>
  <si>
    <t>Zimbabwe</t>
  </si>
  <si>
    <t>C3/016</t>
  </si>
  <si>
    <t>Marjorie</t>
  </si>
  <si>
    <t>Kyomuhendo</t>
  </si>
  <si>
    <t>Niyitegeka</t>
  </si>
  <si>
    <t>C7/018</t>
  </si>
  <si>
    <t>Martha</t>
  </si>
  <si>
    <t>Kabudula</t>
  </si>
  <si>
    <t>Makwero</t>
  </si>
  <si>
    <t>C2/012</t>
  </si>
  <si>
    <t>Mary</t>
  </si>
  <si>
    <t>Oluwafunke</t>
  </si>
  <si>
    <t>Obiyan</t>
  </si>
  <si>
    <t>C6/018</t>
  </si>
  <si>
    <t>Wanjira</t>
  </si>
  <si>
    <t>Njue-Kamau</t>
  </si>
  <si>
    <t>C4/020</t>
  </si>
  <si>
    <t>Mbithi</t>
  </si>
  <si>
    <t>Mutua</t>
  </si>
  <si>
    <t>C6/003</t>
  </si>
  <si>
    <t>Chimwemwe</t>
  </si>
  <si>
    <t>Chikoko</t>
  </si>
  <si>
    <t>Kwanjo-Banda</t>
  </si>
  <si>
    <t>C4/021</t>
  </si>
  <si>
    <t>Modupe</t>
  </si>
  <si>
    <t>Oladunni</t>
  </si>
  <si>
    <t>Taiwo</t>
  </si>
  <si>
    <t>C4/019</t>
  </si>
  <si>
    <t>Mohamed</t>
  </si>
  <si>
    <t>Kassim</t>
  </si>
  <si>
    <t>Ally</t>
  </si>
  <si>
    <t>C1/012</t>
  </si>
  <si>
    <t>Mphatso</t>
  </si>
  <si>
    <t>Steve Wilbes</t>
  </si>
  <si>
    <t>Kamndaya</t>
  </si>
  <si>
    <t>C7/001</t>
  </si>
  <si>
    <t>Abigail</t>
  </si>
  <si>
    <t>Ruth</t>
  </si>
  <si>
    <t>Dreyer</t>
  </si>
  <si>
    <t>C6/023</t>
  </si>
  <si>
    <t>Mpho</t>
  </si>
  <si>
    <t>Primrose</t>
  </si>
  <si>
    <t>Molete</t>
  </si>
  <si>
    <t>C6/015</t>
  </si>
  <si>
    <t>Mumuni</t>
  </si>
  <si>
    <t>Adejumo</t>
  </si>
  <si>
    <t>C2/017</t>
  </si>
  <si>
    <t>Nakubuluwa</t>
  </si>
  <si>
    <t>Sarah</t>
  </si>
  <si>
    <t>C2/016</t>
  </si>
  <si>
    <t>Nalugo</t>
  </si>
  <si>
    <t>Scovia</t>
  </si>
  <si>
    <t>Mbalinda</t>
  </si>
  <si>
    <t>C1/014</t>
  </si>
  <si>
    <t>Nicole</t>
  </si>
  <si>
    <t>De Wet</t>
  </si>
  <si>
    <t>C4/023</t>
  </si>
  <si>
    <t>Nilian</t>
  </si>
  <si>
    <t>Ayuma</t>
  </si>
  <si>
    <t>Mukungu</t>
  </si>
  <si>
    <t>C7/020</t>
  </si>
  <si>
    <t>Nishimwe</t>
  </si>
  <si>
    <t>Aurore</t>
  </si>
  <si>
    <t>C2/011</t>
  </si>
  <si>
    <t>Njuguna</t>
  </si>
  <si>
    <t>Njenga</t>
  </si>
  <si>
    <t>C4/022</t>
  </si>
  <si>
    <t>Nkosiyazi</t>
  </si>
  <si>
    <t>Dube</t>
  </si>
  <si>
    <t>C6/007</t>
  </si>
  <si>
    <t>Nomfundo</t>
  </si>
  <si>
    <t>Nzuza</t>
  </si>
  <si>
    <t>Moroe</t>
  </si>
  <si>
    <t>C3/019</t>
  </si>
  <si>
    <t>Obasola</t>
  </si>
  <si>
    <t>Ireti</t>
  </si>
  <si>
    <t>Oluwaseun</t>
  </si>
  <si>
    <t>C3/015</t>
  </si>
  <si>
    <t>Ojo</t>
  </si>
  <si>
    <t>Melvin</t>
  </si>
  <si>
    <t>Agunbiade</t>
  </si>
  <si>
    <t>C4/026</t>
  </si>
  <si>
    <t>Oladapo</t>
  </si>
  <si>
    <t>C9/016</t>
  </si>
  <si>
    <t>Olindah</t>
  </si>
  <si>
    <t>Mkhonto</t>
  </si>
  <si>
    <t>Silaule</t>
  </si>
  <si>
    <t>C6/021</t>
  </si>
  <si>
    <t>Olivia</t>
  </si>
  <si>
    <t>Millicent Awino</t>
  </si>
  <si>
    <t>Osiro</t>
  </si>
  <si>
    <t>C7/021</t>
  </si>
  <si>
    <t>Olufemi</t>
  </si>
  <si>
    <t>Mayowa</t>
  </si>
  <si>
    <t>Adetutu</t>
  </si>
  <si>
    <t>C3/018</t>
  </si>
  <si>
    <t>Olufunmilayo</t>
  </si>
  <si>
    <t>Olufunmilola</t>
  </si>
  <si>
    <t>Banjo</t>
  </si>
  <si>
    <t>C7/022</t>
  </si>
  <si>
    <t>Onabanjo</t>
  </si>
  <si>
    <t>Ogun</t>
  </si>
  <si>
    <t>C9/002</t>
  </si>
  <si>
    <t>Olujide</t>
  </si>
  <si>
    <t>Olusesan</t>
  </si>
  <si>
    <t>Arije</t>
  </si>
  <si>
    <t>C3/007</t>
  </si>
  <si>
    <t>Olusegun</t>
  </si>
  <si>
    <t>Thomas</t>
  </si>
  <si>
    <t>C7/023</t>
  </si>
  <si>
    <t>Oluseye</t>
  </si>
  <si>
    <t>Ademola</t>
  </si>
  <si>
    <t>Okunola</t>
  </si>
  <si>
    <t>C8/001</t>
  </si>
  <si>
    <t xml:space="preserve"> Lindiwe</t>
  </si>
  <si>
    <t>Farlane</t>
  </si>
  <si>
    <t>C7/024</t>
  </si>
  <si>
    <t>Olusola</t>
  </si>
  <si>
    <t>Oluyinka</t>
  </si>
  <si>
    <t>Olawoye</t>
  </si>
  <si>
    <t>C8/003</t>
  </si>
  <si>
    <t>Jean de Dieu</t>
  </si>
  <si>
    <t>Habimana</t>
  </si>
  <si>
    <t>C6/022</t>
  </si>
  <si>
    <t>Olutoyin</t>
  </si>
  <si>
    <t>Olubunmi</t>
  </si>
  <si>
    <t>Sekoni</t>
  </si>
  <si>
    <t>C8/015</t>
  </si>
  <si>
    <t>Esan</t>
  </si>
  <si>
    <t>C6/004</t>
  </si>
  <si>
    <t>Oluwaseyi</t>
  </si>
  <si>
    <t>Dolapo</t>
  </si>
  <si>
    <t>Somefun</t>
  </si>
  <si>
    <t>C9/020</t>
  </si>
  <si>
    <t xml:space="preserve">Omolayo </t>
  </si>
  <si>
    <t xml:space="preserve">Bukola </t>
  </si>
  <si>
    <t>Oluwatope</t>
  </si>
  <si>
    <t>C5/021</t>
  </si>
  <si>
    <t>Oyewale</t>
  </si>
  <si>
    <t>Morakinyo</t>
  </si>
  <si>
    <t>C8/019</t>
  </si>
  <si>
    <t>Oyeyemi</t>
  </si>
  <si>
    <t>Olajumoke</t>
  </si>
  <si>
    <t>Oyelade</t>
  </si>
  <si>
    <t>C8/011</t>
  </si>
  <si>
    <t>Angella</t>
  </si>
  <si>
    <t>Musewa</t>
  </si>
  <si>
    <t>C8/012</t>
  </si>
  <si>
    <t>Robert</t>
  </si>
  <si>
    <t>Rutayisire</t>
  </si>
  <si>
    <t>C1/016</t>
  </si>
  <si>
    <t>Suriwakenda</t>
  </si>
  <si>
    <t>Nyasulu</t>
  </si>
  <si>
    <t>C2/014</t>
  </si>
  <si>
    <t>Mpasho</t>
  </si>
  <si>
    <t>Mwamtobe</t>
  </si>
  <si>
    <t>C9/005</t>
  </si>
  <si>
    <t>Priscille</t>
  </si>
  <si>
    <t>Musabirema</t>
  </si>
  <si>
    <t>C4/024</t>
  </si>
  <si>
    <t>Respicius</t>
  </si>
  <si>
    <t>Shombusho</t>
  </si>
  <si>
    <t>Damian</t>
  </si>
  <si>
    <t>C1/017</t>
  </si>
  <si>
    <t>Rose</t>
  </si>
  <si>
    <t>Okoyo</t>
  </si>
  <si>
    <t>Opiyo</t>
  </si>
  <si>
    <t>C8/018</t>
  </si>
  <si>
    <t>Njeri</t>
  </si>
  <si>
    <t>C3/010</t>
  </si>
  <si>
    <t>Samanta</t>
  </si>
  <si>
    <t>Tresha</t>
  </si>
  <si>
    <t>Lalla-Edward</t>
  </si>
  <si>
    <t>C8/007</t>
  </si>
  <si>
    <t>Samuel</t>
  </si>
  <si>
    <t>Waweru</t>
  </si>
  <si>
    <t>Mwaniki</t>
  </si>
  <si>
    <t>C4/027</t>
  </si>
  <si>
    <t>Sara</t>
  </si>
  <si>
    <t>Jewett</t>
  </si>
  <si>
    <t>Nieuwoudt</t>
  </si>
  <si>
    <t>C8/024</t>
  </si>
  <si>
    <t>Oluwafemi</t>
  </si>
  <si>
    <t>Akinyele</t>
  </si>
  <si>
    <t>Popoola</t>
  </si>
  <si>
    <t>C8/025</t>
  </si>
  <si>
    <t>Kafu</t>
  </si>
  <si>
    <t>C8/026</t>
  </si>
  <si>
    <t>Agnes</t>
  </si>
  <si>
    <t>Jemuge</t>
  </si>
  <si>
    <t>Maleyo</t>
  </si>
  <si>
    <t>C3/022</t>
  </si>
  <si>
    <t>Save</t>
  </si>
  <si>
    <t>Kumwenda</t>
  </si>
  <si>
    <t>C10/021</t>
  </si>
  <si>
    <t xml:space="preserve">Shakeerah </t>
  </si>
  <si>
    <t>Olaide</t>
  </si>
  <si>
    <t>Gbadebo</t>
  </si>
  <si>
    <t>C8/009</t>
  </si>
  <si>
    <t>Siphamandla</t>
  </si>
  <si>
    <t>Bonga</t>
  </si>
  <si>
    <t>Gumede</t>
  </si>
  <si>
    <t>C9/004</t>
  </si>
  <si>
    <t>Noel</t>
  </si>
  <si>
    <t>Korukire</t>
  </si>
  <si>
    <t>C9/003</t>
  </si>
  <si>
    <t>Skye</t>
  </si>
  <si>
    <t>Nandi</t>
  </si>
  <si>
    <t>Adams</t>
  </si>
  <si>
    <t>C9/006</t>
  </si>
  <si>
    <t>Lilian</t>
  </si>
  <si>
    <t>Nkirote</t>
  </si>
  <si>
    <t>Njagi</t>
  </si>
  <si>
    <t>C9/007</t>
  </si>
  <si>
    <t>Leonidas</t>
  </si>
  <si>
    <t>C7/026</t>
  </si>
  <si>
    <t>Sonti</t>
  </si>
  <si>
    <t>Imogene</t>
  </si>
  <si>
    <t>Pilusa</t>
  </si>
  <si>
    <t>C9/009</t>
  </si>
  <si>
    <t>Cyril</t>
  </si>
  <si>
    <t>Nyalik</t>
  </si>
  <si>
    <t>Ogada</t>
  </si>
  <si>
    <t>C2/006</t>
  </si>
  <si>
    <t>Stephen</t>
  </si>
  <si>
    <t>Ojiambo</t>
  </si>
  <si>
    <t>Wandera</t>
  </si>
  <si>
    <t>C7/025</t>
  </si>
  <si>
    <t>Stevens</t>
  </si>
  <si>
    <t>M.B</t>
  </si>
  <si>
    <t>Kisaka</t>
  </si>
  <si>
    <t>C1/019</t>
  </si>
  <si>
    <t>Sulaimon</t>
  </si>
  <si>
    <t>C1/020</t>
  </si>
  <si>
    <t>Atolagbe</t>
  </si>
  <si>
    <t>C9/014</t>
  </si>
  <si>
    <t>OLUFUNMILOLA</t>
  </si>
  <si>
    <t>BAMIDELE</t>
  </si>
  <si>
    <t>MAKANJUOLA</t>
  </si>
  <si>
    <t>C1/018</t>
  </si>
  <si>
    <t>Sunday</t>
  </si>
  <si>
    <t>Adepoju</t>
  </si>
  <si>
    <t>Adedini</t>
  </si>
  <si>
    <t>C4/025</t>
  </si>
  <si>
    <t>Ayamolowo</t>
  </si>
  <si>
    <t>C5/005</t>
  </si>
  <si>
    <t>Akinyode</t>
  </si>
  <si>
    <t>Obembe</t>
  </si>
  <si>
    <t>C9/019</t>
  </si>
  <si>
    <t>Ronald</t>
  </si>
  <si>
    <t>Kibet</t>
  </si>
  <si>
    <t>Tonui</t>
  </si>
  <si>
    <t>C1/008</t>
  </si>
  <si>
    <t>Taofeek</t>
  </si>
  <si>
    <t>Oluwole</t>
  </si>
  <si>
    <t>Awotidebe</t>
  </si>
  <si>
    <t>In progress: Below 60 months</t>
  </si>
  <si>
    <t>C6/013</t>
  </si>
  <si>
    <t>Kolawole</t>
  </si>
  <si>
    <t>Aliyu</t>
  </si>
  <si>
    <t>C9/022</t>
  </si>
  <si>
    <t xml:space="preserve">Glory </t>
  </si>
  <si>
    <t>Mzembe</t>
  </si>
  <si>
    <t>C9/023</t>
  </si>
  <si>
    <t xml:space="preserve">Temitope </t>
  </si>
  <si>
    <t>Ilori</t>
  </si>
  <si>
    <t>C3/008</t>
  </si>
  <si>
    <t>Tonney</t>
  </si>
  <si>
    <t>Stophen</t>
  </si>
  <si>
    <t>Nyirenda</t>
  </si>
  <si>
    <t>C10/002</t>
  </si>
  <si>
    <t>Aline</t>
  </si>
  <si>
    <t>Uwase</t>
  </si>
  <si>
    <t>C4/010</t>
  </si>
  <si>
    <t>Tumaini</t>
  </si>
  <si>
    <t>Chiseko</t>
  </si>
  <si>
    <t>Malenga</t>
  </si>
  <si>
    <t>C10/004</t>
  </si>
  <si>
    <t>Aneth</t>
  </si>
  <si>
    <t>Vedastus</t>
  </si>
  <si>
    <t>Kalinjuma</t>
  </si>
  <si>
    <t>C10/005</t>
  </si>
  <si>
    <t>Apatsa</t>
  </si>
  <si>
    <t>Selemani</t>
  </si>
  <si>
    <t>C6/024</t>
  </si>
  <si>
    <t>Tutu</t>
  </si>
  <si>
    <t>Said</t>
  </si>
  <si>
    <t>Mzee</t>
  </si>
  <si>
    <t>C6/005</t>
  </si>
  <si>
    <t>Valens</t>
  </si>
  <si>
    <t>Mbarushimana</t>
  </si>
  <si>
    <t>C10/009</t>
  </si>
  <si>
    <t>Nzabonimana</t>
  </si>
  <si>
    <t>C1/006</t>
  </si>
  <si>
    <t>Victoria</t>
  </si>
  <si>
    <t>Mathew</t>
  </si>
  <si>
    <t>Mwakalinga Chuma</t>
  </si>
  <si>
    <t>C7/008</t>
  </si>
  <si>
    <t>Wanangwa</t>
  </si>
  <si>
    <t>Chimwaza</t>
  </si>
  <si>
    <t>Manda</t>
  </si>
  <si>
    <t>C1/005</t>
  </si>
  <si>
    <t>Wells</t>
  </si>
  <si>
    <t>Utembe</t>
  </si>
  <si>
    <t>C9/011</t>
  </si>
  <si>
    <t>Wilfred</t>
  </si>
  <si>
    <t>Eneku</t>
  </si>
  <si>
    <t>C4/009</t>
  </si>
  <si>
    <t>Winnie</t>
  </si>
  <si>
    <t>Chepkurui</t>
  </si>
  <si>
    <t>Mutai</t>
  </si>
  <si>
    <t>C10/015</t>
  </si>
  <si>
    <t>Ogbenyi</t>
  </si>
  <si>
    <t>Ugalahi</t>
  </si>
  <si>
    <t>C10/016</t>
  </si>
  <si>
    <t>Maureen</t>
  </si>
  <si>
    <t>Daisy</t>
  </si>
  <si>
    <t>Majamanda</t>
  </si>
  <si>
    <t>C10/017</t>
  </si>
  <si>
    <t>Monday</t>
  </si>
  <si>
    <t>Daniel</t>
  </si>
  <si>
    <t>Olodu</t>
  </si>
  <si>
    <t>C10/018</t>
  </si>
  <si>
    <t>Oluwatosin</t>
  </si>
  <si>
    <t>Eunice</t>
  </si>
  <si>
    <t>Olorunmoteni</t>
  </si>
  <si>
    <t>C10/019</t>
  </si>
  <si>
    <t>Omotade</t>
  </si>
  <si>
    <t>Adebimpe</t>
  </si>
  <si>
    <t>Ijarotimi</t>
  </si>
  <si>
    <t>C10/020</t>
  </si>
  <si>
    <t>Patience</t>
  </si>
  <si>
    <t>Shamu</t>
  </si>
  <si>
    <t>C5/004</t>
  </si>
  <si>
    <t>Yolanda</t>
  </si>
  <si>
    <t>Malele</t>
  </si>
  <si>
    <t>Kolisa</t>
  </si>
  <si>
    <t>C10/022</t>
  </si>
  <si>
    <t>Stefanie</t>
  </si>
  <si>
    <t>Vermaak</t>
  </si>
  <si>
    <t>C10/023</t>
  </si>
  <si>
    <t>Takondwa</t>
  </si>
  <si>
    <t>Connis</t>
  </si>
  <si>
    <t>Bakuwa</t>
  </si>
  <si>
    <t>C10/024</t>
  </si>
  <si>
    <t>Temitope</t>
  </si>
  <si>
    <t>Olumuyiwa</t>
  </si>
  <si>
    <t>C10/025</t>
  </si>
  <si>
    <t>Yetunde</t>
  </si>
  <si>
    <t>A</t>
  </si>
  <si>
    <t>Onimode</t>
  </si>
  <si>
    <t>C11/001</t>
  </si>
  <si>
    <t>Adeola</t>
  </si>
  <si>
    <t>Williams</t>
  </si>
  <si>
    <t>C11/002</t>
  </si>
  <si>
    <t>Amina</t>
  </si>
  <si>
    <t>Hassan</t>
  </si>
  <si>
    <t>Hussein</t>
  </si>
  <si>
    <t>Somalia</t>
  </si>
  <si>
    <t>Somali National University</t>
  </si>
  <si>
    <t>C11/003</t>
  </si>
  <si>
    <t>Christabellah</t>
  </si>
  <si>
    <t>Namugenyi</t>
  </si>
  <si>
    <t>C11/004</t>
  </si>
  <si>
    <t>Tamuka</t>
  </si>
  <si>
    <t>Chironda</t>
  </si>
  <si>
    <t>C11/005</t>
  </si>
  <si>
    <t>Elizabeth</t>
  </si>
  <si>
    <t>C11/006</t>
  </si>
  <si>
    <t>Fanuel</t>
  </si>
  <si>
    <t>Meckson</t>
  </si>
  <si>
    <t>Bickton</t>
  </si>
  <si>
    <t>C11/007</t>
  </si>
  <si>
    <t>Olanike</t>
  </si>
  <si>
    <t>Wuraola</t>
  </si>
  <si>
    <t>C11/008</t>
  </si>
  <si>
    <t>Gallad</t>
  </si>
  <si>
    <t>Dahir</t>
  </si>
  <si>
    <t>C11/009</t>
  </si>
  <si>
    <t xml:space="preserve">Justine </t>
  </si>
  <si>
    <t>Okello</t>
  </si>
  <si>
    <t>C11/010</t>
  </si>
  <si>
    <t>Lydiah</t>
  </si>
  <si>
    <t>Wanjiru</t>
  </si>
  <si>
    <t>Njihia</t>
  </si>
  <si>
    <t>C11/011</t>
  </si>
  <si>
    <t>Nigandi</t>
  </si>
  <si>
    <t>Kubo</t>
  </si>
  <si>
    <t>C11/012</t>
  </si>
  <si>
    <t>Miles-Dei</t>
  </si>
  <si>
    <t>Benedict</t>
  </si>
  <si>
    <t>Olufeagba</t>
  </si>
  <si>
    <t>C11/013</t>
  </si>
  <si>
    <t>Molly</t>
  </si>
  <si>
    <t>Mercy</t>
  </si>
  <si>
    <t>Jerono</t>
  </si>
  <si>
    <t>C11/014</t>
  </si>
  <si>
    <t>Razak</t>
  </si>
  <si>
    <t>Lewis</t>
  </si>
  <si>
    <t>Mussa</t>
  </si>
  <si>
    <t>C11/015</t>
  </si>
  <si>
    <t>Nichodemus</t>
  </si>
  <si>
    <t>Mutinda</t>
  </si>
  <si>
    <t>Kamuti</t>
  </si>
  <si>
    <t>C11/016</t>
  </si>
  <si>
    <t>Ochuko</t>
  </si>
  <si>
    <t>Orherhe</t>
  </si>
  <si>
    <t>C11/017</t>
  </si>
  <si>
    <t>Patani</t>
  </si>
  <si>
    <t>George Wills</t>
  </si>
  <si>
    <t>Mhango</t>
  </si>
  <si>
    <t>C11/018</t>
  </si>
  <si>
    <t>Pierre Celestin</t>
  </si>
  <si>
    <t>Munezero</t>
  </si>
  <si>
    <t>C11/019</t>
  </si>
  <si>
    <t>Solange</t>
  </si>
  <si>
    <t>Nikwigize</t>
  </si>
  <si>
    <t>C11/020</t>
  </si>
  <si>
    <t>Winifrida</t>
  </si>
  <si>
    <t>Paschal</t>
  </si>
  <si>
    <t>Mponzi</t>
  </si>
  <si>
    <t>In progress: Below 60 Months</t>
  </si>
  <si>
    <t>(All)</t>
  </si>
  <si>
    <t>(blank)</t>
  </si>
  <si>
    <t>2013</t>
  </si>
  <si>
    <t>2014</t>
  </si>
  <si>
    <t>2015</t>
  </si>
  <si>
    <t>2016</t>
  </si>
  <si>
    <t>2017</t>
  </si>
  <si>
    <t>2018</t>
  </si>
  <si>
    <t>2019</t>
  </si>
  <si>
    <t>2020</t>
  </si>
  <si>
    <t>2021</t>
  </si>
  <si>
    <t>2022</t>
  </si>
  <si>
    <t>2023</t>
  </si>
  <si>
    <t>2024</t>
  </si>
  <si>
    <t>2025</t>
  </si>
  <si>
    <t>Values</t>
  </si>
  <si>
    <t>Total No.</t>
  </si>
  <si>
    <t>Total %</t>
  </si>
  <si>
    <t>No.</t>
  </si>
  <si>
    <t>%</t>
  </si>
  <si>
    <t xml:space="preserve">No. of fellows (Months) </t>
  </si>
  <si>
    <t>Median time to completion</t>
  </si>
  <si>
    <t>7 (40%)</t>
  </si>
  <si>
    <t>Home institution</t>
  </si>
  <si>
    <t>In progress &gt;60months</t>
  </si>
  <si>
    <t>In progress &lt;60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</si>
</sst>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409]d\-mmm\-yy;@"/>
    <numFmt numFmtId="166" formatCode="0.0"/>
  </numFmts>
  <fonts count="3">
    <font>
      <sz val="11"/>
      <color theme="1"/>
      <name val="Calibri"/>
      <family val="2"/>
      <scheme val="minor"/>
    </font>
    <font>
      <b/>
      <sz val="11"/>
      <color theme="1"/>
      <name val="Calibri"/>
      <family val="2"/>
      <scheme val="minor"/>
    </font>
    <font>
      <sz val="10"/>
      <color rgb="FF1E1E1E"/>
      <name val="Segoe UI"/>
      <family val="2"/>
    </font>
  </fonts>
  <fills count="11">
    <fill>
      <patternFill patternType="none"/>
    </fill>
    <fill>
      <patternFill patternType="gray125"/>
    </fill>
    <fill>
      <patternFill patternType="solid">
        <fgColor theme="5" tint="0.39997558519241921"/>
        <bgColor indexed="64"/>
      </patternFill>
    </fill>
    <fill>
      <patternFill patternType="solid">
        <fgColor theme="4" tint="0.79998168889431442"/>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4" tint="0.79998168889431442"/>
        <bgColor theme="4" tint="0.79998168889431442"/>
      </patternFill>
    </fill>
    <fill>
      <patternFill patternType="solid">
        <fgColor theme="3"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right/>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79">
    <xf numFmtId="0" fontId="0" fillId="0" borderId="0" xfId="0"/>
    <xf numFmtId="14" fontId="0" fillId="0" borderId="0" xfId="0" applyNumberFormat="1"/>
    <xf numFmtId="0" fontId="0" fillId="0" borderId="0" xfId="0" pivotButton="1"/>
    <xf numFmtId="0" fontId="0" fillId="0" borderId="0" xfId="0" applyAlignment="1">
      <alignment horizontal="right"/>
    </xf>
    <xf numFmtId="0" fontId="0" fillId="0" borderId="0" xfId="0" pivotButton="1" applyAlignment="1">
      <alignment wrapText="1"/>
    </xf>
    <xf numFmtId="0" fontId="0" fillId="0" borderId="0" xfId="0" applyAlignment="1">
      <alignment wrapText="1"/>
    </xf>
    <xf numFmtId="0" fontId="0" fillId="0" borderId="0" xfId="0" applyAlignment="1">
      <alignment vertical="top" wrapText="1"/>
    </xf>
    <xf numFmtId="0" fontId="0" fillId="0" borderId="0" xfId="0" applyAlignment="1">
      <alignment vertical="top"/>
    </xf>
    <xf numFmtId="9" fontId="0" fillId="0" borderId="0" xfId="0" applyNumberFormat="1"/>
    <xf numFmtId="0" fontId="1" fillId="2" borderId="1" xfId="0" applyFont="1" applyFill="1" applyBorder="1" applyAlignment="1">
      <alignment horizontal="left" vertical="top" wrapText="1"/>
    </xf>
    <xf numFmtId="14" fontId="1" fillId="2" borderId="1" xfId="0" applyNumberFormat="1" applyFont="1" applyFill="1" applyBorder="1" applyAlignment="1">
      <alignment horizontal="left" vertical="top" wrapText="1"/>
    </xf>
    <xf numFmtId="0" fontId="1" fillId="0" borderId="0" xfId="0" applyFont="1" applyAlignment="1">
      <alignment horizontal="left" vertical="top" wrapText="1"/>
    </xf>
    <xf numFmtId="0" fontId="0" fillId="3" borderId="1" xfId="0" applyFill="1" applyBorder="1"/>
    <xf numFmtId="14" fontId="0" fillId="3" borderId="1" xfId="0" applyNumberFormat="1" applyFill="1" applyBorder="1"/>
    <xf numFmtId="0" fontId="0" fillId="3" borderId="1" xfId="0" applyFill="1" applyBorder="1" applyAlignment="1">
      <alignment horizontal="right"/>
    </xf>
    <xf numFmtId="14" fontId="2" fillId="3" borderId="1" xfId="0" applyNumberFormat="1" applyFont="1" applyFill="1" applyBorder="1"/>
    <xf numFmtId="0" fontId="1" fillId="0" borderId="0" xfId="0" applyFont="1"/>
    <xf numFmtId="0" fontId="0" fillId="6" borderId="0" xfId="0" applyFill="1"/>
    <xf numFmtId="0" fontId="0" fillId="5" borderId="0" xfId="0" applyFill="1"/>
    <xf numFmtId="0" fontId="0" fillId="7" borderId="0" xfId="0" applyFill="1"/>
    <xf numFmtId="0" fontId="0" fillId="4" borderId="0" xfId="0" applyFill="1"/>
    <xf numFmtId="0" fontId="0" fillId="8" borderId="0" xfId="0" applyFill="1"/>
    <xf numFmtId="0" fontId="1" fillId="0" borderId="0" xfId="0" applyFont="1" applyAlignment="1">
      <alignment vertical="top"/>
    </xf>
    <xf numFmtId="0" fontId="0" fillId="0" borderId="0" xfId="0" applyAlignment="1">
      <alignment horizontal="left"/>
    </xf>
    <xf numFmtId="164" fontId="0" fillId="0" borderId="0" xfId="0" applyNumberFormat="1"/>
    <xf numFmtId="165" fontId="0" fillId="3" borderId="1" xfId="0" applyNumberFormat="1" applyFill="1" applyBorder="1"/>
    <xf numFmtId="165" fontId="0" fillId="3" borderId="1" xfId="0" applyNumberFormat="1" applyFill="1" applyBorder="1" applyAlignment="1">
      <alignment horizontal="right"/>
    </xf>
    <xf numFmtId="0" fontId="0" fillId="0" borderId="3" xfId="0" applyBorder="1"/>
    <xf numFmtId="166" fontId="0" fillId="0" borderId="0" xfId="0" applyNumberFormat="1"/>
    <xf numFmtId="2" fontId="0" fillId="0" borderId="0" xfId="0" applyNumberFormat="1"/>
    <xf numFmtId="0" fontId="0" fillId="0" borderId="1" xfId="0" applyBorder="1"/>
    <xf numFmtId="0" fontId="0" fillId="0" borderId="5" xfId="0" applyBorder="1"/>
    <xf numFmtId="0" fontId="0" fillId="0" borderId="6" xfId="0" applyBorder="1"/>
    <xf numFmtId="0" fontId="0" fillId="0" borderId="7" xfId="0" applyBorder="1"/>
    <xf numFmtId="0" fontId="0" fillId="0" borderId="8" xfId="0" applyBorder="1"/>
    <xf numFmtId="9" fontId="0" fillId="0" borderId="9" xfId="0" applyNumberFormat="1" applyBorder="1"/>
    <xf numFmtId="0" fontId="0" fillId="0" borderId="10" xfId="0" applyBorder="1"/>
    <xf numFmtId="9" fontId="0" fillId="0" borderId="3" xfId="0" applyNumberFormat="1" applyBorder="1"/>
    <xf numFmtId="9" fontId="0" fillId="0" borderId="7" xfId="0" applyNumberFormat="1" applyBorder="1"/>
    <xf numFmtId="0" fontId="0" fillId="0" borderId="11" xfId="0" applyBorder="1"/>
    <xf numFmtId="0" fontId="0" fillId="0" borderId="2" xfId="0" applyBorder="1"/>
    <xf numFmtId="0" fontId="0" fillId="0" borderId="14" xfId="0" applyBorder="1"/>
    <xf numFmtId="0" fontId="0" fillId="0" borderId="11" xfId="0" pivotButton="1" applyBorder="1"/>
    <xf numFmtId="14" fontId="0" fillId="3" borderId="1" xfId="0" applyNumberFormat="1" applyFill="1" applyBorder="1" applyAlignment="1">
      <alignment horizontal="right"/>
    </xf>
    <xf numFmtId="0" fontId="1" fillId="9" borderId="5" xfId="0" applyFont="1" applyFill="1" applyBorder="1"/>
    <xf numFmtId="0" fontId="1" fillId="9" borderId="1" xfId="0" applyFont="1" applyFill="1" applyBorder="1"/>
    <xf numFmtId="0" fontId="0" fillId="0" borderId="1" xfId="0" applyBorder="1" applyAlignment="1">
      <alignment horizontal="right"/>
    </xf>
    <xf numFmtId="0" fontId="1" fillId="0" borderId="1" xfId="0" applyFont="1" applyBorder="1"/>
    <xf numFmtId="2" fontId="0" fillId="0" borderId="5" xfId="0" applyNumberFormat="1" applyBorder="1"/>
    <xf numFmtId="2" fontId="0" fillId="0" borderId="1" xfId="0" applyNumberFormat="1" applyBorder="1"/>
    <xf numFmtId="1" fontId="0" fillId="0" borderId="1" xfId="0" applyNumberFormat="1" applyBorder="1"/>
    <xf numFmtId="0" fontId="0" fillId="0" borderId="4" xfId="0" applyBorder="1" applyAlignment="1">
      <alignment horizontal="right"/>
    </xf>
    <xf numFmtId="0" fontId="0" fillId="0" borderId="15" xfId="0" applyBorder="1" applyAlignment="1">
      <alignment horizontal="right"/>
    </xf>
    <xf numFmtId="0" fontId="0" fillId="0" borderId="1" xfId="0" applyBorder="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0" fillId="0" borderId="1" xfId="0" applyBorder="1" applyAlignment="1">
      <alignment horizontal="left" vertical="top"/>
    </xf>
    <xf numFmtId="0" fontId="0" fillId="0" borderId="16" xfId="0" applyBorder="1" applyAlignment="1">
      <alignment horizontal="left" vertical="top"/>
    </xf>
    <xf numFmtId="0" fontId="0" fillId="4" borderId="1" xfId="0" applyFill="1" applyBorder="1"/>
    <xf numFmtId="14" fontId="0" fillId="6" borderId="1" xfId="0" applyNumberFormat="1" applyFill="1" applyBorder="1"/>
    <xf numFmtId="0" fontId="0" fillId="3" borderId="1" xfId="0" applyFill="1" applyBorder="1" applyAlignment="1">
      <alignment horizontal="left" vertical="top"/>
    </xf>
    <xf numFmtId="1" fontId="0" fillId="0" borderId="0" xfId="0" applyNumberFormat="1"/>
    <xf numFmtId="0" fontId="0" fillId="0" borderId="0" xfId="0" pivotButton="1" applyAlignment="1">
      <alignment vertical="top" wrapText="1"/>
    </xf>
    <xf numFmtId="0" fontId="0" fillId="10" borderId="1" xfId="0" applyFill="1" applyBorder="1"/>
    <xf numFmtId="0" fontId="0" fillId="10" borderId="1" xfId="0" applyFill="1" applyBorder="1" applyAlignment="1">
      <alignment horizontal="left" vertical="top" wrapText="1"/>
    </xf>
    <xf numFmtId="14" fontId="0" fillId="10" borderId="1" xfId="0" applyNumberFormat="1" applyFill="1" applyBorder="1"/>
    <xf numFmtId="10" fontId="0" fillId="0" borderId="9" xfId="0" applyNumberFormat="1"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12" xfId="0" applyBorder="1"/>
    <xf numFmtId="0" fontId="0" fillId="0" borderId="13" xfId="0" applyBorder="1"/>
    <xf numFmtId="0" fontId="1" fillId="0" borderId="1" xfId="0" applyFont="1" applyBorder="1" applyAlignment="1"/>
  </cellXfs>
  <cellStyles count="1">
    <cellStyle name="Normal" xfId="0" builtinId="0"/>
  </cellStyles>
  <dxfs count="103">
    <dxf>
      <fill>
        <patternFill>
          <bgColor rgb="FF92D050"/>
        </patternFill>
      </fill>
    </dxf>
    <dxf>
      <fill>
        <patternFill>
          <bgColor rgb="FFFFFF00"/>
        </patternFill>
      </fill>
    </dxf>
    <dxf>
      <fill>
        <patternFill>
          <bgColor rgb="FFFFC000"/>
        </patternFill>
      </fill>
    </dxf>
    <dxf>
      <fill>
        <patternFill>
          <bgColor rgb="FFFF0000"/>
        </patternFill>
      </fill>
    </dxf>
    <dxf>
      <fill>
        <patternFill>
          <bgColor theme="9" tint="0.59996337778862885"/>
        </patternFill>
      </fill>
    </dxf>
    <dxf>
      <numFmt numFmtId="13" formatCode="0%"/>
    </dxf>
    <dxf>
      <alignment wrapText="1" readingOrder="0"/>
    </dxf>
    <dxf>
      <alignment wrapText="1" readingOrder="0"/>
    </dxf>
    <dxf>
      <alignment wrapText="1" readingOrder="0"/>
    </dxf>
    <dxf>
      <alignment vertical="top" readingOrder="0"/>
    </dxf>
    <dxf>
      <alignment vertical="top"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vertical="top" readingOrder="0"/>
    </dxf>
    <dxf>
      <alignment wrapText="0" readingOrder="0"/>
    </dxf>
    <dxf>
      <alignment wrapText="1" readingOrder="0"/>
    </dxf>
    <dxf>
      <alignment wrapText="1" readingOrder="0"/>
    </dxf>
    <dxf>
      <alignment wrapText="1" readingOrder="0"/>
    </dxf>
    <dxf>
      <alignment wrapText="1" readingOrder="0"/>
    </dxf>
    <dxf>
      <alignment vertical="top" readingOrder="0"/>
    </dxf>
    <dxf>
      <alignment vertical="top"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vertical="top" readingOrder="0"/>
    </dxf>
    <dxf>
      <alignment vertical="top" readingOrder="0"/>
    </dxf>
    <dxf>
      <alignment wrapText="0" readingOrder="0"/>
    </dxf>
    <dxf>
      <alignment wrapText="0" readingOrder="0"/>
    </dxf>
    <dxf>
      <alignment wrapText="1" readingOrder="0"/>
    </dxf>
    <dxf>
      <numFmt numFmtId="14" formatCode="0.00%"/>
    </dxf>
    <dxf>
      <numFmt numFmtId="13" formatCode="0%"/>
    </dxf>
    <dxf>
      <alignment wrapText="1" readingOrder="0"/>
    </dxf>
    <dxf>
      <alignment wrapText="1" readingOrder="0"/>
    </dxf>
    <dxf>
      <alignment wrapText="1" readingOrder="0"/>
    </dxf>
    <dxf>
      <alignment vertical="top" readingOrder="0"/>
    </dxf>
    <dxf>
      <alignment vertical="top" readingOrder="0"/>
    </dxf>
    <dxf>
      <alignment wrapText="0" readingOrder="0"/>
    </dxf>
    <dxf>
      <alignment wrapText="0" readingOrder="0"/>
    </dxf>
    <dxf>
      <alignment wrapText="1" readingOrder="0"/>
    </dxf>
    <dxf>
      <alignment wrapText="1" readingOrder="0"/>
    </dxf>
    <dxf>
      <numFmt numFmtId="13" formatCode="0%"/>
    </dxf>
    <dxf>
      <numFmt numFmtId="13" formatCode="0%"/>
    </dxf>
    <dxf>
      <numFmt numFmtId="0" formatCode="General"/>
    </dxf>
    <dxf>
      <numFmt numFmtId="2" formatCode="0.00"/>
    </dxf>
    <dxf>
      <numFmt numFmtId="166" formatCode="0.0"/>
    </dxf>
    <dxf>
      <numFmt numFmtId="2" formatCode="0.00"/>
    </dxf>
    <dxf>
      <numFmt numFmtId="166" formatCode="0.0"/>
    </dxf>
    <dxf>
      <numFmt numFmtId="0" formatCode="General"/>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numFmt numFmtId="13" formatCode="0%"/>
    </dxf>
    <dxf>
      <numFmt numFmtId="0" formatCode="General"/>
    </dxf>
    <dxf>
      <numFmt numFmtId="14" formatCode="0.00%"/>
    </dxf>
    <dxf>
      <numFmt numFmtId="13" formatCode="0%"/>
    </dxf>
    <dxf>
      <numFmt numFmtId="13" formatCode="0%"/>
    </dxf>
    <dxf>
      <numFmt numFmtId="13" formatCode="0%"/>
    </dxf>
    <dxf>
      <numFmt numFmtId="13" formatCode="0%"/>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vertical/>
        <horizontal/>
      </border>
    </dxf>
    <dxf>
      <numFmt numFmtId="166" formatCode="0.0"/>
    </dxf>
    <dxf>
      <numFmt numFmtId="1" formatCode="0"/>
    </dxf>
    <dxf>
      <alignment wrapText="1"/>
    </dxf>
    <dxf>
      <alignment wrapText="1"/>
    </dxf>
    <dxf>
      <alignment vertical="top"/>
    </dxf>
    <dxf>
      <alignment vertical="top"/>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right/>
        <top/>
        <bottom/>
        <vertical/>
        <horizontal/>
      </border>
    </dxf>
  </dxfs>
  <tableStyles count="0" defaultTableStyle="TableStyleMedium2" defaultPivotStyle="PivotStyleLight16"/>
  <colors>
    <mruColors>
      <color rgb="FFEDEDED"/>
      <color rgb="FFFC0802"/>
      <color rgb="FFFF678B"/>
      <color rgb="FFFF9999"/>
      <color rgb="FFFF6699"/>
      <color rgb="FFEC8D7A"/>
      <color rgb="FFCCFF66"/>
      <color rgb="FFFF99CC"/>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pivotCacheDefinition" Target="pivotCache/pivotCacheDefinition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4.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microsoft.com/office/2007/relationships/slicerCache" Target="slicerCaches/slicerCache4.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status.xlsx]Pivot Table!PivotTable4</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Fellows</a:t>
            </a:r>
            <a:r>
              <a:rPr lang="en-US" b="1" baseline="0"/>
              <a:t> status</a:t>
            </a:r>
            <a:endParaRPr lang="en-US" b="1"/>
          </a:p>
        </c:rich>
      </c:tx>
      <c:layout>
        <c:manualLayout>
          <c:xMode val="edge"/>
          <c:yMode val="edge"/>
          <c:x val="0.41935542720586588"/>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pivotFmt>
      <c:pivotFmt>
        <c:idx val="12"/>
        <c:spPr>
          <a:solidFill>
            <a:schemeClr val="accent6">
              <a:lumMod val="40000"/>
              <a:lumOff val="60000"/>
            </a:schemeClr>
          </a:solidFill>
          <a:ln>
            <a:noFill/>
          </a:ln>
          <a:effectLst/>
        </c:spPr>
        <c:marker>
          <c:symbol val="none"/>
        </c:marker>
      </c:pivotFmt>
      <c:pivotFmt>
        <c:idx val="1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40000"/>
              <a:lumOff val="6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40000"/>
              <a:lumOff val="60000"/>
            </a:schemeClr>
          </a:solidFill>
          <a:ln>
            <a:noFill/>
          </a:ln>
          <a:effectLst/>
        </c:spPr>
      </c:pivotFmt>
      <c:pivotFmt>
        <c:idx val="20"/>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4"/>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6">
              <a:lumMod val="40000"/>
              <a:lumOff val="60000"/>
            </a:schemeClr>
          </a:solidFill>
          <a:ln>
            <a:noFill/>
          </a:ln>
          <a:effectLst/>
        </c:spPr>
        <c:marker>
          <c:symbol val="none"/>
        </c:marker>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5"/>
      </c:pivotFmt>
      <c:pivotFmt>
        <c:idx val="76"/>
      </c:pivotFmt>
      <c:pivotFmt>
        <c:idx val="77"/>
      </c:pivotFmt>
      <c:pivotFmt>
        <c:idx val="78"/>
      </c:pivotFmt>
      <c:pivotFmt>
        <c:idx val="79"/>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0"/>
      </c:pivotFmt>
      <c:pivotFmt>
        <c:idx val="81"/>
        <c:spPr>
          <a:solidFill>
            <a:srgbClr val="FFC000"/>
          </a:solidFill>
          <a:ln>
            <a:noFill/>
          </a:ln>
          <a:effectLst/>
        </c:spPr>
      </c:pivotFmt>
      <c:pivotFmt>
        <c:idx val="82"/>
        <c:spPr>
          <a:solidFill>
            <a:srgbClr val="FFC000"/>
          </a:solidFill>
          <a:ln>
            <a:noFill/>
          </a:ln>
          <a:effectLst/>
        </c:spPr>
      </c:pivotFmt>
      <c:pivotFmt>
        <c:idx val="83"/>
        <c:spPr>
          <a:solidFill>
            <a:srgbClr val="FFC000"/>
          </a:solidFill>
          <a:ln>
            <a:noFill/>
          </a:ln>
          <a:effectLst/>
        </c:spPr>
      </c:pivotFmt>
      <c:pivotFmt>
        <c:idx val="84"/>
        <c:spPr>
          <a:solidFill>
            <a:schemeClr val="accent1">
              <a:lumMod val="60000"/>
              <a:lumOff val="40000"/>
            </a:schemeClr>
          </a:solidFill>
          <a:ln>
            <a:noFill/>
          </a:ln>
          <a:effectLst/>
        </c:spPr>
      </c:pivotFmt>
      <c:pivotFmt>
        <c:idx val="85"/>
        <c:spPr>
          <a:solidFill>
            <a:srgbClr val="FFC000"/>
          </a:solidFill>
          <a:ln>
            <a:noFill/>
          </a:ln>
          <a:effectLst/>
        </c:spPr>
      </c:pivotFmt>
      <c:pivotFmt>
        <c:idx val="86"/>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7"/>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8"/>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9"/>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0"/>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lumMod val="60000"/>
              <a:lumOff val="40000"/>
            </a:schemeClr>
          </a:solidFill>
          <a:ln>
            <a:noFill/>
          </a:ln>
          <a:effectLst/>
        </c:spPr>
      </c:pivotFmt>
      <c:pivotFmt>
        <c:idx val="92"/>
      </c:pivotFmt>
      <c:pivotFmt>
        <c:idx val="93"/>
        <c:spPr>
          <a:solidFill>
            <a:schemeClr val="accent6">
              <a:lumMod val="60000"/>
              <a:lumOff val="40000"/>
            </a:schemeClr>
          </a:solidFill>
          <a:ln>
            <a:noFill/>
          </a:ln>
          <a:effectLst/>
        </c:spPr>
      </c:pivotFmt>
      <c:pivotFmt>
        <c:idx val="94"/>
        <c:spPr>
          <a:solidFill>
            <a:schemeClr val="accent6">
              <a:lumMod val="60000"/>
              <a:lumOff val="40000"/>
            </a:schemeClr>
          </a:solidFill>
          <a:ln>
            <a:noFill/>
          </a:ln>
          <a:effectLst/>
        </c:spPr>
      </c:pivotFmt>
      <c:pivotFmt>
        <c:idx val="95"/>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7"/>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8"/>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5"/>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8"/>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9"/>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pivotFmt>
      <c:pivotFmt>
        <c:idx val="11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349956255468073E-2"/>
          <c:y val="0.16954744618250323"/>
          <c:w val="0.84852779124568378"/>
          <c:h val="0.68632846950469217"/>
        </c:manualLayout>
      </c:layout>
      <c:barChart>
        <c:barDir val="col"/>
        <c:grouping val="stacked"/>
        <c:varyColors val="0"/>
        <c:ser>
          <c:idx val="0"/>
          <c:order val="0"/>
          <c:tx>
            <c:strRef>
              <c:f>'Pivot Table'!$B$21:$B$22</c:f>
              <c:strCache>
                <c:ptCount val="1"/>
                <c:pt idx="0">
                  <c:v>In progress: Above 60 months</c:v>
                </c:pt>
              </c:strCache>
            </c:strRef>
          </c:tx>
          <c:spPr>
            <a:solidFill>
              <a:srgbClr val="FF0000"/>
            </a:solidFill>
            <a:ln>
              <a:noFill/>
            </a:ln>
            <a:effectLst/>
          </c:spPr>
          <c:invertIfNegative val="0"/>
          <c:dPt>
            <c:idx val="0"/>
            <c:invertIfNegative val="0"/>
            <c:bubble3D val="0"/>
            <c:extLst>
              <c:ext xmlns:c16="http://schemas.microsoft.com/office/drawing/2014/chart" uri="{C3380CC4-5D6E-409C-BE32-E72D297353CC}">
                <c16:uniqueId val="{00000001-49AD-4EBD-BD35-8822A6E3D135}"/>
              </c:ext>
            </c:extLst>
          </c:dPt>
          <c:dPt>
            <c:idx val="1"/>
            <c:invertIfNegative val="0"/>
            <c:bubble3D val="0"/>
            <c:spPr>
              <a:solidFill>
                <a:srgbClr val="FF0000"/>
              </a:solidFill>
              <a:ln>
                <a:noFill/>
              </a:ln>
              <a:effectLst/>
            </c:spPr>
            <c:extLst>
              <c:ext xmlns:c16="http://schemas.microsoft.com/office/drawing/2014/chart" uri="{C3380CC4-5D6E-409C-BE32-E72D297353CC}">
                <c16:uniqueId val="{0000002B-BA26-4AE9-A30E-B78C78DBC9CD}"/>
              </c:ext>
            </c:extLst>
          </c:dPt>
          <c:dPt>
            <c:idx val="2"/>
            <c:invertIfNegative val="0"/>
            <c:bubble3D val="0"/>
            <c:spPr>
              <a:solidFill>
                <a:srgbClr val="FF0000"/>
              </a:solidFill>
              <a:ln>
                <a:noFill/>
              </a:ln>
              <a:effectLst/>
            </c:spPr>
            <c:extLst>
              <c:ext xmlns:c16="http://schemas.microsoft.com/office/drawing/2014/chart" uri="{C3380CC4-5D6E-409C-BE32-E72D297353CC}">
                <c16:uniqueId val="{0000002C-BA26-4AE9-A30E-B78C78DBC9CD}"/>
              </c:ext>
            </c:extLst>
          </c:dPt>
          <c:dPt>
            <c:idx val="3"/>
            <c:invertIfNegative val="0"/>
            <c:bubble3D val="0"/>
            <c:spPr>
              <a:solidFill>
                <a:srgbClr val="FF0000"/>
              </a:solidFill>
              <a:ln>
                <a:noFill/>
              </a:ln>
              <a:effectLst/>
            </c:spPr>
            <c:extLst>
              <c:ext xmlns:c16="http://schemas.microsoft.com/office/drawing/2014/chart" uri="{C3380CC4-5D6E-409C-BE32-E72D297353CC}">
                <c16:uniqueId val="{0000002D-BA26-4AE9-A30E-B78C78DBC9CD}"/>
              </c:ext>
            </c:extLst>
          </c:dPt>
          <c:dPt>
            <c:idx val="4"/>
            <c:invertIfNegative val="0"/>
            <c:bubble3D val="0"/>
            <c:spPr>
              <a:solidFill>
                <a:srgbClr val="FF0000"/>
              </a:solidFill>
              <a:ln>
                <a:noFill/>
              </a:ln>
              <a:effectLst/>
            </c:spPr>
            <c:extLst>
              <c:ext xmlns:c16="http://schemas.microsoft.com/office/drawing/2014/chart" uri="{C3380CC4-5D6E-409C-BE32-E72D297353CC}">
                <c16:uniqueId val="{0000002E-BA26-4AE9-A30E-B78C78DBC9CD}"/>
              </c:ext>
            </c:extLst>
          </c:dPt>
          <c:dPt>
            <c:idx val="5"/>
            <c:invertIfNegative val="0"/>
            <c:bubble3D val="0"/>
            <c:spPr>
              <a:solidFill>
                <a:srgbClr val="FF0000"/>
              </a:solidFill>
              <a:ln>
                <a:noFill/>
              </a:ln>
              <a:effectLst/>
            </c:spPr>
            <c:extLst>
              <c:ext xmlns:c16="http://schemas.microsoft.com/office/drawing/2014/chart" uri="{C3380CC4-5D6E-409C-BE32-E72D297353CC}">
                <c16:uniqueId val="{00000001-2A16-4BAD-8CBE-F0886772770B}"/>
              </c:ext>
            </c:extLst>
          </c:dPt>
          <c:dPt>
            <c:idx val="6"/>
            <c:invertIfNegative val="0"/>
            <c:bubble3D val="0"/>
            <c:spPr>
              <a:solidFill>
                <a:srgbClr val="FF0000"/>
              </a:solidFill>
              <a:ln>
                <a:noFill/>
              </a:ln>
              <a:effectLst/>
            </c:spPr>
            <c:extLst>
              <c:ext xmlns:c16="http://schemas.microsoft.com/office/drawing/2014/chart" uri="{C3380CC4-5D6E-409C-BE32-E72D297353CC}">
                <c16:uniqueId val="{00000003-2A16-4BAD-8CBE-F0886772770B}"/>
              </c:ext>
            </c:extLst>
          </c:dPt>
          <c:dPt>
            <c:idx val="7"/>
            <c:invertIfNegative val="0"/>
            <c:bubble3D val="0"/>
            <c:spPr>
              <a:solidFill>
                <a:srgbClr val="FF0000"/>
              </a:solidFill>
              <a:ln>
                <a:noFill/>
              </a:ln>
              <a:effectLst/>
            </c:spPr>
            <c:extLst>
              <c:ext xmlns:c16="http://schemas.microsoft.com/office/drawing/2014/chart" uri="{C3380CC4-5D6E-409C-BE32-E72D297353CC}">
                <c16:uniqueId val="{00000005-2A16-4BAD-8CBE-F0886772770B}"/>
              </c:ext>
            </c:extLst>
          </c:dPt>
          <c:dPt>
            <c:idx val="8"/>
            <c:invertIfNegative val="0"/>
            <c:bubble3D val="0"/>
            <c:spPr>
              <a:solidFill>
                <a:srgbClr val="FF0000"/>
              </a:solidFill>
              <a:ln>
                <a:noFill/>
              </a:ln>
              <a:effectLst/>
            </c:spPr>
            <c:extLst>
              <c:ext xmlns:c16="http://schemas.microsoft.com/office/drawing/2014/chart" uri="{C3380CC4-5D6E-409C-BE32-E72D297353CC}">
                <c16:uniqueId val="{00000007-2A16-4BAD-8CBE-F0886772770B}"/>
              </c:ext>
            </c:extLst>
          </c:dPt>
          <c:dPt>
            <c:idx val="9"/>
            <c:invertIfNegative val="0"/>
            <c:bubble3D val="0"/>
            <c:extLst>
              <c:ext xmlns:c16="http://schemas.microsoft.com/office/drawing/2014/chart" uri="{C3380CC4-5D6E-409C-BE32-E72D297353CC}">
                <c16:uniqueId val="{00000009-2A16-4BAD-8CBE-F0886772770B}"/>
              </c:ext>
            </c:extLst>
          </c:dPt>
          <c:dLbls>
            <c:dLbl>
              <c:idx val="1"/>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BA26-4AE9-A30E-B78C78DBC9CD}"/>
                </c:ext>
              </c:extLst>
            </c:dLbl>
            <c:dLbl>
              <c:idx val="2"/>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BA26-4AE9-A30E-B78C78DBC9CD}"/>
                </c:ext>
              </c:extLst>
            </c:dLbl>
            <c:dLbl>
              <c:idx val="3"/>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D-BA26-4AE9-A30E-B78C78DBC9CD}"/>
                </c:ext>
              </c:extLst>
            </c:dLbl>
            <c:dLbl>
              <c:idx val="4"/>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BA26-4AE9-A30E-B78C78DBC9CD}"/>
                </c:ext>
              </c:extLst>
            </c:dLbl>
            <c:dLbl>
              <c:idx val="5"/>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A16-4BAD-8CBE-F0886772770B}"/>
                </c:ext>
              </c:extLst>
            </c:dLbl>
            <c:dLbl>
              <c:idx val="6"/>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A16-4BAD-8CBE-F0886772770B}"/>
                </c:ext>
              </c:extLst>
            </c:dLbl>
            <c:dLbl>
              <c:idx val="7"/>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A16-4BAD-8CBE-F0886772770B}"/>
                </c:ext>
              </c:extLst>
            </c:dLbl>
            <c:dLbl>
              <c:idx val="8"/>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A16-4BAD-8CBE-F0886772770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Table'!$A$23:$A$33</c:f>
              <c:strCache>
                <c:ptCount val="10"/>
                <c:pt idx="0">
                  <c:v>1</c:v>
                </c:pt>
                <c:pt idx="1">
                  <c:v>2</c:v>
                </c:pt>
                <c:pt idx="2">
                  <c:v>3</c:v>
                </c:pt>
                <c:pt idx="3">
                  <c:v>4</c:v>
                </c:pt>
                <c:pt idx="4">
                  <c:v>5</c:v>
                </c:pt>
                <c:pt idx="5">
                  <c:v>6</c:v>
                </c:pt>
                <c:pt idx="6">
                  <c:v>7</c:v>
                </c:pt>
                <c:pt idx="7">
                  <c:v>8</c:v>
                </c:pt>
                <c:pt idx="8">
                  <c:v>9</c:v>
                </c:pt>
                <c:pt idx="9">
                  <c:v>10</c:v>
                </c:pt>
              </c:strCache>
            </c:strRef>
          </c:cat>
          <c:val>
            <c:numRef>
              <c:f>'Pivot Table'!$B$23:$B$33</c:f>
              <c:numCache>
                <c:formatCode>0%</c:formatCode>
                <c:ptCount val="10"/>
                <c:pt idx="0">
                  <c:v>0</c:v>
                </c:pt>
                <c:pt idx="1">
                  <c:v>6.25E-2</c:v>
                </c:pt>
                <c:pt idx="2">
                  <c:v>0.14285714285714285</c:v>
                </c:pt>
                <c:pt idx="3">
                  <c:v>3.8461538461538464E-2</c:v>
                </c:pt>
                <c:pt idx="4">
                  <c:v>0.1</c:v>
                </c:pt>
                <c:pt idx="5">
                  <c:v>4.1666666666666664E-2</c:v>
                </c:pt>
                <c:pt idx="6">
                  <c:v>0</c:v>
                </c:pt>
                <c:pt idx="7">
                  <c:v>0.2608695652173913</c:v>
                </c:pt>
                <c:pt idx="8">
                  <c:v>0.31818181818181818</c:v>
                </c:pt>
                <c:pt idx="9">
                  <c:v>0.45833333333333331</c:v>
                </c:pt>
              </c:numCache>
            </c:numRef>
          </c:val>
          <c:extLst>
            <c:ext xmlns:c16="http://schemas.microsoft.com/office/drawing/2014/chart" uri="{C3380CC4-5D6E-409C-BE32-E72D297353CC}">
              <c16:uniqueId val="{0000000A-2A16-4BAD-8CBE-F0886772770B}"/>
            </c:ext>
          </c:extLst>
        </c:ser>
        <c:ser>
          <c:idx val="1"/>
          <c:order val="1"/>
          <c:tx>
            <c:strRef>
              <c:f>'Pivot Table'!$C$21:$C$22</c:f>
              <c:strCache>
                <c:ptCount val="1"/>
                <c:pt idx="0">
                  <c:v>Completed:Delayed</c:v>
                </c:pt>
              </c:strCache>
            </c:strRef>
          </c:tx>
          <c:spPr>
            <a:solidFill>
              <a:srgbClr val="FFC000"/>
            </a:solidFill>
            <a:ln>
              <a:noFill/>
            </a:ln>
            <a:effectLst/>
          </c:spPr>
          <c:invertIfNegative val="0"/>
          <c:dPt>
            <c:idx val="7"/>
            <c:invertIfNegative val="0"/>
            <c:bubble3D val="0"/>
            <c:spPr>
              <a:solidFill>
                <a:srgbClr val="FFC000"/>
              </a:solidFill>
              <a:ln>
                <a:noFill/>
              </a:ln>
              <a:effectLst/>
            </c:spPr>
            <c:extLst>
              <c:ext xmlns:c16="http://schemas.microsoft.com/office/drawing/2014/chart" uri="{C3380CC4-5D6E-409C-BE32-E72D297353CC}">
                <c16:uniqueId val="{00000013-81DB-4944-8EE9-7A60E41D337F}"/>
              </c:ext>
            </c:extLst>
          </c:dPt>
          <c:dPt>
            <c:idx val="8"/>
            <c:invertIfNegative val="0"/>
            <c:bubble3D val="0"/>
            <c:spPr>
              <a:solidFill>
                <a:srgbClr val="FFC000"/>
              </a:solidFill>
              <a:ln>
                <a:noFill/>
              </a:ln>
              <a:effectLst/>
            </c:spPr>
            <c:extLst>
              <c:ext xmlns:c16="http://schemas.microsoft.com/office/drawing/2014/chart" uri="{C3380CC4-5D6E-409C-BE32-E72D297353CC}">
                <c16:uniqueId val="{00000015-81DB-4944-8EE9-7A60E41D337F}"/>
              </c:ext>
            </c:extLst>
          </c:dPt>
          <c:dPt>
            <c:idx val="9"/>
            <c:invertIfNegative val="0"/>
            <c:bubble3D val="0"/>
            <c:spPr>
              <a:solidFill>
                <a:srgbClr val="FFC000"/>
              </a:solidFill>
              <a:ln>
                <a:noFill/>
              </a:ln>
              <a:effectLst/>
            </c:spPr>
            <c:extLst>
              <c:ext xmlns:c16="http://schemas.microsoft.com/office/drawing/2014/chart" uri="{C3380CC4-5D6E-409C-BE32-E72D297353CC}">
                <c16:uniqueId val="{00000017-81DB-4944-8EE9-7A60E41D33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Table'!$A$23:$A$33</c:f>
              <c:strCache>
                <c:ptCount val="10"/>
                <c:pt idx="0">
                  <c:v>1</c:v>
                </c:pt>
                <c:pt idx="1">
                  <c:v>2</c:v>
                </c:pt>
                <c:pt idx="2">
                  <c:v>3</c:v>
                </c:pt>
                <c:pt idx="3">
                  <c:v>4</c:v>
                </c:pt>
                <c:pt idx="4">
                  <c:v>5</c:v>
                </c:pt>
                <c:pt idx="5">
                  <c:v>6</c:v>
                </c:pt>
                <c:pt idx="6">
                  <c:v>7</c:v>
                </c:pt>
                <c:pt idx="7">
                  <c:v>8</c:v>
                </c:pt>
                <c:pt idx="8">
                  <c:v>9</c:v>
                </c:pt>
                <c:pt idx="9">
                  <c:v>10</c:v>
                </c:pt>
              </c:strCache>
            </c:strRef>
          </c:cat>
          <c:val>
            <c:numRef>
              <c:f>'Pivot Table'!$C$23:$C$33</c:f>
              <c:numCache>
                <c:formatCode>0%</c:formatCode>
                <c:ptCount val="10"/>
                <c:pt idx="0">
                  <c:v>0.7</c:v>
                </c:pt>
                <c:pt idx="1">
                  <c:v>0.5625</c:v>
                </c:pt>
                <c:pt idx="2">
                  <c:v>0.38095238095238093</c:v>
                </c:pt>
                <c:pt idx="3">
                  <c:v>0.73076923076923073</c:v>
                </c:pt>
                <c:pt idx="4">
                  <c:v>0.75</c:v>
                </c:pt>
                <c:pt idx="5">
                  <c:v>0.45833333333333331</c:v>
                </c:pt>
                <c:pt idx="6">
                  <c:v>0.54166666666666663</c:v>
                </c:pt>
                <c:pt idx="7">
                  <c:v>0.47826086956521741</c:v>
                </c:pt>
                <c:pt idx="8">
                  <c:v>0.54545454545454541</c:v>
                </c:pt>
                <c:pt idx="9">
                  <c:v>0.33333333333333331</c:v>
                </c:pt>
              </c:numCache>
            </c:numRef>
          </c:val>
          <c:extLst>
            <c:ext xmlns:c16="http://schemas.microsoft.com/office/drawing/2014/chart" uri="{C3380CC4-5D6E-409C-BE32-E72D297353CC}">
              <c16:uniqueId val="{00000020-1E3A-4F7E-ADAE-4DCA93E6BD4D}"/>
            </c:ext>
          </c:extLst>
        </c:ser>
        <c:ser>
          <c:idx val="2"/>
          <c:order val="2"/>
          <c:tx>
            <c:strRef>
              <c:f>'Pivot Table'!$D$21:$D$22</c:f>
              <c:strCache>
                <c:ptCount val="1"/>
                <c:pt idx="0">
                  <c:v> Completed:On time</c:v>
                </c:pt>
              </c:strCache>
            </c:strRef>
          </c:tx>
          <c:spPr>
            <a:solidFill>
              <a:schemeClr val="accent1">
                <a:lumMod val="60000"/>
                <a:lumOff val="40000"/>
              </a:schemeClr>
            </a:solidFill>
            <a:ln>
              <a:noFill/>
            </a:ln>
            <a:effectLst/>
          </c:spPr>
          <c:invertIfNegative val="0"/>
          <c:dPt>
            <c:idx val="8"/>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9-81DB-4944-8EE9-7A60E41D337F}"/>
              </c:ext>
            </c:extLst>
          </c:dPt>
          <c:dPt>
            <c:idx val="9"/>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B-81DB-4944-8EE9-7A60E41D33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Table'!$A$23:$A$33</c:f>
              <c:strCache>
                <c:ptCount val="10"/>
                <c:pt idx="0">
                  <c:v>1</c:v>
                </c:pt>
                <c:pt idx="1">
                  <c:v>2</c:v>
                </c:pt>
                <c:pt idx="2">
                  <c:v>3</c:v>
                </c:pt>
                <c:pt idx="3">
                  <c:v>4</c:v>
                </c:pt>
                <c:pt idx="4">
                  <c:v>5</c:v>
                </c:pt>
                <c:pt idx="5">
                  <c:v>6</c:v>
                </c:pt>
                <c:pt idx="6">
                  <c:v>7</c:v>
                </c:pt>
                <c:pt idx="7">
                  <c:v>8</c:v>
                </c:pt>
                <c:pt idx="8">
                  <c:v>9</c:v>
                </c:pt>
                <c:pt idx="9">
                  <c:v>10</c:v>
                </c:pt>
              </c:strCache>
            </c:strRef>
          </c:cat>
          <c:val>
            <c:numRef>
              <c:f>'Pivot Table'!$D$23:$D$33</c:f>
              <c:numCache>
                <c:formatCode>0%</c:formatCode>
                <c:ptCount val="10"/>
                <c:pt idx="0">
                  <c:v>0.3</c:v>
                </c:pt>
                <c:pt idx="1">
                  <c:v>0.375</c:v>
                </c:pt>
                <c:pt idx="2">
                  <c:v>0.47619047619047616</c:v>
                </c:pt>
                <c:pt idx="3">
                  <c:v>0.23076923076923078</c:v>
                </c:pt>
                <c:pt idx="4">
                  <c:v>0.15</c:v>
                </c:pt>
                <c:pt idx="5">
                  <c:v>0.5</c:v>
                </c:pt>
                <c:pt idx="6">
                  <c:v>0.45833333333333331</c:v>
                </c:pt>
                <c:pt idx="7">
                  <c:v>0.2608695652173913</c:v>
                </c:pt>
                <c:pt idx="8">
                  <c:v>0.13636363636363635</c:v>
                </c:pt>
                <c:pt idx="9">
                  <c:v>0.20833333333333334</c:v>
                </c:pt>
              </c:numCache>
            </c:numRef>
          </c:val>
          <c:extLst>
            <c:ext xmlns:c16="http://schemas.microsoft.com/office/drawing/2014/chart" uri="{C3380CC4-5D6E-409C-BE32-E72D297353CC}">
              <c16:uniqueId val="{00000021-1E3A-4F7E-ADAE-4DCA93E6BD4D}"/>
            </c:ext>
          </c:extLst>
        </c:ser>
        <c:dLbls>
          <c:dLblPos val="ctr"/>
          <c:showLegendKey val="0"/>
          <c:showVal val="1"/>
          <c:showCatName val="0"/>
          <c:showSerName val="0"/>
          <c:showPercent val="0"/>
          <c:showBubbleSize val="0"/>
        </c:dLbls>
        <c:gapWidth val="60"/>
        <c:overlap val="100"/>
        <c:axId val="2031120575"/>
        <c:axId val="2031124319"/>
      </c:barChart>
      <c:catAx>
        <c:axId val="203112057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Cohort</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31124319"/>
        <c:crosses val="autoZero"/>
        <c:auto val="1"/>
        <c:lblAlgn val="ctr"/>
        <c:lblOffset val="100"/>
        <c:noMultiLvlLbl val="0"/>
      </c:catAx>
      <c:valAx>
        <c:axId val="2031124319"/>
        <c:scaling>
          <c:orientation val="minMax"/>
          <c:max val="1"/>
        </c:scaling>
        <c:delete val="1"/>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0%" sourceLinked="1"/>
        <c:majorTickMark val="none"/>
        <c:minorTickMark val="none"/>
        <c:tickLblPos val="nextTo"/>
        <c:crossAx val="2031120575"/>
        <c:crosses val="autoZero"/>
        <c:crossBetween val="between"/>
        <c:majorUnit val="0.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status.xlsx]Institution of employment!PivotTable4</c:name>
    <c:fmtId val="2"/>
  </c:pivotSource>
  <c:chart>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354440708265217E-2"/>
          <c:y val="8.2043220734755187E-2"/>
          <c:w val="0.94987949740458122"/>
          <c:h val="0.48707967317297041"/>
        </c:manualLayout>
      </c:layout>
      <c:barChart>
        <c:barDir val="col"/>
        <c:grouping val="stacked"/>
        <c:varyColors val="0"/>
        <c:ser>
          <c:idx val="0"/>
          <c:order val="0"/>
          <c:tx>
            <c:strRef>
              <c:f>'Institution of employment'!$K$27:$K$28</c:f>
              <c:strCache>
                <c:ptCount val="1"/>
                <c:pt idx="0">
                  <c:v>In progress: Above 60 months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employment'!$K$29:$K$42</c:f>
              <c:numCache>
                <c:formatCode>General</c:formatCode>
                <c:ptCount val="13"/>
                <c:pt idx="2">
                  <c:v>1</c:v>
                </c:pt>
                <c:pt idx="3">
                  <c:v>2</c:v>
                </c:pt>
                <c:pt idx="4">
                  <c:v>6</c:v>
                </c:pt>
                <c:pt idx="5">
                  <c:v>3</c:v>
                </c:pt>
                <c:pt idx="7">
                  <c:v>4</c:v>
                </c:pt>
                <c:pt idx="8">
                  <c:v>5</c:v>
                </c:pt>
                <c:pt idx="9">
                  <c:v>3</c:v>
                </c:pt>
                <c:pt idx="10">
                  <c:v>6</c:v>
                </c:pt>
                <c:pt idx="11">
                  <c:v>2</c:v>
                </c:pt>
              </c:numCache>
            </c:numRef>
          </c:val>
          <c:extLst>
            <c:ext xmlns:c16="http://schemas.microsoft.com/office/drawing/2014/chart" uri="{C3380CC4-5D6E-409C-BE32-E72D297353CC}">
              <c16:uniqueId val="{00000000-2D48-4057-99A3-B13C93CB45FF}"/>
            </c:ext>
          </c:extLst>
        </c:ser>
        <c:ser>
          <c:idx val="1"/>
          <c:order val="1"/>
          <c:tx>
            <c:strRef>
              <c:f>'Institution of employment'!$L$27:$L$28</c:f>
              <c:strCache>
                <c:ptCount val="1"/>
                <c:pt idx="0">
                  <c:v>In progress: Below 60 Months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employment'!$L$29:$L$42</c:f>
              <c:numCache>
                <c:formatCode>General</c:formatCode>
                <c:ptCount val="13"/>
                <c:pt idx="0">
                  <c:v>1</c:v>
                </c:pt>
                <c:pt idx="2">
                  <c:v>1</c:v>
                </c:pt>
                <c:pt idx="3">
                  <c:v>2</c:v>
                </c:pt>
                <c:pt idx="4">
                  <c:v>1</c:v>
                </c:pt>
                <c:pt idx="5">
                  <c:v>2</c:v>
                </c:pt>
                <c:pt idx="7">
                  <c:v>3</c:v>
                </c:pt>
                <c:pt idx="8">
                  <c:v>3</c:v>
                </c:pt>
                <c:pt idx="9">
                  <c:v>3</c:v>
                </c:pt>
                <c:pt idx="10">
                  <c:v>2</c:v>
                </c:pt>
                <c:pt idx="12">
                  <c:v>2</c:v>
                </c:pt>
              </c:numCache>
            </c:numRef>
          </c:val>
          <c:extLst>
            <c:ext xmlns:c16="http://schemas.microsoft.com/office/drawing/2014/chart" uri="{C3380CC4-5D6E-409C-BE32-E72D297353CC}">
              <c16:uniqueId val="{00000001-2D48-4057-99A3-B13C93CB45FF}"/>
            </c:ext>
          </c:extLst>
        </c:ser>
        <c:ser>
          <c:idx val="2"/>
          <c:order val="2"/>
          <c:tx>
            <c:strRef>
              <c:f>'Institution of employment'!$M$27:$M$28</c:f>
              <c:strCache>
                <c:ptCount val="1"/>
                <c:pt idx="0">
                  <c:v>Completed:Delayed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employment'!$M$29:$M$42</c:f>
              <c:numCache>
                <c:formatCode>General</c:formatCode>
                <c:ptCount val="13"/>
                <c:pt idx="0">
                  <c:v>1</c:v>
                </c:pt>
                <c:pt idx="1">
                  <c:v>4</c:v>
                </c:pt>
                <c:pt idx="2">
                  <c:v>6</c:v>
                </c:pt>
                <c:pt idx="3">
                  <c:v>13</c:v>
                </c:pt>
                <c:pt idx="4">
                  <c:v>8</c:v>
                </c:pt>
                <c:pt idx="5">
                  <c:v>7</c:v>
                </c:pt>
                <c:pt idx="6">
                  <c:v>2</c:v>
                </c:pt>
                <c:pt idx="7">
                  <c:v>19</c:v>
                </c:pt>
                <c:pt idx="8">
                  <c:v>14</c:v>
                </c:pt>
                <c:pt idx="9">
                  <c:v>12</c:v>
                </c:pt>
                <c:pt idx="10">
                  <c:v>16</c:v>
                </c:pt>
                <c:pt idx="11">
                  <c:v>18</c:v>
                </c:pt>
              </c:numCache>
            </c:numRef>
          </c:val>
          <c:extLst>
            <c:ext xmlns:c16="http://schemas.microsoft.com/office/drawing/2014/chart" uri="{C3380CC4-5D6E-409C-BE32-E72D297353CC}">
              <c16:uniqueId val="{00000002-2D48-4057-99A3-B13C93CB45FF}"/>
            </c:ext>
          </c:extLst>
        </c:ser>
        <c:ser>
          <c:idx val="3"/>
          <c:order val="3"/>
          <c:tx>
            <c:strRef>
              <c:f>'Institution of employment'!$N$27:$N$28</c:f>
              <c:strCache>
                <c:ptCount val="1"/>
                <c:pt idx="0">
                  <c:v> Completed:On time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employment'!$N$29:$N$42</c:f>
              <c:numCache>
                <c:formatCode>General</c:formatCode>
                <c:ptCount val="13"/>
                <c:pt idx="3">
                  <c:v>6</c:v>
                </c:pt>
                <c:pt idx="4">
                  <c:v>5</c:v>
                </c:pt>
                <c:pt idx="5">
                  <c:v>21</c:v>
                </c:pt>
                <c:pt idx="6">
                  <c:v>2</c:v>
                </c:pt>
                <c:pt idx="7">
                  <c:v>13</c:v>
                </c:pt>
                <c:pt idx="8">
                  <c:v>8</c:v>
                </c:pt>
                <c:pt idx="9">
                  <c:v>5</c:v>
                </c:pt>
                <c:pt idx="10">
                  <c:v>2</c:v>
                </c:pt>
                <c:pt idx="11">
                  <c:v>6</c:v>
                </c:pt>
              </c:numCache>
            </c:numRef>
          </c:val>
          <c:extLst>
            <c:ext xmlns:c16="http://schemas.microsoft.com/office/drawing/2014/chart" uri="{C3380CC4-5D6E-409C-BE32-E72D297353CC}">
              <c16:uniqueId val="{00000003-2D48-4057-99A3-B13C93CB45FF}"/>
            </c:ext>
          </c:extLst>
        </c:ser>
        <c:dLbls>
          <c:dLblPos val="ctr"/>
          <c:showLegendKey val="0"/>
          <c:showVal val="1"/>
          <c:showCatName val="0"/>
          <c:showSerName val="0"/>
          <c:showPercent val="0"/>
          <c:showBubbleSize val="0"/>
        </c:dLbls>
        <c:gapWidth val="150"/>
        <c:overlap val="100"/>
        <c:axId val="1939721696"/>
        <c:axId val="1939713536"/>
      </c:barChart>
      <c:catAx>
        <c:axId val="193972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39713536"/>
        <c:crosses val="autoZero"/>
        <c:auto val="1"/>
        <c:lblAlgn val="ctr"/>
        <c:lblOffset val="100"/>
        <c:noMultiLvlLbl val="0"/>
      </c:catAx>
      <c:valAx>
        <c:axId val="1939713536"/>
        <c:scaling>
          <c:orientation val="minMax"/>
          <c:max val="4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39721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status.xlsx]Gender!PivotTable7</c:name>
    <c:fmtId val="21"/>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s>
    <c:plotArea>
      <c:layout>
        <c:manualLayout>
          <c:layoutTarget val="inner"/>
          <c:xMode val="edge"/>
          <c:yMode val="edge"/>
          <c:x val="8.2665739337787827E-2"/>
          <c:y val="0.13773257509477979"/>
          <c:w val="0.84936386894855809"/>
          <c:h val="0.69836322543015461"/>
        </c:manualLayout>
      </c:layout>
      <c:barChart>
        <c:barDir val="col"/>
        <c:grouping val="percentStacked"/>
        <c:varyColors val="0"/>
        <c:ser>
          <c:idx val="0"/>
          <c:order val="0"/>
          <c:tx>
            <c:strRef>
              <c:f>Gender!$B$19:$B$20</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Gender!$A$21:$A$32</c:f>
              <c:strCache>
                <c:ptCount val="11"/>
                <c:pt idx="0">
                  <c:v>1</c:v>
                </c:pt>
                <c:pt idx="1">
                  <c:v>2</c:v>
                </c:pt>
                <c:pt idx="2">
                  <c:v>3</c:v>
                </c:pt>
                <c:pt idx="3">
                  <c:v>4</c:v>
                </c:pt>
                <c:pt idx="4">
                  <c:v>5</c:v>
                </c:pt>
                <c:pt idx="5">
                  <c:v>6</c:v>
                </c:pt>
                <c:pt idx="6">
                  <c:v>7</c:v>
                </c:pt>
                <c:pt idx="7">
                  <c:v>8</c:v>
                </c:pt>
                <c:pt idx="8">
                  <c:v>9</c:v>
                </c:pt>
                <c:pt idx="9">
                  <c:v>10</c:v>
                </c:pt>
                <c:pt idx="10">
                  <c:v>11</c:v>
                </c:pt>
              </c:strCache>
            </c:strRef>
          </c:cat>
          <c:val>
            <c:numRef>
              <c:f>Gender!$B$21:$B$32</c:f>
              <c:numCache>
                <c:formatCode>0%</c:formatCode>
                <c:ptCount val="11"/>
                <c:pt idx="0">
                  <c:v>0.35</c:v>
                </c:pt>
                <c:pt idx="1">
                  <c:v>0.4375</c:v>
                </c:pt>
                <c:pt idx="2">
                  <c:v>0.5714285714285714</c:v>
                </c:pt>
                <c:pt idx="3">
                  <c:v>0.46153846153846156</c:v>
                </c:pt>
                <c:pt idx="4">
                  <c:v>0.55000000000000004</c:v>
                </c:pt>
                <c:pt idx="5">
                  <c:v>0.625</c:v>
                </c:pt>
                <c:pt idx="6">
                  <c:v>0.75</c:v>
                </c:pt>
                <c:pt idx="7">
                  <c:v>0.60869565217391308</c:v>
                </c:pt>
                <c:pt idx="8">
                  <c:v>0.59090909090909094</c:v>
                </c:pt>
                <c:pt idx="9">
                  <c:v>0.625</c:v>
                </c:pt>
                <c:pt idx="10">
                  <c:v>0.55000000000000004</c:v>
                </c:pt>
              </c:numCache>
            </c:numRef>
          </c:val>
          <c:extLst>
            <c:ext xmlns:c16="http://schemas.microsoft.com/office/drawing/2014/chart" uri="{C3380CC4-5D6E-409C-BE32-E72D297353CC}">
              <c16:uniqueId val="{00000000-DAA3-44E8-943D-7089DA7882DE}"/>
            </c:ext>
          </c:extLst>
        </c:ser>
        <c:ser>
          <c:idx val="1"/>
          <c:order val="1"/>
          <c:tx>
            <c:strRef>
              <c:f>Gender!$C$19:$C$20</c:f>
              <c:strCache>
                <c:ptCount val="1"/>
                <c:pt idx="0">
                  <c:v>Male</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Gender!$A$21:$A$32</c:f>
              <c:strCache>
                <c:ptCount val="11"/>
                <c:pt idx="0">
                  <c:v>1</c:v>
                </c:pt>
                <c:pt idx="1">
                  <c:v>2</c:v>
                </c:pt>
                <c:pt idx="2">
                  <c:v>3</c:v>
                </c:pt>
                <c:pt idx="3">
                  <c:v>4</c:v>
                </c:pt>
                <c:pt idx="4">
                  <c:v>5</c:v>
                </c:pt>
                <c:pt idx="5">
                  <c:v>6</c:v>
                </c:pt>
                <c:pt idx="6">
                  <c:v>7</c:v>
                </c:pt>
                <c:pt idx="7">
                  <c:v>8</c:v>
                </c:pt>
                <c:pt idx="8">
                  <c:v>9</c:v>
                </c:pt>
                <c:pt idx="9">
                  <c:v>10</c:v>
                </c:pt>
                <c:pt idx="10">
                  <c:v>11</c:v>
                </c:pt>
              </c:strCache>
            </c:strRef>
          </c:cat>
          <c:val>
            <c:numRef>
              <c:f>Gender!$C$21:$C$32</c:f>
              <c:numCache>
                <c:formatCode>0%</c:formatCode>
                <c:ptCount val="11"/>
                <c:pt idx="0">
                  <c:v>0.65</c:v>
                </c:pt>
                <c:pt idx="1">
                  <c:v>0.5625</c:v>
                </c:pt>
                <c:pt idx="2">
                  <c:v>0.42857142857142855</c:v>
                </c:pt>
                <c:pt idx="3">
                  <c:v>0.53846153846153844</c:v>
                </c:pt>
                <c:pt idx="4">
                  <c:v>0.45</c:v>
                </c:pt>
                <c:pt idx="5">
                  <c:v>0.375</c:v>
                </c:pt>
                <c:pt idx="6">
                  <c:v>0.25</c:v>
                </c:pt>
                <c:pt idx="7">
                  <c:v>0.39130434782608697</c:v>
                </c:pt>
                <c:pt idx="8">
                  <c:v>0.40909090909090912</c:v>
                </c:pt>
                <c:pt idx="9">
                  <c:v>0.375</c:v>
                </c:pt>
                <c:pt idx="10">
                  <c:v>0.45</c:v>
                </c:pt>
              </c:numCache>
            </c:numRef>
          </c:val>
          <c:extLst>
            <c:ext xmlns:c16="http://schemas.microsoft.com/office/drawing/2014/chart" uri="{C3380CC4-5D6E-409C-BE32-E72D297353CC}">
              <c16:uniqueId val="{00000000-2F1E-43FC-B671-04F4368F220B}"/>
            </c:ext>
          </c:extLst>
        </c:ser>
        <c:dLbls>
          <c:dLblPos val="ctr"/>
          <c:showLegendKey val="0"/>
          <c:showVal val="1"/>
          <c:showCatName val="0"/>
          <c:showSerName val="0"/>
          <c:showPercent val="0"/>
          <c:showBubbleSize val="0"/>
        </c:dLbls>
        <c:gapWidth val="50"/>
        <c:overlap val="100"/>
        <c:axId val="1236004703"/>
        <c:axId val="1258725391"/>
      </c:barChart>
      <c:catAx>
        <c:axId val="1236004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58725391"/>
        <c:crosses val="autoZero"/>
        <c:auto val="1"/>
        <c:lblAlgn val="ctr"/>
        <c:lblOffset val="100"/>
        <c:noMultiLvlLbl val="0"/>
      </c:catAx>
      <c:valAx>
        <c:axId val="1258725391"/>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proportion</a:t>
                </a:r>
              </a:p>
            </c:rich>
          </c:tx>
          <c:layout>
            <c:manualLayout>
              <c:xMode val="edge"/>
              <c:yMode val="edge"/>
              <c:x val="2.2082018927444796E-2"/>
              <c:y val="0.3000623359580051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0%" sourceLinked="1"/>
        <c:majorTickMark val="none"/>
        <c:minorTickMark val="none"/>
        <c:tickLblPos val="nextTo"/>
        <c:crossAx val="1236004703"/>
        <c:crosses val="autoZero"/>
        <c:crossBetween val="between"/>
      </c:valAx>
      <c:spPr>
        <a:noFill/>
        <a:ln>
          <a:noFill/>
        </a:ln>
        <a:effectLst/>
      </c:spPr>
    </c:plotArea>
    <c:legend>
      <c:legendPos val="tr"/>
      <c:layout>
        <c:manualLayout>
          <c:xMode val="edge"/>
          <c:yMode val="edge"/>
          <c:x val="0.23802329913808093"/>
          <c:y val="3.2407407407407406E-2"/>
          <c:w val="0.45715482220773362"/>
          <c:h val="6.828813065033535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lotArea>
      <c:layout/>
      <c:barChart>
        <c:barDir val="col"/>
        <c:grouping val="percentStacked"/>
        <c:varyColors val="0"/>
        <c:ser>
          <c:idx val="0"/>
          <c:order val="0"/>
          <c:tx>
            <c:strRef>
              <c:f>Gender!$B$38</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Gender!$B$39:$B$49</c:f>
              <c:numCache>
                <c:formatCode>General</c:formatCode>
                <c:ptCount val="11"/>
                <c:pt idx="0">
                  <c:v>0</c:v>
                </c:pt>
                <c:pt idx="1">
                  <c:v>8</c:v>
                </c:pt>
                <c:pt idx="2">
                  <c:v>13</c:v>
                </c:pt>
                <c:pt idx="3">
                  <c:v>12</c:v>
                </c:pt>
                <c:pt idx="4">
                  <c:v>12</c:v>
                </c:pt>
                <c:pt idx="5">
                  <c:v>15</c:v>
                </c:pt>
                <c:pt idx="6">
                  <c:v>18</c:v>
                </c:pt>
                <c:pt idx="7">
                  <c:v>14</c:v>
                </c:pt>
                <c:pt idx="8">
                  <c:v>13</c:v>
                </c:pt>
                <c:pt idx="9">
                  <c:v>15</c:v>
                </c:pt>
                <c:pt idx="10">
                  <c:v>127</c:v>
                </c:pt>
              </c:numCache>
            </c:numRef>
          </c:val>
          <c:extLst>
            <c:ext xmlns:c16="http://schemas.microsoft.com/office/drawing/2014/chart" uri="{C3380CC4-5D6E-409C-BE32-E72D297353CC}">
              <c16:uniqueId val="{00000000-65DF-4E49-BBE6-A6833B32FCBC}"/>
            </c:ext>
          </c:extLst>
        </c:ser>
        <c:ser>
          <c:idx val="1"/>
          <c:order val="1"/>
          <c:tx>
            <c:strRef>
              <c:f>Gender!$C$38</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Gender!$C$39:$C$49</c:f>
              <c:numCache>
                <c:formatCode>General</c:formatCode>
                <c:ptCount val="11"/>
                <c:pt idx="0">
                  <c:v>13</c:v>
                </c:pt>
                <c:pt idx="1">
                  <c:v>10</c:v>
                </c:pt>
                <c:pt idx="2">
                  <c:v>9</c:v>
                </c:pt>
                <c:pt idx="3">
                  <c:v>14</c:v>
                </c:pt>
                <c:pt idx="4">
                  <c:v>9</c:v>
                </c:pt>
                <c:pt idx="5">
                  <c:v>9</c:v>
                </c:pt>
                <c:pt idx="6">
                  <c:v>6</c:v>
                </c:pt>
                <c:pt idx="7">
                  <c:v>9</c:v>
                </c:pt>
                <c:pt idx="8">
                  <c:v>9</c:v>
                </c:pt>
                <c:pt idx="9">
                  <c:v>9</c:v>
                </c:pt>
                <c:pt idx="10">
                  <c:v>97</c:v>
                </c:pt>
              </c:numCache>
            </c:numRef>
          </c:val>
          <c:extLst>
            <c:ext xmlns:c16="http://schemas.microsoft.com/office/drawing/2014/chart" uri="{C3380CC4-5D6E-409C-BE32-E72D297353CC}">
              <c16:uniqueId val="{00000001-65DF-4E49-BBE6-A6833B32FCBC}"/>
            </c:ext>
          </c:extLst>
        </c:ser>
        <c:dLbls>
          <c:dLblPos val="ctr"/>
          <c:showLegendKey val="0"/>
          <c:showVal val="1"/>
          <c:showCatName val="0"/>
          <c:showSerName val="0"/>
          <c:showPercent val="0"/>
          <c:showBubbleSize val="0"/>
        </c:dLbls>
        <c:gapWidth val="150"/>
        <c:overlap val="100"/>
        <c:axId val="1355836655"/>
        <c:axId val="1887535519"/>
      </c:barChart>
      <c:catAx>
        <c:axId val="13558366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87535519"/>
        <c:crosses val="autoZero"/>
        <c:auto val="1"/>
        <c:lblAlgn val="ctr"/>
        <c:lblOffset val="100"/>
        <c:noMultiLvlLbl val="0"/>
      </c:catAx>
      <c:valAx>
        <c:axId val="18875355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558366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status.xlsx]Pivot Table!PivotTable2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s>
    <c:plotArea>
      <c:layout/>
      <c:barChart>
        <c:barDir val="col"/>
        <c:grouping val="percentStacked"/>
        <c:varyColors val="0"/>
        <c:ser>
          <c:idx val="0"/>
          <c:order val="0"/>
          <c:tx>
            <c:strRef>
              <c:f>'Pivot Table'!$B$3:$B$4</c:f>
              <c:strCache>
                <c:ptCount val="1"/>
                <c:pt idx="0">
                  <c:v>In progress: Above 60 months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Table'!$A$5:$A$15</c:f>
              <c:strCache>
                <c:ptCount val="10"/>
                <c:pt idx="0">
                  <c:v>1</c:v>
                </c:pt>
                <c:pt idx="1">
                  <c:v>2</c:v>
                </c:pt>
                <c:pt idx="2">
                  <c:v>3</c:v>
                </c:pt>
                <c:pt idx="3">
                  <c:v>4</c:v>
                </c:pt>
                <c:pt idx="4">
                  <c:v>5</c:v>
                </c:pt>
                <c:pt idx="5">
                  <c:v>6</c:v>
                </c:pt>
                <c:pt idx="6">
                  <c:v>7</c:v>
                </c:pt>
                <c:pt idx="7">
                  <c:v>8</c:v>
                </c:pt>
                <c:pt idx="8">
                  <c:v>9</c:v>
                </c:pt>
                <c:pt idx="9">
                  <c:v>10</c:v>
                </c:pt>
              </c:strCache>
            </c:strRef>
          </c:cat>
          <c:val>
            <c:numRef>
              <c:f>'Pivot Table'!$B$5:$B$15</c:f>
              <c:numCache>
                <c:formatCode>General</c:formatCode>
                <c:ptCount val="10"/>
                <c:pt idx="1">
                  <c:v>1</c:v>
                </c:pt>
                <c:pt idx="2">
                  <c:v>3</c:v>
                </c:pt>
                <c:pt idx="3">
                  <c:v>1</c:v>
                </c:pt>
                <c:pt idx="4">
                  <c:v>2</c:v>
                </c:pt>
                <c:pt idx="5">
                  <c:v>1</c:v>
                </c:pt>
                <c:pt idx="7">
                  <c:v>6</c:v>
                </c:pt>
                <c:pt idx="8">
                  <c:v>7</c:v>
                </c:pt>
                <c:pt idx="9">
                  <c:v>11</c:v>
                </c:pt>
              </c:numCache>
            </c:numRef>
          </c:val>
          <c:extLst>
            <c:ext xmlns:c16="http://schemas.microsoft.com/office/drawing/2014/chart" uri="{C3380CC4-5D6E-409C-BE32-E72D297353CC}">
              <c16:uniqueId val="{00000000-EE5A-48ED-95CE-4B6CC94C9DFA}"/>
            </c:ext>
          </c:extLst>
        </c:ser>
        <c:ser>
          <c:idx val="1"/>
          <c:order val="1"/>
          <c:tx>
            <c:strRef>
              <c:f>'Pivot Table'!$C$3:$C$4</c:f>
              <c:strCache>
                <c:ptCount val="1"/>
                <c:pt idx="0">
                  <c:v>Completed:Delayed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Table'!$A$5:$A$15</c:f>
              <c:strCache>
                <c:ptCount val="10"/>
                <c:pt idx="0">
                  <c:v>1</c:v>
                </c:pt>
                <c:pt idx="1">
                  <c:v>2</c:v>
                </c:pt>
                <c:pt idx="2">
                  <c:v>3</c:v>
                </c:pt>
                <c:pt idx="3">
                  <c:v>4</c:v>
                </c:pt>
                <c:pt idx="4">
                  <c:v>5</c:v>
                </c:pt>
                <c:pt idx="5">
                  <c:v>6</c:v>
                </c:pt>
                <c:pt idx="6">
                  <c:v>7</c:v>
                </c:pt>
                <c:pt idx="7">
                  <c:v>8</c:v>
                </c:pt>
                <c:pt idx="8">
                  <c:v>9</c:v>
                </c:pt>
                <c:pt idx="9">
                  <c:v>10</c:v>
                </c:pt>
              </c:strCache>
            </c:strRef>
          </c:cat>
          <c:val>
            <c:numRef>
              <c:f>'Pivot Table'!$C$5:$C$15</c:f>
              <c:numCache>
                <c:formatCode>General</c:formatCode>
                <c:ptCount val="10"/>
                <c:pt idx="0">
                  <c:v>14</c:v>
                </c:pt>
                <c:pt idx="1">
                  <c:v>9</c:v>
                </c:pt>
                <c:pt idx="2">
                  <c:v>8</c:v>
                </c:pt>
                <c:pt idx="3">
                  <c:v>19</c:v>
                </c:pt>
                <c:pt idx="4">
                  <c:v>15</c:v>
                </c:pt>
                <c:pt idx="5">
                  <c:v>11</c:v>
                </c:pt>
                <c:pt idx="6">
                  <c:v>13</c:v>
                </c:pt>
                <c:pt idx="7">
                  <c:v>11</c:v>
                </c:pt>
                <c:pt idx="8">
                  <c:v>12</c:v>
                </c:pt>
                <c:pt idx="9">
                  <c:v>8</c:v>
                </c:pt>
              </c:numCache>
            </c:numRef>
          </c:val>
          <c:extLst>
            <c:ext xmlns:c16="http://schemas.microsoft.com/office/drawing/2014/chart" uri="{C3380CC4-5D6E-409C-BE32-E72D297353CC}">
              <c16:uniqueId val="{00000001-50D0-41D8-89B6-1A7145C49C97}"/>
            </c:ext>
          </c:extLst>
        </c:ser>
        <c:ser>
          <c:idx val="2"/>
          <c:order val="2"/>
          <c:tx>
            <c:strRef>
              <c:f>'Pivot Table'!$D$3:$D$4</c:f>
              <c:strCache>
                <c:ptCount val="1"/>
                <c:pt idx="0">
                  <c:v> Completed:On time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Table'!$A$5:$A$15</c:f>
              <c:strCache>
                <c:ptCount val="10"/>
                <c:pt idx="0">
                  <c:v>1</c:v>
                </c:pt>
                <c:pt idx="1">
                  <c:v>2</c:v>
                </c:pt>
                <c:pt idx="2">
                  <c:v>3</c:v>
                </c:pt>
                <c:pt idx="3">
                  <c:v>4</c:v>
                </c:pt>
                <c:pt idx="4">
                  <c:v>5</c:v>
                </c:pt>
                <c:pt idx="5">
                  <c:v>6</c:v>
                </c:pt>
                <c:pt idx="6">
                  <c:v>7</c:v>
                </c:pt>
                <c:pt idx="7">
                  <c:v>8</c:v>
                </c:pt>
                <c:pt idx="8">
                  <c:v>9</c:v>
                </c:pt>
                <c:pt idx="9">
                  <c:v>10</c:v>
                </c:pt>
              </c:strCache>
            </c:strRef>
          </c:cat>
          <c:val>
            <c:numRef>
              <c:f>'Pivot Table'!$D$5:$D$15</c:f>
              <c:numCache>
                <c:formatCode>General</c:formatCode>
                <c:ptCount val="10"/>
                <c:pt idx="0">
                  <c:v>6</c:v>
                </c:pt>
                <c:pt idx="1">
                  <c:v>6</c:v>
                </c:pt>
                <c:pt idx="2">
                  <c:v>10</c:v>
                </c:pt>
                <c:pt idx="3">
                  <c:v>6</c:v>
                </c:pt>
                <c:pt idx="4">
                  <c:v>3</c:v>
                </c:pt>
                <c:pt idx="5">
                  <c:v>12</c:v>
                </c:pt>
                <c:pt idx="6">
                  <c:v>11</c:v>
                </c:pt>
                <c:pt idx="7">
                  <c:v>6</c:v>
                </c:pt>
                <c:pt idx="8">
                  <c:v>3</c:v>
                </c:pt>
                <c:pt idx="9">
                  <c:v>5</c:v>
                </c:pt>
              </c:numCache>
            </c:numRef>
          </c:val>
          <c:extLst>
            <c:ext xmlns:c16="http://schemas.microsoft.com/office/drawing/2014/chart" uri="{C3380CC4-5D6E-409C-BE32-E72D297353CC}">
              <c16:uniqueId val="{00000002-50D0-41D8-89B6-1A7145C49C97}"/>
            </c:ext>
          </c:extLst>
        </c:ser>
        <c:dLbls>
          <c:dLblPos val="ctr"/>
          <c:showLegendKey val="0"/>
          <c:showVal val="1"/>
          <c:showCatName val="0"/>
          <c:showSerName val="0"/>
          <c:showPercent val="0"/>
          <c:showBubbleSize val="0"/>
        </c:dLbls>
        <c:gapWidth val="150"/>
        <c:overlap val="100"/>
        <c:axId val="1256151183"/>
        <c:axId val="1926179727"/>
      </c:barChart>
      <c:catAx>
        <c:axId val="125615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26179727"/>
        <c:crosses val="autoZero"/>
        <c:auto val="1"/>
        <c:lblAlgn val="ctr"/>
        <c:lblOffset val="100"/>
        <c:noMultiLvlLbl val="0"/>
      </c:catAx>
      <c:valAx>
        <c:axId val="19261797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5615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status.xlsx]Institution of registration!PivotTable3</c:name>
    <c:fmtId val="1"/>
  </c:pivotSource>
  <c:chart>
    <c:autoTitleDeleted val="0"/>
    <c:pivotFmts>
      <c:pivotFmt>
        <c:idx val="0"/>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678B"/>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678B"/>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'Institution of registration'!$B$2:$B$3</c:f>
              <c:strCache>
                <c:ptCount val="1"/>
                <c:pt idx="0">
                  <c:v>In progress: Above 60 months</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registration'!$A$4:$A$13</c:f>
              <c:strCache>
                <c:ptCount val="9"/>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Witwatersrand</c:v>
                </c:pt>
                <c:pt idx="8">
                  <c:v>University of Malawi</c:v>
                </c:pt>
              </c:strCache>
            </c:strRef>
          </c:cat>
          <c:val>
            <c:numRef>
              <c:f>'Institution of registration'!$B$4:$B$13</c:f>
              <c:numCache>
                <c:formatCode>General</c:formatCode>
                <c:ptCount val="9"/>
                <c:pt idx="0">
                  <c:v>1</c:v>
                </c:pt>
                <c:pt idx="1">
                  <c:v>4</c:v>
                </c:pt>
                <c:pt idx="4">
                  <c:v>5</c:v>
                </c:pt>
                <c:pt idx="5">
                  <c:v>5</c:v>
                </c:pt>
                <c:pt idx="6">
                  <c:v>3</c:v>
                </c:pt>
                <c:pt idx="7">
                  <c:v>11</c:v>
                </c:pt>
                <c:pt idx="8">
                  <c:v>3</c:v>
                </c:pt>
              </c:numCache>
            </c:numRef>
          </c:val>
          <c:extLst>
            <c:ext xmlns:c16="http://schemas.microsoft.com/office/drawing/2014/chart" uri="{C3380CC4-5D6E-409C-BE32-E72D297353CC}">
              <c16:uniqueId val="{00000000-1188-4274-B45A-8616AA0825D5}"/>
            </c:ext>
          </c:extLst>
        </c:ser>
        <c:ser>
          <c:idx val="1"/>
          <c:order val="1"/>
          <c:tx>
            <c:strRef>
              <c:f>'Institution of registration'!$C$2:$C$3</c:f>
              <c:strCache>
                <c:ptCount val="1"/>
                <c:pt idx="0">
                  <c:v>Completed:Delayed</c:v>
                </c:pt>
              </c:strCache>
            </c:strRef>
          </c:tx>
          <c:spPr>
            <a:solidFill>
              <a:srgbClr val="FF678B"/>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registration'!$A$4:$A$13</c:f>
              <c:strCache>
                <c:ptCount val="9"/>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Witwatersrand</c:v>
                </c:pt>
                <c:pt idx="8">
                  <c:v>University of Malawi</c:v>
                </c:pt>
              </c:strCache>
            </c:strRef>
          </c:cat>
          <c:val>
            <c:numRef>
              <c:f>'Institution of registration'!$C$4:$C$13</c:f>
              <c:numCache>
                <c:formatCode>General</c:formatCode>
                <c:ptCount val="9"/>
                <c:pt idx="0">
                  <c:v>12</c:v>
                </c:pt>
                <c:pt idx="1">
                  <c:v>5</c:v>
                </c:pt>
                <c:pt idx="2">
                  <c:v>3</c:v>
                </c:pt>
                <c:pt idx="3">
                  <c:v>4</c:v>
                </c:pt>
                <c:pt idx="4">
                  <c:v>15</c:v>
                </c:pt>
                <c:pt idx="5">
                  <c:v>14</c:v>
                </c:pt>
                <c:pt idx="6">
                  <c:v>5</c:v>
                </c:pt>
                <c:pt idx="7">
                  <c:v>54</c:v>
                </c:pt>
                <c:pt idx="8">
                  <c:v>8</c:v>
                </c:pt>
              </c:numCache>
            </c:numRef>
          </c:val>
          <c:extLst>
            <c:ext xmlns:c16="http://schemas.microsoft.com/office/drawing/2014/chart" uri="{C3380CC4-5D6E-409C-BE32-E72D297353CC}">
              <c16:uniqueId val="{00000001-3035-4E81-9028-01AFD48B9AF1}"/>
            </c:ext>
          </c:extLst>
        </c:ser>
        <c:ser>
          <c:idx val="2"/>
          <c:order val="2"/>
          <c:tx>
            <c:strRef>
              <c:f>'Institution of registration'!$D$2:$D$3</c:f>
              <c:strCache>
                <c:ptCount val="1"/>
                <c:pt idx="0">
                  <c:v> Completed:On time</c:v>
                </c:pt>
              </c:strCache>
            </c:strRef>
          </c:tx>
          <c:spPr>
            <a:solidFill>
              <a:schemeClr val="bg1">
                <a:lumMod val="85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registration'!$A$4:$A$13</c:f>
              <c:strCache>
                <c:ptCount val="9"/>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Witwatersrand</c:v>
                </c:pt>
                <c:pt idx="8">
                  <c:v>University of Malawi</c:v>
                </c:pt>
              </c:strCache>
            </c:strRef>
          </c:cat>
          <c:val>
            <c:numRef>
              <c:f>'Institution of registration'!$D$4:$D$13</c:f>
              <c:numCache>
                <c:formatCode>General</c:formatCode>
                <c:ptCount val="9"/>
                <c:pt idx="0">
                  <c:v>5</c:v>
                </c:pt>
                <c:pt idx="1">
                  <c:v>2</c:v>
                </c:pt>
                <c:pt idx="2">
                  <c:v>17</c:v>
                </c:pt>
                <c:pt idx="3">
                  <c:v>2</c:v>
                </c:pt>
                <c:pt idx="4">
                  <c:v>12</c:v>
                </c:pt>
                <c:pt idx="5">
                  <c:v>8</c:v>
                </c:pt>
                <c:pt idx="7">
                  <c:v>15</c:v>
                </c:pt>
                <c:pt idx="8">
                  <c:v>7</c:v>
                </c:pt>
              </c:numCache>
            </c:numRef>
          </c:val>
          <c:extLst>
            <c:ext xmlns:c16="http://schemas.microsoft.com/office/drawing/2014/chart" uri="{C3380CC4-5D6E-409C-BE32-E72D297353CC}">
              <c16:uniqueId val="{00000002-3035-4E81-9028-01AFD48B9AF1}"/>
            </c:ext>
          </c:extLst>
        </c:ser>
        <c:dLbls>
          <c:dLblPos val="ctr"/>
          <c:showLegendKey val="0"/>
          <c:showVal val="1"/>
          <c:showCatName val="0"/>
          <c:showSerName val="0"/>
          <c:showPercent val="0"/>
          <c:showBubbleSize val="0"/>
        </c:dLbls>
        <c:gapWidth val="150"/>
        <c:overlap val="100"/>
        <c:axId val="372694464"/>
        <c:axId val="372693984"/>
      </c:barChart>
      <c:catAx>
        <c:axId val="37269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372693984"/>
        <c:crosses val="autoZero"/>
        <c:auto val="1"/>
        <c:lblAlgn val="ctr"/>
        <c:lblOffset val="100"/>
        <c:noMultiLvlLbl val="0"/>
      </c:catAx>
      <c:valAx>
        <c:axId val="37269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3726944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b="1"/>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Sheet5!$C$1</c:f>
              <c:strCache>
                <c:ptCount val="1"/>
                <c:pt idx="0">
                  <c:v>In progress &gt;60months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Sheet5!$B$2:$B$13</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Sheet5!$C$2:$C$13</c:f>
              <c:numCache>
                <c:formatCode>General</c:formatCode>
                <c:ptCount val="12"/>
                <c:pt idx="3">
                  <c:v>3</c:v>
                </c:pt>
                <c:pt idx="4">
                  <c:v>7</c:v>
                </c:pt>
                <c:pt idx="7">
                  <c:v>4</c:v>
                </c:pt>
                <c:pt idx="8">
                  <c:v>4</c:v>
                </c:pt>
                <c:pt idx="9">
                  <c:v>4</c:v>
                </c:pt>
                <c:pt idx="10">
                  <c:v>7</c:v>
                </c:pt>
                <c:pt idx="11">
                  <c:v>8</c:v>
                </c:pt>
              </c:numCache>
            </c:numRef>
          </c:val>
          <c:extLst>
            <c:ext xmlns:c16="http://schemas.microsoft.com/office/drawing/2014/chart" uri="{C3380CC4-5D6E-409C-BE32-E72D297353CC}">
              <c16:uniqueId val="{00000000-E53C-4ED0-932E-F6A90CF7F40B}"/>
            </c:ext>
          </c:extLst>
        </c:ser>
        <c:ser>
          <c:idx val="1"/>
          <c:order val="1"/>
          <c:tx>
            <c:strRef>
              <c:f>Sheet5!$D$1</c:f>
              <c:strCache>
                <c:ptCount val="1"/>
                <c:pt idx="0">
                  <c:v>In progress &lt;60 months</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Sheet5!$B$2:$B$13</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Sheet5!$D$2:$D$13</c:f>
              <c:numCache>
                <c:formatCode>General</c:formatCode>
                <c:ptCount val="12"/>
                <c:pt idx="2">
                  <c:v>1</c:v>
                </c:pt>
                <c:pt idx="5">
                  <c:v>4</c:v>
                </c:pt>
                <c:pt idx="7">
                  <c:v>3</c:v>
                </c:pt>
                <c:pt idx="8">
                  <c:v>3</c:v>
                </c:pt>
                <c:pt idx="9">
                  <c:v>1</c:v>
                </c:pt>
                <c:pt idx="10">
                  <c:v>4</c:v>
                </c:pt>
                <c:pt idx="11">
                  <c:v>3</c:v>
                </c:pt>
              </c:numCache>
            </c:numRef>
          </c:val>
          <c:extLst>
            <c:ext xmlns:c16="http://schemas.microsoft.com/office/drawing/2014/chart" uri="{C3380CC4-5D6E-409C-BE32-E72D297353CC}">
              <c16:uniqueId val="{00000001-E53C-4ED0-932E-F6A90CF7F40B}"/>
            </c:ext>
          </c:extLst>
        </c:ser>
        <c:ser>
          <c:idx val="2"/>
          <c:order val="2"/>
          <c:tx>
            <c:strRef>
              <c:f>Sheet5!$E$1</c:f>
              <c:strCache>
                <c:ptCount val="1"/>
                <c:pt idx="0">
                  <c:v>Completed</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Sheet5!$B$2:$B$13</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Sheet5!$E$2:$E$13</c:f>
              <c:numCache>
                <c:formatCode>General</c:formatCode>
                <c:ptCount val="12"/>
                <c:pt idx="0">
                  <c:v>1</c:v>
                </c:pt>
                <c:pt idx="1">
                  <c:v>4</c:v>
                </c:pt>
                <c:pt idx="2">
                  <c:v>6</c:v>
                </c:pt>
                <c:pt idx="3">
                  <c:v>18</c:v>
                </c:pt>
                <c:pt idx="4">
                  <c:v>12</c:v>
                </c:pt>
                <c:pt idx="5">
                  <c:v>27</c:v>
                </c:pt>
                <c:pt idx="6">
                  <c:v>4</c:v>
                </c:pt>
                <c:pt idx="7">
                  <c:v>29</c:v>
                </c:pt>
                <c:pt idx="8">
                  <c:v>20</c:v>
                </c:pt>
                <c:pt idx="9">
                  <c:v>15</c:v>
                </c:pt>
                <c:pt idx="10">
                  <c:v>13</c:v>
                </c:pt>
                <c:pt idx="11">
                  <c:v>19</c:v>
                </c:pt>
              </c:numCache>
            </c:numRef>
          </c:val>
          <c:extLst>
            <c:ext xmlns:c16="http://schemas.microsoft.com/office/drawing/2014/chart" uri="{C3380CC4-5D6E-409C-BE32-E72D297353CC}">
              <c16:uniqueId val="{00000002-E53C-4ED0-932E-F6A90CF7F40B}"/>
            </c:ext>
          </c:extLst>
        </c:ser>
        <c:dLbls>
          <c:dLblPos val="ctr"/>
          <c:showLegendKey val="0"/>
          <c:showVal val="1"/>
          <c:showCatName val="0"/>
          <c:showSerName val="0"/>
          <c:showPercent val="0"/>
          <c:showBubbleSize val="0"/>
        </c:dLbls>
        <c:gapWidth val="50"/>
        <c:overlap val="100"/>
        <c:axId val="999279376"/>
        <c:axId val="999279856"/>
      </c:barChart>
      <c:catAx>
        <c:axId val="9992793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Home</a:t>
                </a:r>
                <a:r>
                  <a:rPr lang="en-US" baseline="0"/>
                  <a:t> institution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999279856"/>
        <c:crosses val="autoZero"/>
        <c:auto val="1"/>
        <c:lblAlgn val="ctr"/>
        <c:lblOffset val="100"/>
        <c:noMultiLvlLbl val="0"/>
      </c:catAx>
      <c:valAx>
        <c:axId val="9992798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fellows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99279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status.xlsx]Pivot Table!PivotTable3</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CARTA Graduates by year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791776027996496E-2"/>
          <c:y val="0.16723763262175637"/>
          <c:w val="0.89665266841644797"/>
          <c:h val="0.62719141263615386"/>
        </c:manualLayout>
      </c:layout>
      <c:barChart>
        <c:barDir val="col"/>
        <c:grouping val="stacked"/>
        <c:varyColors val="0"/>
        <c:ser>
          <c:idx val="0"/>
          <c:order val="0"/>
          <c:tx>
            <c:strRef>
              <c:f>'Pivot Table'!$B$46:$B$47</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Table'!$A$48:$A$61</c:f>
              <c:strCache>
                <c:ptCount val="13"/>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strCache>
            </c:strRef>
          </c:cat>
          <c:val>
            <c:numRef>
              <c:f>'Pivot Table'!$B$48:$B$61</c:f>
              <c:numCache>
                <c:formatCode>General</c:formatCode>
                <c:ptCount val="13"/>
                <c:pt idx="0">
                  <c:v>1</c:v>
                </c:pt>
                <c:pt idx="1">
                  <c:v>2</c:v>
                </c:pt>
                <c:pt idx="2">
                  <c:v>2</c:v>
                </c:pt>
                <c:pt idx="3">
                  <c:v>7</c:v>
                </c:pt>
                <c:pt idx="4">
                  <c:v>8</c:v>
                </c:pt>
                <c:pt idx="5">
                  <c:v>7</c:v>
                </c:pt>
                <c:pt idx="6">
                  <c:v>13</c:v>
                </c:pt>
                <c:pt idx="7">
                  <c:v>6</c:v>
                </c:pt>
                <c:pt idx="8">
                  <c:v>20</c:v>
                </c:pt>
                <c:pt idx="9">
                  <c:v>11</c:v>
                </c:pt>
                <c:pt idx="10">
                  <c:v>13</c:v>
                </c:pt>
                <c:pt idx="11">
                  <c:v>10</c:v>
                </c:pt>
                <c:pt idx="12">
                  <c:v>5</c:v>
                </c:pt>
              </c:numCache>
            </c:numRef>
          </c:val>
          <c:extLst>
            <c:ext xmlns:c16="http://schemas.microsoft.com/office/drawing/2014/chart" uri="{C3380CC4-5D6E-409C-BE32-E72D297353CC}">
              <c16:uniqueId val="{00000000-4D24-4C38-8B84-DC4D69555997}"/>
            </c:ext>
          </c:extLst>
        </c:ser>
        <c:ser>
          <c:idx val="1"/>
          <c:order val="1"/>
          <c:tx>
            <c:strRef>
              <c:f>'Pivot Table'!$C$46:$C$47</c:f>
              <c:strCache>
                <c:ptCount val="1"/>
                <c:pt idx="0">
                  <c:v>Male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Table'!$A$48:$A$61</c:f>
              <c:strCache>
                <c:ptCount val="13"/>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strCache>
            </c:strRef>
          </c:cat>
          <c:val>
            <c:numRef>
              <c:f>'Pivot Table'!$C$48:$C$61</c:f>
              <c:numCache>
                <c:formatCode>General</c:formatCode>
                <c:ptCount val="13"/>
                <c:pt idx="0">
                  <c:v>2</c:v>
                </c:pt>
                <c:pt idx="1">
                  <c:v>3</c:v>
                </c:pt>
                <c:pt idx="2">
                  <c:v>6</c:v>
                </c:pt>
                <c:pt idx="3">
                  <c:v>9</c:v>
                </c:pt>
                <c:pt idx="4">
                  <c:v>7</c:v>
                </c:pt>
                <c:pt idx="5">
                  <c:v>9</c:v>
                </c:pt>
                <c:pt idx="6">
                  <c:v>11</c:v>
                </c:pt>
                <c:pt idx="7">
                  <c:v>4</c:v>
                </c:pt>
                <c:pt idx="8">
                  <c:v>10</c:v>
                </c:pt>
                <c:pt idx="9">
                  <c:v>3</c:v>
                </c:pt>
                <c:pt idx="10">
                  <c:v>9</c:v>
                </c:pt>
                <c:pt idx="11">
                  <c:v>10</c:v>
                </c:pt>
              </c:numCache>
            </c:numRef>
          </c:val>
          <c:extLst>
            <c:ext xmlns:c16="http://schemas.microsoft.com/office/drawing/2014/chart" uri="{C3380CC4-5D6E-409C-BE32-E72D297353CC}">
              <c16:uniqueId val="{00000002-4F94-4874-A96F-B481865EFD96}"/>
            </c:ext>
          </c:extLst>
        </c:ser>
        <c:dLbls>
          <c:dLblPos val="ctr"/>
          <c:showLegendKey val="0"/>
          <c:showVal val="1"/>
          <c:showCatName val="0"/>
          <c:showSerName val="0"/>
          <c:showPercent val="0"/>
          <c:showBubbleSize val="0"/>
        </c:dLbls>
        <c:gapWidth val="70"/>
        <c:overlap val="100"/>
        <c:axId val="752280368"/>
        <c:axId val="752300752"/>
      </c:barChart>
      <c:catAx>
        <c:axId val="75228036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52300752"/>
        <c:crosses val="autoZero"/>
        <c:auto val="1"/>
        <c:lblAlgn val="ctr"/>
        <c:lblOffset val="100"/>
        <c:noMultiLvlLbl val="0"/>
      </c:catAx>
      <c:valAx>
        <c:axId val="752300752"/>
        <c:scaling>
          <c:orientation val="minMax"/>
          <c:max val="25"/>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No. </a:t>
                </a:r>
              </a:p>
            </c:rich>
          </c:tx>
          <c:layout>
            <c:manualLayout>
              <c:xMode val="edge"/>
              <c:yMode val="edge"/>
              <c:x val="1.3544470739580301E-2"/>
              <c:y val="0.45267371502512749"/>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52280368"/>
        <c:crosses val="autoZero"/>
        <c:crossBetween val="between"/>
      </c:valAx>
      <c:spPr>
        <a:noFill/>
        <a:ln>
          <a:noFill/>
        </a:ln>
        <a:effectLst/>
      </c:spPr>
    </c:plotArea>
    <c:legend>
      <c:legendPos val="t"/>
      <c:layout>
        <c:manualLayout>
          <c:xMode val="edge"/>
          <c:yMode val="edge"/>
          <c:x val="0.30411010217291179"/>
          <c:y val="0.16976281212239419"/>
          <c:w val="0.1537658220920135"/>
          <c:h val="8.171543154024861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status.xlsx]Gender!PivotTable3</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CARTA</a:t>
            </a:r>
            <a:r>
              <a:rPr lang="en-US" b="1" baseline="0"/>
              <a:t> </a:t>
            </a:r>
            <a:r>
              <a:rPr lang="en-US" b="1"/>
              <a:t>graduates by gender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2">
              <a:lumMod val="40000"/>
              <a:lumOff val="60000"/>
            </a:schemeClr>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2">
              <a:lumMod val="40000"/>
              <a:lumOff val="60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2">
              <a:lumMod val="40000"/>
              <a:lumOff val="60000"/>
            </a:schemeClr>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pivotFmt>
      <c:pivotFmt>
        <c:idx val="10"/>
        <c:spPr>
          <a:solidFill>
            <a:schemeClr val="accent2">
              <a:lumMod val="60000"/>
              <a:lumOff val="40000"/>
            </a:schemeClr>
          </a:solidFill>
          <a:ln w="19050">
            <a:solidFill>
              <a:schemeClr val="lt1"/>
            </a:solidFill>
          </a:ln>
          <a:effectLst/>
        </c:spP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2"/>
          </a:solidFill>
          <a:ln w="19050">
            <a:solidFill>
              <a:schemeClr val="lt1"/>
            </a:solidFill>
          </a:ln>
          <a:effectLst/>
        </c:spPr>
      </c:pivotFmt>
      <c:pivotFmt>
        <c:idx val="16"/>
        <c:spPr>
          <a:solidFill>
            <a:schemeClr val="accent2">
              <a:lumMod val="60000"/>
              <a:lumOff val="40000"/>
            </a:schemeClr>
          </a:solidFill>
          <a:ln w="19050">
            <a:solidFill>
              <a:schemeClr val="lt1"/>
            </a:solidFill>
          </a:ln>
          <a:effectLst/>
        </c:spPr>
      </c:pivotFmt>
    </c:pivotFmts>
    <c:plotArea>
      <c:layout>
        <c:manualLayout>
          <c:layoutTarget val="inner"/>
          <c:xMode val="edge"/>
          <c:yMode val="edge"/>
          <c:x val="0.18424517194398515"/>
          <c:y val="0.1691185476815398"/>
          <c:w val="0.64071126731217332"/>
          <c:h val="0.82566490971463113"/>
        </c:manualLayout>
      </c:layout>
      <c:doughnutChart>
        <c:varyColors val="1"/>
        <c:ser>
          <c:idx val="0"/>
          <c:order val="0"/>
          <c:tx>
            <c:strRef>
              <c:f>Gender!$B$3:$B$4</c:f>
              <c:strCache>
                <c:ptCount val="1"/>
                <c:pt idx="0">
                  <c:v>Completed</c:v>
                </c:pt>
              </c:strCache>
            </c:strRef>
          </c:tx>
          <c:spPr>
            <a:solidFill>
              <a:schemeClr val="accent2"/>
            </a:solidFill>
          </c:spPr>
          <c:dPt>
            <c:idx val="0"/>
            <c:bubble3D val="0"/>
            <c:spPr>
              <a:solidFill>
                <a:schemeClr val="accent2"/>
              </a:solidFill>
              <a:ln w="19050">
                <a:solidFill>
                  <a:schemeClr val="lt1"/>
                </a:solidFill>
              </a:ln>
              <a:effectLst/>
            </c:spPr>
            <c:extLst>
              <c:ext xmlns:c16="http://schemas.microsoft.com/office/drawing/2014/chart" uri="{C3380CC4-5D6E-409C-BE32-E72D297353CC}">
                <c16:uniqueId val="{00000001-8433-4DC1-809E-6EC4B774C3B2}"/>
              </c:ext>
            </c:extLst>
          </c:dPt>
          <c:dPt>
            <c:idx val="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3-8433-4DC1-809E-6EC4B774C3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Gender!$A$5:$A$7</c:f>
              <c:strCache>
                <c:ptCount val="2"/>
                <c:pt idx="0">
                  <c:v>Female</c:v>
                </c:pt>
                <c:pt idx="1">
                  <c:v>Male</c:v>
                </c:pt>
              </c:strCache>
            </c:strRef>
          </c:cat>
          <c:val>
            <c:numRef>
              <c:f>Gender!$B$5:$B$7</c:f>
              <c:numCache>
                <c:formatCode>General</c:formatCode>
                <c:ptCount val="2"/>
                <c:pt idx="0">
                  <c:v>105</c:v>
                </c:pt>
                <c:pt idx="1">
                  <c:v>83</c:v>
                </c:pt>
              </c:numCache>
            </c:numRef>
          </c:val>
          <c:extLst>
            <c:ext xmlns:c16="http://schemas.microsoft.com/office/drawing/2014/chart" uri="{C3380CC4-5D6E-409C-BE32-E72D297353CC}">
              <c16:uniqueId val="{00000004-8433-4DC1-809E-6EC4B774C3B2}"/>
            </c:ext>
          </c:extLst>
        </c:ser>
        <c:dLbls>
          <c:showLegendKey val="0"/>
          <c:showVal val="1"/>
          <c:showCatName val="0"/>
          <c:showSerName val="0"/>
          <c:showPercent val="0"/>
          <c:showBubbleSize val="0"/>
          <c:showLeaderLines val="1"/>
        </c:dLbls>
        <c:firstSliceAng val="0"/>
        <c:holeSize val="3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[Active fellows PhD  status.xlsx]Gender!PivotTable1</c:name>
    <c:fmtId val="1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Active Fellows in the program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rgbClr val="ED7D3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5"/>
        <c:spPr>
          <a:solidFill>
            <a:srgbClr val="ED7D3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ED7D31">
              <a:lumMod val="60000"/>
              <a:lumOff val="40000"/>
            </a:srgb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s>
    <c:plotArea>
      <c:layout>
        <c:manualLayout>
          <c:layoutTarget val="inner"/>
          <c:xMode val="edge"/>
          <c:yMode val="edge"/>
          <c:x val="9.7355766551260617E-2"/>
          <c:y val="0.16754496077492023"/>
          <c:w val="0.70468815835527387"/>
          <c:h val="0.83245516604024317"/>
        </c:manualLayout>
      </c:layout>
      <c:pieChart>
        <c:varyColors val="1"/>
        <c:ser>
          <c:idx val="0"/>
          <c:order val="0"/>
          <c:tx>
            <c:strRef>
              <c:f>Gender!$B$11</c:f>
              <c:strCache>
                <c:ptCount val="1"/>
                <c:pt idx="0">
                  <c:v>Total</c:v>
                </c:pt>
              </c:strCache>
            </c:strRef>
          </c:tx>
          <c:spPr>
            <a:solidFill>
              <a:srgbClr val="ED7D31"/>
            </a:solidFill>
          </c:spPr>
          <c:dPt>
            <c:idx val="0"/>
            <c:bubble3D val="0"/>
            <c:spPr>
              <a:solidFill>
                <a:srgbClr val="ED7D31"/>
              </a:solidFill>
              <a:ln w="19050">
                <a:solidFill>
                  <a:schemeClr val="lt1"/>
                </a:solidFill>
              </a:ln>
              <a:effectLst/>
            </c:spPr>
            <c:extLst>
              <c:ext xmlns:c16="http://schemas.microsoft.com/office/drawing/2014/chart" uri="{C3380CC4-5D6E-409C-BE32-E72D297353CC}">
                <c16:uniqueId val="{00000001-1EAC-45F0-A1F6-276557A6841C}"/>
              </c:ext>
            </c:extLst>
          </c:dPt>
          <c:dPt>
            <c:idx val="1"/>
            <c:bubble3D val="0"/>
            <c:spPr>
              <a:solidFill>
                <a:srgbClr val="ED7D31">
                  <a:lumMod val="60000"/>
                  <a:lumOff val="40000"/>
                </a:srgbClr>
              </a:solidFill>
              <a:ln w="19050">
                <a:solidFill>
                  <a:schemeClr val="lt1"/>
                </a:solidFill>
              </a:ln>
              <a:effectLst/>
            </c:spPr>
            <c:extLst>
              <c:ext xmlns:c16="http://schemas.microsoft.com/office/drawing/2014/chart" uri="{C3380CC4-5D6E-409C-BE32-E72D297353CC}">
                <c16:uniqueId val="{00000003-1EAC-45F0-A1F6-276557A6841C}"/>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1-1EAC-45F0-A1F6-276557A6841C}"/>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3-1EAC-45F0-A1F6-276557A6841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Gender!$A$12:$A$14</c:f>
              <c:strCache>
                <c:ptCount val="2"/>
                <c:pt idx="0">
                  <c:v>Female</c:v>
                </c:pt>
                <c:pt idx="1">
                  <c:v>Male</c:v>
                </c:pt>
              </c:strCache>
            </c:strRef>
          </c:cat>
          <c:val>
            <c:numRef>
              <c:f>Gender!$B$12:$B$14</c:f>
              <c:numCache>
                <c:formatCode>General</c:formatCode>
                <c:ptCount val="2"/>
                <c:pt idx="0">
                  <c:v>135</c:v>
                </c:pt>
                <c:pt idx="1">
                  <c:v>105</c:v>
                </c:pt>
              </c:numCache>
            </c:numRef>
          </c:val>
          <c:extLst>
            <c:ext xmlns:c16="http://schemas.microsoft.com/office/drawing/2014/chart" uri="{C3380CC4-5D6E-409C-BE32-E72D297353CC}">
              <c16:uniqueId val="{00000004-1EAC-45F0-A1F6-276557A6841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[Active fellows PhD  status.xlsx]By Cohort!PivotTable12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Fellows status by Cohort</a:t>
            </a:r>
          </a:p>
        </c:rich>
      </c:tx>
      <c:layout>
        <c:manualLayout>
          <c:xMode val="edge"/>
          <c:yMode val="edge"/>
          <c:x val="0.28556211322125624"/>
          <c:y val="2.48587585366346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5B9BD5">
              <a:lumMod val="60000"/>
              <a:lumOff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'By Cohort'!$B$27:$B$28</c:f>
              <c:strCache>
                <c:ptCount val="1"/>
                <c:pt idx="0">
                  <c:v>Completed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Cohort'!$A$29:$A$40</c:f>
              <c:strCache>
                <c:ptCount val="11"/>
                <c:pt idx="0">
                  <c:v>1</c:v>
                </c:pt>
                <c:pt idx="1">
                  <c:v>2</c:v>
                </c:pt>
                <c:pt idx="2">
                  <c:v>3</c:v>
                </c:pt>
                <c:pt idx="3">
                  <c:v>4</c:v>
                </c:pt>
                <c:pt idx="4">
                  <c:v>5</c:v>
                </c:pt>
                <c:pt idx="5">
                  <c:v>6</c:v>
                </c:pt>
                <c:pt idx="6">
                  <c:v>7</c:v>
                </c:pt>
                <c:pt idx="7">
                  <c:v>8</c:v>
                </c:pt>
                <c:pt idx="8">
                  <c:v>9</c:v>
                </c:pt>
                <c:pt idx="9">
                  <c:v>10</c:v>
                </c:pt>
                <c:pt idx="10">
                  <c:v>11</c:v>
                </c:pt>
              </c:strCache>
            </c:strRef>
          </c:cat>
          <c:val>
            <c:numRef>
              <c:f>'By Cohort'!$B$29:$B$40</c:f>
              <c:numCache>
                <c:formatCode>General</c:formatCode>
                <c:ptCount val="11"/>
                <c:pt idx="0">
                  <c:v>20</c:v>
                </c:pt>
                <c:pt idx="1">
                  <c:v>15</c:v>
                </c:pt>
                <c:pt idx="2">
                  <c:v>18</c:v>
                </c:pt>
                <c:pt idx="3">
                  <c:v>25</c:v>
                </c:pt>
                <c:pt idx="4">
                  <c:v>18</c:v>
                </c:pt>
                <c:pt idx="5">
                  <c:v>23</c:v>
                </c:pt>
                <c:pt idx="6">
                  <c:v>24</c:v>
                </c:pt>
                <c:pt idx="7">
                  <c:v>17</c:v>
                </c:pt>
                <c:pt idx="8">
                  <c:v>15</c:v>
                </c:pt>
                <c:pt idx="9">
                  <c:v>13</c:v>
                </c:pt>
              </c:numCache>
            </c:numRef>
          </c:val>
          <c:extLst>
            <c:ext xmlns:c16="http://schemas.microsoft.com/office/drawing/2014/chart" uri="{C3380CC4-5D6E-409C-BE32-E72D297353CC}">
              <c16:uniqueId val="{00000000-A58A-447E-9D53-23284FFF650F}"/>
            </c:ext>
          </c:extLst>
        </c:ser>
        <c:ser>
          <c:idx val="1"/>
          <c:order val="1"/>
          <c:tx>
            <c:strRef>
              <c:f>'By Cohort'!$C$27:$C$28</c:f>
              <c:strCache>
                <c:ptCount val="1"/>
                <c:pt idx="0">
                  <c:v>In progress</c:v>
                </c:pt>
              </c:strCache>
            </c:strRef>
          </c:tx>
          <c:spPr>
            <a:solidFill>
              <a:srgbClr val="5B9BD5">
                <a:lumMod val="60000"/>
                <a:lumOff val="40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Cohort'!$A$29:$A$40</c:f>
              <c:strCache>
                <c:ptCount val="11"/>
                <c:pt idx="0">
                  <c:v>1</c:v>
                </c:pt>
                <c:pt idx="1">
                  <c:v>2</c:v>
                </c:pt>
                <c:pt idx="2">
                  <c:v>3</c:v>
                </c:pt>
                <c:pt idx="3">
                  <c:v>4</c:v>
                </c:pt>
                <c:pt idx="4">
                  <c:v>5</c:v>
                </c:pt>
                <c:pt idx="5">
                  <c:v>6</c:v>
                </c:pt>
                <c:pt idx="6">
                  <c:v>7</c:v>
                </c:pt>
                <c:pt idx="7">
                  <c:v>8</c:v>
                </c:pt>
                <c:pt idx="8">
                  <c:v>9</c:v>
                </c:pt>
                <c:pt idx="9">
                  <c:v>10</c:v>
                </c:pt>
                <c:pt idx="10">
                  <c:v>11</c:v>
                </c:pt>
              </c:strCache>
            </c:strRef>
          </c:cat>
          <c:val>
            <c:numRef>
              <c:f>'By Cohort'!$C$29:$C$40</c:f>
              <c:numCache>
                <c:formatCode>General</c:formatCode>
                <c:ptCount val="11"/>
                <c:pt idx="1">
                  <c:v>1</c:v>
                </c:pt>
                <c:pt idx="2">
                  <c:v>3</c:v>
                </c:pt>
                <c:pt idx="3">
                  <c:v>1</c:v>
                </c:pt>
                <c:pt idx="4">
                  <c:v>2</c:v>
                </c:pt>
                <c:pt idx="5">
                  <c:v>1</c:v>
                </c:pt>
                <c:pt idx="7">
                  <c:v>6</c:v>
                </c:pt>
                <c:pt idx="8">
                  <c:v>7</c:v>
                </c:pt>
                <c:pt idx="9">
                  <c:v>11</c:v>
                </c:pt>
                <c:pt idx="10">
                  <c:v>20</c:v>
                </c:pt>
              </c:numCache>
            </c:numRef>
          </c:val>
          <c:extLst>
            <c:ext xmlns:c16="http://schemas.microsoft.com/office/drawing/2014/chart" uri="{C3380CC4-5D6E-409C-BE32-E72D297353CC}">
              <c16:uniqueId val="{00000001-7672-4ED9-A63E-1566A72C4920}"/>
            </c:ext>
          </c:extLst>
        </c:ser>
        <c:dLbls>
          <c:dLblPos val="ctr"/>
          <c:showLegendKey val="0"/>
          <c:showVal val="1"/>
          <c:showCatName val="0"/>
          <c:showSerName val="0"/>
          <c:showPercent val="0"/>
          <c:showBubbleSize val="0"/>
        </c:dLbls>
        <c:gapWidth val="70"/>
        <c:overlap val="100"/>
        <c:axId val="1828538784"/>
        <c:axId val="1343000223"/>
      </c:barChart>
      <c:catAx>
        <c:axId val="1828538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43000223"/>
        <c:crosses val="autoZero"/>
        <c:auto val="1"/>
        <c:lblAlgn val="ctr"/>
        <c:lblOffset val="100"/>
        <c:noMultiLvlLbl val="0"/>
      </c:catAx>
      <c:valAx>
        <c:axId val="1343000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fellows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285387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status.xlsx]Dashboard!PivotTable2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Fellows status per institution of employment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B9B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Dashboard!$P$2:$P$3</c:f>
              <c:strCache>
                <c:ptCount val="1"/>
                <c:pt idx="0">
                  <c:v>In progress: Above 60 months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Dashboard!$O$4:$O$16</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Dashboard!$P$4:$P$16</c:f>
              <c:numCache>
                <c:formatCode>General</c:formatCode>
                <c:ptCount val="12"/>
                <c:pt idx="2">
                  <c:v>1</c:v>
                </c:pt>
                <c:pt idx="3">
                  <c:v>2</c:v>
                </c:pt>
                <c:pt idx="4">
                  <c:v>6</c:v>
                </c:pt>
                <c:pt idx="5">
                  <c:v>3</c:v>
                </c:pt>
                <c:pt idx="7">
                  <c:v>4</c:v>
                </c:pt>
                <c:pt idx="8">
                  <c:v>5</c:v>
                </c:pt>
                <c:pt idx="9">
                  <c:v>3</c:v>
                </c:pt>
                <c:pt idx="10">
                  <c:v>6</c:v>
                </c:pt>
                <c:pt idx="11">
                  <c:v>2</c:v>
                </c:pt>
              </c:numCache>
            </c:numRef>
          </c:val>
          <c:extLst>
            <c:ext xmlns:c16="http://schemas.microsoft.com/office/drawing/2014/chart" uri="{C3380CC4-5D6E-409C-BE32-E72D297353CC}">
              <c16:uniqueId val="{00000001-9979-4635-A61A-2AC4DE5C1798}"/>
            </c:ext>
          </c:extLst>
        </c:ser>
        <c:ser>
          <c:idx val="1"/>
          <c:order val="1"/>
          <c:tx>
            <c:strRef>
              <c:f>Dashboard!$Q$2:$Q$3</c:f>
              <c:strCache>
                <c:ptCount val="1"/>
                <c:pt idx="0">
                  <c:v>Completed:Delayed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Dashboard!$O$4:$O$16</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Dashboard!$Q$4:$Q$16</c:f>
              <c:numCache>
                <c:formatCode>General</c:formatCode>
                <c:ptCount val="12"/>
                <c:pt idx="0">
                  <c:v>1</c:v>
                </c:pt>
                <c:pt idx="1">
                  <c:v>4</c:v>
                </c:pt>
                <c:pt idx="2">
                  <c:v>6</c:v>
                </c:pt>
                <c:pt idx="3">
                  <c:v>13</c:v>
                </c:pt>
                <c:pt idx="4">
                  <c:v>8</c:v>
                </c:pt>
                <c:pt idx="5">
                  <c:v>7</c:v>
                </c:pt>
                <c:pt idx="6">
                  <c:v>2</c:v>
                </c:pt>
                <c:pt idx="7">
                  <c:v>19</c:v>
                </c:pt>
                <c:pt idx="8">
                  <c:v>14</c:v>
                </c:pt>
                <c:pt idx="9">
                  <c:v>12</c:v>
                </c:pt>
                <c:pt idx="10">
                  <c:v>16</c:v>
                </c:pt>
                <c:pt idx="11">
                  <c:v>18</c:v>
                </c:pt>
              </c:numCache>
            </c:numRef>
          </c:val>
          <c:extLst>
            <c:ext xmlns:c16="http://schemas.microsoft.com/office/drawing/2014/chart" uri="{C3380CC4-5D6E-409C-BE32-E72D297353CC}">
              <c16:uniqueId val="{00000006-5581-429F-8652-D522A851F952}"/>
            </c:ext>
          </c:extLst>
        </c:ser>
        <c:ser>
          <c:idx val="2"/>
          <c:order val="2"/>
          <c:tx>
            <c:strRef>
              <c:f>Dashboard!$R$2:$R$3</c:f>
              <c:strCache>
                <c:ptCount val="1"/>
                <c:pt idx="0">
                  <c:v> Completed:On time</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Dashboard!$O$4:$O$16</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Dashboard!$R$4:$R$16</c:f>
              <c:numCache>
                <c:formatCode>General</c:formatCode>
                <c:ptCount val="12"/>
                <c:pt idx="3">
                  <c:v>6</c:v>
                </c:pt>
                <c:pt idx="4">
                  <c:v>5</c:v>
                </c:pt>
                <c:pt idx="5">
                  <c:v>21</c:v>
                </c:pt>
                <c:pt idx="6">
                  <c:v>2</c:v>
                </c:pt>
                <c:pt idx="7">
                  <c:v>13</c:v>
                </c:pt>
                <c:pt idx="8">
                  <c:v>8</c:v>
                </c:pt>
                <c:pt idx="9">
                  <c:v>5</c:v>
                </c:pt>
                <c:pt idx="10">
                  <c:v>2</c:v>
                </c:pt>
                <c:pt idx="11">
                  <c:v>6</c:v>
                </c:pt>
              </c:numCache>
            </c:numRef>
          </c:val>
          <c:extLst>
            <c:ext xmlns:c16="http://schemas.microsoft.com/office/drawing/2014/chart" uri="{C3380CC4-5D6E-409C-BE32-E72D297353CC}">
              <c16:uniqueId val="{00000007-5581-429F-8652-D522A851F952}"/>
            </c:ext>
          </c:extLst>
        </c:ser>
        <c:dLbls>
          <c:showLegendKey val="0"/>
          <c:showVal val="0"/>
          <c:showCatName val="0"/>
          <c:showSerName val="0"/>
          <c:showPercent val="0"/>
          <c:showBubbleSize val="0"/>
        </c:dLbls>
        <c:gapWidth val="150"/>
        <c:overlap val="100"/>
        <c:axId val="44478472"/>
        <c:axId val="44480520"/>
      </c:barChart>
      <c:catAx>
        <c:axId val="44478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480520"/>
        <c:crosses val="autoZero"/>
        <c:auto val="1"/>
        <c:lblAlgn val="ctr"/>
        <c:lblOffset val="100"/>
        <c:noMultiLvlLbl val="0"/>
      </c:catAx>
      <c:valAx>
        <c:axId val="44480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478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status.xlsx]Sheet4!PivotTable9</c:name>
    <c:fmtId val="0"/>
  </c:pivotSource>
  <c:chart>
    <c:autoTitleDeleted val="0"/>
    <c:pivotFmts>
      <c:pivotFmt>
        <c:idx val="0"/>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Sheet4!$B$3:$B$4</c:f>
              <c:strCache>
                <c:ptCount val="1"/>
                <c:pt idx="0">
                  <c:v>Completed</c:v>
                </c:pt>
              </c:strCache>
            </c:strRef>
          </c:tx>
          <c:spPr>
            <a:solidFill>
              <a:schemeClr val="accent5">
                <a:lumMod val="40000"/>
                <a:lumOff val="60000"/>
              </a:schemeClr>
            </a:solidFill>
            <a:ln>
              <a:noFill/>
            </a:ln>
            <a:effectLst/>
          </c:spPr>
          <c:invertIfNegative val="0"/>
          <c:cat>
            <c:strRef>
              <c:f>Sheet4!$A$5:$A$17</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Sheet4!$B$5:$B$17</c:f>
              <c:numCache>
                <c:formatCode>0%</c:formatCode>
                <c:ptCount val="12"/>
                <c:pt idx="0">
                  <c:v>1</c:v>
                </c:pt>
                <c:pt idx="1">
                  <c:v>1</c:v>
                </c:pt>
                <c:pt idx="2">
                  <c:v>0.8571428571428571</c:v>
                </c:pt>
                <c:pt idx="3">
                  <c:v>0.8571428571428571</c:v>
                </c:pt>
                <c:pt idx="4">
                  <c:v>0.63157894736842102</c:v>
                </c:pt>
                <c:pt idx="5">
                  <c:v>0.87096774193548387</c:v>
                </c:pt>
                <c:pt idx="6">
                  <c:v>1</c:v>
                </c:pt>
                <c:pt idx="7">
                  <c:v>0.83333333333333337</c:v>
                </c:pt>
                <c:pt idx="8">
                  <c:v>0.7407407407407407</c:v>
                </c:pt>
                <c:pt idx="9">
                  <c:v>0.75</c:v>
                </c:pt>
                <c:pt idx="10">
                  <c:v>0.58333333333333337</c:v>
                </c:pt>
                <c:pt idx="11">
                  <c:v>0.6333333333333333</c:v>
                </c:pt>
              </c:numCache>
            </c:numRef>
          </c:val>
          <c:extLst>
            <c:ext xmlns:c16="http://schemas.microsoft.com/office/drawing/2014/chart" uri="{C3380CC4-5D6E-409C-BE32-E72D297353CC}">
              <c16:uniqueId val="{00000000-CBD5-4A28-A0DE-E1BC06BAACC8}"/>
            </c:ext>
          </c:extLst>
        </c:ser>
        <c:ser>
          <c:idx val="1"/>
          <c:order val="1"/>
          <c:tx>
            <c:strRef>
              <c:f>Sheet4!$C$3:$C$4</c:f>
              <c:strCache>
                <c:ptCount val="1"/>
                <c:pt idx="0">
                  <c:v>In progress</c:v>
                </c:pt>
              </c:strCache>
            </c:strRef>
          </c:tx>
          <c:spPr>
            <a:solidFill>
              <a:srgbClr val="92D050"/>
            </a:solidFill>
            <a:ln>
              <a:noFill/>
            </a:ln>
            <a:effectLst/>
          </c:spPr>
          <c:invertIfNegative val="0"/>
          <c:cat>
            <c:strRef>
              <c:f>Sheet4!$A$5:$A$17</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Sheet4!$C$5:$C$17</c:f>
              <c:numCache>
                <c:formatCode>0%</c:formatCode>
                <c:ptCount val="12"/>
                <c:pt idx="0">
                  <c:v>0</c:v>
                </c:pt>
                <c:pt idx="1">
                  <c:v>0</c:v>
                </c:pt>
                <c:pt idx="2">
                  <c:v>0.14285714285714285</c:v>
                </c:pt>
                <c:pt idx="3">
                  <c:v>0.14285714285714285</c:v>
                </c:pt>
                <c:pt idx="4">
                  <c:v>0.36842105263157893</c:v>
                </c:pt>
                <c:pt idx="5">
                  <c:v>0.12903225806451613</c:v>
                </c:pt>
                <c:pt idx="6">
                  <c:v>0</c:v>
                </c:pt>
                <c:pt idx="7">
                  <c:v>0.16666666666666666</c:v>
                </c:pt>
                <c:pt idx="8">
                  <c:v>0.25925925925925924</c:v>
                </c:pt>
                <c:pt idx="9">
                  <c:v>0.25</c:v>
                </c:pt>
                <c:pt idx="10">
                  <c:v>0.41666666666666669</c:v>
                </c:pt>
                <c:pt idx="11">
                  <c:v>0.36666666666666664</c:v>
                </c:pt>
              </c:numCache>
            </c:numRef>
          </c:val>
          <c:extLst>
            <c:ext xmlns:c16="http://schemas.microsoft.com/office/drawing/2014/chart" uri="{C3380CC4-5D6E-409C-BE32-E72D297353CC}">
              <c16:uniqueId val="{00000001-CBD5-4A28-A0DE-E1BC06BAACC8}"/>
            </c:ext>
          </c:extLst>
        </c:ser>
        <c:dLbls>
          <c:showLegendKey val="0"/>
          <c:showVal val="0"/>
          <c:showCatName val="0"/>
          <c:showSerName val="0"/>
          <c:showPercent val="0"/>
          <c:showBubbleSize val="0"/>
        </c:dLbls>
        <c:gapWidth val="30"/>
        <c:overlap val="100"/>
        <c:axId val="994794720"/>
        <c:axId val="1186319984"/>
      </c:barChart>
      <c:catAx>
        <c:axId val="994794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86319984"/>
        <c:crosses val="autoZero"/>
        <c:auto val="1"/>
        <c:lblAlgn val="ctr"/>
        <c:lblOffset val="100"/>
        <c:noMultiLvlLbl val="0"/>
      </c:catAx>
      <c:valAx>
        <c:axId val="1186319984"/>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94794720"/>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status.xlsx]By year!PivotTable1</c:name>
    <c:fmtId val="10"/>
  </c:pivotSource>
  <c:chart>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manualLayout>
          <c:layoutTarget val="inner"/>
          <c:xMode val="edge"/>
          <c:yMode val="edge"/>
          <c:x val="3.1137724550898204E-2"/>
          <c:y val="6.3872255489021951E-2"/>
          <c:w val="0.94730538922155694"/>
          <c:h val="0.86347996919546732"/>
        </c:manualLayout>
      </c:layout>
      <c:barChart>
        <c:barDir val="col"/>
        <c:grouping val="stacked"/>
        <c:varyColors val="0"/>
        <c:ser>
          <c:idx val="0"/>
          <c:order val="0"/>
          <c:tx>
            <c:strRef>
              <c:f>'By year'!$B$6:$B$7</c:f>
              <c:strCache>
                <c:ptCount val="1"/>
                <c:pt idx="0">
                  <c:v>Female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year'!$A$8:$A$22</c:f>
              <c:strCache>
                <c:ptCount val="14"/>
                <c:pt idx="0">
                  <c:v>(blank)</c:v>
                </c:pt>
                <c:pt idx="1">
                  <c:v>2013</c:v>
                </c:pt>
                <c:pt idx="2">
                  <c:v>2014</c:v>
                </c:pt>
                <c:pt idx="3">
                  <c:v>2015</c:v>
                </c:pt>
                <c:pt idx="4">
                  <c:v>2016</c:v>
                </c:pt>
                <c:pt idx="5">
                  <c:v>2017</c:v>
                </c:pt>
                <c:pt idx="6">
                  <c:v>2018</c:v>
                </c:pt>
                <c:pt idx="7">
                  <c:v>2019</c:v>
                </c:pt>
                <c:pt idx="8">
                  <c:v>2020</c:v>
                </c:pt>
                <c:pt idx="9">
                  <c:v>2021</c:v>
                </c:pt>
                <c:pt idx="10">
                  <c:v>2022</c:v>
                </c:pt>
                <c:pt idx="11">
                  <c:v>2023</c:v>
                </c:pt>
                <c:pt idx="12">
                  <c:v>2024</c:v>
                </c:pt>
                <c:pt idx="13">
                  <c:v>2025</c:v>
                </c:pt>
              </c:strCache>
            </c:strRef>
          </c:cat>
          <c:val>
            <c:numRef>
              <c:f>'By year'!$B$8:$B$22</c:f>
              <c:numCache>
                <c:formatCode>General</c:formatCode>
                <c:ptCount val="14"/>
                <c:pt idx="0">
                  <c:v>30</c:v>
                </c:pt>
                <c:pt idx="1">
                  <c:v>1</c:v>
                </c:pt>
                <c:pt idx="2">
                  <c:v>2</c:v>
                </c:pt>
                <c:pt idx="3">
                  <c:v>2</c:v>
                </c:pt>
                <c:pt idx="4">
                  <c:v>7</c:v>
                </c:pt>
                <c:pt idx="5">
                  <c:v>8</c:v>
                </c:pt>
                <c:pt idx="6">
                  <c:v>7</c:v>
                </c:pt>
                <c:pt idx="7">
                  <c:v>13</c:v>
                </c:pt>
                <c:pt idx="8">
                  <c:v>6</c:v>
                </c:pt>
                <c:pt idx="9">
                  <c:v>20</c:v>
                </c:pt>
                <c:pt idx="10">
                  <c:v>11</c:v>
                </c:pt>
                <c:pt idx="11">
                  <c:v>13</c:v>
                </c:pt>
                <c:pt idx="12">
                  <c:v>10</c:v>
                </c:pt>
                <c:pt idx="13">
                  <c:v>5</c:v>
                </c:pt>
              </c:numCache>
            </c:numRef>
          </c:val>
          <c:extLst>
            <c:ext xmlns:c16="http://schemas.microsoft.com/office/drawing/2014/chart" uri="{C3380CC4-5D6E-409C-BE32-E72D297353CC}">
              <c16:uniqueId val="{00000000-05E2-49E0-A9A4-1934AA23F997}"/>
            </c:ext>
          </c:extLst>
        </c:ser>
        <c:ser>
          <c:idx val="1"/>
          <c:order val="1"/>
          <c:tx>
            <c:strRef>
              <c:f>'By year'!$C$6:$C$7</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year'!$A$8:$A$22</c:f>
              <c:strCache>
                <c:ptCount val="14"/>
                <c:pt idx="0">
                  <c:v>(blank)</c:v>
                </c:pt>
                <c:pt idx="1">
                  <c:v>2013</c:v>
                </c:pt>
                <c:pt idx="2">
                  <c:v>2014</c:v>
                </c:pt>
                <c:pt idx="3">
                  <c:v>2015</c:v>
                </c:pt>
                <c:pt idx="4">
                  <c:v>2016</c:v>
                </c:pt>
                <c:pt idx="5">
                  <c:v>2017</c:v>
                </c:pt>
                <c:pt idx="6">
                  <c:v>2018</c:v>
                </c:pt>
                <c:pt idx="7">
                  <c:v>2019</c:v>
                </c:pt>
                <c:pt idx="8">
                  <c:v>2020</c:v>
                </c:pt>
                <c:pt idx="9">
                  <c:v>2021</c:v>
                </c:pt>
                <c:pt idx="10">
                  <c:v>2022</c:v>
                </c:pt>
                <c:pt idx="11">
                  <c:v>2023</c:v>
                </c:pt>
                <c:pt idx="12">
                  <c:v>2024</c:v>
                </c:pt>
                <c:pt idx="13">
                  <c:v>2025</c:v>
                </c:pt>
              </c:strCache>
            </c:strRef>
          </c:cat>
          <c:val>
            <c:numRef>
              <c:f>'By year'!$C$8:$C$22</c:f>
              <c:numCache>
                <c:formatCode>General</c:formatCode>
                <c:ptCount val="14"/>
                <c:pt idx="0">
                  <c:v>22</c:v>
                </c:pt>
                <c:pt idx="1">
                  <c:v>2</c:v>
                </c:pt>
                <c:pt idx="2">
                  <c:v>3</c:v>
                </c:pt>
                <c:pt idx="3">
                  <c:v>6</c:v>
                </c:pt>
                <c:pt idx="4">
                  <c:v>9</c:v>
                </c:pt>
                <c:pt idx="5">
                  <c:v>7</c:v>
                </c:pt>
                <c:pt idx="6">
                  <c:v>9</c:v>
                </c:pt>
                <c:pt idx="7">
                  <c:v>11</c:v>
                </c:pt>
                <c:pt idx="8">
                  <c:v>4</c:v>
                </c:pt>
                <c:pt idx="9">
                  <c:v>10</c:v>
                </c:pt>
                <c:pt idx="10">
                  <c:v>3</c:v>
                </c:pt>
                <c:pt idx="11">
                  <c:v>9</c:v>
                </c:pt>
                <c:pt idx="12">
                  <c:v>10</c:v>
                </c:pt>
              </c:numCache>
            </c:numRef>
          </c:val>
          <c:extLst>
            <c:ext xmlns:c16="http://schemas.microsoft.com/office/drawing/2014/chart" uri="{C3380CC4-5D6E-409C-BE32-E72D297353CC}">
              <c16:uniqueId val="{00000000-4EC7-422C-9E04-27096A3484BC}"/>
            </c:ext>
          </c:extLst>
        </c:ser>
        <c:dLbls>
          <c:dLblPos val="ctr"/>
          <c:showLegendKey val="0"/>
          <c:showVal val="1"/>
          <c:showCatName val="0"/>
          <c:showSerName val="0"/>
          <c:showPercent val="0"/>
          <c:showBubbleSize val="0"/>
        </c:dLbls>
        <c:gapWidth val="70"/>
        <c:overlap val="100"/>
        <c:axId val="2015719247"/>
        <c:axId val="2015806447"/>
      </c:barChart>
      <c:catAx>
        <c:axId val="201571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15806447"/>
        <c:crosses val="autoZero"/>
        <c:auto val="1"/>
        <c:lblAlgn val="ctr"/>
        <c:lblOffset val="100"/>
        <c:noMultiLvlLbl val="0"/>
      </c:catAx>
      <c:valAx>
        <c:axId val="2015806447"/>
        <c:scaling>
          <c:orientation val="minMax"/>
        </c:scaling>
        <c:delete val="1"/>
        <c:axPos val="l"/>
        <c:numFmt formatCode="General" sourceLinked="1"/>
        <c:majorTickMark val="none"/>
        <c:minorTickMark val="none"/>
        <c:tickLblPos val="nextTo"/>
        <c:crossAx val="20157192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status.xlsx]Institution of employment!PivotTable3</c:name>
    <c:fmtId val="0"/>
  </c:pivotSource>
  <c:chart>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041800768292957E-2"/>
          <c:y val="0.12288433452814608"/>
          <c:w val="0.8912517086055064"/>
          <c:h val="0.58981847015410316"/>
        </c:manualLayout>
      </c:layout>
      <c:barChart>
        <c:barDir val="col"/>
        <c:grouping val="stacked"/>
        <c:varyColors val="0"/>
        <c:ser>
          <c:idx val="0"/>
          <c:order val="0"/>
          <c:tx>
            <c:strRef>
              <c:f>'Institution of employment'!$K$5:$K$7</c:f>
              <c:strCache>
                <c:ptCount val="1"/>
                <c:pt idx="0">
                  <c:v>In progress: Above 60 months - No.</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employment'!$K$8:$K$21</c:f>
              <c:numCache>
                <c:formatCode>General</c:formatCode>
                <c:ptCount val="13"/>
                <c:pt idx="2">
                  <c:v>1</c:v>
                </c:pt>
                <c:pt idx="3">
                  <c:v>2</c:v>
                </c:pt>
                <c:pt idx="4">
                  <c:v>6</c:v>
                </c:pt>
                <c:pt idx="5">
                  <c:v>3</c:v>
                </c:pt>
                <c:pt idx="7">
                  <c:v>4</c:v>
                </c:pt>
                <c:pt idx="8">
                  <c:v>5</c:v>
                </c:pt>
                <c:pt idx="9">
                  <c:v>3</c:v>
                </c:pt>
                <c:pt idx="10">
                  <c:v>6</c:v>
                </c:pt>
                <c:pt idx="11">
                  <c:v>2</c:v>
                </c:pt>
              </c:numCache>
            </c:numRef>
          </c:val>
          <c:extLst>
            <c:ext xmlns:c16="http://schemas.microsoft.com/office/drawing/2014/chart" uri="{C3380CC4-5D6E-409C-BE32-E72D297353CC}">
              <c16:uniqueId val="{00000000-629E-49D5-BE5B-1DA21BF906D0}"/>
            </c:ext>
          </c:extLst>
        </c:ser>
        <c:ser>
          <c:idx val="1"/>
          <c:order val="1"/>
          <c:tx>
            <c:strRef>
              <c:f>'Institution of employment'!$L$5:$L$7</c:f>
              <c:strCache>
                <c:ptCount val="1"/>
                <c:pt idx="0">
                  <c:v>In progress: Above 60 months -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employment'!$L$8:$L$21</c:f>
              <c:numCache>
                <c:formatCode>0%</c:formatCode>
                <c:ptCount val="13"/>
                <c:pt idx="0">
                  <c:v>0</c:v>
                </c:pt>
                <c:pt idx="1">
                  <c:v>0</c:v>
                </c:pt>
                <c:pt idx="2">
                  <c:v>0.125</c:v>
                </c:pt>
                <c:pt idx="3">
                  <c:v>8.6956521739130432E-2</c:v>
                </c:pt>
                <c:pt idx="4">
                  <c:v>0.3</c:v>
                </c:pt>
                <c:pt idx="5">
                  <c:v>9.0909090909090912E-2</c:v>
                </c:pt>
                <c:pt idx="6">
                  <c:v>0</c:v>
                </c:pt>
                <c:pt idx="7">
                  <c:v>0.10256410256410256</c:v>
                </c:pt>
                <c:pt idx="8">
                  <c:v>0.16666666666666666</c:v>
                </c:pt>
                <c:pt idx="9">
                  <c:v>0.13043478260869565</c:v>
                </c:pt>
                <c:pt idx="10">
                  <c:v>0.23076923076923078</c:v>
                </c:pt>
                <c:pt idx="11">
                  <c:v>7.6923076923076927E-2</c:v>
                </c:pt>
                <c:pt idx="12" formatCode="0.00%">
                  <c:v>0</c:v>
                </c:pt>
              </c:numCache>
            </c:numRef>
          </c:val>
          <c:extLst>
            <c:ext xmlns:c16="http://schemas.microsoft.com/office/drawing/2014/chart" uri="{C3380CC4-5D6E-409C-BE32-E72D297353CC}">
              <c16:uniqueId val="{00000001-629E-49D5-BE5B-1DA21BF906D0}"/>
            </c:ext>
          </c:extLst>
        </c:ser>
        <c:ser>
          <c:idx val="2"/>
          <c:order val="2"/>
          <c:tx>
            <c:strRef>
              <c:f>'Institution of employment'!$M$5:$M$7</c:f>
              <c:strCache>
                <c:ptCount val="1"/>
                <c:pt idx="0">
                  <c:v>In progress: Below 60 Months - No.</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employment'!$M$8:$M$21</c:f>
              <c:numCache>
                <c:formatCode>General</c:formatCode>
                <c:ptCount val="13"/>
                <c:pt idx="0">
                  <c:v>1</c:v>
                </c:pt>
                <c:pt idx="2">
                  <c:v>1</c:v>
                </c:pt>
                <c:pt idx="3">
                  <c:v>2</c:v>
                </c:pt>
                <c:pt idx="4">
                  <c:v>1</c:v>
                </c:pt>
                <c:pt idx="5">
                  <c:v>2</c:v>
                </c:pt>
                <c:pt idx="7">
                  <c:v>3</c:v>
                </c:pt>
                <c:pt idx="8">
                  <c:v>3</c:v>
                </c:pt>
                <c:pt idx="9">
                  <c:v>3</c:v>
                </c:pt>
                <c:pt idx="10">
                  <c:v>2</c:v>
                </c:pt>
                <c:pt idx="12">
                  <c:v>2</c:v>
                </c:pt>
              </c:numCache>
            </c:numRef>
          </c:val>
          <c:extLst>
            <c:ext xmlns:c16="http://schemas.microsoft.com/office/drawing/2014/chart" uri="{C3380CC4-5D6E-409C-BE32-E72D297353CC}">
              <c16:uniqueId val="{00000000-5BF8-4812-BCF5-FF9BC4DE3752}"/>
            </c:ext>
          </c:extLst>
        </c:ser>
        <c:ser>
          <c:idx val="3"/>
          <c:order val="3"/>
          <c:tx>
            <c:strRef>
              <c:f>'Institution of employment'!$N$5:$N$7</c:f>
              <c:strCache>
                <c:ptCount val="1"/>
                <c:pt idx="0">
                  <c:v>In progress: Below 60 Months -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employment'!$N$8:$N$21</c:f>
              <c:numCache>
                <c:formatCode>0%</c:formatCode>
                <c:ptCount val="13"/>
                <c:pt idx="0">
                  <c:v>0.5</c:v>
                </c:pt>
                <c:pt idx="1">
                  <c:v>0</c:v>
                </c:pt>
                <c:pt idx="2">
                  <c:v>0.125</c:v>
                </c:pt>
                <c:pt idx="3">
                  <c:v>8.6956521739130432E-2</c:v>
                </c:pt>
                <c:pt idx="4">
                  <c:v>0.05</c:v>
                </c:pt>
                <c:pt idx="5">
                  <c:v>6.0606060606060608E-2</c:v>
                </c:pt>
                <c:pt idx="6">
                  <c:v>0</c:v>
                </c:pt>
                <c:pt idx="7">
                  <c:v>7.6923076923076927E-2</c:v>
                </c:pt>
                <c:pt idx="8">
                  <c:v>0.1</c:v>
                </c:pt>
                <c:pt idx="9">
                  <c:v>0.13043478260869565</c:v>
                </c:pt>
                <c:pt idx="10">
                  <c:v>7.6923076923076927E-2</c:v>
                </c:pt>
                <c:pt idx="11">
                  <c:v>0</c:v>
                </c:pt>
                <c:pt idx="12">
                  <c:v>1</c:v>
                </c:pt>
              </c:numCache>
            </c:numRef>
          </c:val>
          <c:extLst>
            <c:ext xmlns:c16="http://schemas.microsoft.com/office/drawing/2014/chart" uri="{C3380CC4-5D6E-409C-BE32-E72D297353CC}">
              <c16:uniqueId val="{00000001-5BF8-4812-BCF5-FF9BC4DE3752}"/>
            </c:ext>
          </c:extLst>
        </c:ser>
        <c:ser>
          <c:idx val="4"/>
          <c:order val="4"/>
          <c:tx>
            <c:strRef>
              <c:f>'Institution of employment'!$O$5:$O$7</c:f>
              <c:strCache>
                <c:ptCount val="1"/>
                <c:pt idx="0">
                  <c:v>Completed:Delayed - No.</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employment'!$O$8:$O$21</c:f>
              <c:numCache>
                <c:formatCode>General</c:formatCode>
                <c:ptCount val="13"/>
                <c:pt idx="0">
                  <c:v>1</c:v>
                </c:pt>
                <c:pt idx="1">
                  <c:v>4</c:v>
                </c:pt>
                <c:pt idx="2">
                  <c:v>6</c:v>
                </c:pt>
                <c:pt idx="3">
                  <c:v>13</c:v>
                </c:pt>
                <c:pt idx="4">
                  <c:v>8</c:v>
                </c:pt>
                <c:pt idx="5">
                  <c:v>7</c:v>
                </c:pt>
                <c:pt idx="6">
                  <c:v>2</c:v>
                </c:pt>
                <c:pt idx="7">
                  <c:v>19</c:v>
                </c:pt>
                <c:pt idx="8">
                  <c:v>14</c:v>
                </c:pt>
                <c:pt idx="9">
                  <c:v>12</c:v>
                </c:pt>
                <c:pt idx="10">
                  <c:v>16</c:v>
                </c:pt>
                <c:pt idx="11">
                  <c:v>18</c:v>
                </c:pt>
              </c:numCache>
            </c:numRef>
          </c:val>
          <c:extLst>
            <c:ext xmlns:c16="http://schemas.microsoft.com/office/drawing/2014/chart" uri="{C3380CC4-5D6E-409C-BE32-E72D297353CC}">
              <c16:uniqueId val="{00000002-5BF8-4812-BCF5-FF9BC4DE3752}"/>
            </c:ext>
          </c:extLst>
        </c:ser>
        <c:ser>
          <c:idx val="5"/>
          <c:order val="5"/>
          <c:tx>
            <c:strRef>
              <c:f>'Institution of employment'!$P$5:$P$7</c:f>
              <c:strCache>
                <c:ptCount val="1"/>
                <c:pt idx="0">
                  <c:v>Completed:Delayed - %</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employment'!$P$8:$P$21</c:f>
              <c:numCache>
                <c:formatCode>0%</c:formatCode>
                <c:ptCount val="13"/>
                <c:pt idx="0">
                  <c:v>0.5</c:v>
                </c:pt>
                <c:pt idx="1">
                  <c:v>1</c:v>
                </c:pt>
                <c:pt idx="2">
                  <c:v>0.75</c:v>
                </c:pt>
                <c:pt idx="3">
                  <c:v>0.56521739130434778</c:v>
                </c:pt>
                <c:pt idx="4">
                  <c:v>0.4</c:v>
                </c:pt>
                <c:pt idx="5">
                  <c:v>0.21212121212121213</c:v>
                </c:pt>
                <c:pt idx="6">
                  <c:v>0.5</c:v>
                </c:pt>
                <c:pt idx="7">
                  <c:v>0.48717948717948717</c:v>
                </c:pt>
                <c:pt idx="8">
                  <c:v>0.46666666666666667</c:v>
                </c:pt>
                <c:pt idx="9">
                  <c:v>0.52173913043478259</c:v>
                </c:pt>
                <c:pt idx="10">
                  <c:v>0.61538461538461542</c:v>
                </c:pt>
                <c:pt idx="11">
                  <c:v>0.69230769230769229</c:v>
                </c:pt>
                <c:pt idx="12">
                  <c:v>0</c:v>
                </c:pt>
              </c:numCache>
            </c:numRef>
          </c:val>
          <c:extLst>
            <c:ext xmlns:c16="http://schemas.microsoft.com/office/drawing/2014/chart" uri="{C3380CC4-5D6E-409C-BE32-E72D297353CC}">
              <c16:uniqueId val="{00000003-5BF8-4812-BCF5-FF9BC4DE3752}"/>
            </c:ext>
          </c:extLst>
        </c:ser>
        <c:ser>
          <c:idx val="6"/>
          <c:order val="6"/>
          <c:tx>
            <c:strRef>
              <c:f>'Institution of employment'!$Q$5:$Q$7</c:f>
              <c:strCache>
                <c:ptCount val="1"/>
                <c:pt idx="0">
                  <c:v> Completed:On time - No.</c:v>
                </c:pt>
              </c:strCache>
            </c:strRef>
          </c:tx>
          <c:spPr>
            <a:solidFill>
              <a:schemeClr val="bg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employment'!$Q$8:$Q$21</c:f>
              <c:numCache>
                <c:formatCode>General</c:formatCode>
                <c:ptCount val="13"/>
                <c:pt idx="3">
                  <c:v>6</c:v>
                </c:pt>
                <c:pt idx="4">
                  <c:v>5</c:v>
                </c:pt>
                <c:pt idx="5">
                  <c:v>21</c:v>
                </c:pt>
                <c:pt idx="6">
                  <c:v>2</c:v>
                </c:pt>
                <c:pt idx="7">
                  <c:v>13</c:v>
                </c:pt>
                <c:pt idx="8">
                  <c:v>8</c:v>
                </c:pt>
                <c:pt idx="9">
                  <c:v>5</c:v>
                </c:pt>
                <c:pt idx="10">
                  <c:v>2</c:v>
                </c:pt>
                <c:pt idx="11">
                  <c:v>6</c:v>
                </c:pt>
              </c:numCache>
            </c:numRef>
          </c:val>
          <c:extLst>
            <c:ext xmlns:c16="http://schemas.microsoft.com/office/drawing/2014/chart" uri="{C3380CC4-5D6E-409C-BE32-E72D297353CC}">
              <c16:uniqueId val="{00000000-C0AC-46E3-93F8-B50179092316}"/>
            </c:ext>
          </c:extLst>
        </c:ser>
        <c:ser>
          <c:idx val="7"/>
          <c:order val="7"/>
          <c:tx>
            <c:strRef>
              <c:f>'Institution of employment'!$R$5:$R$7</c:f>
              <c:strCache>
                <c:ptCount val="1"/>
                <c:pt idx="0">
                  <c:v> Completed:On time - %</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employment'!$R$8:$R$21</c:f>
              <c:numCache>
                <c:formatCode>0%</c:formatCode>
                <c:ptCount val="13"/>
                <c:pt idx="0">
                  <c:v>0</c:v>
                </c:pt>
                <c:pt idx="1">
                  <c:v>0</c:v>
                </c:pt>
                <c:pt idx="2">
                  <c:v>0</c:v>
                </c:pt>
                <c:pt idx="3">
                  <c:v>0.2608695652173913</c:v>
                </c:pt>
                <c:pt idx="4">
                  <c:v>0.25</c:v>
                </c:pt>
                <c:pt idx="5">
                  <c:v>0.63636363636363635</c:v>
                </c:pt>
                <c:pt idx="6">
                  <c:v>0.5</c:v>
                </c:pt>
                <c:pt idx="7">
                  <c:v>0.33333333333333331</c:v>
                </c:pt>
                <c:pt idx="8">
                  <c:v>0.26666666666666666</c:v>
                </c:pt>
                <c:pt idx="9">
                  <c:v>0.21739130434782608</c:v>
                </c:pt>
                <c:pt idx="10">
                  <c:v>7.6923076923076927E-2</c:v>
                </c:pt>
                <c:pt idx="11">
                  <c:v>0.23076923076923078</c:v>
                </c:pt>
                <c:pt idx="12">
                  <c:v>0</c:v>
                </c:pt>
              </c:numCache>
            </c:numRef>
          </c:val>
          <c:extLst>
            <c:ext xmlns:c16="http://schemas.microsoft.com/office/drawing/2014/chart" uri="{C3380CC4-5D6E-409C-BE32-E72D297353CC}">
              <c16:uniqueId val="{00000001-C0AC-46E3-93F8-B50179092316}"/>
            </c:ext>
          </c:extLst>
        </c:ser>
        <c:dLbls>
          <c:dLblPos val="ctr"/>
          <c:showLegendKey val="0"/>
          <c:showVal val="1"/>
          <c:showCatName val="0"/>
          <c:showSerName val="0"/>
          <c:showPercent val="0"/>
          <c:showBubbleSize val="0"/>
        </c:dLbls>
        <c:gapWidth val="150"/>
        <c:overlap val="100"/>
        <c:axId val="369048624"/>
        <c:axId val="369062064"/>
      </c:barChart>
      <c:catAx>
        <c:axId val="36904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69062064"/>
        <c:crosses val="autoZero"/>
        <c:auto val="1"/>
        <c:lblAlgn val="ctr"/>
        <c:lblOffset val="100"/>
        <c:noMultiLvlLbl val="0"/>
      </c:catAx>
      <c:valAx>
        <c:axId val="36906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69048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_xlchart.v2.0</cx:f>
      </cx:numDim>
    </cx:data>
  </cx:chartData>
  <cx:chart>
    <cx:plotArea>
      <cx:plotAreaRegion>
        <cx:series layoutId="funnel" uniqueId="{CD6E7044-C300-475A-9A63-C97DA14EE748}">
          <cx:dataId val="0"/>
        </cx:series>
      </cx:plotAreaRegion>
      <cx:axis id="0">
        <cx:catScaling/>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absolute">
    <xdr:from>
      <xdr:col>4</xdr:col>
      <xdr:colOff>521876</xdr:colOff>
      <xdr:row>5</xdr:row>
      <xdr:rowOff>7998</xdr:rowOff>
    </xdr:from>
    <xdr:to>
      <xdr:col>13</xdr:col>
      <xdr:colOff>34572</xdr:colOff>
      <xdr:row>24</xdr:row>
      <xdr:rowOff>141817</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274083</xdr:colOff>
      <xdr:row>24</xdr:row>
      <xdr:rowOff>179250</xdr:rowOff>
    </xdr:from>
    <xdr:to>
      <xdr:col>13</xdr:col>
      <xdr:colOff>33952</xdr:colOff>
      <xdr:row>39</xdr:row>
      <xdr:rowOff>23812</xdr:rowOff>
    </xdr:to>
    <xdr:graphicFrame macro="">
      <xdr:nvGraphicFramePr>
        <xdr:cNvPr id="8" name="Chart 7">
          <a:extLst>
            <a:ext uri="{FF2B5EF4-FFF2-40B4-BE49-F238E27FC236}">
              <a16:creationId xmlns:a16="http://schemas.microsoft.com/office/drawing/2014/main" id="{00000000-0008-0000-0000-000008000000}"/>
            </a:ext>
            <a:ext uri="{147F2762-F138-4A5C-976F-8EAC2B608ADB}">
              <a16:predDERef xmlns:a16="http://schemas.microsoft.com/office/drawing/2014/main" pre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475704</xdr:colOff>
      <xdr:row>39</xdr:row>
      <xdr:rowOff>77528</xdr:rowOff>
    </xdr:from>
    <xdr:to>
      <xdr:col>13</xdr:col>
      <xdr:colOff>214499</xdr:colOff>
      <xdr:row>51</xdr:row>
      <xdr:rowOff>82838</xdr:rowOff>
    </xdr:to>
    <xdr:graphicFrame macro="">
      <xdr:nvGraphicFramePr>
        <xdr:cNvPr id="14" name="Chart 8">
          <a:extLst>
            <a:ext uri="{FF2B5EF4-FFF2-40B4-BE49-F238E27FC236}">
              <a16:creationId xmlns:a16="http://schemas.microsoft.com/office/drawing/2014/main" id="{00000000-0008-0000-0000-000009000000}"/>
            </a:ext>
            <a:ext uri="{147F2762-F138-4A5C-976F-8EAC2B608ADB}">
              <a16:predDERef xmlns:a16="http://schemas.microsoft.com/office/drawing/2014/main" pre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67581</xdr:colOff>
      <xdr:row>39</xdr:row>
      <xdr:rowOff>78964</xdr:rowOff>
    </xdr:from>
    <xdr:to>
      <xdr:col>8</xdr:col>
      <xdr:colOff>494070</xdr:colOff>
      <xdr:row>51</xdr:row>
      <xdr:rowOff>77739</xdr:rowOff>
    </xdr:to>
    <xdr:graphicFrame macro="">
      <xdr:nvGraphicFramePr>
        <xdr:cNvPr id="5" name="Chart 10">
          <a:extLst>
            <a:ext uri="{FF2B5EF4-FFF2-40B4-BE49-F238E27FC236}">
              <a16:creationId xmlns:a16="http://schemas.microsoft.com/office/drawing/2014/main" id="{0327D7AA-E44A-4A7A-B923-785EC4F0445E}"/>
            </a:ext>
            <a:ext uri="{147F2762-F138-4A5C-976F-8EAC2B608ADB}">
              <a16:predDERef xmlns:a16="http://schemas.microsoft.com/office/drawing/2014/main" pre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365607</xdr:colOff>
      <xdr:row>39</xdr:row>
      <xdr:rowOff>96213</xdr:rowOff>
    </xdr:from>
    <xdr:to>
      <xdr:col>15</xdr:col>
      <xdr:colOff>1828030</xdr:colOff>
      <xdr:row>54</xdr:row>
      <xdr:rowOff>96212</xdr:rowOff>
    </xdr:to>
    <xdr:graphicFrame macro="">
      <xdr:nvGraphicFramePr>
        <xdr:cNvPr id="13" name="Chart 6">
          <a:extLst>
            <a:ext uri="{FF2B5EF4-FFF2-40B4-BE49-F238E27FC236}">
              <a16:creationId xmlns:a16="http://schemas.microsoft.com/office/drawing/2014/main" id="{E0F2AA3D-5477-4B21-A2AA-271230BDA327}"/>
            </a:ext>
            <a:ext uri="{147F2762-F138-4A5C-976F-8EAC2B608ADB}">
              <a16:predDERef xmlns:a16="http://schemas.microsoft.com/office/drawing/2014/main" pred="{72F87D74-1A7A-4676-BC11-35763F27A9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403225</xdr:colOff>
      <xdr:row>1</xdr:row>
      <xdr:rowOff>33338</xdr:rowOff>
    </xdr:from>
    <xdr:to>
      <xdr:col>29</xdr:col>
      <xdr:colOff>228504</xdr:colOff>
      <xdr:row>17</xdr:row>
      <xdr:rowOff>34877</xdr:rowOff>
    </xdr:to>
    <xdr:graphicFrame macro="">
      <xdr:nvGraphicFramePr>
        <xdr:cNvPr id="4" name="Chart 3">
          <a:extLst>
            <a:ext uri="{FF2B5EF4-FFF2-40B4-BE49-F238E27FC236}">
              <a16:creationId xmlns:a16="http://schemas.microsoft.com/office/drawing/2014/main" id="{C72DFA89-247D-0FDB-D1DE-1A0E721A8F3A}"/>
            </a:ext>
            <a:ext uri="{147F2762-F138-4A5C-976F-8EAC2B608ADB}">
              <a16:predDERef xmlns:a16="http://schemas.microsoft.com/office/drawing/2014/main" pred="{E0F2AA3D-5477-4B21-A2AA-271230BDA3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248708</xdr:colOff>
      <xdr:row>1</xdr:row>
      <xdr:rowOff>135468</xdr:rowOff>
    </xdr:from>
    <xdr:to>
      <xdr:col>4</xdr:col>
      <xdr:colOff>39687</xdr:colOff>
      <xdr:row>6</xdr:row>
      <xdr:rowOff>171979</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BCEB7AC3-6040-27BA-0BAD-86D48566534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48708" y="320676"/>
              <a:ext cx="2225146" cy="962553"/>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222249</xdr:colOff>
      <xdr:row>7</xdr:row>
      <xdr:rowOff>171980</xdr:rowOff>
    </xdr:from>
    <xdr:to>
      <xdr:col>3</xdr:col>
      <xdr:colOff>582083</xdr:colOff>
      <xdr:row>24</xdr:row>
      <xdr:rowOff>105833</xdr:rowOff>
    </xdr:to>
    <mc:AlternateContent xmlns:mc="http://schemas.openxmlformats.org/markup-compatibility/2006" xmlns:a14="http://schemas.microsoft.com/office/drawing/2010/main">
      <mc:Choice Requires="a14">
        <xdr:graphicFrame macro="">
          <xdr:nvGraphicFramePr>
            <xdr:cNvPr id="6" name="Cohort">
              <a:extLst>
                <a:ext uri="{FF2B5EF4-FFF2-40B4-BE49-F238E27FC236}">
                  <a16:creationId xmlns:a16="http://schemas.microsoft.com/office/drawing/2014/main" id="{223E2BA0-459E-CEAD-D912-F9756022E8B9}"/>
                </a:ext>
              </a:extLst>
            </xdr:cNvPr>
            <xdr:cNvGraphicFramePr/>
          </xdr:nvGraphicFramePr>
          <xdr:xfrm>
            <a:off x="0" y="0"/>
            <a:ext cx="0" cy="0"/>
          </xdr:xfrm>
          <a:graphic>
            <a:graphicData uri="http://schemas.microsoft.com/office/drawing/2010/slicer">
              <sle:slicer xmlns:sle="http://schemas.microsoft.com/office/drawing/2010/slicer" name="Cohort"/>
            </a:graphicData>
          </a:graphic>
        </xdr:graphicFrame>
      </mc:Choice>
      <mc:Fallback xmlns="">
        <xdr:sp macro="" textlink="">
          <xdr:nvSpPr>
            <xdr:cNvPr id="0" name=""/>
            <xdr:cNvSpPr>
              <a:spLocks noTextEdit="1"/>
            </xdr:cNvSpPr>
          </xdr:nvSpPr>
          <xdr:spPr>
            <a:xfrm>
              <a:off x="222249" y="1468438"/>
              <a:ext cx="2185459" cy="308239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301624</xdr:colOff>
      <xdr:row>23</xdr:row>
      <xdr:rowOff>145521</xdr:rowOff>
    </xdr:from>
    <xdr:to>
      <xdr:col>4</xdr:col>
      <xdr:colOff>595312</xdr:colOff>
      <xdr:row>39</xdr:row>
      <xdr:rowOff>912813</xdr:rowOff>
    </xdr:to>
    <mc:AlternateContent xmlns:mc="http://schemas.openxmlformats.org/markup-compatibility/2006" xmlns:a14="http://schemas.microsoft.com/office/drawing/2010/main">
      <mc:Choice Requires="a14">
        <xdr:graphicFrame macro="">
          <xdr:nvGraphicFramePr>
            <xdr:cNvPr id="7" name="Institution of employment at registration">
              <a:extLst>
                <a:ext uri="{FF2B5EF4-FFF2-40B4-BE49-F238E27FC236}">
                  <a16:creationId xmlns:a16="http://schemas.microsoft.com/office/drawing/2014/main" id="{E2227355-8AA7-44F3-EC16-A76C42978152}"/>
                </a:ext>
              </a:extLst>
            </xdr:cNvPr>
            <xdr:cNvGraphicFramePr/>
          </xdr:nvGraphicFramePr>
          <xdr:xfrm>
            <a:off x="0" y="0"/>
            <a:ext cx="0" cy="0"/>
          </xdr:xfrm>
          <a:graphic>
            <a:graphicData uri="http://schemas.microsoft.com/office/drawing/2010/slicer">
              <sle:slicer xmlns:sle="http://schemas.microsoft.com/office/drawing/2010/slicer" name="Institution of employment at registration"/>
            </a:graphicData>
          </a:graphic>
        </xdr:graphicFrame>
      </mc:Choice>
      <mc:Fallback xmlns="">
        <xdr:sp macro="" textlink="">
          <xdr:nvSpPr>
            <xdr:cNvPr id="0" name=""/>
            <xdr:cNvSpPr>
              <a:spLocks noTextEdit="1"/>
            </xdr:cNvSpPr>
          </xdr:nvSpPr>
          <xdr:spPr>
            <a:xfrm>
              <a:off x="301624" y="4405313"/>
              <a:ext cx="2727855" cy="37306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354542</xdr:colOff>
      <xdr:row>39</xdr:row>
      <xdr:rowOff>1061509</xdr:rowOff>
    </xdr:from>
    <xdr:to>
      <xdr:col>4</xdr:col>
      <xdr:colOff>211666</xdr:colOff>
      <xdr:row>52</xdr:row>
      <xdr:rowOff>79905</xdr:rowOff>
    </xdr:to>
    <mc:AlternateContent xmlns:mc="http://schemas.openxmlformats.org/markup-compatibility/2006" xmlns:a14="http://schemas.microsoft.com/office/drawing/2010/main">
      <mc:Choice Requires="a14">
        <xdr:graphicFrame macro="">
          <xdr:nvGraphicFramePr>
            <xdr:cNvPr id="9" name="Institution of registration ">
              <a:extLst>
                <a:ext uri="{FF2B5EF4-FFF2-40B4-BE49-F238E27FC236}">
                  <a16:creationId xmlns:a16="http://schemas.microsoft.com/office/drawing/2014/main" id="{AAA20FBE-BF1F-D798-00B1-63123889BBCF}"/>
                </a:ext>
              </a:extLst>
            </xdr:cNvPr>
            <xdr:cNvGraphicFramePr/>
          </xdr:nvGraphicFramePr>
          <xdr:xfrm>
            <a:off x="0" y="0"/>
            <a:ext cx="0" cy="0"/>
          </xdr:xfrm>
          <a:graphic>
            <a:graphicData uri="http://schemas.microsoft.com/office/drawing/2010/slicer">
              <sle:slicer xmlns:sle="http://schemas.microsoft.com/office/drawing/2010/slicer" name="Institution of registration "/>
            </a:graphicData>
          </a:graphic>
        </xdr:graphicFrame>
      </mc:Choice>
      <mc:Fallback xmlns="">
        <xdr:sp macro="" textlink="">
          <xdr:nvSpPr>
            <xdr:cNvPr id="0" name=""/>
            <xdr:cNvSpPr>
              <a:spLocks noTextEdit="1"/>
            </xdr:cNvSpPr>
          </xdr:nvSpPr>
          <xdr:spPr>
            <a:xfrm>
              <a:off x="354542" y="8284634"/>
              <a:ext cx="2291291"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711200</xdr:colOff>
      <xdr:row>0</xdr:row>
      <xdr:rowOff>0</xdr:rowOff>
    </xdr:from>
    <xdr:to>
      <xdr:col>11</xdr:col>
      <xdr:colOff>19050</xdr:colOff>
      <xdr:row>19</xdr:row>
      <xdr:rowOff>101600</xdr:rowOff>
    </xdr:to>
    <xdr:graphicFrame macro="">
      <xdr:nvGraphicFramePr>
        <xdr:cNvPr id="2" name="Chart 1">
          <a:extLst>
            <a:ext uri="{FF2B5EF4-FFF2-40B4-BE49-F238E27FC236}">
              <a16:creationId xmlns:a16="http://schemas.microsoft.com/office/drawing/2014/main" id="{F036D5E6-0194-4B03-8BFC-BA93AF60DF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26</xdr:row>
      <xdr:rowOff>25400</xdr:rowOff>
    </xdr:from>
    <xdr:to>
      <xdr:col>4</xdr:col>
      <xdr:colOff>501650</xdr:colOff>
      <xdr:row>43</xdr:row>
      <xdr:rowOff>76200</xdr:rowOff>
    </xdr:to>
    <xdr:graphicFrame macro="">
      <xdr:nvGraphicFramePr>
        <xdr:cNvPr id="2" name="Chart 1">
          <a:extLst>
            <a:ext uri="{FF2B5EF4-FFF2-40B4-BE49-F238E27FC236}">
              <a16:creationId xmlns:a16="http://schemas.microsoft.com/office/drawing/2014/main" id="{0AB3F41B-35F5-43EA-9F01-FD02E16709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18</xdr:col>
      <xdr:colOff>134407</xdr:colOff>
      <xdr:row>26</xdr:row>
      <xdr:rowOff>63500</xdr:rowOff>
    </xdr:from>
    <xdr:to>
      <xdr:col>31</xdr:col>
      <xdr:colOff>419100</xdr:colOff>
      <xdr:row>46</xdr:row>
      <xdr:rowOff>118533</xdr:rowOff>
    </xdr:to>
    <xdr:graphicFrame macro="">
      <xdr:nvGraphicFramePr>
        <xdr:cNvPr id="2" name="Chart 1">
          <a:extLst>
            <a:ext uri="{FF2B5EF4-FFF2-40B4-BE49-F238E27FC236}">
              <a16:creationId xmlns:a16="http://schemas.microsoft.com/office/drawing/2014/main" id="{4CF1D1EA-F262-D9C8-EBDD-CBD0BEB089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401438</xdr:colOff>
      <xdr:row>44</xdr:row>
      <xdr:rowOff>14598</xdr:rowOff>
    </xdr:from>
    <xdr:to>
      <xdr:col>16</xdr:col>
      <xdr:colOff>1569254</xdr:colOff>
      <xdr:row>66</xdr:row>
      <xdr:rowOff>30548</xdr:rowOff>
    </xdr:to>
    <xdr:graphicFrame macro="">
      <xdr:nvGraphicFramePr>
        <xdr:cNvPr id="3" name="Chart 2">
          <a:extLst>
            <a:ext uri="{FF2B5EF4-FFF2-40B4-BE49-F238E27FC236}">
              <a16:creationId xmlns:a16="http://schemas.microsoft.com/office/drawing/2014/main" id="{B520477D-FF65-5D35-2866-75B18E7BE8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161924</xdr:colOff>
      <xdr:row>40</xdr:row>
      <xdr:rowOff>171450</xdr:rowOff>
    </xdr:from>
    <xdr:to>
      <xdr:col>6</xdr:col>
      <xdr:colOff>222249</xdr:colOff>
      <xdr:row>57</xdr:row>
      <xdr:rowOff>88900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67144CFC-6E7E-22FD-3919-7DA64AE9E16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22225</xdr:colOff>
      <xdr:row>19</xdr:row>
      <xdr:rowOff>152400</xdr:rowOff>
    </xdr:from>
    <xdr:to>
      <xdr:col>11</xdr:col>
      <xdr:colOff>314325</xdr:colOff>
      <xdr:row>34</xdr:row>
      <xdr:rowOff>133350</xdr:rowOff>
    </xdr:to>
    <xdr:graphicFrame macro="">
      <xdr:nvGraphicFramePr>
        <xdr:cNvPr id="2" name="Chart 1">
          <a:extLst>
            <a:ext uri="{FF2B5EF4-FFF2-40B4-BE49-F238E27FC236}">
              <a16:creationId xmlns:a16="http://schemas.microsoft.com/office/drawing/2014/main" id="{06DEAD2B-8437-42F7-8431-299BEC12EC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3175</xdr:colOff>
      <xdr:row>37</xdr:row>
      <xdr:rowOff>12700</xdr:rowOff>
    </xdr:from>
    <xdr:to>
      <xdr:col>12</xdr:col>
      <xdr:colOff>92075</xdr:colOff>
      <xdr:row>51</xdr:row>
      <xdr:rowOff>177800</xdr:rowOff>
    </xdr:to>
    <xdr:graphicFrame macro="">
      <xdr:nvGraphicFramePr>
        <xdr:cNvPr id="5" name="Chart 4">
          <a:extLst>
            <a:ext uri="{FF2B5EF4-FFF2-40B4-BE49-F238E27FC236}">
              <a16:creationId xmlns:a16="http://schemas.microsoft.com/office/drawing/2014/main" id="{3E66A2F1-AD7D-4656-B460-D6C680F03E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149225</xdr:colOff>
      <xdr:row>16</xdr:row>
      <xdr:rowOff>123825</xdr:rowOff>
    </xdr:from>
    <xdr:to>
      <xdr:col>12</xdr:col>
      <xdr:colOff>981075</xdr:colOff>
      <xdr:row>29</xdr:row>
      <xdr:rowOff>104775</xdr:rowOff>
    </xdr:to>
    <xdr:graphicFrame macro="">
      <xdr:nvGraphicFramePr>
        <xdr:cNvPr id="2" name="Chart 1">
          <a:extLst>
            <a:ext uri="{FF2B5EF4-FFF2-40B4-BE49-F238E27FC236}">
              <a16:creationId xmlns:a16="http://schemas.microsoft.com/office/drawing/2014/main" id="{80D58E8E-ADD6-4A0B-81C6-EA67154369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2</xdr:row>
      <xdr:rowOff>107950</xdr:rowOff>
    </xdr:from>
    <xdr:to>
      <xdr:col>15</xdr:col>
      <xdr:colOff>57150</xdr:colOff>
      <xdr:row>19</xdr:row>
      <xdr:rowOff>77788</xdr:rowOff>
    </xdr:to>
    <xdr:graphicFrame macro="">
      <xdr:nvGraphicFramePr>
        <xdr:cNvPr id="2" name="Chart 1">
          <a:extLst>
            <a:ext uri="{FF2B5EF4-FFF2-40B4-BE49-F238E27FC236}">
              <a16:creationId xmlns:a16="http://schemas.microsoft.com/office/drawing/2014/main" id="{71892AF4-F26A-D119-8C4C-42CA1AEB54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1317624</xdr:colOff>
      <xdr:row>14</xdr:row>
      <xdr:rowOff>120650</xdr:rowOff>
    </xdr:from>
    <xdr:to>
      <xdr:col>7</xdr:col>
      <xdr:colOff>133349</xdr:colOff>
      <xdr:row>35</xdr:row>
      <xdr:rowOff>165100</xdr:rowOff>
    </xdr:to>
    <xdr:graphicFrame macro="">
      <xdr:nvGraphicFramePr>
        <xdr:cNvPr id="3" name="Chart 2">
          <a:extLst>
            <a:ext uri="{FF2B5EF4-FFF2-40B4-BE49-F238E27FC236}">
              <a16:creationId xmlns:a16="http://schemas.microsoft.com/office/drawing/2014/main" id="{B7BA0484-31CF-8551-F7C9-766887CBFC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arta Vicente-Crespo" id="{C03A3465-3BCF-4C27-B7A1-66C4DED2DA97}" userId="S::mvicente-crespo@aphrc.org::506450c8-d43d-4ac4-b6de-39140efda5cc"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5.596363310186" createdVersion="8" refreshedVersion="8" minRefreshableVersion="3" recordCount="224" xr:uid="{61AC1E8C-CEEA-46D4-9CBF-BCE672179C5A}">
  <cacheSource type="worksheet">
    <worksheetSource ref="A1:W221" sheet="Fellows"/>
  </cacheSource>
  <cacheFields count="26">
    <cacheField name="S.No." numFmtId="0">
      <sharedItems containsSemiMixedTypes="0" containsString="0" containsNumber="1" containsInteger="1" minValue="1" maxValue="224"/>
    </cacheField>
    <cacheField name="Unique ID" numFmtId="0">
      <sharedItems/>
    </cacheField>
    <cacheField name="First Name " numFmtId="0">
      <sharedItems/>
    </cacheField>
    <cacheField name="Middle Name" numFmtId="0">
      <sharedItems containsBlank="1"/>
    </cacheField>
    <cacheField name="Surname" numFmtId="0">
      <sharedItems/>
    </cacheField>
    <cacheField name="Gender" numFmtId="0">
      <sharedItems/>
    </cacheField>
    <cacheField name="Cohort" numFmtId="0">
      <sharedItems containsSemiMixedTypes="0" containsString="0" containsNumber="1" containsInteger="1" minValue="1" maxValue="10" count="10">
        <n v="1"/>
        <n v="2"/>
        <n v="3"/>
        <n v="4"/>
        <n v="5"/>
        <n v="6"/>
        <n v="7"/>
        <n v="8"/>
        <n v="9"/>
        <n v="10"/>
      </sharedItems>
    </cacheField>
    <cacheField name="Nationality" numFmtId="0">
      <sharedItems/>
    </cacheField>
    <cacheField name="Institution of employment at registration" numFmtId="0">
      <sharedItems count="12">
        <s v="University of Ibadan"/>
        <s v="University of Rwanda"/>
        <s v="Moi University"/>
        <s v="Ifakara Health Institute"/>
        <s v="Obafemi Awolowo University"/>
        <s v="University of the Witwatersrand"/>
        <s v="University of Nairobi"/>
        <s v="AGINCOURT"/>
        <s v="University of Malawi"/>
        <s v="University of Dar es Salaam"/>
        <s v="Makerere University"/>
        <s v="APHRC"/>
      </sharedItems>
    </cacheField>
    <cacheField name="Institution of registration " numFmtId="0">
      <sharedItems/>
    </cacheField>
    <cacheField name="Date of PhD Registration" numFmtId="0">
      <sharedItems containsNonDate="0" containsString="0" containsBlank="1"/>
    </cacheField>
    <cacheField name="Date of admission into CARTA" numFmtId="14">
      <sharedItems containsSemiMixedTypes="0" containsNonDate="0" containsDate="1" containsString="0" minDate="2011-04-01T00:00:00" maxDate="2020-03-02T00:00:00"/>
    </cacheField>
    <cacheField name="Today" numFmtId="14">
      <sharedItems containsSemiMixedTypes="0" containsNonDate="0" containsDate="1" containsString="0" minDate="2024-09-20T00:00:00" maxDate="2024-09-21T00:00:00"/>
    </cacheField>
    <cacheField name="In Progress: No. of months in the program " numFmtId="0">
      <sharedItems containsString="0" containsBlank="1" containsNumber="1" containsInteger="1" minValue="55" maxValue="151"/>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emiMixedTypes="0" containsString="0" containsNumber="1" containsInteger="1" minValue="22" maxValue="151"/>
    </cacheField>
    <cacheField name="Date of completion (Defended/Graduated)" numFmtId="165">
      <sharedItems containsNonDate="0" containsDate="1" containsString="0" containsBlank="1" minDate="2013-03-01T00:00:00" maxDate="2024-09-04T00:00:00" count="142">
        <d v="2017-01-31T00:00:00"/>
        <d v="2017-10-15T00:00:00"/>
        <d v="2014-03-31T00:00:00"/>
        <d v="2015-11-30T00:00:00"/>
        <d v="2017-12-04T00:00:00"/>
        <d v="2017-07-31T00:00:00"/>
        <d v="2014-02-01T00:00:00"/>
        <d v="2015-11-17T00:00:00"/>
        <d v="2019-08-22T00:00:00"/>
        <d v="2013-11-30T00:00:00"/>
        <d v="2018-07-04T00:00:00"/>
        <d v="2014-09-30T00:00:00"/>
        <d v="2015-09-30T00:00:00"/>
        <d v="2013-03-01T00:00:00"/>
        <d v="2013-05-01T00:00:00"/>
        <d v="2016-06-30T00:00:00"/>
        <d v="2016-10-31T00:00:00"/>
        <d v="2016-08-31T00:00:00"/>
        <d v="2016-03-31T00:00:00"/>
        <d v="2015-06-30T00:00:00"/>
        <d v="2015-03-01T00:00:00"/>
        <d v="2023-09-14T00:00:00"/>
        <d v="2016-11-30T00:00:00"/>
        <d v="2016-12-31T00:00:00"/>
        <m/>
        <d v="2018-12-04T00:00:00"/>
        <d v="2019-11-18T00:00:00"/>
        <d v="2018-01-08T00:00:00"/>
        <d v="2015-06-18T00:00:00"/>
        <d v="2017-10-30T00:00:00"/>
        <d v="2019-12-20T00:00:00"/>
        <d v="2017-06-30T00:00:00"/>
        <d v="2017-11-30T00:00:00"/>
        <d v="2017-08-31T00:00:00"/>
        <d v="2018-07-10T00:00:00"/>
        <d v="2016-11-04T00:00:00"/>
        <d v="2015-12-12T00:00:00"/>
        <d v="2017-04-30T00:00:00"/>
        <d v="2016-09-07T00:00:00"/>
        <d v="2022-01-17T00:00:00"/>
        <d v="2015-05-27T00:00:00"/>
        <d v="2017-03-31T00:00:00"/>
        <d v="2016-08-30T00:00:00"/>
        <d v="2019-04-13T00:00:00"/>
        <d v="2017-12-20T00:00:00"/>
        <d v="2019-11-30T00:00:00"/>
        <d v="2017-03-30T00:00:00"/>
        <d v="2021-03-05T00:00:00"/>
        <d v="2021-07-15T00:00:00"/>
        <d v="2021-09-03T00:00:00"/>
        <d v="2022-07-04T00:00:00"/>
        <d v="2023-09-22T00:00:00"/>
        <d v="2021-11-08T00:00:00"/>
        <d v="2018-05-22T00:00:00"/>
        <d v="2018-10-26T00:00:00"/>
        <d v="2019-12-31T00:00:00"/>
        <d v="2018-11-30T00:00:00"/>
        <d v="2021-05-17T00:00:00"/>
        <d v="2018-04-11T00:00:00"/>
        <d v="2019-07-11T00:00:00"/>
        <d v="2022-09-23T00:00:00"/>
        <d v="2018-11-13T00:00:00"/>
        <d v="2018-11-29T00:00:00"/>
        <d v="2020-11-02T00:00:00"/>
        <d v="2019-07-12T00:00:00"/>
        <d v="2021-12-09T00:00:00"/>
        <d v="2018-12-31T00:00:00"/>
        <d v="2019-06-30T00:00:00"/>
        <d v="2018-05-30T00:00:00"/>
        <d v="2021-05-18T00:00:00"/>
        <d v="2021-11-29T00:00:00"/>
        <d v="2020-01-02T00:00:00"/>
        <d v="2019-07-31T00:00:00"/>
        <d v="2020-11-20T00:00:00"/>
        <d v="2021-08-03T00:00:00"/>
        <d v="2020-11-25T00:00:00"/>
        <d v="2019-10-31T00:00:00"/>
        <d v="2018-08-15T00:00:00"/>
        <d v="2023-01-31T00:00:00"/>
        <d v="2020-03-19T00:00:00"/>
        <d v="2020-04-27T00:00:00"/>
        <d v="2021-09-22T00:00:00"/>
        <d v="2020-08-26T00:00:00"/>
        <d v="2019-10-30T00:00:00"/>
        <d v="2021-03-21T00:00:00"/>
        <d v="2018-10-25T00:00:00"/>
        <d v="2019-06-21T00:00:00"/>
        <d v="2022-02-15T00:00:00"/>
        <d v="2019-04-30T00:00:00"/>
        <d v="2019-08-01T00:00:00"/>
        <d v="2021-09-14T00:00:00"/>
        <d v="2019-12-14T00:00:00"/>
        <d v="2020-08-24T00:00:00"/>
        <d v="2022-06-06T00:00:00"/>
        <d v="2018-06-30T00:00:00"/>
        <d v="2019-11-20T00:00:00"/>
        <d v="2023-06-28T00:00:00"/>
        <d v="2021-05-04T00:00:00"/>
        <d v="2024-05-31T00:00:00"/>
        <d v="2020-12-16T00:00:00"/>
        <d v="2023-12-13T00:00:00"/>
        <d v="2021-09-29T00:00:00"/>
        <d v="2023-11-18T00:00:00"/>
        <d v="2022-11-14T00:00:00"/>
        <d v="2021-09-21T00:00:00"/>
        <d v="2019-11-14T00:00:00"/>
        <d v="2023-03-10T00:00:00"/>
        <d v="2023-09-26T00:00:00"/>
        <d v="2021-09-30T00:00:00"/>
        <d v="2021-05-28T00:00:00"/>
        <d v="2022-10-17T00:00:00"/>
        <d v="2021-12-13T00:00:00"/>
        <d v="2021-08-02T00:00:00"/>
        <d v="2021-07-27T00:00:00"/>
        <d v="2022-12-06T00:00:00"/>
        <d v="2021-11-09T00:00:00"/>
        <d v="2022-05-01T00:00:00"/>
        <d v="2024-05-22T00:00:00"/>
        <d v="2023-06-07T00:00:00"/>
        <d v="2022-04-28T00:00:00"/>
        <d v="2021-12-14T00:00:00"/>
        <d v="2022-12-05T00:00:00"/>
        <d v="2022-09-30T00:00:00"/>
        <d v="2021-09-02T00:00:00"/>
        <d v="2022-06-29T00:00:00"/>
        <d v="2024-07-25T00:00:00"/>
        <d v="2024-02-15T00:00:00"/>
        <d v="2023-10-03T00:00:00"/>
        <d v="2023-11-10T00:00:00"/>
        <d v="2023-09-05T00:00:00"/>
        <d v="2023-10-30T00:00:00"/>
        <d v="2023-10-27T00:00:00"/>
        <d v="2023-08-25T00:00:00"/>
        <d v="2024-05-29T00:00:00"/>
        <d v="2023-12-20T00:00:00"/>
        <d v="2023-01-12T00:00:00"/>
        <d v="2024-01-22T00:00:00"/>
        <d v="2024-09-03T00:00:00"/>
        <d v="2023-09-19T00:00:00"/>
        <d v="2023-11-17T00:00:00"/>
        <d v="2023-11-24T00:00:00"/>
        <d v="2023-10-16T00:00:00"/>
      </sharedItems>
      <fieldGroup par="25"/>
    </cacheField>
    <cacheField name="Current PhD Status (Completed/In Progress)" numFmtId="0">
      <sharedItems count="2">
        <s v="Completed"/>
        <s v="In progress"/>
      </sharedItems>
    </cacheField>
    <cacheField name="Time to completion since enrolling CARTA (Months) " numFmtId="0">
      <sharedItems containsMixedTypes="1" containsNumber="1" containsInteger="1" minValue="22" maxValue="139"/>
    </cacheField>
    <cacheField name="Status" numFmtId="0">
      <sharedItems count="4">
        <s v="Completed:Delayed"/>
        <s v=" Completed:On time"/>
        <s v="In progress: Above 60 months"/>
        <s v="In progress: Below 60 Months"/>
      </sharedItems>
    </cacheField>
    <cacheField name="Time in CARTA" numFmtId="0">
      <sharedItems containsBlank="1"/>
    </cacheField>
    <cacheField name="Months (Date of completion (Defended/Graduated))" numFmtId="0" databaseField="0">
      <fieldGroup base="18">
        <rangePr groupBy="months" startDate="2013-03-01T00:00:00" endDate="2024-09-04T00:00:00"/>
        <groupItems count="14">
          <s v="&lt;3/1/2013"/>
          <s v="Jan"/>
          <s v="Feb"/>
          <s v="Mar"/>
          <s v="Apr"/>
          <s v="May"/>
          <s v="Jun"/>
          <s v="Jul"/>
          <s v="Aug"/>
          <s v="Sep"/>
          <s v="Oct"/>
          <s v="Nov"/>
          <s v="Dec"/>
          <s v="&gt;9/4/2024"/>
        </groupItems>
      </fieldGroup>
    </cacheField>
    <cacheField name="Quarters (Date of completion (Defended/Graduated))" numFmtId="0" databaseField="0">
      <fieldGroup base="18">
        <rangePr groupBy="quarters" startDate="2013-03-01T00:00:00" endDate="2024-09-04T00:00:00"/>
        <groupItems count="6">
          <s v="&lt;3/1/2013"/>
          <s v="Qtr1"/>
          <s v="Qtr2"/>
          <s v="Qtr3"/>
          <s v="Qtr4"/>
          <s v="&gt;9/4/2024"/>
        </groupItems>
      </fieldGroup>
    </cacheField>
    <cacheField name="Years (Date of completion (Defended/Graduated))" numFmtId="0" databaseField="0">
      <fieldGroup base="18">
        <rangePr groupBy="years" startDate="2013-03-01T00:00:00" endDate="2024-09-04T00:00:00"/>
        <groupItems count="14">
          <s v="&lt;3/1/2013"/>
          <s v="2013"/>
          <s v="2014"/>
          <s v="2015"/>
          <s v="2016"/>
          <s v="2017"/>
          <s v="2018"/>
          <s v="2019"/>
          <s v="2020"/>
          <s v="2021"/>
          <s v="2022"/>
          <s v="2023"/>
          <s v="2024"/>
          <s v="&gt;9/4/2024"/>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66.451098726851" createdVersion="8" refreshedVersion="8" minRefreshableVersion="3" recordCount="240" xr:uid="{74FF6009-980D-491E-9A4C-28B273DF33C9}">
  <cacheSource type="worksheet">
    <worksheetSource ref="A1:W241" sheet="Fellows"/>
  </cacheSource>
  <cacheFields count="23">
    <cacheField name="S.No." numFmtId="0">
      <sharedItems containsSemiMixedTypes="0" containsString="0" containsNumber="1" containsInteger="1" minValue="1" maxValue="240"/>
    </cacheField>
    <cacheField name="Unique ID" numFmtId="0">
      <sharedItems/>
    </cacheField>
    <cacheField name="First Name " numFmtId="0">
      <sharedItems/>
    </cacheField>
    <cacheField name="Middle Name" numFmtId="0">
      <sharedItems containsBlank="1"/>
    </cacheField>
    <cacheField name="Surname" numFmtId="0">
      <sharedItems/>
    </cacheField>
    <cacheField name="Gender" numFmtId="0">
      <sharedItems/>
    </cacheField>
    <cacheField name="Cohort" numFmtId="0">
      <sharedItems containsSemiMixedTypes="0" containsString="0" containsNumber="1" containsInteger="1" minValue="1" maxValue="11"/>
    </cacheField>
    <cacheField name="Nationality" numFmtId="0">
      <sharedItems/>
    </cacheField>
    <cacheField name="Institution of employment at registration" numFmtId="0">
      <sharedItems/>
    </cacheField>
    <cacheField name="Institution of registration " numFmtId="0">
      <sharedItems containsBlank="1"/>
    </cacheField>
    <cacheField name="Date of PhD Registration" numFmtId="14">
      <sharedItems containsNonDate="0" containsDate="1" containsString="0" containsBlank="1" minDate="2011-01-01T00:00:00" maxDate="2022-03-03T00:00:00"/>
    </cacheField>
    <cacheField name="Date of admission into CARTA" numFmtId="14">
      <sharedItems containsSemiMixedTypes="0" containsNonDate="0" containsDate="1" containsString="0" minDate="2011-04-01T00:00:00" maxDate="2025-03-02T00:00:00"/>
    </cacheField>
    <cacheField name="Today" numFmtId="14">
      <sharedItems containsSemiMixedTypes="0" containsNonDate="0" containsDate="1" containsString="0" minDate="2025-07-28T00:00:00" maxDate="2025-07-29T00:00:00"/>
    </cacheField>
    <cacheField name="In Progress: No. of months in the program " numFmtId="0">
      <sharedItems containsString="0" containsBlank="1" containsNumber="1" containsInteger="1" minValue="5" maxValue="161"/>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tring="0" containsBlank="1" containsNumber="1" containsInteger="1" minValue="22" maxValue="161"/>
    </cacheField>
    <cacheField name="Date of completion (Defended/Graduated)" numFmtId="0">
      <sharedItems containsNonDate="0" containsDate="1" containsString="0" containsBlank="1" minDate="2013-03-01T00:00:00" maxDate="2025-04-30T00:00:00"/>
    </cacheField>
    <cacheField name="Current PhD Status (Completed/In Progress)" numFmtId="0">
      <sharedItems/>
    </cacheField>
    <cacheField name="Time to completion since enrolling CARTA (Months) " numFmtId="0">
      <sharedItems containsMixedTypes="1" containsNumber="1" containsInteger="1" minValue="22" maxValue="139"/>
    </cacheField>
    <cacheField name="Status" numFmtId="0">
      <sharedItems/>
    </cacheField>
    <cacheField name="Time to completion since PhD registration (Months) " numFmtId="0">
      <sharedItems containsString="0" containsBlank="1" containsNumber="1" containsInteger="1" minValue="23" maxValue="146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910.525590509256" createdVersion="6" refreshedVersion="8" minRefreshableVersion="3" recordCount="220" xr:uid="{00000000-000A-0000-FFFF-FFFF00000000}">
  <cacheSource type="worksheet">
    <worksheetSource ref="A1:V221" sheet="Fellows"/>
  </cacheSource>
  <cacheFields count="22">
    <cacheField name="S.No." numFmtId="0">
      <sharedItems containsSemiMixedTypes="0" containsString="0" containsNumber="1" containsInteger="1" minValue="1" maxValue="220"/>
    </cacheField>
    <cacheField name="Unique ID" numFmtId="0">
      <sharedItems count="224">
        <s v="C6/020"/>
        <s v="C9/015"/>
        <s v="C9/018"/>
        <s v="C2/013"/>
        <s v="C7/003"/>
        <s v="C2/001"/>
        <s v="C3/001"/>
        <s v="C8/002"/>
        <s v="C2/007"/>
        <s v="C3/004"/>
        <s v="C4/002"/>
        <s v="C9/021"/>
        <s v="C7/002"/>
        <s v="C10/001"/>
        <s v="C2/002"/>
        <s v="C4/003"/>
        <s v="C3/002"/>
        <s v="C3/020"/>
        <s v="C3/003"/>
        <s v="C8/014"/>
        <s v="C2/003"/>
        <s v="C4/001"/>
        <s v="C1/001"/>
        <s v="C6/001"/>
        <s v="C10/006"/>
        <s v="C6/002"/>
        <s v="C7/004"/>
        <s v="C4/004"/>
        <s v="C2/008"/>
        <s v="C4/005"/>
        <s v="C1/003"/>
        <s v="C4/007"/>
        <s v="C7/006"/>
        <s v="C5/002"/>
        <s v="C7/005"/>
        <s v="C1/002"/>
        <s v="C3/006"/>
        <s v="C9/008"/>
        <s v="C5/001"/>
        <s v="C10/007"/>
        <s v="C4/006"/>
        <s v="C8/008"/>
        <s v="C2/004"/>
        <s v="C4/008"/>
        <s v="C3/009"/>
        <s v="C1/004"/>
        <s v="C3/011"/>
        <s v="C5/006"/>
        <s v="C6/006"/>
        <s v="C7/007"/>
        <s v="C9/001"/>
        <s v="C1/007"/>
        <s v="C1/013"/>
        <s v="C5/003"/>
        <s v="C2/005"/>
        <s v="C3/021"/>
        <s v="C9/010"/>
        <s v="C8/020"/>
        <s v="C7/011"/>
        <s v="C5/009"/>
        <s v="C4/011"/>
        <s v="C7/012"/>
        <s v="C8/016"/>
        <s v="C5/008"/>
        <s v="C8/021"/>
        <s v="C1/010"/>
        <s v="C5/010"/>
        <s v="C10/010"/>
        <s v="C3/012"/>
        <s v="C1/009"/>
        <s v="C7/013"/>
        <s v="C4/016"/>
        <s v="C9/013"/>
        <s v="C8/013"/>
        <s v="C6/008"/>
        <s v="C4/012"/>
        <s v="C5/011"/>
        <s v="C4/013"/>
        <s v="C2/009"/>
        <s v="C5/013"/>
        <s v="C4/014"/>
        <s v="C8/005"/>
        <s v="C10/011"/>
        <s v="C10/012"/>
        <s v="C10/003"/>
        <s v="C5/015"/>
        <s v="C5/016"/>
        <s v="C6/011"/>
        <s v="C3/013"/>
        <s v="C6/009"/>
        <s v="C5/007"/>
        <s v="C2/010"/>
        <s v="C1/011"/>
        <s v="C3/014"/>
        <s v="C5/012"/>
        <s v="C7/015"/>
        <s v="C8/004"/>
        <s v="C6/010"/>
        <s v="C5/014"/>
        <s v="C4/017"/>
        <s v="C3/005"/>
        <s v="C7/016"/>
        <s v="C1/015"/>
        <s v="C10/013"/>
        <s v="C6/014"/>
        <s v="C5/017"/>
        <s v="C9/012"/>
        <s v="C6/012"/>
        <s v="C8/017"/>
        <s v="C5/018"/>
        <s v="C6/016"/>
        <s v="C7/009"/>
        <s v="C4/015"/>
        <s v="C6/019"/>
        <s v="C7/017"/>
        <s v="C8/010"/>
        <s v="C5/019"/>
        <s v="C6/017"/>
        <s v="C7/019"/>
        <s v="C10/014"/>
        <s v="C3/016"/>
        <s v="C7/018"/>
        <s v="C2/012"/>
        <s v="C6/018"/>
        <s v="C4/020"/>
        <s v="C6/003"/>
        <s v="C4/021"/>
        <s v="C4/019"/>
        <s v="C1/012"/>
        <s v="C7/001"/>
        <s v="C6/023"/>
        <s v="C6/015"/>
        <s v="C2/017"/>
        <s v="C2/016"/>
        <s v="C1/014"/>
        <s v="C4/023"/>
        <s v="C7/020"/>
        <s v="C2/011"/>
        <s v="C4/022"/>
        <s v="C6/007"/>
        <s v="C3/019"/>
        <s v="C3/015"/>
        <s v="C4/026"/>
        <s v="C9/016"/>
        <s v="C6/021"/>
        <s v="C7/021"/>
        <s v="C3/018"/>
        <s v="C7/022"/>
        <s v="C9/002"/>
        <s v="C3/007"/>
        <s v="C7/023"/>
        <s v="C8/001"/>
        <s v="C7/024"/>
        <s v="C8/003"/>
        <s v="C6/022"/>
        <s v="C8/015"/>
        <s v="C6/004"/>
        <s v="C9/020"/>
        <s v="C5/021"/>
        <s v="C8/019"/>
        <s v="C8/011"/>
        <s v="C8/012"/>
        <s v="C1/016"/>
        <s v="C2/014"/>
        <s v="C9/005"/>
        <s v="C4/024"/>
        <s v="C1/017"/>
        <s v="C8/018"/>
        <s v="C3/010"/>
        <s v="C8/007"/>
        <s v="C4/027"/>
        <s v="C8/024"/>
        <s v="C8/025"/>
        <s v="C8/026"/>
        <s v="C3/022"/>
        <s v="C10/021"/>
        <s v="C8/009"/>
        <s v="C9/004"/>
        <s v="C9/003"/>
        <s v="C9/006"/>
        <s v="C9/007"/>
        <s v="C7/026"/>
        <s v="C9/009"/>
        <s v="C2/006"/>
        <s v="C7/025"/>
        <s v="C1/019"/>
        <s v="C1/020"/>
        <s v="C9/014"/>
        <s v="C1/018"/>
        <s v="C4/025"/>
        <s v="C5/005"/>
        <s v="C9/019"/>
        <s v="C1/008"/>
        <s v="C6/013"/>
        <s v="C9/022"/>
        <s v="C9/023"/>
        <s v="C3/008"/>
        <s v="C10/002"/>
        <s v="C4/010"/>
        <s v="C10/004"/>
        <s v="C10/005"/>
        <s v="C6/024"/>
        <s v="C6/005"/>
        <s v="C10/009"/>
        <s v="C1/006"/>
        <s v="C7/008"/>
        <s v="C1/005"/>
        <s v="C9/011"/>
        <s v="C4/009"/>
        <s v="C10/015"/>
        <s v="C10/016"/>
        <s v="C10/017"/>
        <s v="C10/018"/>
        <s v="C10/019"/>
        <s v="C10/020"/>
        <s v="C5/004"/>
        <s v="C10/022"/>
        <s v="C10/023"/>
        <s v="C10/024"/>
        <s v="C10/025"/>
        <s v="C2/015" u="1"/>
        <s v="C2/018" u="1"/>
        <s v="C3/017" u="1"/>
        <s v="C5/020" u="1"/>
      </sharedItems>
    </cacheField>
    <cacheField name="First Name " numFmtId="0">
      <sharedItems/>
    </cacheField>
    <cacheField name="Middle Name" numFmtId="0">
      <sharedItems containsBlank="1"/>
    </cacheField>
    <cacheField name="Surname" numFmtId="0">
      <sharedItems/>
    </cacheField>
    <cacheField name="Gender" numFmtId="0">
      <sharedItems count="2">
        <s v="Female"/>
        <s v="Male"/>
      </sharedItems>
    </cacheField>
    <cacheField name="Cohort" numFmtId="0">
      <sharedItems containsSemiMixedTypes="0" containsString="0" containsNumber="1" containsInteger="1" minValue="1" maxValue="10" count="10">
        <n v="6"/>
        <n v="9"/>
        <n v="2"/>
        <n v="7"/>
        <n v="3"/>
        <n v="8"/>
        <n v="4"/>
        <n v="10"/>
        <n v="1"/>
        <n v="5"/>
      </sharedItems>
    </cacheField>
    <cacheField name="Nationality" numFmtId="0">
      <sharedItems/>
    </cacheField>
    <cacheField name="Institution of employment at registration" numFmtId="0">
      <sharedItems count="12">
        <s v="Obafemi Awolowo University"/>
        <s v="University of Ibadan"/>
        <s v="University of the Witwatersrand"/>
        <s v="Ifakara Health Institute"/>
        <s v="Makerere University"/>
        <s v="University of Rwanda"/>
        <s v="University of Malawi"/>
        <s v="University of Nairobi"/>
        <s v="University of Dar es Salaam"/>
        <s v="APHRC"/>
        <s v="Moi University"/>
        <s v="AGINCOURT"/>
      </sharedItems>
    </cacheField>
    <cacheField name="Institution of registration " numFmtId="0">
      <sharedItems count="10">
        <s v="Obafemi Awolowo University"/>
        <s v="University of Ibadan"/>
        <s v="University of the Witwatersrand"/>
        <s v="University of Malawi"/>
        <s v="Makerere University"/>
        <s v="University of Nairobi"/>
        <s v="University of Dar es Salaam"/>
        <s v="Moi University"/>
        <s v="University of Rwanda"/>
        <s v="University of the Malawi" u="1"/>
      </sharedItems>
    </cacheField>
    <cacheField name="Date of PhD Registration" numFmtId="14">
      <sharedItems containsNonDate="0" containsDate="1" containsString="0" containsBlank="1" minDate="2011-01-01T00:00:00" maxDate="2022-03-03T00:00:00"/>
    </cacheField>
    <cacheField name="Date of admission into CARTA" numFmtId="14">
      <sharedItems containsSemiMixedTypes="0" containsNonDate="0" containsDate="1" containsString="0" minDate="2011-04-01T00:00:00" maxDate="2020-03-02T00:00:00"/>
    </cacheField>
    <cacheField name="Today" numFmtId="14">
      <sharedItems containsSemiMixedTypes="0" containsNonDate="0" containsDate="1" containsString="0" minDate="2025-09-10T00:00:00" maxDate="2025-09-11T00:00:00"/>
    </cacheField>
    <cacheField name="In Progress: No. of months in the program " numFmtId="0">
      <sharedItems containsString="0" containsBlank="1" containsNumber="1" containsInteger="1" minValue="67" maxValue="163"/>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emiMixedTypes="0" containsString="0" containsNumber="1" containsInteger="1" minValue="22" maxValue="163"/>
    </cacheField>
    <cacheField name="Date of completion (Defended/Graduated)" numFmtId="165">
      <sharedItems containsNonDate="0" containsDate="1" containsString="0" containsBlank="1" minDate="2013-03-01T00:00:00" maxDate="2025-07-15T00:00:00" count="156">
        <d v="2018-06-30T00:00:00"/>
        <d v="2023-08-25T00:00:00"/>
        <d v="2023-12-20T00:00:00"/>
        <d v="2019-11-18T00:00:00"/>
        <d v="2019-12-14T00:00:00"/>
        <d v="2023-09-14T00:00:00"/>
        <d v="2017-10-30T00:00:00"/>
        <d v="2022-05-01T00:00:00"/>
        <d v="2014-03-31T00:00:00"/>
        <d v="2017-06-30T00:00:00"/>
        <d v="2019-11-30T00:00:00"/>
        <d v="2024-01-22T00:00:00"/>
        <d v="2021-05-18T00:00:00"/>
        <d v="2024-09-03T00:00:00"/>
        <d v="2016-03-31T00:00:00"/>
        <d v="2017-03-30T00:00:00"/>
        <d v="2019-12-20T00:00:00"/>
        <d v="2016-08-30T00:00:00"/>
        <d v="2016-12-31T00:00:00"/>
        <d v="2022-12-05T00:00:00"/>
        <d v="2016-11-30T00:00:00"/>
        <d v="2017-12-20T00:00:00"/>
        <d v="2017-01-31T00:00:00"/>
        <d v="2021-09-22T00:00:00"/>
        <d v="2023-09-19T00:00:00"/>
        <d v="2020-08-26T00:00:00"/>
        <d v="2017-03-31T00:00:00"/>
        <m/>
        <d v="2021-03-05T00:00:00"/>
        <d v="2021-09-03T00:00:00"/>
        <d v="2021-09-29T00:00:00"/>
        <d v="2019-12-31T00:00:00"/>
        <d v="2023-12-13T00:00:00"/>
        <d v="2017-10-15T00:00:00"/>
        <d v="2017-11-30T00:00:00"/>
        <d v="2023-09-05T00:00:00"/>
        <d v="2019-06-30T00:00:00"/>
        <d v="2021-12-13T00:00:00"/>
        <d v="2021-07-15T00:00:00"/>
        <d v="2022-04-28T00:00:00"/>
        <d v="2022-07-04T00:00:00"/>
        <d v="2015-11-30T00:00:00"/>
        <d v="2021-03-21T00:00:00"/>
        <d v="2024-02-15T00:00:00"/>
        <d v="2016-10-31T00:00:00"/>
        <d v="2019-08-22T00:00:00"/>
        <d v="2018-05-30T00:00:00"/>
        <d v="2023-10-30T00:00:00"/>
        <d v="2023-11-17T00:00:00"/>
        <d v="2022-11-14T00:00:00"/>
        <d v="2018-12-31T00:00:00"/>
        <d v="2021-11-08T00:00:00"/>
        <d v="2021-09-21T00:00:00"/>
        <d v="2021-09-02T00:00:00"/>
        <d v="2020-01-02T00:00:00"/>
        <d v="2024-07-25T00:00:00"/>
        <d v="2017-07-31T00:00:00"/>
        <d v="2019-07-31T00:00:00"/>
        <d v="2016-11-04T00:00:00"/>
        <d v="2016-08-31T00:00:00"/>
        <d v="2019-11-14T00:00:00"/>
        <d v="2023-10-27T00:00:00"/>
        <d v="2020-11-25T00:00:00"/>
        <d v="2021-12-09T00:00:00"/>
        <d v="2018-05-22T00:00:00"/>
        <d v="2020-11-20T00:00:00"/>
        <d v="2018-10-26T00:00:00"/>
        <d v="2015-06-30T00:00:00"/>
        <d v="2021-08-03T00:00:00"/>
        <d v="2024-11-14T00:00:00"/>
        <d v="2023-11-24T00:00:00"/>
        <d v="2024-10-25T00:00:00"/>
        <d v="2019-10-31T00:00:00"/>
        <d v="2022-02-15T00:00:00"/>
        <d v="2015-12-12T00:00:00"/>
        <d v="2019-06-21T00:00:00"/>
        <d v="2018-12-04T00:00:00"/>
        <d v="2014-02-01T00:00:00"/>
        <d v="2017-04-30T00:00:00"/>
        <d v="2023-03-10T00:00:00"/>
        <d v="2024-05-22T00:00:00"/>
        <d v="2021-05-17T00:00:00"/>
        <d v="2023-09-26T00:00:00"/>
        <d v="2018-07-04T00:00:00"/>
        <d v="2024-10-31T00:00:00"/>
        <d v="2020-04-27T00:00:00"/>
        <d v="2018-08-15T00:00:00"/>
        <d v="2024-05-31T00:00:00"/>
        <d v="2019-04-30T00:00:00"/>
        <d v="2020-03-19T00:00:00"/>
        <d v="2020-12-16T00:00:00"/>
        <d v="2018-11-30T00:00:00"/>
        <d v="2022-06-06T00:00:00"/>
        <d v="2021-09-30T00:00:00"/>
        <d v="2021-12-14T00:00:00"/>
        <d v="2020-08-24T00:00:00"/>
        <d v="2021-05-28T00:00:00"/>
        <d v="2023-10-16T00:00:00"/>
        <d v="2022-01-17T00:00:00"/>
        <d v="2024-10-30T00:00:00"/>
        <d v="2019-07-11T00:00:00"/>
        <d v="2018-04-11T00:00:00"/>
        <d v="2025-07-14T00:00:00"/>
        <d v="2021-05-04T00:00:00"/>
        <d v="2021-09-14T00:00:00"/>
        <d v="2018-01-08T00:00:00"/>
        <d v="2013-11-30T00:00:00"/>
        <d v="2022-09-23T00:00:00"/>
        <d v="2022-10-17T00:00:00"/>
        <d v="2018-10-25T00:00:00"/>
        <d v="2016-09-07T00:00:00"/>
        <d v="2020-11-02T00:00:00"/>
        <d v="2024-05-29T00:00:00"/>
        <d v="2019-11-20T00:00:00"/>
        <d v="2015-05-27T00:00:00"/>
        <d v="2023-10-03T00:00:00"/>
        <d v="2017-08-31T00:00:00"/>
        <d v="2021-08-02T00:00:00"/>
        <d v="2025-04-29T00:00:00"/>
        <d v="2021-07-27T00:00:00"/>
        <d v="2023-06-28T00:00:00"/>
        <d v="2022-09-30T00:00:00"/>
        <d v="2019-10-30T00:00:00"/>
        <d v="2023-01-12T00:00:00"/>
        <d v="2023-01-31T00:00:00"/>
        <d v="2022-06-29T00:00:00"/>
        <d v="2014-09-30T00:00:00"/>
        <d v="2015-03-01T00:00:00"/>
        <d v="2023-11-10T00:00:00"/>
        <d v="2018-11-13T00:00:00"/>
        <d v="2015-09-30T00:00:00"/>
        <d v="2018-07-10T00:00:00"/>
        <d v="2023-06-07T00:00:00"/>
        <d v="2019-07-12T00:00:00"/>
        <d v="2025-02-13T00:00:00"/>
        <d v="2019-04-13T00:00:00"/>
        <d v="2024-10-03T00:00:00"/>
        <d v="2024-12-14T00:00:00"/>
        <d v="2021-11-09T00:00:00"/>
        <d v="2022-12-06T00:00:00"/>
        <d v="2013-05-01T00:00:00"/>
        <d v="2017-12-04T00:00:00"/>
        <d v="2013-03-01T00:00:00"/>
        <d v="2018-11-29T00:00:00"/>
        <d v="2021-11-29T00:00:00"/>
        <d v="2015-11-17T00:00:00"/>
        <d v="2019-08-01T00:00:00"/>
        <d v="2015-06-18T00:00:00"/>
        <d v="2024-10-26T00:00:00"/>
        <d v="2024-12-22T00:00:00"/>
        <d v="2023-11-18T00:00:00"/>
        <d v="2016-06-30T00:00:00"/>
        <d v="2024-07-10T00:00:00"/>
        <d v="2023-09-22T00:00:00"/>
        <d v="2025-03-01T00:00:00"/>
        <d v="2025-03-31T00:00:00"/>
      </sharedItems>
      <fieldGroup base="18">
        <rangePr groupBy="years" startDate="2013-03-01T00:00:00" endDate="2025-07-15T00:00:00"/>
        <groupItems count="15">
          <s v="(blank)"/>
          <s v="2013"/>
          <s v="2014"/>
          <s v="2015"/>
          <s v="2016"/>
          <s v="2017"/>
          <s v="2018"/>
          <s v="2019"/>
          <s v="2020"/>
          <s v="2021"/>
          <s v="2022"/>
          <s v="2023"/>
          <s v="2024"/>
          <s v="2025"/>
          <s v="&gt;15/07/2025"/>
        </groupItems>
      </fieldGroup>
    </cacheField>
    <cacheField name="Current PhD Status (Completed/In Progress)" numFmtId="0">
      <sharedItems count="2">
        <s v="Completed"/>
        <s v="In progress"/>
      </sharedItems>
    </cacheField>
    <cacheField name="Time to completion since enrolling CARTA (Months) " numFmtId="0">
      <sharedItems containsMixedTypes="1" containsNumber="1" containsInteger="1" minValue="22" maxValue="139"/>
    </cacheField>
    <cacheField name="Status" numFmtId="0">
      <sharedItems containsBlank="1" count="13">
        <s v=" Completed:On time"/>
        <s v="Completed:Delayed"/>
        <s v="In progress: Above 60 months"/>
        <s v="In progress: Below 60 Months" u="1"/>
        <m u="1"/>
        <s v="In Progress" u="1"/>
        <s v=" Completed: On time" u="1"/>
        <e v="#VALUE!" u="1"/>
        <s v="Delayed" u="1"/>
        <e v="#NUM!" u="1"/>
        <s v="On time" u="1"/>
        <s v="Delayed completion" u="1"/>
        <s v="On time completion" u="1"/>
      </sharedItems>
    </cacheField>
  </cacheFields>
  <extLst>
    <ext xmlns:x14="http://schemas.microsoft.com/office/spreadsheetml/2009/9/main" uri="{725AE2AE-9491-48be-B2B4-4EB974FC3084}">
      <x14:pivotCacheDefinition pivotCacheId="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910.525670601855" createdVersion="8" refreshedVersion="8" minRefreshableVersion="3" recordCount="240" xr:uid="{93CEEBDC-E1CF-477F-86C9-FA6F9EAABD0B}">
  <cacheSource type="worksheet">
    <worksheetSource ref="A1:V241" sheet="Fellows"/>
  </cacheSource>
  <cacheFields count="22">
    <cacheField name="S.No." numFmtId="0">
      <sharedItems containsSemiMixedTypes="0" containsString="0" containsNumber="1" containsInteger="1" minValue="1" maxValue="240"/>
    </cacheField>
    <cacheField name="Unique ID" numFmtId="0">
      <sharedItems/>
    </cacheField>
    <cacheField name="First Name " numFmtId="0">
      <sharedItems/>
    </cacheField>
    <cacheField name="Middle Name" numFmtId="0">
      <sharedItems containsBlank="1"/>
    </cacheField>
    <cacheField name="Surname" numFmtId="0">
      <sharedItems/>
    </cacheField>
    <cacheField name="Gender" numFmtId="0">
      <sharedItems count="2">
        <s v="Female"/>
        <s v="Male"/>
      </sharedItems>
    </cacheField>
    <cacheField name="Cohort" numFmtId="0">
      <sharedItems containsSemiMixedTypes="0" containsString="0" containsNumber="1" containsInteger="1" minValue="1" maxValue="11" count="11">
        <n v="6"/>
        <n v="9"/>
        <n v="2"/>
        <n v="7"/>
        <n v="3"/>
        <n v="8"/>
        <n v="4"/>
        <n v="10"/>
        <n v="1"/>
        <n v="5"/>
        <n v="11"/>
      </sharedItems>
    </cacheField>
    <cacheField name="Nationality" numFmtId="0">
      <sharedItems/>
    </cacheField>
    <cacheField name="Institution of employment at registration" numFmtId="0">
      <sharedItems count="13">
        <s v="Obafemi Awolowo University"/>
        <s v="University of Ibadan"/>
        <s v="University of the Witwatersrand"/>
        <s v="Ifakara Health Institute"/>
        <s v="Makerere University"/>
        <s v="University of Rwanda"/>
        <s v="University of Malawi"/>
        <s v="University of Nairobi"/>
        <s v="University of Dar es Salaam"/>
        <s v="APHRC"/>
        <s v="Moi University"/>
        <s v="AGINCOURT"/>
        <s v="Somali National University"/>
      </sharedItems>
    </cacheField>
    <cacheField name="Institution of registration " numFmtId="0">
      <sharedItems containsBlank="1" count="11">
        <s v="Obafemi Awolowo University"/>
        <s v="University of Ibadan"/>
        <s v="University of the Witwatersrand"/>
        <s v="University of Malawi"/>
        <s v="Makerere University"/>
        <s v="University of Nairobi"/>
        <s v="University of Dar es Salaam"/>
        <s v="Moi University"/>
        <s v="University of Rwanda"/>
        <m/>
        <s v="University of the Malawi" u="1"/>
      </sharedItems>
    </cacheField>
    <cacheField name="Date of PhD Registration" numFmtId="14">
      <sharedItems containsNonDate="0" containsDate="1" containsString="0" containsBlank="1" minDate="2011-01-01T00:00:00" maxDate="2022-03-03T00:00:00"/>
    </cacheField>
    <cacheField name="Date of admission into CARTA" numFmtId="14">
      <sharedItems containsSemiMixedTypes="0" containsNonDate="0" containsDate="1" containsString="0" minDate="2011-04-01T00:00:00" maxDate="2025-03-02T00:00:00"/>
    </cacheField>
    <cacheField name="Today" numFmtId="14">
      <sharedItems containsSemiMixedTypes="0" containsNonDate="0" containsDate="1" containsString="0" minDate="2025-09-10T00:00:00" maxDate="2025-09-11T00:00:00"/>
    </cacheField>
    <cacheField name="In Progress: No. of months in the program " numFmtId="0">
      <sharedItems containsString="0" containsBlank="1" containsNumber="1" containsInteger="1" minValue="7" maxValue="163"/>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tring="0" containsBlank="1" containsNumber="1" containsInteger="1" minValue="22" maxValue="163"/>
    </cacheField>
    <cacheField name="Date of completion (Defended/Graduated)" numFmtId="0">
      <sharedItems containsNonDate="0" containsDate="1" containsString="0" containsBlank="1" minDate="2013-03-01T00:00:00" maxDate="2025-07-15T00:00:00" count="156">
        <d v="2018-06-30T00:00:00"/>
        <d v="2023-08-25T00:00:00"/>
        <d v="2023-12-20T00:00:00"/>
        <d v="2019-11-18T00:00:00"/>
        <d v="2019-12-14T00:00:00"/>
        <d v="2023-09-14T00:00:00"/>
        <d v="2017-10-30T00:00:00"/>
        <d v="2022-05-01T00:00:00"/>
        <d v="2014-03-31T00:00:00"/>
        <d v="2017-06-30T00:00:00"/>
        <d v="2019-11-30T00:00:00"/>
        <d v="2024-01-22T00:00:00"/>
        <d v="2021-05-18T00:00:00"/>
        <d v="2024-09-03T00:00:00"/>
        <d v="2016-03-31T00:00:00"/>
        <d v="2017-03-30T00:00:00"/>
        <d v="2019-12-20T00:00:00"/>
        <d v="2016-08-30T00:00:00"/>
        <d v="2016-12-31T00:00:00"/>
        <d v="2022-12-05T00:00:00"/>
        <d v="2016-11-30T00:00:00"/>
        <d v="2017-12-20T00:00:00"/>
        <d v="2017-01-31T00:00:00"/>
        <d v="2021-09-22T00:00:00"/>
        <d v="2023-09-19T00:00:00"/>
        <d v="2020-08-26T00:00:00"/>
        <d v="2017-03-31T00:00:00"/>
        <m/>
        <d v="2021-03-05T00:00:00"/>
        <d v="2021-09-03T00:00:00"/>
        <d v="2021-09-29T00:00:00"/>
        <d v="2019-12-31T00:00:00"/>
        <d v="2023-12-13T00:00:00"/>
        <d v="2017-10-15T00:00:00"/>
        <d v="2017-11-30T00:00:00"/>
        <d v="2023-09-05T00:00:00"/>
        <d v="2019-06-30T00:00:00"/>
        <d v="2021-12-13T00:00:00"/>
        <d v="2021-07-15T00:00:00"/>
        <d v="2022-04-28T00:00:00"/>
        <d v="2022-07-04T00:00:00"/>
        <d v="2015-11-30T00:00:00"/>
        <d v="2021-03-21T00:00:00"/>
        <d v="2024-02-15T00:00:00"/>
        <d v="2016-10-31T00:00:00"/>
        <d v="2019-08-22T00:00:00"/>
        <d v="2018-05-30T00:00:00"/>
        <d v="2023-10-30T00:00:00"/>
        <d v="2023-11-17T00:00:00"/>
        <d v="2022-11-14T00:00:00"/>
        <d v="2018-12-31T00:00:00"/>
        <d v="2021-11-08T00:00:00"/>
        <d v="2021-09-21T00:00:00"/>
        <d v="2021-09-02T00:00:00"/>
        <d v="2020-01-02T00:00:00"/>
        <d v="2024-07-25T00:00:00"/>
        <d v="2017-07-31T00:00:00"/>
        <d v="2019-07-31T00:00:00"/>
        <d v="2016-11-04T00:00:00"/>
        <d v="2016-08-31T00:00:00"/>
        <d v="2019-11-14T00:00:00"/>
        <d v="2023-10-27T00:00:00"/>
        <d v="2020-11-25T00:00:00"/>
        <d v="2021-12-09T00:00:00"/>
        <d v="2018-05-22T00:00:00"/>
        <d v="2020-11-20T00:00:00"/>
        <d v="2018-10-26T00:00:00"/>
        <d v="2015-06-30T00:00:00"/>
        <d v="2021-08-03T00:00:00"/>
        <d v="2024-11-14T00:00:00"/>
        <d v="2023-11-24T00:00:00"/>
        <d v="2024-10-25T00:00:00"/>
        <d v="2019-10-31T00:00:00"/>
        <d v="2022-02-15T00:00:00"/>
        <d v="2015-12-12T00:00:00"/>
        <d v="2019-06-21T00:00:00"/>
        <d v="2018-12-04T00:00:00"/>
        <d v="2014-02-01T00:00:00"/>
        <d v="2017-04-30T00:00:00"/>
        <d v="2023-03-10T00:00:00"/>
        <d v="2024-05-22T00:00:00"/>
        <d v="2021-05-17T00:00:00"/>
        <d v="2023-09-26T00:00:00"/>
        <d v="2018-07-04T00:00:00"/>
        <d v="2024-10-31T00:00:00"/>
        <d v="2020-04-27T00:00:00"/>
        <d v="2018-08-15T00:00:00"/>
        <d v="2024-05-31T00:00:00"/>
        <d v="2019-04-30T00:00:00"/>
        <d v="2020-03-19T00:00:00"/>
        <d v="2020-12-16T00:00:00"/>
        <d v="2018-11-30T00:00:00"/>
        <d v="2022-06-06T00:00:00"/>
        <d v="2021-09-30T00:00:00"/>
        <d v="2021-12-14T00:00:00"/>
        <d v="2020-08-24T00:00:00"/>
        <d v="2021-05-28T00:00:00"/>
        <d v="2023-10-16T00:00:00"/>
        <d v="2022-01-17T00:00:00"/>
        <d v="2024-10-30T00:00:00"/>
        <d v="2019-07-11T00:00:00"/>
        <d v="2018-04-11T00:00:00"/>
        <d v="2025-07-14T00:00:00"/>
        <d v="2021-05-04T00:00:00"/>
        <d v="2021-09-14T00:00:00"/>
        <d v="2018-01-08T00:00:00"/>
        <d v="2013-11-30T00:00:00"/>
        <d v="2022-09-23T00:00:00"/>
        <d v="2022-10-17T00:00:00"/>
        <d v="2018-10-25T00:00:00"/>
        <d v="2016-09-07T00:00:00"/>
        <d v="2020-11-02T00:00:00"/>
        <d v="2024-05-29T00:00:00"/>
        <d v="2019-11-20T00:00:00"/>
        <d v="2015-05-27T00:00:00"/>
        <d v="2023-10-03T00:00:00"/>
        <d v="2017-08-31T00:00:00"/>
        <d v="2021-08-02T00:00:00"/>
        <d v="2025-04-29T00:00:00"/>
        <d v="2021-07-27T00:00:00"/>
        <d v="2023-06-28T00:00:00"/>
        <d v="2022-09-30T00:00:00"/>
        <d v="2019-10-30T00:00:00"/>
        <d v="2023-01-12T00:00:00"/>
        <d v="2023-01-31T00:00:00"/>
        <d v="2022-06-29T00:00:00"/>
        <d v="2014-09-30T00:00:00"/>
        <d v="2015-03-01T00:00:00"/>
        <d v="2023-11-10T00:00:00"/>
        <d v="2018-11-13T00:00:00"/>
        <d v="2015-09-30T00:00:00"/>
        <d v="2018-07-10T00:00:00"/>
        <d v="2023-06-07T00:00:00"/>
        <d v="2019-07-12T00:00:00"/>
        <d v="2025-02-13T00:00:00"/>
        <d v="2019-04-13T00:00:00"/>
        <d v="2024-10-03T00:00:00"/>
        <d v="2024-12-14T00:00:00"/>
        <d v="2021-11-09T00:00:00"/>
        <d v="2022-12-06T00:00:00"/>
        <d v="2013-05-01T00:00:00"/>
        <d v="2017-12-04T00:00:00"/>
        <d v="2013-03-01T00:00:00"/>
        <d v="2018-11-29T00:00:00"/>
        <d v="2021-11-29T00:00:00"/>
        <d v="2015-11-17T00:00:00"/>
        <d v="2019-08-01T00:00:00"/>
        <d v="2015-06-18T00:00:00"/>
        <d v="2024-10-26T00:00:00"/>
        <d v="2024-12-22T00:00:00"/>
        <d v="2023-11-18T00:00:00"/>
        <d v="2016-06-30T00:00:00"/>
        <d v="2024-07-10T00:00:00"/>
        <d v="2023-09-22T00:00:00"/>
        <d v="2025-03-01T00:00:00"/>
        <d v="2025-03-31T00:00:00"/>
      </sharedItems>
      <fieldGroup base="18">
        <rangePr groupBy="years" startDate="2013-03-01T00:00:00" endDate="2025-07-15T00:00:00"/>
        <groupItems count="15">
          <s v="(blank)"/>
          <s v="2013"/>
          <s v="2014"/>
          <s v="2015"/>
          <s v="2016"/>
          <s v="2017"/>
          <s v="2018"/>
          <s v="2019"/>
          <s v="2020"/>
          <s v="2021"/>
          <s v="2022"/>
          <s v="2023"/>
          <s v="2024"/>
          <s v="2025"/>
          <s v="&gt;15/07/2025"/>
        </groupItems>
      </fieldGroup>
    </cacheField>
    <cacheField name="Current PhD Status (Completed/In Progress)" numFmtId="0">
      <sharedItems count="2">
        <s v="Completed"/>
        <s v="In progress"/>
      </sharedItems>
    </cacheField>
    <cacheField name="Time to completion since enrolling CARTA (Months) " numFmtId="0">
      <sharedItems containsMixedTypes="1" containsNumber="1" containsInteger="1" minValue="22" maxValue="139"/>
    </cacheField>
    <cacheField name="Status" numFmtId="0">
      <sharedItems count="4">
        <s v=" Completed:On time"/>
        <s v="Completed:Delayed"/>
        <s v="In progress: Above 60 months"/>
        <s v="In progress: Below 60 Month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4">
  <r>
    <n v="1"/>
    <s v="C1/001"/>
    <s v="Babatunde"/>
    <s v="Olubayo"/>
    <s v="Adedokun"/>
    <s v="Male"/>
    <x v="0"/>
    <s v="Nigeria"/>
    <x v="0"/>
    <s v="University of Ibadan"/>
    <m/>
    <d v="2011-04-01T00:00:00"/>
    <d v="2024-09-20T00:00:00"/>
    <m/>
    <m/>
    <m/>
    <m/>
    <n v="70"/>
    <x v="0"/>
    <x v="0"/>
    <n v="70"/>
    <x v="0"/>
    <m/>
  </r>
  <r>
    <n v="2"/>
    <s v="C1/002"/>
    <s v="Celine"/>
    <m/>
    <s v="Niwemahoro"/>
    <s v="Female"/>
    <x v="0"/>
    <s v="Rwanda"/>
    <x v="1"/>
    <s v="University of Dar es Salaam"/>
    <m/>
    <d v="2011-04-01T00:00:00"/>
    <d v="2024-09-20T00:00:00"/>
    <m/>
    <m/>
    <m/>
    <m/>
    <n v="79"/>
    <x v="1"/>
    <x v="0"/>
    <n v="79"/>
    <x v="0"/>
    <m/>
  </r>
  <r>
    <n v="3"/>
    <s v="C1/003"/>
    <s v="Caroline"/>
    <s v="Sultan"/>
    <s v="Sambai"/>
    <s v="Female"/>
    <x v="0"/>
    <s v="Kenya"/>
    <x v="2"/>
    <s v="Moi University"/>
    <m/>
    <d v="2011-04-01T00:00:00"/>
    <d v="2024-09-20T00:00:00"/>
    <m/>
    <m/>
    <m/>
    <m/>
    <n v="36"/>
    <x v="2"/>
    <x v="0"/>
    <n v="36"/>
    <x v="1"/>
    <m/>
  </r>
  <r>
    <n v="4"/>
    <s v="C1/004"/>
    <s v="Dieudonne"/>
    <m/>
    <s v="Uwizeye"/>
    <s v="Male"/>
    <x v="0"/>
    <s v="Rwanda"/>
    <x v="1"/>
    <s v="University of Dar es Salaam"/>
    <m/>
    <d v="2011-04-01T00:00:00"/>
    <d v="2024-09-20T00:00:00"/>
    <m/>
    <m/>
    <m/>
    <m/>
    <n v="56"/>
    <x v="3"/>
    <x v="0"/>
    <n v="56"/>
    <x v="0"/>
    <m/>
  </r>
  <r>
    <n v="6"/>
    <s v="C1/006"/>
    <s v="Victoria"/>
    <s v="Mathew"/>
    <s v="Mwakalinga Chuma"/>
    <s v="Female"/>
    <x v="0"/>
    <s v="Tanzania"/>
    <x v="3"/>
    <s v="University of the Witwatersrand"/>
    <m/>
    <d v="2011-04-01T00:00:00"/>
    <d v="2024-09-20T00:00:00"/>
    <m/>
    <m/>
    <m/>
    <m/>
    <n v="81"/>
    <x v="4"/>
    <x v="0"/>
    <n v="81"/>
    <x v="0"/>
    <m/>
  </r>
  <r>
    <n v="10"/>
    <s v="C1/010"/>
    <s v="François"/>
    <m/>
    <s v="Niragire"/>
    <s v="Male"/>
    <x v="0"/>
    <s v="Rwanda"/>
    <x v="1"/>
    <s v="University of Rwanda"/>
    <m/>
    <d v="2011-04-01T00:00:00"/>
    <d v="2024-09-20T00:00:00"/>
    <m/>
    <m/>
    <m/>
    <m/>
    <n v="76"/>
    <x v="5"/>
    <x v="0"/>
    <n v="76"/>
    <x v="0"/>
    <m/>
  </r>
  <r>
    <n v="11"/>
    <s v="C1/011"/>
    <s v="Joshua"/>
    <s v="Odunayo"/>
    <s v="Akinyemi"/>
    <s v="Male"/>
    <x v="0"/>
    <s v="Nigeria"/>
    <x v="0"/>
    <s v="University of Ibadan"/>
    <m/>
    <d v="2011-04-01T00:00:00"/>
    <d v="2024-09-20T00:00:00"/>
    <m/>
    <m/>
    <m/>
    <m/>
    <n v="35"/>
    <x v="6"/>
    <x v="0"/>
    <n v="35"/>
    <x v="1"/>
    <m/>
  </r>
  <r>
    <n v="8"/>
    <s v="C1/008"/>
    <s v="Taofeek"/>
    <s v="Oluwole"/>
    <s v="Awotidebe"/>
    <s v="Male"/>
    <x v="0"/>
    <s v="Nigeria"/>
    <x v="4"/>
    <s v="University of Ibadan"/>
    <m/>
    <d v="2011-04-01T00:00:00"/>
    <d v="2024-09-20T00:00:00"/>
    <m/>
    <m/>
    <m/>
    <m/>
    <n v="56"/>
    <x v="7"/>
    <x v="0"/>
    <n v="56"/>
    <x v="0"/>
    <m/>
  </r>
  <r>
    <n v="13"/>
    <s v="C1/013"/>
    <s v="Esther"/>
    <s v="Clyde"/>
    <s v="Nabakwe"/>
    <s v="Female"/>
    <x v="0"/>
    <s v="Kenya"/>
    <x v="2"/>
    <s v="Moi University"/>
    <m/>
    <d v="2011-04-01T00:00:00"/>
    <d v="2024-09-20T00:00:00"/>
    <m/>
    <m/>
    <m/>
    <m/>
    <n v="101"/>
    <x v="8"/>
    <x v="0"/>
    <n v="101"/>
    <x v="0"/>
    <m/>
  </r>
  <r>
    <n v="14"/>
    <s v="C1/014"/>
    <s v="Nicole"/>
    <m/>
    <s v="De Wet"/>
    <s v="Female"/>
    <x v="0"/>
    <s v="South Africa"/>
    <x v="5"/>
    <s v="University of the Witwatersrand"/>
    <m/>
    <d v="2011-04-01T00:00:00"/>
    <d v="2024-09-20T00:00:00"/>
    <m/>
    <m/>
    <m/>
    <m/>
    <n v="32"/>
    <x v="9"/>
    <x v="0"/>
    <n v="32"/>
    <x v="1"/>
    <m/>
  </r>
  <r>
    <n v="15"/>
    <s v="C1/015"/>
    <s v="Kennedy"/>
    <s v="S.Naviava"/>
    <s v="Otwombe"/>
    <s v="Male"/>
    <x v="0"/>
    <s v="South Africa"/>
    <x v="5"/>
    <s v="University of the Witwatersrand"/>
    <m/>
    <d v="2011-04-01T00:00:00"/>
    <d v="2024-09-20T00:00:00"/>
    <m/>
    <m/>
    <m/>
    <m/>
    <n v="88"/>
    <x v="10"/>
    <x v="0"/>
    <n v="88"/>
    <x v="0"/>
    <m/>
  </r>
  <r>
    <n v="16"/>
    <s v="C1/016"/>
    <s v="Peter"/>
    <s v="Suriwakenda"/>
    <s v="Nyasulu"/>
    <s v="Male"/>
    <x v="0"/>
    <s v="Malawi"/>
    <x v="5"/>
    <s v="University of the Witwatersrand"/>
    <m/>
    <d v="2011-04-01T00:00:00"/>
    <d v="2024-09-20T00:00:00"/>
    <m/>
    <m/>
    <m/>
    <m/>
    <n v="42"/>
    <x v="11"/>
    <x v="0"/>
    <n v="42"/>
    <x v="1"/>
    <m/>
  </r>
  <r>
    <n v="17"/>
    <s v="C1/017"/>
    <s v="Rose"/>
    <s v="Okoyo"/>
    <s v="Opiyo"/>
    <s v="Female"/>
    <x v="0"/>
    <s v="Kenya"/>
    <x v="6"/>
    <s v="University of Nairobi"/>
    <m/>
    <d v="2011-04-01T00:00:00"/>
    <d v="2024-09-20T00:00:00"/>
    <m/>
    <m/>
    <m/>
    <m/>
    <n v="54"/>
    <x v="12"/>
    <x v="0"/>
    <n v="54"/>
    <x v="0"/>
    <m/>
  </r>
  <r>
    <n v="18"/>
    <s v="C1/018"/>
    <s v="Sunday"/>
    <s v="Adepoju"/>
    <s v="Adedini"/>
    <s v="Male"/>
    <x v="0"/>
    <s v="Nigeria"/>
    <x v="4"/>
    <s v="University of the Witwatersrand"/>
    <m/>
    <d v="2011-04-01T00:00:00"/>
    <d v="2024-09-20T00:00:00"/>
    <m/>
    <m/>
    <m/>
    <m/>
    <n v="24"/>
    <x v="13"/>
    <x v="0"/>
    <n v="24"/>
    <x v="1"/>
    <m/>
  </r>
  <r>
    <n v="19"/>
    <s v="C1/019"/>
    <s v="Sulaimon"/>
    <s v="Taiwo"/>
    <s v="Adedokun"/>
    <s v="Male"/>
    <x v="0"/>
    <s v="Nigeria"/>
    <x v="4"/>
    <s v="Obafemi Awolowo University"/>
    <m/>
    <d v="2011-04-01T00:00:00"/>
    <d v="2024-09-20T00:00:00"/>
    <m/>
    <m/>
    <m/>
    <m/>
    <n v="26"/>
    <x v="14"/>
    <x v="0"/>
    <n v="26"/>
    <x v="1"/>
    <m/>
  </r>
  <r>
    <n v="20"/>
    <s v="C1/020"/>
    <s v="Sulaimon"/>
    <s v="Atolagbe"/>
    <s v="Afolabi"/>
    <s v="Male"/>
    <x v="0"/>
    <s v="Nigeria"/>
    <x v="7"/>
    <s v="University of the Witwatersrand"/>
    <m/>
    <d v="2011-04-01T00:00:00"/>
    <d v="2024-09-20T00:00:00"/>
    <m/>
    <m/>
    <m/>
    <m/>
    <n v="81"/>
    <x v="4"/>
    <x v="0"/>
    <n v="81"/>
    <x v="0"/>
    <m/>
  </r>
  <r>
    <n v="5"/>
    <s v="C1/005"/>
    <s v="Wells"/>
    <m/>
    <s v="Utembe"/>
    <s v="Male"/>
    <x v="0"/>
    <s v="Malawi"/>
    <x v="8"/>
    <s v="University of the Witwatersrand"/>
    <m/>
    <d v="2011-04-01T00:00:00"/>
    <d v="2024-09-20T00:00:00"/>
    <m/>
    <m/>
    <m/>
    <m/>
    <n v="63"/>
    <x v="15"/>
    <x v="0"/>
    <n v="63"/>
    <x v="0"/>
    <m/>
  </r>
  <r>
    <n v="7"/>
    <s v="C1/007"/>
    <s v="Esnat"/>
    <s v="Dorothy"/>
    <s v="Chirwa"/>
    <s v="Female"/>
    <x v="0"/>
    <s v="Malawi"/>
    <x v="8"/>
    <s v="University of the Witwatersrand"/>
    <m/>
    <d v="2011-04-01T00:00:00"/>
    <d v="2024-09-20T00:00:00"/>
    <m/>
    <m/>
    <m/>
    <m/>
    <n v="67"/>
    <x v="16"/>
    <x v="0"/>
    <n v="67"/>
    <x v="0"/>
    <m/>
  </r>
  <r>
    <n v="9"/>
    <s v="C1/009"/>
    <s v="Fresier"/>
    <m/>
    <s v="Maseko"/>
    <s v="Male"/>
    <x v="0"/>
    <s v="Malawi"/>
    <x v="8"/>
    <s v="University of the Malawi"/>
    <m/>
    <d v="2011-04-01T00:00:00"/>
    <d v="2024-09-20T00:00:00"/>
    <m/>
    <m/>
    <m/>
    <m/>
    <n v="65"/>
    <x v="17"/>
    <x v="0"/>
    <n v="65"/>
    <x v="0"/>
    <m/>
  </r>
  <r>
    <n v="12"/>
    <s v="C1/012"/>
    <s v="Mphatso"/>
    <s v="Steve Wilbes"/>
    <s v="Kamndaya"/>
    <s v="Male"/>
    <x v="0"/>
    <s v="Malawi"/>
    <x v="8"/>
    <s v="University of the Witwatersrand"/>
    <m/>
    <d v="2011-04-01T00:00:00"/>
    <d v="2024-09-20T00:00:00"/>
    <m/>
    <m/>
    <m/>
    <m/>
    <n v="60"/>
    <x v="18"/>
    <x v="0"/>
    <n v="60"/>
    <x v="0"/>
    <m/>
  </r>
  <r>
    <n v="22"/>
    <s v="C2/002"/>
    <s v="Alinane Linda"/>
    <m/>
    <s v="Nyondo-Mipando"/>
    <s v="Female"/>
    <x v="1"/>
    <s v="Malawi"/>
    <x v="8"/>
    <s v="University of the Malawi"/>
    <m/>
    <d v="2012-03-01T00:00:00"/>
    <d v="2024-09-20T00:00:00"/>
    <m/>
    <m/>
    <m/>
    <m/>
    <n v="49"/>
    <x v="18"/>
    <x v="0"/>
    <n v="49"/>
    <x v="1"/>
    <m/>
  </r>
  <r>
    <n v="29"/>
    <s v="C2/009"/>
    <s v="Herbert"/>
    <s v="Hudson"/>
    <s v="Longwe"/>
    <s v="Male"/>
    <x v="1"/>
    <s v="Malawi"/>
    <x v="8"/>
    <s v="University of the Malawi"/>
    <m/>
    <d v="2012-03-01T00:00:00"/>
    <d v="2024-09-20T00:00:00"/>
    <m/>
    <m/>
    <m/>
    <m/>
    <n v="40"/>
    <x v="19"/>
    <x v="0"/>
    <n v="40"/>
    <x v="1"/>
    <m/>
  </r>
  <r>
    <n v="34"/>
    <s v="C2/014"/>
    <s v="Peter"/>
    <s v="Mpasho"/>
    <s v="Mwamtobe"/>
    <s v="Male"/>
    <x v="1"/>
    <s v="Malawi"/>
    <x v="8"/>
    <s v="University of the Malawi"/>
    <m/>
    <d v="2012-03-01T00:00:00"/>
    <d v="2024-09-20T00:00:00"/>
    <m/>
    <m/>
    <m/>
    <m/>
    <n v="37"/>
    <x v="20"/>
    <x v="0"/>
    <n v="37"/>
    <x v="1"/>
    <m/>
  </r>
  <r>
    <n v="21"/>
    <s v="C2/001"/>
    <s v="Adebolajo"/>
    <m/>
    <s v="Adeyemo"/>
    <s v="Male"/>
    <x v="1"/>
    <s v="Nigeria"/>
    <x v="0"/>
    <s v="University of Ibadan"/>
    <m/>
    <d v="2012-03-01T00:00:00"/>
    <d v="2024-09-20T00:00:00"/>
    <n v="151"/>
    <m/>
    <m/>
    <m/>
    <n v="151"/>
    <x v="21"/>
    <x v="0"/>
    <n v="139"/>
    <x v="0"/>
    <m/>
  </r>
  <r>
    <n v="24"/>
    <s v="C2/004"/>
    <s v="Diana"/>
    <s v="-"/>
    <s v="Menya"/>
    <s v="Female"/>
    <x v="1"/>
    <s v="Kenya"/>
    <x v="2"/>
    <s v="Moi University"/>
    <m/>
    <d v="2012-03-01T00:00:00"/>
    <d v="2024-09-20T00:00:00"/>
    <m/>
    <m/>
    <m/>
    <m/>
    <n v="57"/>
    <x v="22"/>
    <x v="0"/>
    <n v="57"/>
    <x v="0"/>
    <m/>
  </r>
  <r>
    <n v="25"/>
    <s v="C2/005"/>
    <s v="Evaline"/>
    <m/>
    <s v="Mcharo"/>
    <s v="Female"/>
    <x v="1"/>
    <s v="Tanzania"/>
    <x v="9"/>
    <s v="University of Nairobi"/>
    <m/>
    <d v="2012-03-01T00:00:00"/>
    <d v="2024-09-20T00:00:00"/>
    <m/>
    <m/>
    <m/>
    <m/>
    <n v="58"/>
    <x v="23"/>
    <x v="0"/>
    <n v="58"/>
    <x v="0"/>
    <m/>
  </r>
  <r>
    <n v="26"/>
    <s v="C2/006"/>
    <s v="Stephen"/>
    <s v="Ojiambo"/>
    <s v="Wandera"/>
    <s v="Male"/>
    <x v="1"/>
    <s v="Uganda"/>
    <x v="10"/>
    <s v="Makerere University"/>
    <m/>
    <d v="2012-03-01T00:00:00"/>
    <d v="2024-09-20T00:00:00"/>
    <m/>
    <m/>
    <m/>
    <m/>
    <n v="49"/>
    <x v="18"/>
    <x v="0"/>
    <n v="49"/>
    <x v="1"/>
    <m/>
  </r>
  <r>
    <n v="27"/>
    <s v="C2/007"/>
    <s v="Adeniyi"/>
    <s v="Francis"/>
    <s v="Fagbamigbe"/>
    <s v="Male"/>
    <x v="1"/>
    <s v="Nigeria"/>
    <x v="0"/>
    <s v="University of Ibadan"/>
    <m/>
    <d v="2012-03-01T00:00:00"/>
    <d v="2024-09-20T00:00:00"/>
    <m/>
    <m/>
    <m/>
    <m/>
    <n v="25"/>
    <x v="2"/>
    <x v="0"/>
    <n v="25"/>
    <x v="1"/>
    <m/>
  </r>
  <r>
    <n v="28"/>
    <s v="C2/008"/>
    <s v="Tumwine"/>
    <m/>
    <s v="Gabriel"/>
    <s v="Male"/>
    <x v="1"/>
    <s v="Uganda"/>
    <x v="10"/>
    <s v="Makerere University"/>
    <m/>
    <d v="2012-03-01T00:00:00"/>
    <d v="2024-09-20T00:00:00"/>
    <n v="151"/>
    <m/>
    <m/>
    <m/>
    <n v="151"/>
    <x v="24"/>
    <x v="1"/>
    <s v="In progress: Above 60 months"/>
    <x v="2"/>
    <m/>
  </r>
  <r>
    <n v="30"/>
    <s v="C2/010"/>
    <s v="Joseph"/>
    <s v="Maurice"/>
    <s v="Mutisya"/>
    <s v="Male"/>
    <x v="1"/>
    <s v="Kenya"/>
    <x v="11"/>
    <s v="University of the Witwatersrand"/>
    <m/>
    <d v="2012-03-01T00:00:00"/>
    <d v="2024-09-20T00:00:00"/>
    <m/>
    <m/>
    <m/>
    <m/>
    <n v="82"/>
    <x v="25"/>
    <x v="0"/>
    <n v="82"/>
    <x v="0"/>
    <m/>
  </r>
  <r>
    <n v="31"/>
    <s v="C2/011"/>
    <s v="Njuguna"/>
    <s v="John"/>
    <s v="Njenga"/>
    <s v="Male"/>
    <x v="1"/>
    <s v="Kenya"/>
    <x v="6"/>
    <s v="University of Nairobi"/>
    <m/>
    <d v="2012-03-01T00:00:00"/>
    <d v="2024-09-20T00:00:00"/>
    <m/>
    <m/>
    <m/>
    <m/>
    <n v="58"/>
    <x v="23"/>
    <x v="0"/>
    <n v="58"/>
    <x v="0"/>
    <m/>
  </r>
  <r>
    <n v="32"/>
    <s v="C2/012"/>
    <s v="Mary"/>
    <s v="Oluwafunke"/>
    <s v="Obiyan"/>
    <s v="Female"/>
    <x v="1"/>
    <s v="Nigeria"/>
    <x v="4"/>
    <s v="Obafemi Awolowo University"/>
    <m/>
    <d v="2012-03-01T00:00:00"/>
    <d v="2024-09-20T00:00:00"/>
    <m/>
    <m/>
    <m/>
    <m/>
    <n v="25"/>
    <x v="2"/>
    <x v="0"/>
    <n v="25"/>
    <x v="1"/>
    <m/>
  </r>
  <r>
    <n v="33"/>
    <s v="C2/013"/>
    <s v="Abiodun"/>
    <s v="Olufunke"/>
    <s v="Oluwatoba"/>
    <s v="Female"/>
    <x v="1"/>
    <s v="Nigeria"/>
    <x v="0"/>
    <s v="University of Ibadan"/>
    <m/>
    <d v="2012-03-01T00:00:00"/>
    <d v="2024-09-20T00:00:00"/>
    <m/>
    <m/>
    <m/>
    <m/>
    <n v="93"/>
    <x v="26"/>
    <x v="0"/>
    <n v="93"/>
    <x v="0"/>
    <m/>
  </r>
  <r>
    <n v="35"/>
    <s v="C2/015"/>
    <s v="Siphesihle"/>
    <s v="Primrose Theodora"/>
    <s v="Mtshali"/>
    <s v="Female"/>
    <x v="1"/>
    <s v="South Africa"/>
    <x v="5"/>
    <s v="University of the Witwatersrand"/>
    <m/>
    <d v="2012-03-01T00:00:00"/>
    <d v="2024-09-20T00:00:00"/>
    <n v="151"/>
    <m/>
    <m/>
    <m/>
    <n v="151"/>
    <x v="24"/>
    <x v="1"/>
    <s v="In progress: Above 60 months"/>
    <x v="2"/>
    <m/>
  </r>
  <r>
    <n v="36"/>
    <s v="C2/016"/>
    <s v="Nalugo"/>
    <s v="Scovia"/>
    <s v="Mbalinda"/>
    <s v="Female"/>
    <x v="1"/>
    <s v="Uganda"/>
    <x v="10"/>
    <s v="Makerere University"/>
    <m/>
    <d v="2012-03-01T00:00:00"/>
    <d v="2024-09-20T00:00:00"/>
    <m/>
    <m/>
    <m/>
    <m/>
    <n v="71"/>
    <x v="27"/>
    <x v="0"/>
    <n v="71"/>
    <x v="0"/>
    <m/>
  </r>
  <r>
    <n v="37"/>
    <s v="C2/017"/>
    <s v="Nakubuluwa"/>
    <m/>
    <s v="Sarah"/>
    <s v="Female"/>
    <x v="1"/>
    <s v="Uganda"/>
    <x v="10"/>
    <s v="Makerere University"/>
    <m/>
    <d v="2012-03-01T00:00:00"/>
    <d v="2024-09-20T00:00:00"/>
    <m/>
    <m/>
    <m/>
    <m/>
    <n v="59"/>
    <x v="0"/>
    <x v="0"/>
    <n v="59"/>
    <x v="0"/>
    <m/>
  </r>
  <r>
    <n v="38"/>
    <s v="C2/018"/>
    <s v="Simbaharshe"/>
    <m/>
    <s v="Takuva"/>
    <s v="Male"/>
    <x v="1"/>
    <s v="South Africa"/>
    <x v="5"/>
    <s v="University of the Witwatersrand"/>
    <m/>
    <d v="2012-03-01T00:00:00"/>
    <d v="2024-09-20T00:00:00"/>
    <n v="151"/>
    <m/>
    <m/>
    <m/>
    <n v="151"/>
    <x v="24"/>
    <x v="1"/>
    <s v="In progress: Above 60 months"/>
    <x v="2"/>
    <m/>
  </r>
  <r>
    <n v="23"/>
    <s v="C2/003"/>
    <s v="Austin"/>
    <s v="Henderson"/>
    <s v="Mtethiwa"/>
    <s v="Male"/>
    <x v="1"/>
    <s v="Malawi"/>
    <x v="8"/>
    <s v="University of the Malawi"/>
    <m/>
    <d v="2012-03-01T00:00:00"/>
    <d v="2024-09-20T00:00:00"/>
    <m/>
    <m/>
    <m/>
    <m/>
    <n v="57"/>
    <x v="22"/>
    <x v="0"/>
    <n v="57"/>
    <x v="0"/>
    <m/>
  </r>
  <r>
    <n v="46"/>
    <s v="C3/008"/>
    <s v="Tonney"/>
    <s v="Stophen"/>
    <s v="Nyirenda"/>
    <s v="Male"/>
    <x v="2"/>
    <s v="Malawi"/>
    <x v="8"/>
    <s v="University of the Malawi"/>
    <m/>
    <d v="2013-03-01T00:00:00"/>
    <d v="2024-09-20T00:00:00"/>
    <m/>
    <m/>
    <m/>
    <m/>
    <n v="28"/>
    <x v="28"/>
    <x v="0"/>
    <n v="28"/>
    <x v="1"/>
    <m/>
  </r>
  <r>
    <n v="39"/>
    <s v="C3/001"/>
    <s v="Adefolarin"/>
    <s v="Olufolake"/>
    <s v="Adeyinka"/>
    <s v="Female"/>
    <x v="2"/>
    <s v="Nigeria"/>
    <x v="0"/>
    <s v="University of Ibadan"/>
    <m/>
    <d v="2013-03-01T00:00:00"/>
    <d v="2024-09-20T00:00:00"/>
    <m/>
    <m/>
    <m/>
    <m/>
    <n v="56"/>
    <x v="29"/>
    <x v="0"/>
    <n v="56"/>
    <x v="0"/>
    <m/>
  </r>
  <r>
    <n v="40"/>
    <s v="C3/002"/>
    <s v="Angeline"/>
    <m/>
    <s v="Chepchirchir"/>
    <s v="Female"/>
    <x v="2"/>
    <s v="Kenya"/>
    <x v="6"/>
    <s v="University of Nairobi"/>
    <m/>
    <d v="2013-03-01T00:00:00"/>
    <d v="2024-09-20T00:00:00"/>
    <m/>
    <m/>
    <m/>
    <m/>
    <n v="82"/>
    <x v="30"/>
    <x v="0"/>
    <n v="82"/>
    <x v="0"/>
    <m/>
  </r>
  <r>
    <n v="41"/>
    <s v="C3/003"/>
    <s v="Anne"/>
    <s v="Majuma"/>
    <s v="Khisa"/>
    <s v="Female"/>
    <x v="2"/>
    <s v="Kenya"/>
    <x v="6"/>
    <s v="University of Nairobi"/>
    <m/>
    <d v="2013-03-01T00:00:00"/>
    <d v="2024-09-20T00:00:00"/>
    <m/>
    <m/>
    <m/>
    <m/>
    <n v="46"/>
    <x v="23"/>
    <x v="0"/>
    <n v="46"/>
    <x v="1"/>
    <m/>
  </r>
  <r>
    <n v="42"/>
    <s v="C3/004"/>
    <s v="Adesola"/>
    <s v="Oluwafunmilola"/>
    <s v="Olumide"/>
    <s v="Female"/>
    <x v="2"/>
    <s v="Nigeria"/>
    <x v="0"/>
    <s v="University of Ibadan"/>
    <m/>
    <d v="2013-03-01T00:00:00"/>
    <d v="2024-09-20T00:00:00"/>
    <m/>
    <m/>
    <m/>
    <m/>
    <n v="52"/>
    <x v="31"/>
    <x v="0"/>
    <n v="52"/>
    <x v="0"/>
    <m/>
  </r>
  <r>
    <n v="43"/>
    <s v="C3/005"/>
    <s v="Kato"/>
    <s v="Charles"/>
    <s v="Drago "/>
    <s v="Male"/>
    <x v="2"/>
    <s v="Uganda"/>
    <x v="10"/>
    <s v="Makerere University"/>
    <m/>
    <d v="2013-03-01T00:00:00"/>
    <d v="2024-09-20T00:00:00"/>
    <m/>
    <m/>
    <m/>
    <m/>
    <n v="37"/>
    <x v="18"/>
    <x v="0"/>
    <n v="37"/>
    <x v="1"/>
    <m/>
  </r>
  <r>
    <n v="44"/>
    <s v="C3/006"/>
    <s v="Charles"/>
    <s v="Masulani"/>
    <s v="Mwale"/>
    <s v="Male"/>
    <x v="2"/>
    <s v="Rwanda"/>
    <x v="1"/>
    <s v="University of Rwanda"/>
    <m/>
    <d v="2013-03-01T00:00:00"/>
    <d v="2024-09-20T00:00:00"/>
    <m/>
    <m/>
    <m/>
    <m/>
    <n v="57"/>
    <x v="32"/>
    <x v="0"/>
    <n v="57"/>
    <x v="0"/>
    <m/>
  </r>
  <r>
    <n v="45"/>
    <s v="C3/007"/>
    <s v="Olusegun"/>
    <s v="Emmanuel"/>
    <s v="Thomas"/>
    <s v="Male"/>
    <x v="2"/>
    <s v="Nigeria"/>
    <x v="0"/>
    <s v="University of Ibadan"/>
    <m/>
    <d v="2013-03-01T00:00:00"/>
    <d v="2024-09-20T00:00:00"/>
    <m/>
    <m/>
    <m/>
    <m/>
    <n v="54"/>
    <x v="33"/>
    <x v="0"/>
    <n v="54"/>
    <x v="0"/>
    <m/>
  </r>
  <r>
    <n v="47"/>
    <s v="C3/009"/>
    <s v="Evangeline"/>
    <s v="Wawira"/>
    <s v="Njiru"/>
    <s v="Female"/>
    <x v="2"/>
    <s v="Kenya"/>
    <x v="2"/>
    <s v="Moi University"/>
    <m/>
    <d v="2013-03-01T00:00:00"/>
    <d v="2024-09-20T00:00:00"/>
    <n v="139"/>
    <m/>
    <m/>
    <m/>
    <n v="139"/>
    <x v="24"/>
    <x v="1"/>
    <s v="In progress: Above 60 months"/>
    <x v="2"/>
    <m/>
  </r>
  <r>
    <n v="48"/>
    <s v="C3/010"/>
    <s v="Samanta"/>
    <s v="Tresha"/>
    <s v="Lalla-Edward"/>
    <s v="Female"/>
    <x v="2"/>
    <s v="South Africa"/>
    <x v="5"/>
    <s v="University of the Witwatersrand"/>
    <m/>
    <d v="2013-03-01T00:00:00"/>
    <d v="2024-09-20T00:00:00"/>
    <m/>
    <m/>
    <m/>
    <m/>
    <n v="65"/>
    <x v="34"/>
    <x v="0"/>
    <n v="65"/>
    <x v="0"/>
    <m/>
  </r>
  <r>
    <n v="49"/>
    <s v="C3/011"/>
    <s v="Emmanuel"/>
    <m/>
    <s v="Shema"/>
    <s v="Male"/>
    <x v="2"/>
    <s v="Rwanda"/>
    <x v="1"/>
    <s v="Moi University"/>
    <m/>
    <d v="2013-03-01T00:00:00"/>
    <d v="2024-09-20T00:00:00"/>
    <n v="139"/>
    <m/>
    <m/>
    <m/>
    <n v="139"/>
    <x v="24"/>
    <x v="1"/>
    <s v="In progress: Above 60 months"/>
    <x v="2"/>
    <m/>
  </r>
  <r>
    <n v="50"/>
    <s v="C3/012"/>
    <s v="Fredrick"/>
    <s v="Okoth"/>
    <s v="Okaka"/>
    <s v="Male"/>
    <x v="2"/>
    <s v="Kenya"/>
    <x v="2"/>
    <s v="Moi University"/>
    <m/>
    <d v="2013-03-01T00:00:00"/>
    <d v="2024-09-20T00:00:00"/>
    <m/>
    <m/>
    <m/>
    <m/>
    <n v="45"/>
    <x v="35"/>
    <x v="0"/>
    <n v="45"/>
    <x v="1"/>
    <m/>
  </r>
  <r>
    <n v="51"/>
    <s v="C3/013"/>
    <s v="Joel"/>
    <s v="Olayiwola"/>
    <s v="Faronbi"/>
    <s v="Male"/>
    <x v="2"/>
    <s v="Nigeria"/>
    <x v="4"/>
    <s v="Obafemi Awolowo University"/>
    <m/>
    <d v="2013-03-01T00:00:00"/>
    <d v="2024-09-20T00:00:00"/>
    <m/>
    <m/>
    <m/>
    <m/>
    <n v="34"/>
    <x v="36"/>
    <x v="0"/>
    <n v="34"/>
    <x v="1"/>
    <m/>
  </r>
  <r>
    <n v="52"/>
    <s v="C3/014"/>
    <s v="Judith"/>
    <s v="Nekesa"/>
    <s v="Mangeni"/>
    <s v="Female"/>
    <x v="2"/>
    <s v="Kenya"/>
    <x v="2"/>
    <s v="University of Nairobi"/>
    <m/>
    <d v="2013-03-01T00:00:00"/>
    <d v="2024-09-20T00:00:00"/>
    <m/>
    <m/>
    <m/>
    <m/>
    <n v="50"/>
    <x v="37"/>
    <x v="0"/>
    <n v="50"/>
    <x v="1"/>
    <m/>
  </r>
  <r>
    <n v="53"/>
    <s v="C3/015"/>
    <s v="Ojo"/>
    <s v="Melvin"/>
    <s v="Agunbiade"/>
    <s v="Male"/>
    <x v="2"/>
    <s v="Nigeria"/>
    <x v="4"/>
    <s v="University of the Witwatersrand"/>
    <m/>
    <d v="2013-03-01T00:00:00"/>
    <d v="2024-09-20T00:00:00"/>
    <m/>
    <m/>
    <m/>
    <m/>
    <n v="43"/>
    <x v="38"/>
    <x v="0"/>
    <n v="43"/>
    <x v="1"/>
    <m/>
  </r>
  <r>
    <n v="54"/>
    <s v="C3/016"/>
    <s v="Marjorie"/>
    <s v="Kyomuhendo"/>
    <s v="Niyitegeka"/>
    <s v="Female"/>
    <x v="2"/>
    <s v="Uganda"/>
    <x v="10"/>
    <s v="Makerere University"/>
    <m/>
    <d v="2013-03-01T00:00:00"/>
    <d v="2024-09-20T00:00:00"/>
    <m/>
    <m/>
    <m/>
    <m/>
    <n v="107"/>
    <x v="39"/>
    <x v="0"/>
    <n v="107"/>
    <x v="0"/>
    <m/>
  </r>
  <r>
    <n v="55"/>
    <s v="C3/017"/>
    <s v="Nicolette"/>
    <s v="Prea"/>
    <s v="Naidoo"/>
    <s v="Female"/>
    <x v="2"/>
    <s v="South Africa"/>
    <x v="5"/>
    <s v="University of the Witwatersrand"/>
    <m/>
    <d v="2013-03-01T00:00:00"/>
    <d v="2024-09-20T00:00:00"/>
    <n v="139"/>
    <m/>
    <m/>
    <m/>
    <n v="139"/>
    <x v="24"/>
    <x v="1"/>
    <s v="In progress: Above 60 months"/>
    <x v="2"/>
    <m/>
  </r>
  <r>
    <n v="56"/>
    <s v="C3/018"/>
    <s v="Olufunmilayo"/>
    <s v="Olufunmilola"/>
    <s v="Banjo"/>
    <s v="Female"/>
    <x v="2"/>
    <s v="Nigeria"/>
    <x v="4"/>
    <s v="Obafemi Awolowo University"/>
    <m/>
    <d v="2013-03-01T00:00:00"/>
    <d v="2024-09-20T00:00:00"/>
    <m/>
    <m/>
    <m/>
    <m/>
    <n v="27"/>
    <x v="40"/>
    <x v="0"/>
    <n v="27"/>
    <x v="1"/>
    <m/>
  </r>
  <r>
    <n v="57"/>
    <s v="C3/019"/>
    <s v="Obasola"/>
    <s v="Ireti"/>
    <s v="Oluwaseun"/>
    <s v="Female"/>
    <x v="2"/>
    <s v="Nigeria"/>
    <x v="0"/>
    <s v="University of Ibadan"/>
    <m/>
    <d v="2013-03-01T00:00:00"/>
    <d v="2024-09-20T00:00:00"/>
    <m/>
    <m/>
    <m/>
    <m/>
    <n v="49"/>
    <x v="41"/>
    <x v="0"/>
    <n v="49"/>
    <x v="1"/>
    <m/>
  </r>
  <r>
    <n v="58"/>
    <s v="C3/020"/>
    <s v="Anitha"/>
    <s v="-"/>
    <s v="Philbert"/>
    <s v="Female"/>
    <x v="2"/>
    <s v="Tanzania"/>
    <x v="9"/>
    <s v="University of Dar es Salaam"/>
    <m/>
    <d v="2013-03-01T00:00:00"/>
    <d v="2024-09-20T00:00:00"/>
    <m/>
    <m/>
    <m/>
    <m/>
    <n v="42"/>
    <x v="42"/>
    <x v="0"/>
    <n v="42"/>
    <x v="1"/>
    <m/>
  </r>
  <r>
    <n v="59"/>
    <s v="C3/021"/>
    <s v="Providence"/>
    <s v="Jechirchir"/>
    <s v="Kiptoo"/>
    <s v="Female"/>
    <x v="2"/>
    <s v="Kenya"/>
    <x v="2"/>
    <s v="Moi University"/>
    <m/>
    <d v="2013-03-01T00:00:00"/>
    <d v="2024-09-20T00:00:00"/>
    <n v="139"/>
    <m/>
    <m/>
    <m/>
    <n v="139"/>
    <x v="24"/>
    <x v="1"/>
    <s v="In progress: Above 60 months"/>
    <x v="2"/>
    <m/>
  </r>
  <r>
    <n v="60"/>
    <s v="C3/022"/>
    <s v="Save"/>
    <m/>
    <s v="Kumwenda"/>
    <s v="Male"/>
    <x v="2"/>
    <s v="Malawi"/>
    <x v="8"/>
    <s v="University of the Malawi"/>
    <m/>
    <d v="2013-03-01T00:00:00"/>
    <d v="2024-09-20T00:00:00"/>
    <m/>
    <m/>
    <m/>
    <m/>
    <n v="74"/>
    <x v="43"/>
    <x v="0"/>
    <n v="74"/>
    <x v="0"/>
    <m/>
  </r>
  <r>
    <n v="61"/>
    <s v="C4/001"/>
    <s v="Ayodele"/>
    <s v="John"/>
    <s v="Alonge"/>
    <s v="Male"/>
    <x v="3"/>
    <s v="Nigeria"/>
    <x v="0"/>
    <s v="University of Nairobi"/>
    <m/>
    <d v="2014-03-01T00:00:00"/>
    <d v="2024-09-20T00:00:00"/>
    <m/>
    <m/>
    <m/>
    <m/>
    <n v="46"/>
    <x v="44"/>
    <x v="0"/>
    <n v="46"/>
    <x v="1"/>
    <m/>
  </r>
  <r>
    <n v="62"/>
    <s v="C4/002"/>
    <s v="Admire"/>
    <s v="Takuranhamo"/>
    <s v="Chikandiwa"/>
    <s v="Male"/>
    <x v="3"/>
    <s v="South Africa"/>
    <x v="5"/>
    <s v="University of the Witwatersrand"/>
    <m/>
    <d v="2014-03-01T00:00:00"/>
    <d v="2024-09-20T00:00:00"/>
    <m/>
    <m/>
    <m/>
    <m/>
    <n v="69"/>
    <x v="45"/>
    <x v="0"/>
    <n v="69"/>
    <x v="0"/>
    <m/>
  </r>
  <r>
    <n v="63"/>
    <s v="C4/003"/>
    <s v="Andrew"/>
    <s v="-"/>
    <s v="Tamale"/>
    <s v="Male"/>
    <x v="3"/>
    <s v="Uganda"/>
    <x v="10"/>
    <s v="Makerere University"/>
    <m/>
    <d v="2014-03-01T00:00:00"/>
    <d v="2024-09-20T00:00:00"/>
    <m/>
    <m/>
    <m/>
    <m/>
    <n v="37"/>
    <x v="46"/>
    <x v="0"/>
    <n v="37"/>
    <x v="1"/>
    <m/>
  </r>
  <r>
    <n v="64"/>
    <s v="C4/004"/>
    <s v="Boladale"/>
    <s v="Moyosore"/>
    <s v="Mapayi"/>
    <s v="Female"/>
    <x v="3"/>
    <s v="Nigeria"/>
    <x v="4"/>
    <s v="Obafemi Awolowo University"/>
    <m/>
    <d v="2014-03-01T00:00:00"/>
    <d v="2024-09-20T00:00:00"/>
    <m/>
    <m/>
    <m/>
    <m/>
    <n v="37"/>
    <x v="41"/>
    <x v="0"/>
    <n v="37"/>
    <x v="1"/>
    <m/>
  </r>
  <r>
    <n v="65"/>
    <s v="C4/005"/>
    <s v="Bolutife"/>
    <s v="Ayokunnu"/>
    <s v="Olusanya"/>
    <s v="Male"/>
    <x v="3"/>
    <s v="Nigeria"/>
    <x v="0"/>
    <s v="University of Ibadan"/>
    <m/>
    <d v="2014-03-01T00:00:00"/>
    <d v="2024-09-20T00:00:00"/>
    <m/>
    <m/>
    <m/>
    <m/>
    <n v="85"/>
    <x v="47"/>
    <x v="0"/>
    <n v="85"/>
    <x v="0"/>
    <m/>
  </r>
  <r>
    <n v="66"/>
    <s v="C4/006"/>
    <s v="Chrispus"/>
    <s v="-"/>
    <s v="Mayora"/>
    <s v="Male"/>
    <x v="3"/>
    <s v="Uganda"/>
    <x v="10"/>
    <s v="University of the Witwatersrand"/>
    <m/>
    <d v="2014-03-01T00:00:00"/>
    <d v="2024-09-20T00:00:00"/>
    <m/>
    <m/>
    <m/>
    <m/>
    <n v="89"/>
    <x v="48"/>
    <x v="0"/>
    <n v="89"/>
    <x v="0"/>
    <m/>
  </r>
  <r>
    <n v="67"/>
    <s v="C4/007"/>
    <s v="Caroline"/>
    <s v="Jepkoech"/>
    <s v="Sawe"/>
    <s v="Female"/>
    <x v="3"/>
    <s v="Kenya"/>
    <x v="2"/>
    <s v="University of Nairobi"/>
    <m/>
    <d v="2014-03-01T00:00:00"/>
    <d v="2024-09-20T00:00:00"/>
    <m/>
    <m/>
    <m/>
    <m/>
    <n v="91"/>
    <x v="49"/>
    <x v="0"/>
    <n v="91"/>
    <x v="0"/>
    <m/>
  </r>
  <r>
    <n v="68"/>
    <s v="C4/008"/>
    <s v="Dieter"/>
    <m/>
    <s v="Hartmann"/>
    <s v="Male"/>
    <x v="3"/>
    <s v="South Africa"/>
    <x v="5"/>
    <s v="University of the Witwatersrand"/>
    <m/>
    <d v="2014-03-01T00:00:00"/>
    <d v="2024-09-20T00:00:00"/>
    <m/>
    <m/>
    <m/>
    <m/>
    <n v="101"/>
    <x v="50"/>
    <x v="0"/>
    <n v="101"/>
    <x v="0"/>
    <m/>
  </r>
  <r>
    <n v="69"/>
    <s v="C4/009"/>
    <s v="Winnie"/>
    <s v="Chepkurui"/>
    <s v="Mutai"/>
    <s v="Female"/>
    <x v="3"/>
    <s v="Kenya"/>
    <x v="6"/>
    <s v="University of Nairobi"/>
    <m/>
    <d v="2014-03-01T00:00:00"/>
    <d v="2024-09-20T00:00:00"/>
    <m/>
    <m/>
    <m/>
    <m/>
    <n v="115"/>
    <x v="51"/>
    <x v="0"/>
    <n v="115"/>
    <x v="0"/>
    <m/>
  </r>
  <r>
    <n v="71"/>
    <s v="C4/011"/>
    <s v="Flavia"/>
    <s v="Kiweewa"/>
    <s v="Matovu"/>
    <s v="Female"/>
    <x v="3"/>
    <s v="Uganda"/>
    <x v="10"/>
    <s v="University of the Witwatersrand"/>
    <m/>
    <d v="2014-03-01T00:00:00"/>
    <d v="2024-09-20T00:00:00"/>
    <m/>
    <m/>
    <m/>
    <m/>
    <n v="93"/>
    <x v="52"/>
    <x v="0"/>
    <n v="93"/>
    <x v="0"/>
    <m/>
  </r>
  <r>
    <n v="72"/>
    <s v="C4/012"/>
    <s v="Grace"/>
    <s v="Wambura"/>
    <s v="Mbuthia"/>
    <s v="Female"/>
    <x v="3"/>
    <s v="Kenya"/>
    <x v="2"/>
    <s v="University of Nairobi"/>
    <m/>
    <d v="2014-03-01T00:00:00"/>
    <d v="2024-09-20T00:00:00"/>
    <m/>
    <m/>
    <m/>
    <m/>
    <n v="51"/>
    <x v="53"/>
    <x v="0"/>
    <n v="51"/>
    <x v="1"/>
    <m/>
  </r>
  <r>
    <n v="73"/>
    <s v="C4/013"/>
    <s v="Henry"/>
    <m/>
    <s v="Zakumumpa"/>
    <s v="Male"/>
    <x v="3"/>
    <s v="Uganda"/>
    <x v="10"/>
    <s v="Makerere University"/>
    <m/>
    <d v="2014-03-01T00:00:00"/>
    <d v="2024-09-20T00:00:00"/>
    <m/>
    <m/>
    <m/>
    <m/>
    <n v="56"/>
    <x v="54"/>
    <x v="0"/>
    <n v="56"/>
    <x v="0"/>
    <m/>
  </r>
  <r>
    <n v="74"/>
    <s v="C4/014"/>
    <s v="Irene"/>
    <s v="Richard"/>
    <s v="Moshi"/>
    <s v="Female"/>
    <x v="3"/>
    <s v="Tanzania"/>
    <x v="3"/>
    <s v="University of the Witwatersrand"/>
    <m/>
    <d v="2014-03-01T00:00:00"/>
    <d v="2024-09-20T00:00:00"/>
    <m/>
    <m/>
    <m/>
    <m/>
    <n v="70"/>
    <x v="55"/>
    <x v="0"/>
    <n v="70"/>
    <x v="0"/>
    <m/>
  </r>
  <r>
    <n v="75"/>
    <s v="C4/015"/>
    <s v="Magutah"/>
    <s v="Joel"/>
    <s v="Karani"/>
    <s v="Male"/>
    <x v="3"/>
    <s v="Kenya"/>
    <x v="2"/>
    <s v="University of Nairobi"/>
    <m/>
    <d v="2014-03-01T00:00:00"/>
    <d v="2024-09-20T00:00:00"/>
    <m/>
    <m/>
    <m/>
    <m/>
    <n v="57"/>
    <x v="56"/>
    <x v="0"/>
    <n v="57"/>
    <x v="0"/>
    <m/>
  </r>
  <r>
    <n v="76"/>
    <s v="C4/016"/>
    <s v="Jackline"/>
    <s v="Chepchirchir"/>
    <s v="Sitienei"/>
    <s v="Female"/>
    <x v="3"/>
    <s v="Kenya"/>
    <x v="2"/>
    <s v="University of the Witwatersrand"/>
    <m/>
    <d v="2014-03-01T00:00:00"/>
    <d v="2024-09-20T00:00:00"/>
    <n v="127"/>
    <m/>
    <m/>
    <m/>
    <n v="127"/>
    <x v="24"/>
    <x v="1"/>
    <s v="In progress: Above 60 months"/>
    <x v="2"/>
    <m/>
  </r>
  <r>
    <n v="77"/>
    <s v="C4/017"/>
    <s v="Kaitesi"/>
    <s v="Batamuliza"/>
    <s v="Mukara"/>
    <s v="Female"/>
    <x v="3"/>
    <s v="Rwanda"/>
    <x v="1"/>
    <s v="Makerere University"/>
    <m/>
    <d v="2014-03-01T00:00:00"/>
    <d v="2024-09-20T00:00:00"/>
    <m/>
    <m/>
    <m/>
    <m/>
    <n v="87"/>
    <x v="57"/>
    <x v="0"/>
    <n v="87"/>
    <x v="0"/>
    <m/>
  </r>
  <r>
    <n v="78"/>
    <s v="C4/019"/>
    <s v="Mohamed"/>
    <s v="Kassim"/>
    <s v="Ally"/>
    <s v="Male"/>
    <x v="3"/>
    <s v="Tanzania"/>
    <x v="9"/>
    <s v="University of Dar es Salaam"/>
    <m/>
    <d v="2014-03-01T00:00:00"/>
    <d v="2024-09-20T00:00:00"/>
    <m/>
    <m/>
    <m/>
    <m/>
    <n v="50"/>
    <x v="58"/>
    <x v="0"/>
    <n v="50"/>
    <x v="1"/>
    <m/>
  </r>
  <r>
    <n v="79"/>
    <s v="C4/020"/>
    <s v="Mbithi"/>
    <s v="Michael"/>
    <s v="Mutua"/>
    <s v="Male"/>
    <x v="3"/>
    <s v="Kenya"/>
    <x v="11"/>
    <s v="University of the Witwatersrand"/>
    <m/>
    <d v="2014-03-01T00:00:00"/>
    <d v="2024-09-20T00:00:00"/>
    <m/>
    <m/>
    <m/>
    <m/>
    <n v="65"/>
    <x v="59"/>
    <x v="0"/>
    <n v="65"/>
    <x v="0"/>
    <m/>
  </r>
  <r>
    <n v="80"/>
    <s v="C4/021"/>
    <s v="Modupe"/>
    <s v="Oladunni"/>
    <s v="Taiwo"/>
    <s v="Female"/>
    <x v="3"/>
    <s v="Nigeria"/>
    <x v="4"/>
    <s v="Obafemi Awolowo University"/>
    <m/>
    <d v="2014-03-01T00:00:00"/>
    <d v="2024-09-20T00:00:00"/>
    <m/>
    <m/>
    <m/>
    <m/>
    <n v="25"/>
    <x v="18"/>
    <x v="0"/>
    <n v="25"/>
    <x v="1"/>
    <m/>
  </r>
  <r>
    <n v="81"/>
    <s v="C4/022"/>
    <s v="Nkosiyazi"/>
    <s v="-"/>
    <s v="Dube"/>
    <s v="Male"/>
    <x v="3"/>
    <s v="South Africa"/>
    <x v="5"/>
    <s v="University of the Witwatersrand"/>
    <m/>
    <d v="2014-03-01T00:00:00"/>
    <d v="2024-09-20T00:00:00"/>
    <m/>
    <m/>
    <m/>
    <m/>
    <n v="53"/>
    <x v="10"/>
    <x v="0"/>
    <n v="53"/>
    <x v="0"/>
    <m/>
  </r>
  <r>
    <n v="82"/>
    <s v="C4/023"/>
    <s v="Nilian"/>
    <s v="Ayuma"/>
    <s v="Mukungu"/>
    <s v="Female"/>
    <x v="3"/>
    <s v="Kenya"/>
    <x v="6"/>
    <s v="University of Nairobi"/>
    <m/>
    <d v="2014-03-01T00:00:00"/>
    <d v="2024-09-20T00:00:00"/>
    <m/>
    <m/>
    <m/>
    <m/>
    <n v="103"/>
    <x v="60"/>
    <x v="0"/>
    <n v="103"/>
    <x v="0"/>
    <m/>
  </r>
  <r>
    <n v="83"/>
    <s v="C4/024"/>
    <s v="Respicius"/>
    <s v="Shombusho"/>
    <s v="Damian"/>
    <s v="Male"/>
    <x v="3"/>
    <s v="Tanzania"/>
    <x v="9"/>
    <s v="University of Dar es Salaam"/>
    <m/>
    <d v="2014-03-01T00:00:00"/>
    <d v="2024-09-20T00:00:00"/>
    <m/>
    <m/>
    <m/>
    <m/>
    <n v="57"/>
    <x v="61"/>
    <x v="0"/>
    <n v="57"/>
    <x v="0"/>
    <m/>
  </r>
  <r>
    <n v="84"/>
    <s v="C4/025"/>
    <s v="Sunday"/>
    <s v="Joseph"/>
    <s v="Ayamolowo"/>
    <s v="Male"/>
    <x v="3"/>
    <s v="Nigeria"/>
    <x v="4"/>
    <s v="Obafemi Awolowo University"/>
    <m/>
    <d v="2014-03-01T00:00:00"/>
    <d v="2024-09-20T00:00:00"/>
    <m/>
    <m/>
    <m/>
    <m/>
    <n v="57"/>
    <x v="62"/>
    <x v="0"/>
    <n v="57"/>
    <x v="0"/>
    <m/>
  </r>
  <r>
    <n v="85"/>
    <s v="C4/026"/>
    <s v="Oladapo"/>
    <s v="Oluwaseun"/>
    <s v="Akinyemi"/>
    <s v="Male"/>
    <x v="3"/>
    <s v="Nigeria"/>
    <x v="0"/>
    <s v="University of the Witwatersrand"/>
    <m/>
    <d v="2014-03-01T00:00:00"/>
    <d v="2024-09-20T00:00:00"/>
    <m/>
    <m/>
    <m/>
    <m/>
    <n v="81"/>
    <x v="63"/>
    <x v="0"/>
    <n v="81"/>
    <x v="0"/>
    <m/>
  </r>
  <r>
    <n v="86"/>
    <s v="C4/027"/>
    <s v="Sara"/>
    <s v="Jewett"/>
    <s v="Nieuwoudt"/>
    <s v="Female"/>
    <x v="3"/>
    <s v="South Africa"/>
    <x v="5"/>
    <s v="University of the Witwatersrand"/>
    <m/>
    <d v="2014-03-01T00:00:00"/>
    <d v="2024-09-20T00:00:00"/>
    <m/>
    <m/>
    <m/>
    <m/>
    <n v="65"/>
    <x v="64"/>
    <x v="0"/>
    <n v="65"/>
    <x v="0"/>
    <m/>
  </r>
  <r>
    <n v="70"/>
    <s v="C4/010"/>
    <s v="Tumaini"/>
    <s v="Chiseko"/>
    <s v="Malenga"/>
    <s v="Female"/>
    <x v="3"/>
    <s v="Malawi"/>
    <x v="8"/>
    <s v="University of the Malawi"/>
    <m/>
    <d v="2014-03-01T00:00:00"/>
    <d v="2024-09-20T00:00:00"/>
    <m/>
    <m/>
    <m/>
    <m/>
    <n v="94"/>
    <x v="65"/>
    <x v="0"/>
    <n v="94"/>
    <x v="0"/>
    <m/>
  </r>
  <r>
    <n v="95"/>
    <s v="C5/009"/>
    <s v="Felix"/>
    <m/>
    <s v="Khuluza"/>
    <s v="Male"/>
    <x v="4"/>
    <s v="Malawi"/>
    <x v="8"/>
    <s v="University of the Malawi"/>
    <m/>
    <d v="2015-03-01T00:00:00"/>
    <d v="2024-09-20T00:00:00"/>
    <m/>
    <m/>
    <m/>
    <m/>
    <n v="46"/>
    <x v="66"/>
    <x v="0"/>
    <n v="46"/>
    <x v="1"/>
    <m/>
  </r>
  <r>
    <n v="87"/>
    <s v="C5/001"/>
    <s v="Cheikh Mbacké"/>
    <m/>
    <s v="Faye"/>
    <s v="Male"/>
    <x v="4"/>
    <s v="Senegal"/>
    <x v="11"/>
    <s v="University of the Witwatersrand"/>
    <m/>
    <d v="2015-03-01T00:00:00"/>
    <d v="2024-09-20T00:00:00"/>
    <m/>
    <m/>
    <m/>
    <m/>
    <n v="52"/>
    <x v="67"/>
    <x v="0"/>
    <n v="52"/>
    <x v="0"/>
    <m/>
  </r>
  <r>
    <n v="88"/>
    <s v="C5/002"/>
    <s v="Celestin"/>
    <m/>
    <s v="Ndikumana"/>
    <s v="Male"/>
    <x v="4"/>
    <s v="Rwanda"/>
    <x v="1"/>
    <s v="Moi University"/>
    <m/>
    <d v="2015-03-01T00:00:00"/>
    <d v="2024-09-20T00:00:00"/>
    <m/>
    <m/>
    <m/>
    <m/>
    <n v="58"/>
    <x v="55"/>
    <x v="0"/>
    <n v="58"/>
    <x v="0"/>
    <m/>
  </r>
  <r>
    <n v="89"/>
    <s v="C5/003"/>
    <s v="Esther"/>
    <s v="Kikelomo"/>
    <s v="Afolabi"/>
    <s v="Female"/>
    <x v="4"/>
    <s v="Nigeria"/>
    <x v="4"/>
    <s v="Obafemi Awolowo University"/>
    <m/>
    <d v="2015-03-01T00:00:00"/>
    <d v="2024-09-20T00:00:00"/>
    <m/>
    <m/>
    <m/>
    <m/>
    <n v="39"/>
    <x v="68"/>
    <x v="0"/>
    <n v="39"/>
    <x v="1"/>
    <m/>
  </r>
  <r>
    <n v="90"/>
    <s v="C5/004"/>
    <s v="Yolanda"/>
    <s v="Malele"/>
    <s v="Kolisa"/>
    <s v="Female"/>
    <x v="4"/>
    <s v="South Africa"/>
    <x v="5"/>
    <s v="University of the Witwatersrand"/>
    <m/>
    <d v="2015-03-01T00:00:00"/>
    <d v="2024-09-20T00:00:00"/>
    <m/>
    <m/>
    <m/>
    <m/>
    <n v="75"/>
    <x v="69"/>
    <x v="0"/>
    <n v="75"/>
    <x v="0"/>
    <m/>
  </r>
  <r>
    <n v="91"/>
    <s v="C5/005"/>
    <s v="Taiwo"/>
    <s v="Akinyode"/>
    <s v="Obembe"/>
    <s v="Male"/>
    <x v="4"/>
    <s v="Nigeria"/>
    <x v="0"/>
    <s v="University of the Witwatersrand"/>
    <m/>
    <d v="2015-03-01T00:00:00"/>
    <d v="2024-09-20T00:00:00"/>
    <m/>
    <m/>
    <m/>
    <m/>
    <n v="81"/>
    <x v="70"/>
    <x v="0"/>
    <n v="81"/>
    <x v="0"/>
    <m/>
  </r>
  <r>
    <n v="92"/>
    <s v="C5/006"/>
    <s v="Emmanuel"/>
    <s v="Wilson"/>
    <s v="Kaindoa"/>
    <s v="Male"/>
    <x v="4"/>
    <s v="Tanzania"/>
    <x v="3"/>
    <s v="University of the Witwatersrand"/>
    <m/>
    <d v="2015-03-01T00:00:00"/>
    <d v="2024-09-20T00:00:00"/>
    <m/>
    <m/>
    <m/>
    <m/>
    <n v="58"/>
    <x v="55"/>
    <x v="0"/>
    <n v="58"/>
    <x v="0"/>
    <m/>
  </r>
  <r>
    <n v="93"/>
    <s v="C5/007"/>
    <s v="Esther"/>
    <s v="Wamuyu"/>
    <s v="Karumi"/>
    <s v="Female"/>
    <x v="4"/>
    <s v="Kenya"/>
    <x v="6"/>
    <s v="University of Nairobi"/>
    <m/>
    <d v="2015-03-01T00:00:00"/>
    <d v="2024-09-20T00:00:00"/>
    <n v="115"/>
    <m/>
    <m/>
    <m/>
    <n v="115"/>
    <x v="24"/>
    <x v="1"/>
    <s v="In progress: Above 60 months"/>
    <x v="2"/>
    <m/>
  </r>
  <r>
    <n v="94"/>
    <s v="C5/008"/>
    <s v="Folusho"/>
    <s v="Mubowale"/>
    <s v="Balogun"/>
    <s v="Female"/>
    <x v="4"/>
    <s v="Nigeria"/>
    <x v="0"/>
    <s v="University of Ibadan"/>
    <m/>
    <d v="2015-03-01T00:00:00"/>
    <d v="2024-09-20T00:00:00"/>
    <m/>
    <m/>
    <m/>
    <m/>
    <n v="59"/>
    <x v="71"/>
    <x v="0"/>
    <n v="59"/>
    <x v="0"/>
    <m/>
  </r>
  <r>
    <n v="96"/>
    <s v="C5/010"/>
    <s v="Fred"/>
    <m/>
    <s v="Maniragaba"/>
    <s v="Male"/>
    <x v="4"/>
    <s v="Uganda"/>
    <x v="10"/>
    <s v="Makerere University"/>
    <m/>
    <d v="2015-03-01T00:00:00"/>
    <d v="2024-09-20T00:00:00"/>
    <m/>
    <m/>
    <m/>
    <m/>
    <n v="53"/>
    <x v="72"/>
    <x v="0"/>
    <n v="53"/>
    <x v="0"/>
    <m/>
  </r>
  <r>
    <n v="97"/>
    <s v="C5/011"/>
    <s v="Hellen"/>
    <s v="Jepngetich"/>
    <s v="Jepngetich"/>
    <s v="Female"/>
    <x v="4"/>
    <s v="Kenya"/>
    <x v="2"/>
    <s v="Moi University"/>
    <m/>
    <d v="2015-03-01T00:00:00"/>
    <d v="2024-09-20T00:00:00"/>
    <m/>
    <d v="2020-03-15T00:00:00"/>
    <d v="2020-08-06T00:00:00"/>
    <n v="5"/>
    <n v="69"/>
    <x v="73"/>
    <x v="0"/>
    <n v="69"/>
    <x v="0"/>
    <m/>
  </r>
  <r>
    <n v="98"/>
    <s v="C5/012"/>
    <s v="Hillary"/>
    <s v="Kipruto"/>
    <s v="Sang"/>
    <s v="Male"/>
    <x v="4"/>
    <s v="Kenya"/>
    <x v="2"/>
    <s v="Moi University"/>
    <m/>
    <d v="2015-03-01T00:00:00"/>
    <d v="2024-09-20T00:00:00"/>
    <n v="115"/>
    <m/>
    <m/>
    <m/>
    <n v="115"/>
    <x v="24"/>
    <x v="1"/>
    <s v="In progress: Above 60 months"/>
    <x v="2"/>
    <m/>
  </r>
  <r>
    <n v="99"/>
    <s v="C5/013"/>
    <s v="Ikeola"/>
    <s v="Adejoke"/>
    <s v="Adeoye"/>
    <s v="Female"/>
    <x v="4"/>
    <s v="Nigeria"/>
    <x v="0"/>
    <s v="University of Ibadan"/>
    <m/>
    <d v="2015-03-01T00:00:00"/>
    <d v="2024-09-20T00:00:00"/>
    <m/>
    <d v="2017-03-01T00:00:00"/>
    <d v="2018-02-01T00:00:00"/>
    <n v="12"/>
    <n v="78"/>
    <x v="74"/>
    <x v="0"/>
    <n v="78"/>
    <x v="0"/>
    <m/>
  </r>
  <r>
    <n v="100"/>
    <s v="C5/014"/>
    <s v="Justine"/>
    <s v="Nnakate"/>
    <s v="Bukenya"/>
    <s v="Female"/>
    <x v="4"/>
    <s v="Uganda"/>
    <x v="10"/>
    <s v="Makerere University"/>
    <m/>
    <d v="2015-03-01T00:00:00"/>
    <d v="2024-09-20T00:00:00"/>
    <m/>
    <m/>
    <m/>
    <m/>
    <n v="75"/>
    <x v="57"/>
    <x v="0"/>
    <n v="75"/>
    <x v="0"/>
    <m/>
  </r>
  <r>
    <n v="101"/>
    <s v="C5/015"/>
    <s v="Jeanette"/>
    <m/>
    <s v="Dawa"/>
    <s v="Female"/>
    <x v="4"/>
    <s v="Kenya"/>
    <x v="6"/>
    <s v="University of Nairobi"/>
    <m/>
    <d v="2015-03-01T00:00:00"/>
    <d v="2024-09-20T00:00:00"/>
    <m/>
    <m/>
    <m/>
    <m/>
    <n v="69"/>
    <x v="75"/>
    <x v="0"/>
    <n v="69"/>
    <x v="0"/>
    <m/>
  </r>
  <r>
    <n v="102"/>
    <s v="C5/016"/>
    <s v="Jepchirchir"/>
    <m/>
    <s v="Kiplagat"/>
    <s v="Female"/>
    <x v="4"/>
    <s v="Kenya"/>
    <x v="2"/>
    <s v="University of the Witwatersrand"/>
    <m/>
    <d v="2015-03-01T00:00:00"/>
    <d v="2024-09-20T00:00:00"/>
    <m/>
    <m/>
    <m/>
    <m/>
    <n v="56"/>
    <x v="76"/>
    <x v="0"/>
    <n v="56"/>
    <x v="0"/>
    <m/>
  </r>
  <r>
    <n v="103"/>
    <s v="C5/017"/>
    <s v="Kikelomo"/>
    <s v="Abayowa"/>
    <s v="Mbada"/>
    <s v="Female"/>
    <x v="4"/>
    <s v="Nigeria"/>
    <x v="4"/>
    <s v="Obafemi Awolowo University"/>
    <m/>
    <d v="2015-03-01T00:00:00"/>
    <d v="2024-09-20T00:00:00"/>
    <m/>
    <m/>
    <m/>
    <m/>
    <n v="42"/>
    <x v="77"/>
    <x v="0"/>
    <n v="42"/>
    <x v="1"/>
    <m/>
  </r>
  <r>
    <n v="106"/>
    <s v="C5/020"/>
    <s v="Nomathemba"/>
    <s v="Chiwoneso"/>
    <s v="Chandiwana"/>
    <s v="Female"/>
    <x v="4"/>
    <s v="South Africa"/>
    <x v="5"/>
    <s v="University of the Witwatersrand"/>
    <m/>
    <d v="2015-03-01T00:00:00"/>
    <d v="2024-09-20T00:00:00"/>
    <n v="115"/>
    <m/>
    <m/>
    <m/>
    <n v="115"/>
    <x v="24"/>
    <x v="1"/>
    <s v="In progress: Above 60 months"/>
    <x v="2"/>
    <m/>
  </r>
  <r>
    <n v="107"/>
    <s v="C5/021"/>
    <s v="Oyewale"/>
    <s v="Mayowa"/>
    <s v="Morakinyo"/>
    <s v="Male"/>
    <x v="4"/>
    <s v="Nigeria"/>
    <x v="0"/>
    <s v="University of Ibadan"/>
    <m/>
    <d v="2015-03-01T00:00:00"/>
    <d v="2024-09-20T00:00:00"/>
    <m/>
    <m/>
    <m/>
    <m/>
    <n v="95"/>
    <x v="78"/>
    <x v="0"/>
    <n v="95"/>
    <x v="0"/>
    <m/>
  </r>
  <r>
    <n v="104"/>
    <s v="C5/018"/>
    <s v="Lester"/>
    <m/>
    <s v="Kapanda"/>
    <s v="Male"/>
    <x v="4"/>
    <s v="Malawi"/>
    <x v="8"/>
    <s v="University of the Malawi"/>
    <m/>
    <d v="2015-03-01T00:00:00"/>
    <d v="2024-09-20T00:00:00"/>
    <m/>
    <m/>
    <m/>
    <m/>
    <n v="61"/>
    <x v="79"/>
    <x v="0"/>
    <n v="61"/>
    <x v="0"/>
    <m/>
  </r>
  <r>
    <n v="105"/>
    <s v="C5/019"/>
    <s v="Maria"/>
    <s v="Chifuniro"/>
    <s v="Chikalipo"/>
    <s v="Female"/>
    <x v="4"/>
    <s v="Malawi"/>
    <x v="8"/>
    <s v="University of the Malawi"/>
    <m/>
    <d v="2015-03-01T00:00:00"/>
    <d v="2024-09-20T00:00:00"/>
    <m/>
    <m/>
    <m/>
    <m/>
    <n v="57"/>
    <x v="45"/>
    <x v="0"/>
    <n v="57"/>
    <x v="0"/>
    <m/>
  </r>
  <r>
    <n v="121"/>
    <s v="C6/014"/>
    <s v="Khumbo"/>
    <s v="Michael"/>
    <s v="Kalulu"/>
    <s v="Male"/>
    <x v="5"/>
    <s v="Malawi"/>
    <x v="8"/>
    <s v="University of the Malawi"/>
    <m/>
    <d v="2016-03-01T00:00:00"/>
    <d v="2024-09-20T00:00:00"/>
    <m/>
    <m/>
    <m/>
    <m/>
    <n v="50"/>
    <x v="80"/>
    <x v="0"/>
    <n v="50"/>
    <x v="1"/>
    <m/>
  </r>
  <r>
    <n v="108"/>
    <s v="C6/001"/>
    <s v="Beatrice"/>
    <s v="Waitherero"/>
    <s v="Maina"/>
    <s v="Female"/>
    <x v="5"/>
    <s v="Kenya"/>
    <x v="11"/>
    <s v="University of the Witwatersrand"/>
    <m/>
    <d v="2016-03-01T00:00:00"/>
    <d v="2024-09-20T00:00:00"/>
    <m/>
    <m/>
    <m/>
    <m/>
    <n v="67"/>
    <x v="81"/>
    <x v="0"/>
    <n v="67"/>
    <x v="0"/>
    <m/>
  </r>
  <r>
    <n v="109"/>
    <s v="C6/002"/>
    <s v="Betty"/>
    <s v="Karimi"/>
    <s v="Mwiti"/>
    <s v="Female"/>
    <x v="5"/>
    <s v="Kenya"/>
    <x v="6"/>
    <s v="University of Nairobi"/>
    <m/>
    <d v="2016-03-01T00:00:00"/>
    <d v="2024-09-20T00:00:00"/>
    <m/>
    <d v="2020-04-20T00:00:00"/>
    <d v="2020-06-11T00:00:00"/>
    <n v="2"/>
    <n v="54"/>
    <x v="82"/>
    <x v="0"/>
    <n v="54"/>
    <x v="0"/>
    <m/>
  </r>
  <r>
    <n v="111"/>
    <s v="C6/004"/>
    <s v="Oluwaseyi"/>
    <s v="Dolapo"/>
    <s v="Somefun"/>
    <s v="Female"/>
    <x v="5"/>
    <s v="Nigeria"/>
    <x v="5"/>
    <s v="University of the Witwatersrand"/>
    <m/>
    <d v="2016-03-01T00:00:00"/>
    <d v="2024-09-20T00:00:00"/>
    <m/>
    <d v="2022-12-01T00:00:00"/>
    <d v="2023-02-28T00:00:00"/>
    <n v="3"/>
    <n v="44"/>
    <x v="83"/>
    <x v="0"/>
    <n v="44"/>
    <x v="1"/>
    <m/>
  </r>
  <r>
    <n v="112"/>
    <s v="C6/005"/>
    <s v="Valens"/>
    <m/>
    <s v="Mbarushimana"/>
    <s v="Male"/>
    <x v="5"/>
    <s v="Rwanda"/>
    <x v="1"/>
    <s v="University of the Witwatersrand"/>
    <m/>
    <d v="2016-03-01T00:00:00"/>
    <d v="2024-09-20T00:00:00"/>
    <n v="103"/>
    <m/>
    <m/>
    <m/>
    <n v="103"/>
    <x v="24"/>
    <x v="1"/>
    <s v="In progress: Above 60 months"/>
    <x v="2"/>
    <m/>
  </r>
  <r>
    <n v="113"/>
    <s v="C6/006"/>
    <s v="Eniola"/>
    <m/>
    <s v="Bambgboye"/>
    <s v="Male"/>
    <x v="5"/>
    <s v="Nigeria"/>
    <x v="0"/>
    <s v="University of Ibadan"/>
    <m/>
    <d v="2016-03-01T00:00:00"/>
    <d v="2024-09-20T00:00:00"/>
    <m/>
    <d v="2020-03-17T00:00:00"/>
    <d v="2021-02-15T00:00:00"/>
    <n v="11"/>
    <n v="61"/>
    <x v="84"/>
    <x v="0"/>
    <n v="61"/>
    <x v="0"/>
    <m/>
  </r>
  <r>
    <n v="114"/>
    <s v="C6/007"/>
    <s v="Nomfundo"/>
    <s v="Nzuza"/>
    <s v="Moroe"/>
    <s v="Female"/>
    <x v="5"/>
    <s v="South Africa"/>
    <x v="5"/>
    <s v="University of the Witwatersrand"/>
    <m/>
    <d v="2016-03-01T00:00:00"/>
    <d v="2024-09-20T00:00:00"/>
    <m/>
    <m/>
    <m/>
    <m/>
    <n v="32"/>
    <x v="85"/>
    <x v="0"/>
    <n v="32"/>
    <x v="1"/>
    <m/>
  </r>
  <r>
    <n v="115"/>
    <s v="C6/008"/>
    <s v="Godwin"/>
    <m/>
    <s v="Anywar"/>
    <s v="Male"/>
    <x v="5"/>
    <s v="Uganda"/>
    <x v="10"/>
    <s v="Makerere University"/>
    <m/>
    <d v="2016-03-01T00:00:00"/>
    <d v="2024-09-20T00:00:00"/>
    <m/>
    <m/>
    <m/>
    <m/>
    <n v="70"/>
    <x v="65"/>
    <x v="0"/>
    <n v="70"/>
    <x v="0"/>
    <m/>
  </r>
  <r>
    <n v="116"/>
    <s v="C6/009"/>
    <s v="John"/>
    <s v="Olugbenga"/>
    <s v="Abe"/>
    <s v="Male"/>
    <x v="5"/>
    <s v="Nigeria"/>
    <x v="4"/>
    <s v="Obafemi Awolowo University"/>
    <m/>
    <d v="2016-03-01T00:00:00"/>
    <d v="2024-09-20T00:00:00"/>
    <m/>
    <m/>
    <m/>
    <m/>
    <n v="40"/>
    <x v="86"/>
    <x v="0"/>
    <n v="40"/>
    <x v="1"/>
    <m/>
  </r>
  <r>
    <n v="118"/>
    <s v="C6/011"/>
    <s v="Joan"/>
    <s v="Nankya"/>
    <s v="Mutyoba"/>
    <s v="Female"/>
    <x v="5"/>
    <s v="Uganda"/>
    <x v="10"/>
    <s v="Makerere University"/>
    <m/>
    <d v="2016-03-01T00:00:00"/>
    <d v="2024-09-20T00:00:00"/>
    <m/>
    <m/>
    <m/>
    <m/>
    <n v="72"/>
    <x v="87"/>
    <x v="0"/>
    <n v="72"/>
    <x v="0"/>
    <m/>
  </r>
  <r>
    <n v="119"/>
    <s v="C6/012"/>
    <s v="Kudus"/>
    <s v="Oluwatoyin"/>
    <s v="Adebayo"/>
    <s v="Male"/>
    <x v="5"/>
    <s v="Nigeria"/>
    <x v="0"/>
    <s v="University of Ibadan"/>
    <m/>
    <d v="2016-03-01T00:00:00"/>
    <d v="2024-09-20T00:00:00"/>
    <m/>
    <m/>
    <m/>
    <m/>
    <n v="38"/>
    <x v="88"/>
    <x v="0"/>
    <n v="38"/>
    <x v="1"/>
    <m/>
  </r>
  <r>
    <n v="120"/>
    <s v="C6/013"/>
    <s v="Taofeek"/>
    <s v="Kolawole"/>
    <s v="Aliyu"/>
    <s v="Male"/>
    <x v="5"/>
    <s v="Nigeria"/>
    <x v="4"/>
    <s v="Obafemi Awolowo University"/>
    <m/>
    <d v="2016-03-01T00:00:00"/>
    <d v="2024-09-20T00:00:00"/>
    <m/>
    <m/>
    <m/>
    <m/>
    <n v="42"/>
    <x v="89"/>
    <x v="0"/>
    <n v="42"/>
    <x v="1"/>
    <m/>
  </r>
  <r>
    <n v="122"/>
    <s v="C6/015"/>
    <s v="Mumuni"/>
    <m/>
    <s v="Adejumo"/>
    <s v="Male"/>
    <x v="5"/>
    <s v="Nigeria"/>
    <x v="0"/>
    <s v="University of Ibadan"/>
    <m/>
    <d v="2016-03-01T00:00:00"/>
    <d v="2024-09-20T00:00:00"/>
    <m/>
    <m/>
    <m/>
    <m/>
    <n v="67"/>
    <x v="90"/>
    <x v="0"/>
    <n v="67"/>
    <x v="0"/>
    <m/>
  </r>
  <r>
    <n v="123"/>
    <s v="C6/016"/>
    <s v="Macellina"/>
    <s v="Yinyinade"/>
    <s v="Ijadunola"/>
    <s v="Female"/>
    <x v="5"/>
    <s v="Nigeria"/>
    <x v="4"/>
    <s v="Obafemi Awolowo University"/>
    <m/>
    <d v="2016-03-01T00:00:00"/>
    <d v="2024-09-20T00:00:00"/>
    <m/>
    <m/>
    <m/>
    <m/>
    <n v="46"/>
    <x v="91"/>
    <x v="0"/>
    <n v="46"/>
    <x v="1"/>
    <m/>
  </r>
  <r>
    <n v="124"/>
    <s v="C6/017"/>
    <s v="Marie Chantal"/>
    <m/>
    <s v="Uwimana"/>
    <s v="Female"/>
    <x v="5"/>
    <s v="Rwanda"/>
    <x v="1"/>
    <s v="University of the Witwatersrand"/>
    <m/>
    <d v="2016-03-01T00:00:00"/>
    <d v="2024-09-20T00:00:00"/>
    <m/>
    <d v="2020-04-09T00:00:00"/>
    <d v="2020-07-23T00:00:00"/>
    <n v="4"/>
    <n v="54"/>
    <x v="92"/>
    <x v="0"/>
    <n v="54"/>
    <x v="0"/>
    <m/>
  </r>
  <r>
    <n v="125"/>
    <s v="C6/018"/>
    <s v="Mary"/>
    <s v="Wanjira"/>
    <s v="Njue-Kamau"/>
    <s v="Female"/>
    <x v="5"/>
    <s v="Kenya"/>
    <x v="6"/>
    <s v="University of Nairobi"/>
    <m/>
    <d v="2016-03-01T00:00:00"/>
    <d v="2024-09-20T00:00:00"/>
    <m/>
    <m/>
    <m/>
    <m/>
    <n v="46"/>
    <x v="30"/>
    <x v="0"/>
    <n v="46"/>
    <x v="1"/>
    <m/>
  </r>
  <r>
    <n v="126"/>
    <s v="C6/019"/>
    <s v="Makhosazane"/>
    <s v="Nomhle"/>
    <s v="Khoza"/>
    <s v="Female"/>
    <x v="5"/>
    <s v="South Africa"/>
    <x v="5"/>
    <s v="University of the Witwatersrand"/>
    <m/>
    <d v="2016-03-01T00:00:00"/>
    <d v="2024-09-20T00:00:00"/>
    <m/>
    <m/>
    <m/>
    <m/>
    <n v="76"/>
    <x v="93"/>
    <x v="0"/>
    <n v="76"/>
    <x v="0"/>
    <m/>
  </r>
  <r>
    <n v="127"/>
    <s v="C6/020"/>
    <s v="Aanuoluwapo"/>
    <s v="Omobolanle"/>
    <s v="Olajubu"/>
    <s v="Female"/>
    <x v="5"/>
    <s v="Nigeria"/>
    <x v="4"/>
    <s v="Obafemi Awolowo University"/>
    <m/>
    <d v="2016-03-01T00:00:00"/>
    <d v="2024-09-20T00:00:00"/>
    <m/>
    <m/>
    <m/>
    <m/>
    <n v="28"/>
    <x v="94"/>
    <x v="0"/>
    <n v="28"/>
    <x v="1"/>
    <m/>
  </r>
  <r>
    <n v="128"/>
    <s v="C6/021"/>
    <s v="Olivia"/>
    <s v="Millicent Awino"/>
    <s v="Osiro"/>
    <s v="Female"/>
    <x v="5"/>
    <s v="Kenya"/>
    <x v="6"/>
    <s v="University of Nairobi"/>
    <m/>
    <d v="2016-03-01T00:00:00"/>
    <d v="2024-09-20T00:00:00"/>
    <m/>
    <m/>
    <m/>
    <m/>
    <n v="45"/>
    <x v="95"/>
    <x v="0"/>
    <n v="45"/>
    <x v="1"/>
    <m/>
  </r>
  <r>
    <n v="129"/>
    <s v="C6/022"/>
    <s v="Olutoyin"/>
    <s v="Olubunmi"/>
    <s v="Sekoni"/>
    <s v="Female"/>
    <x v="5"/>
    <s v="Nigeria"/>
    <x v="0"/>
    <s v="University of the Witwatersrand"/>
    <m/>
    <d v="2016-03-01T00:00:00"/>
    <d v="2024-09-20T00:00:00"/>
    <m/>
    <m/>
    <m/>
    <m/>
    <n v="88"/>
    <x v="96"/>
    <x v="0"/>
    <n v="88"/>
    <x v="0"/>
    <m/>
  </r>
  <r>
    <n v="130"/>
    <s v="C6/023"/>
    <s v="Mpho"/>
    <s v="Primrose"/>
    <s v="Molete"/>
    <s v="Female"/>
    <x v="5"/>
    <s v="South Africa"/>
    <x v="5"/>
    <s v="University of the Witwatersrand"/>
    <m/>
    <d v="2016-03-01T00:00:00"/>
    <d v="2024-09-20T00:00:00"/>
    <m/>
    <m/>
    <m/>
    <m/>
    <n v="63"/>
    <x v="97"/>
    <x v="0"/>
    <n v="63"/>
    <x v="0"/>
    <m/>
  </r>
  <r>
    <n v="131"/>
    <s v="C6/024"/>
    <s v="Tutu"/>
    <s v="Said"/>
    <s v="Mzee"/>
    <s v="Female"/>
    <x v="5"/>
    <s v="Tanzania"/>
    <x v="3"/>
    <s v="University of Dar es Salaam"/>
    <m/>
    <d v="2016-03-01T00:00:00"/>
    <d v="2024-09-20T00:00:00"/>
    <m/>
    <m/>
    <m/>
    <m/>
    <n v="99"/>
    <x v="98"/>
    <x v="0"/>
    <n v="99"/>
    <x v="0"/>
    <m/>
  </r>
  <r>
    <n v="110"/>
    <s v="C6/003"/>
    <s v="Chimwemwe"/>
    <s v="Chikoko"/>
    <s v="Kwanjo-Banda"/>
    <s v="Female"/>
    <x v="5"/>
    <s v="Malawi"/>
    <x v="8"/>
    <s v="University of the Malawi"/>
    <m/>
    <d v="2016-03-01T00:00:00"/>
    <d v="2024-09-20T00:00:00"/>
    <n v="103"/>
    <m/>
    <m/>
    <m/>
    <n v="103"/>
    <x v="24"/>
    <x v="1"/>
    <s v="In progress: Above 60 months"/>
    <x v="2"/>
    <m/>
  </r>
  <r>
    <n v="117"/>
    <s v="C6/010"/>
    <s v="Justin"/>
    <m/>
    <s v="Kumala"/>
    <s v="Male"/>
    <x v="5"/>
    <s v="Malawi"/>
    <x v="8"/>
    <s v="University of the Witwatersrand"/>
    <m/>
    <d v="2016-03-01T00:00:00"/>
    <d v="2024-09-20T00:00:00"/>
    <n v="103"/>
    <m/>
    <m/>
    <m/>
    <n v="103"/>
    <x v="24"/>
    <x v="1"/>
    <s v="In progress: Above 60 months"/>
    <x v="2"/>
    <m/>
  </r>
  <r>
    <n v="135"/>
    <s v="C7/004"/>
    <s v="Blessings"/>
    <s v="Nyasilia Kaunda"/>
    <s v="Kaunda-Khangamwa"/>
    <s v="Female"/>
    <x v="6"/>
    <s v="Malawi"/>
    <x v="8"/>
    <s v="University of the Witwatersrand"/>
    <m/>
    <d v="2017-03-01T00:00:00"/>
    <d v="2024-09-20T00:00:00"/>
    <m/>
    <m/>
    <m/>
    <m/>
    <n v="51"/>
    <x v="69"/>
    <x v="0"/>
    <n v="51"/>
    <x v="1"/>
    <m/>
  </r>
  <r>
    <n v="140"/>
    <s v="C7/009"/>
    <s v="Madalitso"/>
    <s v="Enock"/>
    <s v="Chisati"/>
    <s v="Male"/>
    <x v="6"/>
    <s v="Malawi"/>
    <x v="8"/>
    <s v="University of the Malawi"/>
    <m/>
    <d v="2017-03-01T00:00:00"/>
    <d v="2024-09-20T00:00:00"/>
    <m/>
    <m/>
    <m/>
    <m/>
    <n v="46"/>
    <x v="99"/>
    <x v="0"/>
    <n v="46"/>
    <x v="1"/>
    <m/>
  </r>
  <r>
    <n v="132"/>
    <s v="C7/001"/>
    <s v="Abigail"/>
    <s v="Ruth"/>
    <s v="Dreyer"/>
    <s v="Female"/>
    <x v="6"/>
    <s v="South Africa"/>
    <x v="5"/>
    <s v="University of the Witwatersrand"/>
    <m/>
    <d v="2017-03-01T00:00:00"/>
    <d v="2024-09-20T00:00:00"/>
    <n v="91"/>
    <m/>
    <m/>
    <m/>
    <n v="91"/>
    <x v="24"/>
    <x v="1"/>
    <s v="In progress: Above 60 months"/>
    <x v="2"/>
    <m/>
  </r>
  <r>
    <n v="133"/>
    <s v="C7/002"/>
    <s v="Alexander"/>
    <s v="-"/>
    <s v="Kagaha"/>
    <s v="Male"/>
    <x v="6"/>
    <s v="Uganda"/>
    <x v="10"/>
    <s v="University of the Witwatersrand"/>
    <m/>
    <d v="2017-03-01T00:00:00"/>
    <d v="2024-09-20T00:00:00"/>
    <m/>
    <m/>
    <m/>
    <m/>
    <n v="51"/>
    <x v="69"/>
    <x v="0"/>
    <n v="51"/>
    <x v="1"/>
    <m/>
  </r>
  <r>
    <n v="134"/>
    <s v="C7/003"/>
    <s v="Abiola"/>
    <s v="Olubusola"/>
    <s v="Komolafe"/>
    <s v="Female"/>
    <x v="6"/>
    <s v="Nigeria"/>
    <x v="4"/>
    <s v="Obafemi Awolowo University"/>
    <m/>
    <d v="2017-03-01T00:00:00"/>
    <d v="2024-09-20T00:00:00"/>
    <m/>
    <m/>
    <m/>
    <m/>
    <n v="34"/>
    <x v="91"/>
    <x v="0"/>
    <n v="34"/>
    <x v="1"/>
    <m/>
  </r>
  <r>
    <n v="136"/>
    <s v="C7/005"/>
    <s v="Celestin"/>
    <m/>
    <s v="Banamwana"/>
    <s v="Male"/>
    <x v="6"/>
    <s v="Rwanda"/>
    <x v="1"/>
    <s v="Makerere University"/>
    <m/>
    <d v="2017-03-01T00:00:00"/>
    <d v="2024-09-20T00:00:00"/>
    <m/>
    <m/>
    <m/>
    <m/>
    <n v="82"/>
    <x v="100"/>
    <x v="0"/>
    <n v="82"/>
    <x v="0"/>
    <m/>
  </r>
  <r>
    <n v="137"/>
    <s v="C7/006"/>
    <s v="Catherine"/>
    <s v="Mawia"/>
    <s v="Musyoka"/>
    <s v="Female"/>
    <x v="6"/>
    <s v="Kenya"/>
    <x v="6"/>
    <s v="University of Nairobi"/>
    <m/>
    <d v="2017-03-01T00:00:00"/>
    <d v="2024-09-20T00:00:00"/>
    <m/>
    <m/>
    <m/>
    <m/>
    <n v="55"/>
    <x v="101"/>
    <x v="0"/>
    <n v="55"/>
    <x v="0"/>
    <m/>
  </r>
  <r>
    <n v="138"/>
    <s v="C7/007"/>
    <s v="Eniola"/>
    <s v="Olubukola"/>
    <s v="Cadmus"/>
    <s v="Female"/>
    <x v="6"/>
    <s v="Nigeria"/>
    <x v="0"/>
    <s v="University of Ibadan"/>
    <m/>
    <d v="2017-03-01T00:00:00"/>
    <d v="2024-09-20T00:00:00"/>
    <m/>
    <d v="2020-09-04T00:00:00"/>
    <d v="2021-03-01T00:00:00"/>
    <n v="6"/>
    <n v="55"/>
    <x v="49"/>
    <x v="0"/>
    <n v="55"/>
    <x v="0"/>
    <m/>
  </r>
  <r>
    <n v="139"/>
    <s v="C7/008"/>
    <s v="Wanangwa"/>
    <s v="Chimwaza"/>
    <s v="Manda"/>
    <s v="Female"/>
    <x v="6"/>
    <s v="Malawi"/>
    <x v="8"/>
    <s v="University of the Witwatersrand"/>
    <m/>
    <d v="2017-03-01T00:00:00"/>
    <d v="2024-09-20T00:00:00"/>
    <m/>
    <m/>
    <m/>
    <m/>
    <n v="81"/>
    <x v="102"/>
    <x v="0"/>
    <n v="81"/>
    <x v="0"/>
    <m/>
  </r>
  <r>
    <n v="141"/>
    <s v="C7/011"/>
    <s v="Felishana"/>
    <s v="Jepkosgei"/>
    <s v="Cherop"/>
    <s v="Female"/>
    <x v="6"/>
    <s v="Kenya"/>
    <x v="2"/>
    <s v="Moi University"/>
    <m/>
    <d v="2017-03-01T00:00:00"/>
    <d v="2024-09-20T00:00:00"/>
    <m/>
    <m/>
    <m/>
    <m/>
    <n v="69"/>
    <x v="103"/>
    <x v="0"/>
    <n v="69"/>
    <x v="0"/>
    <m/>
  </r>
  <r>
    <n v="142"/>
    <s v="C7/012"/>
    <s v="Folake"/>
    <s v="Barakat"/>
    <s v="Lawal"/>
    <s v="Female"/>
    <x v="6"/>
    <s v="Nigeria"/>
    <x v="0"/>
    <s v="University of Ibadan"/>
    <m/>
    <d v="2017-03-01T00:00:00"/>
    <d v="2024-09-20T00:00:00"/>
    <m/>
    <d v="2020-09-03T00:00:00"/>
    <d v="2021-04-01T00:00:00"/>
    <n v="7"/>
    <n v="55"/>
    <x v="104"/>
    <x v="0"/>
    <n v="55"/>
    <x v="0"/>
    <m/>
  </r>
  <r>
    <n v="143"/>
    <s v="C7/013"/>
    <s v="Funmilola"/>
    <s v="Folasade"/>
    <s v="Oyinlola"/>
    <s v="Female"/>
    <x v="6"/>
    <s v="Nigeria"/>
    <x v="4"/>
    <s v="Obafemi Awolowo University"/>
    <m/>
    <d v="2017-03-01T00:00:00"/>
    <d v="2024-09-20T00:00:00"/>
    <m/>
    <m/>
    <m/>
    <m/>
    <n v="33"/>
    <x v="105"/>
    <x v="0"/>
    <n v="33"/>
    <x v="1"/>
    <m/>
  </r>
  <r>
    <n v="144"/>
    <s v="C7/015"/>
    <s v="Judith"/>
    <s v="Reegan Mulubwa"/>
    <s v="Mwansa-Kambafwile"/>
    <s v="Female"/>
    <x v="6"/>
    <s v="South Africa"/>
    <x v="5"/>
    <s v="University of the Witwatersrand"/>
    <m/>
    <d v="2017-03-01T00:00:00"/>
    <d v="2024-09-20T00:00:00"/>
    <m/>
    <m/>
    <m/>
    <m/>
    <n v="73"/>
    <x v="106"/>
    <x v="0"/>
    <n v="73"/>
    <x v="0"/>
    <m/>
  </r>
  <r>
    <n v="145"/>
    <s v="C7/016"/>
    <s v="Kellen"/>
    <s v="Joyce"/>
    <s v="Karimi"/>
    <s v="Female"/>
    <x v="6"/>
    <s v="Kenya"/>
    <x v="6"/>
    <s v="University of the Witwatersrand"/>
    <m/>
    <d v="2017-03-01T00:00:00"/>
    <d v="2024-09-20T00:00:00"/>
    <m/>
    <m/>
    <m/>
    <m/>
    <n v="79"/>
    <x v="107"/>
    <x v="0"/>
    <n v="79"/>
    <x v="0"/>
    <m/>
  </r>
  <r>
    <n v="146"/>
    <s v="C7/017"/>
    <s v="Marceline"/>
    <s v="Francis"/>
    <s v="Finda"/>
    <s v="Female"/>
    <x v="6"/>
    <s v="Tanzania"/>
    <x v="3"/>
    <s v="University of the Witwatersrand"/>
    <m/>
    <d v="2017-03-01T00:00:00"/>
    <d v="2024-09-20T00:00:00"/>
    <m/>
    <m/>
    <m/>
    <m/>
    <n v="55"/>
    <x v="108"/>
    <x v="0"/>
    <n v="55"/>
    <x v="0"/>
    <m/>
  </r>
  <r>
    <n v="147"/>
    <s v="C7/018"/>
    <s v="Martha"/>
    <s v="Kabudula"/>
    <s v="Makwero"/>
    <s v="Female"/>
    <x v="6"/>
    <s v="Malawi"/>
    <x v="8"/>
    <s v="University of the Witwatersrand"/>
    <m/>
    <d v="2017-03-01T00:00:00"/>
    <d v="2024-09-20T00:00:00"/>
    <n v="91"/>
    <m/>
    <m/>
    <m/>
    <n v="91"/>
    <x v="24"/>
    <x v="1"/>
    <s v="In progress: Above 60 months"/>
    <x v="2"/>
    <m/>
  </r>
  <r>
    <n v="148"/>
    <s v="C7/019"/>
    <s v="Marie Claire"/>
    <s v="-"/>
    <s v="Uwamahoro"/>
    <s v="Female"/>
    <x v="6"/>
    <s v="Rwanda"/>
    <x v="1"/>
    <s v="University of the Witwatersrand"/>
    <m/>
    <d v="2017-03-01T00:00:00"/>
    <d v="2024-09-20T00:00:00"/>
    <m/>
    <m/>
    <m/>
    <m/>
    <n v="51"/>
    <x v="109"/>
    <x v="0"/>
    <n v="51"/>
    <x v="1"/>
    <m/>
  </r>
  <r>
    <n v="149"/>
    <s v="C7/020"/>
    <s v="Nishimwe"/>
    <s v="Aurore"/>
    <s v="Aurore"/>
    <s v="Female"/>
    <x v="6"/>
    <s v="Rwanda"/>
    <x v="1"/>
    <s v="University of the Witwatersrand"/>
    <m/>
    <d v="2017-03-01T00:00:00"/>
    <d v="2024-09-20T00:00:00"/>
    <m/>
    <m/>
    <m/>
    <m/>
    <n v="68"/>
    <x v="110"/>
    <x v="0"/>
    <n v="68"/>
    <x v="0"/>
    <m/>
  </r>
  <r>
    <n v="150"/>
    <s v="C7/021"/>
    <s v="Olufemi"/>
    <s v="Mayowa"/>
    <s v="Adetutu"/>
    <s v="Male"/>
    <x v="6"/>
    <s v="Nigeria"/>
    <x v="4"/>
    <s v="Obafemi Awolowo University"/>
    <m/>
    <d v="2017-03-01T00:00:00"/>
    <d v="2024-09-20T00:00:00"/>
    <m/>
    <m/>
    <m/>
    <m/>
    <n v="34"/>
    <x v="91"/>
    <x v="0"/>
    <n v="34"/>
    <x v="1"/>
    <m/>
  </r>
  <r>
    <n v="151"/>
    <s v="C7/022"/>
    <s v="Olufunmilola"/>
    <s v="Onabanjo"/>
    <s v="Ogun"/>
    <s v="Female"/>
    <x v="6"/>
    <s v="Nigeria"/>
    <x v="0"/>
    <s v="University of Ibadan"/>
    <m/>
    <d v="2017-03-01T00:00:00"/>
    <d v="2024-09-20T00:00:00"/>
    <m/>
    <d v="2020-09-01T00:00:00"/>
    <d v="2021-05-01T00:00:00"/>
    <n v="8"/>
    <n v="58"/>
    <x v="111"/>
    <x v="0"/>
    <n v="58"/>
    <x v="0"/>
    <m/>
  </r>
  <r>
    <n v="152"/>
    <s v="C7/023"/>
    <s v="Oluseye"/>
    <s v="Ademola"/>
    <s v="Okunola"/>
    <s v="Male"/>
    <x v="6"/>
    <s v="Nigeria"/>
    <x v="4"/>
    <s v="Obafemi Awolowo University"/>
    <m/>
    <d v="2017-03-01T00:00:00"/>
    <d v="2024-09-20T00:00:00"/>
    <m/>
    <m/>
    <m/>
    <m/>
    <n v="54"/>
    <x v="112"/>
    <x v="0"/>
    <n v="54"/>
    <x v="0"/>
    <m/>
  </r>
  <r>
    <n v="153"/>
    <s v="C7/024"/>
    <s v="Olusola"/>
    <s v="Oluyinka"/>
    <s v="Olawoye"/>
    <s v="Female"/>
    <x v="6"/>
    <s v="Nigeria"/>
    <x v="0"/>
    <s v="University of Ibadan"/>
    <m/>
    <d v="2017-03-01T00:00:00"/>
    <d v="2024-09-20T00:00:00"/>
    <m/>
    <d v="2020-09-03T00:00:00"/>
    <d v="2021-06-01T00:00:00"/>
    <n v="9"/>
    <n v="53"/>
    <x v="113"/>
    <x v="0"/>
    <n v="53"/>
    <x v="0"/>
    <m/>
  </r>
  <r>
    <n v="154"/>
    <s v="C7/025"/>
    <s v="Stevens"/>
    <s v="M.B"/>
    <s v="Kisaka"/>
    <s v="Male"/>
    <x v="6"/>
    <s v="Uganda"/>
    <x v="10"/>
    <s v="University of Nairobi"/>
    <m/>
    <d v="2017-03-01T00:00:00"/>
    <d v="2024-09-20T00:00:00"/>
    <m/>
    <m/>
    <m/>
    <m/>
    <n v="70"/>
    <x v="114"/>
    <x v="0"/>
    <n v="70"/>
    <x v="0"/>
    <m/>
  </r>
  <r>
    <n v="155"/>
    <s v="C7/026"/>
    <s v="Sonti"/>
    <s v="Imogene"/>
    <s v="Pilusa"/>
    <s v="Female"/>
    <x v="6"/>
    <s v="South Africa"/>
    <x v="5"/>
    <s v="University of the Witwatersrand"/>
    <m/>
    <d v="2017-03-01T00:00:00"/>
    <d v="2024-09-20T00:00:00"/>
    <m/>
    <m/>
    <m/>
    <m/>
    <n v="57"/>
    <x v="115"/>
    <x v="0"/>
    <n v="57"/>
    <x v="0"/>
    <m/>
  </r>
  <r>
    <n v="156"/>
    <s v="C8/001"/>
    <s v=" Lindiwe"/>
    <m/>
    <s v="Farlane"/>
    <s v="Female"/>
    <x v="7"/>
    <s v="South Africa"/>
    <x v="5"/>
    <s v="University of the Witwatersrand"/>
    <m/>
    <d v="2018-03-01T00:00:00"/>
    <d v="2024-09-20T00:00:00"/>
    <n v="79"/>
    <m/>
    <m/>
    <m/>
    <n v="79"/>
    <x v="24"/>
    <x v="1"/>
    <s v="In progress: Above 60 months"/>
    <x v="2"/>
    <m/>
  </r>
  <r>
    <n v="157"/>
    <s v="C8/002"/>
    <s v="Adeleye"/>
    <s v="Abiodun"/>
    <s v="Adeomi"/>
    <s v="Male"/>
    <x v="7"/>
    <s v="Nigeria"/>
    <x v="4"/>
    <s v="University of the Witwatersrand"/>
    <m/>
    <d v="2018-03-01T00:00:00"/>
    <d v="2024-09-20T00:00:00"/>
    <m/>
    <m/>
    <m/>
    <m/>
    <n v="51"/>
    <x v="116"/>
    <x v="0"/>
    <n v="51"/>
    <x v="1"/>
    <m/>
  </r>
  <r>
    <n v="158"/>
    <s v="C8/003"/>
    <s v="Jean de Dieu"/>
    <m/>
    <s v="Habimana"/>
    <s v="Male"/>
    <x v="7"/>
    <s v="Rwanda"/>
    <x v="1"/>
    <s v="University of Rwanda"/>
    <m/>
    <d v="2018-03-01T00:00:00"/>
    <d v="2024-09-20T00:00:00"/>
    <n v="79"/>
    <m/>
    <m/>
    <m/>
    <n v="79"/>
    <x v="24"/>
    <x v="1"/>
    <s v="In progress: Above 60 months"/>
    <x v="2"/>
    <m/>
  </r>
  <r>
    <n v="159"/>
    <s v="C8/004"/>
    <s v="Julienne"/>
    <m/>
    <s v="Murererehe"/>
    <s v="Female"/>
    <x v="7"/>
    <s v="Rwanda"/>
    <x v="1"/>
    <s v="University of the Witwatersrand"/>
    <m/>
    <d v="2018-03-01T00:00:00"/>
    <d v="2024-09-20T00:00:00"/>
    <m/>
    <d v="2020-05-01T00:00:00"/>
    <d v="2020-07-31T00:00:00"/>
    <n v="3"/>
    <n v="75"/>
    <x v="117"/>
    <x v="0"/>
    <n v="75"/>
    <x v="0"/>
    <m/>
  </r>
  <r>
    <n v="160"/>
    <s v="C8/005"/>
    <s v="Jacob"/>
    <s v="Wale"/>
    <s v="Mobolaji"/>
    <s v="Male"/>
    <x v="7"/>
    <s v="Nigeria"/>
    <x v="4"/>
    <s v="Obafemi Awolowo University"/>
    <m/>
    <d v="2018-03-01T00:00:00"/>
    <d v="2024-09-20T00:00:00"/>
    <m/>
    <m/>
    <m/>
    <m/>
    <n v="43"/>
    <x v="81"/>
    <x v="0"/>
    <n v="43"/>
    <x v="1"/>
    <m/>
  </r>
  <r>
    <n v="161"/>
    <s v="C8/007"/>
    <s v="Samuel"/>
    <s v="Waweru"/>
    <s v="Mwaniki"/>
    <s v="Male"/>
    <x v="7"/>
    <s v="Kenya"/>
    <x v="6"/>
    <s v="University of the Witwatersrand"/>
    <m/>
    <d v="2018-03-01T00:00:00"/>
    <d v="2024-09-20T00:00:00"/>
    <m/>
    <m/>
    <m/>
    <m/>
    <n v="64"/>
    <x v="118"/>
    <x v="0"/>
    <n v="64"/>
    <x v="0"/>
    <m/>
  </r>
  <r>
    <n v="162"/>
    <s v="C8/008"/>
    <s v="Christine"/>
    <s v="Minoo"/>
    <s v="Mbindyo"/>
    <s v="Female"/>
    <x v="7"/>
    <s v="Kenya"/>
    <x v="6"/>
    <s v="University of Nairobi"/>
    <m/>
    <d v="2018-03-01T00:00:00"/>
    <d v="2024-09-20T00:00:00"/>
    <m/>
    <m/>
    <m/>
    <m/>
    <n v="50"/>
    <x v="119"/>
    <x v="0"/>
    <n v="50"/>
    <x v="1"/>
    <m/>
  </r>
  <r>
    <n v="163"/>
    <s v="C8/009"/>
    <s v="Siphamandla"/>
    <s v="Bonga"/>
    <s v="Gumede"/>
    <s v="Male"/>
    <x v="7"/>
    <s v="South Africa"/>
    <x v="5"/>
    <s v="University of the Witwatersrand"/>
    <m/>
    <d v="2018-03-01T00:00:00"/>
    <d v="2024-09-20T00:00:00"/>
    <n v="79"/>
    <m/>
    <m/>
    <m/>
    <n v="79"/>
    <x v="24"/>
    <x v="1"/>
    <s v="In progress: Above 60 months"/>
    <x v="2"/>
    <m/>
  </r>
  <r>
    <n v="164"/>
    <s v="C8/010"/>
    <s v="Margaret"/>
    <s v="Omowaleola"/>
    <s v="Akinwaare"/>
    <s v="Female"/>
    <x v="7"/>
    <s v="Nigeria"/>
    <x v="0"/>
    <s v="University of Ibadan"/>
    <m/>
    <d v="2018-03-01T00:00:00"/>
    <d v="2024-09-20T00:00:00"/>
    <m/>
    <m/>
    <m/>
    <m/>
    <n v="46"/>
    <x v="120"/>
    <x v="0"/>
    <n v="46"/>
    <x v="1"/>
    <m/>
  </r>
  <r>
    <n v="165"/>
    <s v="C8/011"/>
    <s v="Angella"/>
    <m/>
    <s v="Musewa"/>
    <s v="Female"/>
    <x v="7"/>
    <s v="Uganda"/>
    <x v="10"/>
    <s v="University of Nairobi"/>
    <m/>
    <d v="2018-03-01T00:00:00"/>
    <d v="2024-09-20T00:00:00"/>
    <n v="79"/>
    <m/>
    <m/>
    <m/>
    <n v="79"/>
    <x v="24"/>
    <x v="1"/>
    <s v="In progress: Above 60 months"/>
    <x v="2"/>
    <m/>
  </r>
  <r>
    <n v="166"/>
    <s v="C8/012"/>
    <s v="Robert"/>
    <m/>
    <s v="Rutayisire"/>
    <s v="Male"/>
    <x v="7"/>
    <s v="Rwanda"/>
    <x v="1"/>
    <s v="University of Nairobi"/>
    <m/>
    <d v="2018-03-01T00:00:00"/>
    <d v="2024-09-20T00:00:00"/>
    <n v="79"/>
    <m/>
    <m/>
    <m/>
    <n v="79"/>
    <x v="24"/>
    <x v="1"/>
    <s v="In progress: Above 60 months"/>
    <x v="2"/>
    <m/>
  </r>
  <r>
    <n v="167"/>
    <s v="C8/013"/>
    <s v="Getrude"/>
    <s v="Shepelo"/>
    <s v="Peter"/>
    <s v="Female"/>
    <x v="7"/>
    <s v="Kenya"/>
    <x v="6"/>
    <s v="University of Nairobi"/>
    <m/>
    <d v="2018-03-01T00:00:00"/>
    <d v="2024-09-20T00:00:00"/>
    <m/>
    <m/>
    <m/>
    <m/>
    <n v="33"/>
    <x v="75"/>
    <x v="0"/>
    <n v="33"/>
    <x v="1"/>
    <m/>
  </r>
  <r>
    <n v="168"/>
    <s v="C8/014"/>
    <s v="Atupele"/>
    <s v="Ngina"/>
    <s v="Mulaga"/>
    <s v="Female"/>
    <x v="7"/>
    <s v="Malawi"/>
    <x v="8"/>
    <s v="University of the Malawi"/>
    <m/>
    <d v="2018-03-01T00:00:00"/>
    <d v="2024-09-20T00:00:00"/>
    <m/>
    <m/>
    <m/>
    <m/>
    <n v="58"/>
    <x v="121"/>
    <x v="0"/>
    <n v="58"/>
    <x v="0"/>
    <m/>
  </r>
  <r>
    <n v="169"/>
    <s v="C8/015"/>
    <s v="Oluwaseun"/>
    <s v="Taiwo"/>
    <s v="Esan"/>
    <s v="Female"/>
    <x v="7"/>
    <s v="Nigeria"/>
    <x v="4"/>
    <s v="University of the Witwatersrand"/>
    <m/>
    <d v="2018-03-01T00:00:00"/>
    <d v="2024-09-20T00:00:00"/>
    <m/>
    <m/>
    <m/>
    <m/>
    <n v="55"/>
    <x v="122"/>
    <x v="0"/>
    <n v="55"/>
    <x v="0"/>
    <m/>
  </r>
  <r>
    <n v="170"/>
    <s v="C8/016"/>
    <s v="Folashayo"/>
    <s v="Ikenna Peter"/>
    <s v="Adeniji"/>
    <s v="Male"/>
    <x v="7"/>
    <s v="Nigeria"/>
    <x v="0"/>
    <s v="University of the Witwatersrand"/>
    <m/>
    <d v="2018-03-01T00:00:00"/>
    <d v="2024-09-20T00:00:00"/>
    <m/>
    <m/>
    <m/>
    <m/>
    <n v="43"/>
    <x v="123"/>
    <x v="0"/>
    <n v="43"/>
    <x v="1"/>
    <m/>
  </r>
  <r>
    <n v="171"/>
    <s v="C8/017"/>
    <s v="Lebogang"/>
    <s v="Johanna"/>
    <s v="Maseko"/>
    <s v="Female"/>
    <x v="7"/>
    <s v="South Africa"/>
    <x v="5"/>
    <s v="University of the Witwatersrand"/>
    <m/>
    <d v="2018-03-01T00:00:00"/>
    <d v="2024-09-20T00:00:00"/>
    <n v="79"/>
    <m/>
    <m/>
    <m/>
    <n v="79"/>
    <x v="24"/>
    <x v="1"/>
    <s v="In progress: Above 60 months"/>
    <x v="2"/>
    <m/>
  </r>
  <r>
    <n v="172"/>
    <s v="C8/018"/>
    <s v="Anne"/>
    <s v="Njeri"/>
    <s v="Maina"/>
    <s v="Female"/>
    <x v="7"/>
    <s v="Kenya"/>
    <x v="6"/>
    <s v="University of Nairobi"/>
    <m/>
    <d v="2018-03-01T00:00:00"/>
    <d v="2024-09-20T00:00:00"/>
    <n v="79"/>
    <m/>
    <m/>
    <m/>
    <n v="79"/>
    <x v="24"/>
    <x v="1"/>
    <s v="In progress: Above 60 months"/>
    <x v="2"/>
    <m/>
  </r>
  <r>
    <n v="173"/>
    <s v="C8/019"/>
    <s v="Oyeyemi"/>
    <s v="Olajumoke"/>
    <s v="Oyelade"/>
    <s v="Female"/>
    <x v="7"/>
    <s v="Nigeria"/>
    <x v="4"/>
    <s v="University of the Witwatersrand"/>
    <m/>
    <d v="2018-03-01T00:00:00"/>
    <d v="2024-09-20T00:00:00"/>
    <m/>
    <m/>
    <m/>
    <m/>
    <n v="52"/>
    <x v="124"/>
    <x v="0"/>
    <n v="52"/>
    <x v="0"/>
    <m/>
  </r>
  <r>
    <n v="174"/>
    <s v="C8/020"/>
    <s v="Faustin"/>
    <m/>
    <s v="Ntirenganya"/>
    <s v="Male"/>
    <x v="7"/>
    <s v="Rwanda"/>
    <x v="1"/>
    <s v="University of Rwanda"/>
    <m/>
    <d v="2018-03-01T00:00:00"/>
    <d v="2024-09-20T00:00:00"/>
    <n v="79"/>
    <m/>
    <m/>
    <m/>
    <n v="79"/>
    <x v="24"/>
    <x v="1"/>
    <s v="In progress: Above 60 months"/>
    <x v="2"/>
    <m/>
  </r>
  <r>
    <n v="175"/>
    <s v="C8/021"/>
    <s v="Foluso"/>
    <s v="Ayobami"/>
    <s v="Atiba"/>
    <s v="Female"/>
    <x v="7"/>
    <s v="Nigeria"/>
    <x v="0"/>
    <s v="University of the Witwatersrand"/>
    <m/>
    <d v="2018-03-01T00:00:00"/>
    <d v="2024-09-20T00:00:00"/>
    <n v="79"/>
    <m/>
    <m/>
    <m/>
    <n v="79"/>
    <x v="125"/>
    <x v="0"/>
    <n v="77"/>
    <x v="0"/>
    <m/>
  </r>
  <r>
    <n v="176"/>
    <s v="C8/024"/>
    <s v="Oluwafemi"/>
    <s v="Akinyele"/>
    <s v="Popoola"/>
    <s v="Male"/>
    <x v="7"/>
    <s v="Nigeria"/>
    <x v="0"/>
    <s v="University of Ibadan"/>
    <m/>
    <d v="2018-03-01T00:00:00"/>
    <d v="2024-09-20T00:00:00"/>
    <n v="79"/>
    <m/>
    <m/>
    <m/>
    <n v="79"/>
    <x v="24"/>
    <x v="1"/>
    <s v="In progress: Above 60 months"/>
    <x v="2"/>
    <m/>
  </r>
  <r>
    <n v="177"/>
    <s v="C8/025"/>
    <s v="Catherine"/>
    <m/>
    <s v="Kafu"/>
    <s v="Female"/>
    <x v="7"/>
    <s v="Kenya"/>
    <x v="2"/>
    <s v="University of the Witwatersrand"/>
    <m/>
    <d v="2018-03-01T00:00:00"/>
    <d v="2024-09-20T00:00:00"/>
    <n v="79"/>
    <m/>
    <m/>
    <m/>
    <n v="79"/>
    <x v="24"/>
    <x v="1"/>
    <s v="In progress: Above 60 months"/>
    <x v="2"/>
    <m/>
  </r>
  <r>
    <n v="178"/>
    <s v="C8/026"/>
    <s v="Agnes"/>
    <s v="Jemuge"/>
    <s v="Maleyo"/>
    <s v="Female"/>
    <x v="7"/>
    <s v="Kenya"/>
    <x v="2"/>
    <s v="University of Nairobi"/>
    <m/>
    <d v="2018-03-01T00:00:00"/>
    <d v="2024-09-20T00:00:00"/>
    <n v="79"/>
    <m/>
    <m/>
    <m/>
    <n v="79"/>
    <x v="24"/>
    <x v="1"/>
    <s v="In progress: Above 60 months"/>
    <x v="2"/>
    <m/>
  </r>
  <r>
    <n v="179"/>
    <s v="C9/001"/>
    <s v="Ernest"/>
    <s v="Yamie"/>
    <s v="Moya"/>
    <s v="Male"/>
    <x v="8"/>
    <s v="Malawi"/>
    <x v="8"/>
    <s v="University of the Malawi"/>
    <m/>
    <d v="2019-03-01T00:00:00"/>
    <d v="2024-09-20T00:00:00"/>
    <m/>
    <m/>
    <m/>
    <m/>
    <n v="60"/>
    <x v="126"/>
    <x v="0"/>
    <n v="60"/>
    <x v="0"/>
    <m/>
  </r>
  <r>
    <n v="180"/>
    <s v="C9/002"/>
    <s v="Olujide"/>
    <s v="Olusesan"/>
    <s v="Arije"/>
    <s v="Male"/>
    <x v="8"/>
    <s v="Nigeria"/>
    <x v="4"/>
    <s v="University of the Witwatersrand"/>
    <m/>
    <d v="2019-03-01T00:00:00"/>
    <d v="2024-09-20T00:00:00"/>
    <m/>
    <m/>
    <m/>
    <m/>
    <n v="56"/>
    <x v="127"/>
    <x v="0"/>
    <n v="56"/>
    <x v="0"/>
    <m/>
  </r>
  <r>
    <n v="181"/>
    <s v="C9/003"/>
    <s v="Skye"/>
    <s v="Nandi"/>
    <s v="Adams"/>
    <s v="Female"/>
    <x v="8"/>
    <s v="South Africa"/>
    <x v="5"/>
    <s v="University of the Witwatersrand"/>
    <m/>
    <d v="2019-03-01T00:00:00"/>
    <d v="2024-09-20T00:00:00"/>
    <m/>
    <m/>
    <m/>
    <m/>
    <n v="44"/>
    <x v="110"/>
    <x v="0"/>
    <n v="44"/>
    <x v="1"/>
    <m/>
  </r>
  <r>
    <n v="182"/>
    <s v="C9/004"/>
    <s v="Noel"/>
    <m/>
    <s v="Korukire"/>
    <s v="Male"/>
    <x v="8"/>
    <s v="Rwanda"/>
    <x v="1"/>
    <s v="University of Rwanda"/>
    <m/>
    <d v="2019-03-01T00:00:00"/>
    <d v="2024-09-20T00:00:00"/>
    <n v="67"/>
    <m/>
    <m/>
    <m/>
    <n v="67"/>
    <x v="24"/>
    <x v="1"/>
    <s v="In progress: Above 60 months"/>
    <x v="2"/>
    <m/>
  </r>
  <r>
    <n v="183"/>
    <s v="C9/005"/>
    <s v="Priscille"/>
    <m/>
    <s v="Musabirema"/>
    <s v="Female"/>
    <x v="8"/>
    <s v="Rwanda"/>
    <x v="1"/>
    <s v="University of the Witwatersrand"/>
    <m/>
    <d v="2019-03-01T00:00:00"/>
    <d v="2024-09-20T00:00:00"/>
    <m/>
    <m/>
    <m/>
    <m/>
    <n v="57"/>
    <x v="128"/>
    <x v="0"/>
    <n v="57"/>
    <x v="0"/>
    <m/>
  </r>
  <r>
    <n v="184"/>
    <s v="C9/006"/>
    <s v="Lilian"/>
    <s v="Nkirote"/>
    <s v="Njagi"/>
    <s v="Female"/>
    <x v="8"/>
    <s v="Kenya"/>
    <x v="6"/>
    <s v="University of Nairobi"/>
    <m/>
    <d v="2019-03-01T00:00:00"/>
    <d v="2024-09-20T00:00:00"/>
    <n v="67"/>
    <d v="2023-09-01T00:00:00"/>
    <d v="2024-06-30T00:00:00"/>
    <n v="10"/>
    <n v="67"/>
    <x v="24"/>
    <x v="1"/>
    <s v="In progress: Above 60 months"/>
    <x v="2"/>
    <m/>
  </r>
  <r>
    <n v="185"/>
    <s v="C9/007"/>
    <s v="Leonidas"/>
    <m/>
    <s v="Banamwana"/>
    <s v="Male"/>
    <x v="8"/>
    <s v="Rwanda"/>
    <x v="1"/>
    <s v="University of Rwanda"/>
    <m/>
    <d v="2019-03-01T00:00:00"/>
    <d v="2024-09-20T00:00:00"/>
    <n v="67"/>
    <m/>
    <m/>
    <m/>
    <n v="67"/>
    <x v="24"/>
    <x v="1"/>
    <s v="In progress: Above 60 months"/>
    <x v="2"/>
    <m/>
  </r>
  <r>
    <n v="186"/>
    <s v="C9/008"/>
    <s v="Charles "/>
    <m/>
    <s v="Ssemugabo"/>
    <s v="Male"/>
    <x v="8"/>
    <s v="Uganda"/>
    <x v="10"/>
    <s v="Makerere University"/>
    <m/>
    <d v="2019-03-01T00:00:00"/>
    <d v="2024-09-20T00:00:00"/>
    <m/>
    <m/>
    <m/>
    <m/>
    <n v="55"/>
    <x v="129"/>
    <x v="0"/>
    <n v="55"/>
    <x v="0"/>
    <m/>
  </r>
  <r>
    <n v="187"/>
    <s v="C9/009"/>
    <s v="Cyril"/>
    <s v="Nyalik"/>
    <s v="Ogada"/>
    <s v="Male"/>
    <x v="8"/>
    <s v="Kenya"/>
    <x v="6"/>
    <s v="University of the Witwatersrand"/>
    <m/>
    <d v="2019-03-01T00:00:00"/>
    <d v="2024-09-20T00:00:00"/>
    <n v="67"/>
    <m/>
    <m/>
    <m/>
    <n v="67"/>
    <x v="24"/>
    <x v="1"/>
    <s v="In progress: Above 60 months"/>
    <x v="2"/>
    <m/>
  </r>
  <r>
    <n v="188"/>
    <s v="C9/010"/>
    <s v="Evelyne"/>
    <m/>
    <s v="Kantarama"/>
    <s v="Female"/>
    <x v="8"/>
    <s v="Rwanda"/>
    <x v="1"/>
    <s v="University of Rwanda"/>
    <m/>
    <d v="2019-03-01T00:00:00"/>
    <d v="2024-09-20T00:00:00"/>
    <m/>
    <m/>
    <m/>
    <m/>
    <n v="56"/>
    <x v="130"/>
    <x v="0"/>
    <n v="56"/>
    <x v="0"/>
    <m/>
  </r>
  <r>
    <n v="189"/>
    <s v="C9/011"/>
    <s v="Wilfred"/>
    <m/>
    <s v="Eneku"/>
    <s v="Male"/>
    <x v="8"/>
    <s v="Uganda"/>
    <x v="10"/>
    <s v="Makerere University"/>
    <m/>
    <d v="2019-03-01T00:00:00"/>
    <d v="2024-09-20T00:00:00"/>
    <n v="67"/>
    <m/>
    <m/>
    <m/>
    <n v="67"/>
    <x v="24"/>
    <x v="1"/>
    <s v="In progress: Above 60 months"/>
    <x v="2"/>
    <m/>
  </r>
  <r>
    <n v="190"/>
    <s v="C9/012"/>
    <s v="Kirsty"/>
    <m/>
    <s v="Van Stormbroek"/>
    <s v="Female"/>
    <x v="8"/>
    <s v="South Africa"/>
    <x v="5"/>
    <s v="University of the Witwatersrand"/>
    <m/>
    <d v="2019-03-01T00:00:00"/>
    <d v="2024-09-20T00:00:00"/>
    <n v="67"/>
    <m/>
    <m/>
    <m/>
    <n v="67"/>
    <x v="98"/>
    <x v="0"/>
    <n v="63"/>
    <x v="0"/>
    <m/>
  </r>
  <r>
    <n v="191"/>
    <s v="C9/013"/>
    <s v="Funmito"/>
    <s v="Omolola"/>
    <s v="Fehintola"/>
    <s v="Female"/>
    <x v="8"/>
    <s v="Nigeria"/>
    <x v="4"/>
    <s v="University of Ibadan"/>
    <m/>
    <d v="2019-03-01T00:00:00"/>
    <d v="2024-09-20T00:00:00"/>
    <m/>
    <d v="2023-05-01T00:00:00"/>
    <d v="2023-10-30T00:00:00"/>
    <n v="6"/>
    <n v="56"/>
    <x v="131"/>
    <x v="0"/>
    <n v="56"/>
    <x v="0"/>
    <m/>
  </r>
  <r>
    <n v="192"/>
    <s v="C9/014"/>
    <s v="OLUFUNMILOLA"/>
    <s v="BAMIDELE"/>
    <s v="MAKANJUOLA"/>
    <s v="Female"/>
    <x v="8"/>
    <s v="Nigeria"/>
    <x v="0"/>
    <s v="University of Ibadan"/>
    <m/>
    <d v="2019-03-01T00:00:00"/>
    <d v="2024-09-20T00:00:00"/>
    <n v="67"/>
    <m/>
    <m/>
    <m/>
    <n v="67"/>
    <x v="24"/>
    <x v="1"/>
    <s v="In progress: Above 60 months"/>
    <x v="2"/>
    <m/>
  </r>
  <r>
    <n v="193"/>
    <s v="C9/015"/>
    <s v="Abiket"/>
    <s v="Nanfizat"/>
    <s v="Alamukii"/>
    <s v="Female"/>
    <x v="8"/>
    <s v="Nigeria"/>
    <x v="0"/>
    <s v="University of Ibadan"/>
    <m/>
    <d v="2019-03-01T00:00:00"/>
    <d v="2024-09-20T00:00:00"/>
    <m/>
    <m/>
    <m/>
    <m/>
    <n v="54"/>
    <x v="132"/>
    <x v="0"/>
    <n v="54"/>
    <x v="0"/>
    <m/>
  </r>
  <r>
    <n v="194"/>
    <s v="C9/016"/>
    <s v="Olindah"/>
    <s v="Mkhonto"/>
    <s v="Silaule"/>
    <s v="Female"/>
    <x v="8"/>
    <s v="South Africa"/>
    <x v="5"/>
    <s v="University of the Witwatersrand"/>
    <m/>
    <d v="2019-03-01T00:00:00"/>
    <d v="2024-09-20T00:00:00"/>
    <m/>
    <m/>
    <m/>
    <m/>
    <n v="63"/>
    <x v="133"/>
    <x v="0"/>
    <n v="63"/>
    <x v="0"/>
    <m/>
  </r>
  <r>
    <n v="195"/>
    <s v="C9/018"/>
    <s v="Abimbola  "/>
    <s v="Margaret"/>
    <s v="Obimakinde"/>
    <s v="Female"/>
    <x v="8"/>
    <s v="Nigeria"/>
    <x v="0"/>
    <s v="University of the Witwatersrand"/>
    <m/>
    <d v="2019-03-01T00:00:00"/>
    <d v="2024-09-20T00:00:00"/>
    <m/>
    <m/>
    <m/>
    <m/>
    <n v="58"/>
    <x v="134"/>
    <x v="0"/>
    <n v="58"/>
    <x v="0"/>
    <m/>
  </r>
  <r>
    <n v="196"/>
    <s v="C9/019"/>
    <s v="Ronald"/>
    <s v="Kibet"/>
    <s v="Tonui"/>
    <s v="Male"/>
    <x v="8"/>
    <s v="Kenya"/>
    <x v="2"/>
    <s v="University of the Witwatersrand"/>
    <m/>
    <d v="2019-03-01T00:00:00"/>
    <d v="2024-09-20T00:00:00"/>
    <n v="67"/>
    <m/>
    <m/>
    <m/>
    <n v="67"/>
    <x v="24"/>
    <x v="1"/>
    <s v="In progress: Above 60 months"/>
    <x v="2"/>
    <m/>
  </r>
  <r>
    <n v="197"/>
    <s v="C9/020"/>
    <s v="Omolayo "/>
    <s v="Bukola "/>
    <s v="Oluwatope"/>
    <s v="Female"/>
    <x v="8"/>
    <s v="Nigeria"/>
    <x v="4"/>
    <s v="Obafemi Awolowo University"/>
    <m/>
    <d v="2019-03-01T00:00:00"/>
    <d v="2024-09-20T00:00:00"/>
    <m/>
    <m/>
    <m/>
    <m/>
    <n v="47"/>
    <x v="135"/>
    <x v="0"/>
    <n v="47"/>
    <x v="1"/>
    <m/>
  </r>
  <r>
    <n v="198"/>
    <s v="C9/021"/>
    <s v="Alex "/>
    <s v="John"/>
    <s v="Ntamatungiro"/>
    <s v="Male"/>
    <x v="8"/>
    <s v="Tanzania"/>
    <x v="3"/>
    <s v="University of the Witwatersrand"/>
    <m/>
    <d v="2019-03-01T00:00:00"/>
    <d v="2024-09-20T00:00:00"/>
    <m/>
    <m/>
    <m/>
    <m/>
    <n v="59"/>
    <x v="136"/>
    <x v="0"/>
    <n v="59"/>
    <x v="0"/>
    <m/>
  </r>
  <r>
    <n v="199"/>
    <s v="C9/022"/>
    <s v="Glory "/>
    <m/>
    <s v="Mzembe"/>
    <s v="Female"/>
    <x v="8"/>
    <s v="Malawi"/>
    <x v="8"/>
    <s v="University of the Malawi"/>
    <m/>
    <d v="2019-03-01T00:00:00"/>
    <d v="2024-09-20T00:00:00"/>
    <n v="67"/>
    <d v="2023-06-01T00:00:00"/>
    <d v="2024-05-31T00:00:00"/>
    <n v="12"/>
    <n v="67"/>
    <x v="24"/>
    <x v="1"/>
    <s v="In progress: Above 60 months"/>
    <x v="2"/>
    <m/>
  </r>
  <r>
    <n v="200"/>
    <s v="C9/023"/>
    <s v="Temitope "/>
    <m/>
    <s v="Ilori"/>
    <s v="Female"/>
    <x v="8"/>
    <s v="Nigeria"/>
    <x v="0"/>
    <s v="University of Ibadan"/>
    <m/>
    <d v="2019-03-01T00:00:00"/>
    <d v="2024-09-20T00:00:00"/>
    <n v="67"/>
    <m/>
    <m/>
    <m/>
    <n v="67"/>
    <x v="24"/>
    <x v="1"/>
    <s v="In progress: Above 60 months"/>
    <x v="2"/>
    <m/>
  </r>
  <r>
    <n v="201"/>
    <s v="C10/001"/>
    <s v="Alice"/>
    <m/>
    <s v="Muhayimana"/>
    <s v="Female"/>
    <x v="9"/>
    <s v="Rwanda"/>
    <x v="1"/>
    <s v="University of the Witwatersrand"/>
    <m/>
    <d v="2020-03-01T00:00:00"/>
    <d v="2024-09-20T00:00:00"/>
    <n v="55"/>
    <m/>
    <m/>
    <m/>
    <n v="55"/>
    <x v="137"/>
    <x v="0"/>
    <n v="55"/>
    <x v="0"/>
    <m/>
  </r>
  <r>
    <n v="202"/>
    <s v="C10/002"/>
    <s v="Aline"/>
    <m/>
    <s v="Uwase"/>
    <s v="Female"/>
    <x v="9"/>
    <s v="Rwanda"/>
    <x v="1"/>
    <s v="University of the Witwatersrand"/>
    <m/>
    <d v="2020-03-01T00:00:00"/>
    <d v="2024-09-20T00:00:00"/>
    <n v="55"/>
    <m/>
    <m/>
    <m/>
    <n v="55"/>
    <x v="24"/>
    <x v="1"/>
    <s v="In progress: Below 60 Months"/>
    <x v="3"/>
    <m/>
  </r>
  <r>
    <n v="203"/>
    <s v="C10/003"/>
    <s v="Jean de la Croix"/>
    <s v="Allen"/>
    <s v="Ingabire"/>
    <s v="Male"/>
    <x v="9"/>
    <s v="Rwanda"/>
    <x v="1"/>
    <s v="University of Rwanda"/>
    <m/>
    <d v="2020-03-01T00:00:00"/>
    <d v="2024-09-20T00:00:00"/>
    <n v="55"/>
    <m/>
    <m/>
    <m/>
    <n v="55"/>
    <x v="24"/>
    <x v="1"/>
    <s v="In progress: Below 60 Months"/>
    <x v="3"/>
    <m/>
  </r>
  <r>
    <n v="204"/>
    <s v="C10/004"/>
    <s v="Aneth"/>
    <s v="Vedastus"/>
    <s v="Kalinjuma"/>
    <s v="Female"/>
    <x v="9"/>
    <s v="Tanzania"/>
    <x v="3"/>
    <s v="University of the Witwatersrand"/>
    <m/>
    <d v="2020-03-01T00:00:00"/>
    <d v="2024-09-20T00:00:00"/>
    <n v="55"/>
    <m/>
    <m/>
    <m/>
    <n v="55"/>
    <x v="24"/>
    <x v="1"/>
    <s v="In progress: Below 60 Months"/>
    <x v="3"/>
    <m/>
  </r>
  <r>
    <n v="205"/>
    <s v="C10/005"/>
    <s v="Apatsa"/>
    <m/>
    <s v="Selemani"/>
    <s v="Male"/>
    <x v="9"/>
    <s v="Malawi"/>
    <x v="8"/>
    <s v="University of the Witwatersrand"/>
    <m/>
    <d v="2020-03-01T00:00:00"/>
    <d v="2024-09-20T00:00:00"/>
    <n v="55"/>
    <m/>
    <m/>
    <m/>
    <n v="55"/>
    <x v="24"/>
    <x v="1"/>
    <s v="In progress: Below 60 Months"/>
    <x v="3"/>
    <m/>
  </r>
  <r>
    <n v="206"/>
    <s v="C10/006"/>
    <s v="Beryl"/>
    <s v="Chelangat"/>
    <s v="Maritim"/>
    <s v="Female"/>
    <x v="9"/>
    <s v="Kenya"/>
    <x v="2"/>
    <s v="University of the Witwatersrand"/>
    <m/>
    <d v="2020-03-01T00:00:00"/>
    <d v="2024-09-20T00:00:00"/>
    <m/>
    <m/>
    <m/>
    <m/>
    <n v="43"/>
    <x v="138"/>
    <x v="0"/>
    <n v="43"/>
    <x v="1"/>
    <m/>
  </r>
  <r>
    <n v="207"/>
    <s v="C10/007"/>
    <s v="Chinenyenwa"/>
    <s v="Maria Dorathy"/>
    <s v="Ohia"/>
    <s v="Female"/>
    <x v="9"/>
    <s v="Nigeria"/>
    <x v="0"/>
    <s v="University of Ibadan"/>
    <m/>
    <d v="2020-03-01T00:00:00"/>
    <d v="2024-09-20T00:00:00"/>
    <m/>
    <m/>
    <m/>
    <m/>
    <n v="22"/>
    <x v="111"/>
    <x v="0"/>
    <n v="22"/>
    <x v="1"/>
    <s v="* Had commenced her PhD before joining CARTA"/>
  </r>
  <r>
    <n v="208"/>
    <s v="C10/009"/>
    <s v="Emmanuel"/>
    <m/>
    <s v="Nzabonimana"/>
    <s v="Male"/>
    <x v="9"/>
    <s v="Rwanda"/>
    <x v="1"/>
    <s v="University of the Witwatersrand"/>
    <m/>
    <d v="2020-03-01T00:00:00"/>
    <d v="2024-09-20T00:00:00"/>
    <n v="55"/>
    <m/>
    <m/>
    <m/>
    <n v="55"/>
    <x v="24"/>
    <x v="1"/>
    <s v="In progress: Below 60 Months"/>
    <x v="3"/>
    <m/>
  </r>
  <r>
    <n v="209"/>
    <s v="C10/010"/>
    <s v="Frederick "/>
    <m/>
    <s v="Oporia"/>
    <s v="Male"/>
    <x v="9"/>
    <s v="Uganda"/>
    <x v="10"/>
    <s v="Makerere University"/>
    <m/>
    <d v="2020-03-01T00:00:00"/>
    <d v="2024-09-20T00:00:00"/>
    <m/>
    <m/>
    <m/>
    <m/>
    <n v="45"/>
    <x v="139"/>
    <x v="0"/>
    <n v="45"/>
    <x v="1"/>
    <m/>
  </r>
  <r>
    <n v="210"/>
    <s v="C10/011"/>
    <s v="James"/>
    <s v="Mburu"/>
    <s v="Kang'ethe"/>
    <s v="Male"/>
    <x v="9"/>
    <s v="Kenya"/>
    <x v="6"/>
    <s v="University of Nairobi"/>
    <m/>
    <d v="2020-03-01T00:00:00"/>
    <d v="2024-09-20T00:00:00"/>
    <n v="55"/>
    <m/>
    <m/>
    <m/>
    <n v="55"/>
    <x v="24"/>
    <x v="1"/>
    <s v="In progress: Below 60 Months"/>
    <x v="3"/>
    <m/>
  </r>
  <r>
    <n v="211"/>
    <s v="C10/012"/>
    <s v="James"/>
    <m/>
    <s v="Muleme"/>
    <s v="Male"/>
    <x v="9"/>
    <s v="Uganda"/>
    <x v="10"/>
    <s v="Makerere University"/>
    <m/>
    <d v="2020-03-01T00:00:00"/>
    <d v="2024-09-20T00:00:00"/>
    <m/>
    <m/>
    <m/>
    <m/>
    <n v="45"/>
    <x v="140"/>
    <x v="0"/>
    <n v="45"/>
    <x v="1"/>
    <m/>
  </r>
  <r>
    <n v="212"/>
    <s v="C10/013"/>
    <s v="Kganetso"/>
    <s v="-"/>
    <s v="Sekome"/>
    <s v="Male"/>
    <x v="9"/>
    <s v="South Africa"/>
    <x v="5"/>
    <s v="University of the Witwatersrand"/>
    <m/>
    <d v="2020-03-01T00:00:00"/>
    <d v="2024-09-20T00:00:00"/>
    <n v="55"/>
    <m/>
    <m/>
    <m/>
    <n v="55"/>
    <x v="24"/>
    <x v="1"/>
    <s v="In progress: Below 60 Months"/>
    <x v="3"/>
    <m/>
  </r>
  <r>
    <n v="213"/>
    <s v="C10/014"/>
    <s v="Marifa"/>
    <m/>
    <s v="Muchemwa"/>
    <s v="Female"/>
    <x v="9"/>
    <s v="Zimbabwe"/>
    <x v="5"/>
    <s v="University of the Witwatersrand"/>
    <m/>
    <d v="2020-03-01T00:00:00"/>
    <d v="2024-09-20T00:00:00"/>
    <m/>
    <m/>
    <m/>
    <m/>
    <n v="44"/>
    <x v="141"/>
    <x v="0"/>
    <n v="44"/>
    <x v="1"/>
    <m/>
  </r>
  <r>
    <n v="214"/>
    <s v="C10/015"/>
    <s v="Mary"/>
    <s v="Ogbenyi"/>
    <s v="Ugalahi"/>
    <s v="Female"/>
    <x v="9"/>
    <s v="Nigeria"/>
    <x v="0"/>
    <s v="University of Ibadan"/>
    <m/>
    <d v="2020-03-01T00:00:00"/>
    <d v="2024-09-20T00:00:00"/>
    <n v="55"/>
    <m/>
    <m/>
    <m/>
    <n v="55"/>
    <x v="24"/>
    <x v="1"/>
    <s v="In progress: Below 60 Months"/>
    <x v="3"/>
    <m/>
  </r>
  <r>
    <n v="215"/>
    <s v="C10/016"/>
    <s v="Maureen"/>
    <s v="Daisy"/>
    <s v="Majamanda"/>
    <s v="Female"/>
    <x v="9"/>
    <s v="Malawi"/>
    <x v="8"/>
    <s v="University of the Malawi"/>
    <m/>
    <d v="2020-03-01T00:00:00"/>
    <d v="2024-09-20T00:00:00"/>
    <n v="55"/>
    <m/>
    <m/>
    <m/>
    <n v="55"/>
    <x v="24"/>
    <x v="1"/>
    <s v="In progress: Below 60 Months"/>
    <x v="3"/>
    <m/>
  </r>
  <r>
    <n v="216"/>
    <s v="C10/017"/>
    <s v="Monday"/>
    <s v="Daniel"/>
    <s v="Olodu"/>
    <s v="Male"/>
    <x v="9"/>
    <s v="Nigeria"/>
    <x v="4"/>
    <s v="University of Ibadan"/>
    <m/>
    <d v="2020-03-01T00:00:00"/>
    <d v="2024-09-20T00:00:00"/>
    <n v="55"/>
    <m/>
    <m/>
    <m/>
    <n v="55"/>
    <x v="24"/>
    <x v="1"/>
    <s v="In progress: Below 60 Months"/>
    <x v="3"/>
    <m/>
  </r>
  <r>
    <n v="217"/>
    <s v="C10/018"/>
    <s v="Oluwatosin"/>
    <s v="Eunice"/>
    <s v="Olorunmoteni"/>
    <s v="Female"/>
    <x v="9"/>
    <s v="Nigeria"/>
    <x v="4"/>
    <s v="University of the Witwatersrand"/>
    <m/>
    <d v="2020-03-01T00:00:00"/>
    <d v="2024-09-20T00:00:00"/>
    <n v="55"/>
    <m/>
    <m/>
    <m/>
    <n v="55"/>
    <x v="24"/>
    <x v="1"/>
    <s v="In progress: Below 60 Months"/>
    <x v="3"/>
    <m/>
  </r>
  <r>
    <n v="218"/>
    <s v="C10/019"/>
    <s v="Omotade"/>
    <s v="Adebimpe"/>
    <s v="Ijarotimi"/>
    <s v="Female"/>
    <x v="9"/>
    <s v="Nigeria"/>
    <x v="4"/>
    <s v="University of Ibadan"/>
    <m/>
    <d v="2020-03-01T00:00:00"/>
    <d v="2024-09-20T00:00:00"/>
    <n v="55"/>
    <m/>
    <m/>
    <m/>
    <n v="55"/>
    <x v="24"/>
    <x v="1"/>
    <s v="In progress: Below 60 Months"/>
    <x v="3"/>
    <m/>
  </r>
  <r>
    <n v="219"/>
    <s v="C10/020"/>
    <s v="Patience"/>
    <m/>
    <s v="Shamu"/>
    <s v="Female"/>
    <x v="9"/>
    <s v="Zimbabwe"/>
    <x v="5"/>
    <s v="University of the Witwatersrand"/>
    <m/>
    <d v="2020-03-01T00:00:00"/>
    <d v="2024-09-20T00:00:00"/>
    <n v="55"/>
    <m/>
    <m/>
    <m/>
    <n v="55"/>
    <x v="24"/>
    <x v="1"/>
    <s v="In progress: Below 60 Months"/>
    <x v="3"/>
    <m/>
  </r>
  <r>
    <n v="220"/>
    <s v="C10/021"/>
    <s v="Shakeerah "/>
    <s v="Olaide"/>
    <s v="GBADEBO"/>
    <s v="Female"/>
    <x v="9"/>
    <s v="Nigeria"/>
    <x v="0"/>
    <s v="University of Ibadan"/>
    <m/>
    <d v="2020-03-01T00:00:00"/>
    <d v="2024-09-20T00:00:00"/>
    <n v="55"/>
    <d v="2024-05-01T00:00:00"/>
    <d v="2024-08-31T00:00:00"/>
    <n v="4"/>
    <n v="55"/>
    <x v="24"/>
    <x v="1"/>
    <s v="In progress: Below 60 Months"/>
    <x v="3"/>
    <m/>
  </r>
  <r>
    <n v="221"/>
    <s v="C10/022"/>
    <s v="Stefanie"/>
    <m/>
    <s v="Vermaak"/>
    <s v="Female"/>
    <x v="9"/>
    <s v="South Africa"/>
    <x v="5"/>
    <s v="University of the Witwatersrand"/>
    <m/>
    <d v="2020-03-01T00:00:00"/>
    <d v="2024-09-20T00:00:00"/>
    <n v="55"/>
    <m/>
    <m/>
    <m/>
    <n v="55"/>
    <x v="24"/>
    <x v="1"/>
    <s v="In progress: Below 60 Months"/>
    <x v="3"/>
    <m/>
  </r>
  <r>
    <n v="222"/>
    <s v="C10/023"/>
    <s v="Takondwa"/>
    <s v="Connis"/>
    <s v="Bakuwa"/>
    <s v="Female"/>
    <x v="9"/>
    <s v="Malawi"/>
    <x v="8"/>
    <s v="University of the Witwatersrand"/>
    <m/>
    <d v="2020-03-01T00:00:00"/>
    <d v="2024-09-20T00:00:00"/>
    <n v="55"/>
    <m/>
    <m/>
    <m/>
    <n v="55"/>
    <x v="24"/>
    <x v="1"/>
    <s v="In progress: Below 60 Months"/>
    <x v="3"/>
    <m/>
  </r>
  <r>
    <n v="223"/>
    <s v="C10/024"/>
    <s v="Temitope"/>
    <s v="Olumuyiwa"/>
    <s v="Ojo"/>
    <s v="Male"/>
    <x v="9"/>
    <s v="Nigeria"/>
    <x v="4"/>
    <s v="University of the Witwatersrand"/>
    <m/>
    <d v="2020-03-01T00:00:00"/>
    <d v="2024-09-20T00:00:00"/>
    <n v="55"/>
    <m/>
    <m/>
    <m/>
    <n v="55"/>
    <x v="24"/>
    <x v="1"/>
    <s v="In progress: Below 60 Months"/>
    <x v="3"/>
    <m/>
  </r>
  <r>
    <n v="224"/>
    <s v="C10/025"/>
    <s v="Yetunde"/>
    <s v="A"/>
    <s v="Onimode"/>
    <s v="Female"/>
    <x v="9"/>
    <s v="Nigeria"/>
    <x v="0"/>
    <s v="University of the Witwatersrand"/>
    <m/>
    <d v="2020-03-01T00:00:00"/>
    <d v="2024-09-20T00:00:00"/>
    <n v="55"/>
    <m/>
    <m/>
    <m/>
    <n v="55"/>
    <x v="24"/>
    <x v="1"/>
    <s v="In progress: Below 60 Months"/>
    <x v="3"/>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n v="1"/>
    <s v="C6/020"/>
    <s v="Aanuoluwapo"/>
    <s v="Omobolanle"/>
    <s v="Olajubu"/>
    <s v="Female"/>
    <n v="6"/>
    <s v="Nigeria"/>
    <s v="Obafemi Awolowo University"/>
    <s v="Obafemi Awolowo University"/>
    <d v="2014-09-26T00:00:00"/>
    <d v="2016-03-01T00:00:00"/>
    <d v="2025-07-28T00:00:00"/>
    <m/>
    <m/>
    <m/>
    <m/>
    <n v="28"/>
    <d v="2018-06-30T00:00:00"/>
    <s v="Completed"/>
    <n v="28"/>
    <s v=" Completed:On time"/>
    <n v="46"/>
  </r>
  <r>
    <n v="2"/>
    <s v="C9/015"/>
    <s v="Abiket"/>
    <s v="Nanfizat"/>
    <s v="Alamukii"/>
    <s v="Female"/>
    <n v="9"/>
    <s v="Nigeria"/>
    <s v="University of Ibadan"/>
    <s v="University of Ibadan"/>
    <d v="2016-02-17T00:00:00"/>
    <d v="2019-03-01T00:00:00"/>
    <d v="2025-07-28T00:00:00"/>
    <m/>
    <m/>
    <m/>
    <m/>
    <n v="54"/>
    <d v="2023-08-25T00:00:00"/>
    <s v="Completed"/>
    <n v="54"/>
    <s v="Completed:Delayed"/>
    <n v="91"/>
  </r>
  <r>
    <n v="3"/>
    <s v="C9/018"/>
    <s v="Abimbola  "/>
    <s v="Margaret"/>
    <s v="Obimakinde"/>
    <s v="Female"/>
    <n v="9"/>
    <s v="Nigeria"/>
    <s v="University of Ibadan"/>
    <s v="University of the Witwatersrand"/>
    <d v="2019-07-01T00:00:00"/>
    <d v="2019-03-01T00:00:00"/>
    <d v="2025-07-28T00:00:00"/>
    <m/>
    <m/>
    <m/>
    <m/>
    <n v="58"/>
    <d v="2023-12-20T00:00:00"/>
    <s v="Completed"/>
    <n v="58"/>
    <s v="Completed:Delayed"/>
    <n v="54"/>
  </r>
  <r>
    <n v="4"/>
    <s v="C2/013"/>
    <s v="Abiodun"/>
    <s v="Olufunke"/>
    <s v="Oluwatoba"/>
    <s v="Female"/>
    <n v="2"/>
    <s v="Nigeria"/>
    <s v="University of Ibadan"/>
    <s v="University of Ibadan"/>
    <d v="2012-01-12T00:00:00"/>
    <d v="2012-03-01T00:00:00"/>
    <d v="2025-07-28T00:00:00"/>
    <m/>
    <m/>
    <m/>
    <m/>
    <n v="93"/>
    <d v="2019-11-18T00:00:00"/>
    <s v="Completed"/>
    <n v="93"/>
    <s v="Completed:Delayed"/>
    <n v="95"/>
  </r>
  <r>
    <n v="5"/>
    <s v="C7/003"/>
    <s v="Abiola"/>
    <s v="Olubusola"/>
    <s v="Komolafe"/>
    <s v="Female"/>
    <n v="7"/>
    <s v="Nigeria"/>
    <s v="Obafemi Awolowo University"/>
    <s v="Obafemi Awolowo University"/>
    <d v="2016-03-29T00:00:00"/>
    <d v="2017-03-01T00:00:00"/>
    <d v="2025-07-28T00:00:00"/>
    <m/>
    <m/>
    <m/>
    <m/>
    <n v="34"/>
    <d v="2019-12-14T00:00:00"/>
    <s v="Completed"/>
    <n v="34"/>
    <s v=" Completed:On time"/>
    <n v="45"/>
  </r>
  <r>
    <n v="6"/>
    <s v="C2/001"/>
    <s v="Adebolajo"/>
    <m/>
    <s v="Adeyemo"/>
    <s v="Male"/>
    <n v="2"/>
    <s v="Nigeria"/>
    <s v="University of Ibadan"/>
    <s v="University of Ibadan"/>
    <d v="2012-01-16T00:00:00"/>
    <d v="2012-03-01T00:00:00"/>
    <d v="2025-07-28T00:00:00"/>
    <n v="161"/>
    <m/>
    <m/>
    <m/>
    <n v="161"/>
    <d v="2023-09-14T00:00:00"/>
    <s v="Completed"/>
    <n v="139"/>
    <s v="Completed:Delayed"/>
    <n v="140"/>
  </r>
  <r>
    <n v="7"/>
    <s v="C3/001"/>
    <s v="Adefolarin"/>
    <s v="Olufolake"/>
    <s v="Adeyinka"/>
    <s v="Female"/>
    <n v="3"/>
    <s v="Nigeria"/>
    <s v="University of Ibadan"/>
    <s v="University of Ibadan"/>
    <d v="2013-02-20T00:00:00"/>
    <d v="2013-03-01T00:00:00"/>
    <d v="2025-07-28T00:00:00"/>
    <m/>
    <m/>
    <m/>
    <m/>
    <n v="56"/>
    <d v="2017-10-30T00:00:00"/>
    <s v="Completed"/>
    <n v="56"/>
    <s v="Completed:Delayed"/>
    <n v="57"/>
  </r>
  <r>
    <n v="8"/>
    <s v="C8/002"/>
    <s v="Adeleye"/>
    <s v="Abiodun"/>
    <s v="Adeomi"/>
    <s v="Male"/>
    <n v="8"/>
    <s v="Nigeria"/>
    <s v="Obafemi Awolowo University"/>
    <s v="University of the Witwatersrand"/>
    <d v="2018-08-06T00:00:00"/>
    <d v="2018-03-01T00:00:00"/>
    <d v="2025-07-28T00:00:00"/>
    <m/>
    <m/>
    <m/>
    <m/>
    <n v="51"/>
    <d v="2022-05-01T00:00:00"/>
    <s v="Completed"/>
    <n v="51"/>
    <s v=" Completed:On time"/>
    <n v="45"/>
  </r>
  <r>
    <n v="9"/>
    <s v="C2/007"/>
    <s v="Adeniyi"/>
    <s v="Francis"/>
    <s v="Fagbamigbe"/>
    <s v="Male"/>
    <n v="2"/>
    <s v="Nigeria"/>
    <s v="University of Ibadan"/>
    <s v="University of Ibadan"/>
    <d v="2012-03-19T00:00:00"/>
    <d v="2012-03-01T00:00:00"/>
    <d v="2025-07-28T00:00:00"/>
    <m/>
    <m/>
    <m/>
    <m/>
    <n v="25"/>
    <d v="2014-03-31T00:00:00"/>
    <s v="Completed"/>
    <n v="25"/>
    <s v=" Completed:On time"/>
    <n v="25"/>
  </r>
  <r>
    <n v="10"/>
    <s v="C3/004"/>
    <s v="Adesola"/>
    <s v="Oluwafunmilola"/>
    <s v="Olumide"/>
    <s v="Female"/>
    <n v="3"/>
    <s v="Nigeria"/>
    <s v="University of Ibadan"/>
    <s v="University of Ibadan"/>
    <d v="2013-02-21T00:00:00"/>
    <d v="2013-03-01T00:00:00"/>
    <d v="2025-07-28T00:00:00"/>
    <m/>
    <m/>
    <m/>
    <m/>
    <n v="52"/>
    <d v="2017-06-30T00:00:00"/>
    <s v="Completed"/>
    <n v="52"/>
    <s v="Completed:Delayed"/>
    <n v="53"/>
  </r>
  <r>
    <n v="11"/>
    <s v="C4/002"/>
    <s v="Admire"/>
    <s v="Takuranhamo"/>
    <s v="Chikandiwa"/>
    <s v="Male"/>
    <n v="4"/>
    <s v="South Africa"/>
    <s v="University of the Witwatersrand"/>
    <s v="University of the Witwatersrand"/>
    <d v="2017-03-15T00:00:00"/>
    <d v="2014-03-01T00:00:00"/>
    <d v="2025-07-28T00:00:00"/>
    <m/>
    <m/>
    <m/>
    <m/>
    <n v="69"/>
    <d v="2019-11-30T00:00:00"/>
    <s v="Completed"/>
    <n v="69"/>
    <s v="Completed:Delayed"/>
    <n v="33"/>
  </r>
  <r>
    <n v="12"/>
    <s v="C9/021"/>
    <s v="Alex "/>
    <s v="John"/>
    <s v="Ntamatungiro"/>
    <s v="Male"/>
    <n v="9"/>
    <s v="Tanzania"/>
    <s v="Ifakara Health Institute"/>
    <s v="University of the Witwatersrand"/>
    <d v="2020-01-31T00:00:00"/>
    <d v="2019-03-01T00:00:00"/>
    <d v="2025-07-28T00:00:00"/>
    <m/>
    <m/>
    <m/>
    <m/>
    <n v="59"/>
    <d v="2024-01-22T00:00:00"/>
    <s v="Completed"/>
    <n v="59"/>
    <s v="Completed:Delayed"/>
    <n v="48"/>
  </r>
  <r>
    <n v="13"/>
    <s v="C7/002"/>
    <s v="Alexander"/>
    <s v="-"/>
    <s v="Kagaha"/>
    <s v="Male"/>
    <n v="7"/>
    <s v="Uganda"/>
    <s v="Makerere University"/>
    <s v="University of the Witwatersrand"/>
    <d v="2017-06-03T00:00:00"/>
    <d v="2017-03-01T00:00:00"/>
    <d v="2025-07-28T00:00:00"/>
    <m/>
    <m/>
    <m/>
    <m/>
    <n v="51"/>
    <d v="2021-05-18T00:00:00"/>
    <s v="Completed"/>
    <n v="51"/>
    <s v=" Completed:On time"/>
    <n v="48"/>
  </r>
  <r>
    <n v="14"/>
    <s v="C10/001"/>
    <s v="Alice"/>
    <m/>
    <s v="Muhayimana"/>
    <s v="Female"/>
    <n v="10"/>
    <s v="Rwanda"/>
    <s v="University of Rwanda"/>
    <s v="University of the Witwatersrand"/>
    <d v="2020-01-31T00:00:00"/>
    <d v="2020-03-01T00:00:00"/>
    <d v="2025-07-28T00:00:00"/>
    <n v="65"/>
    <m/>
    <m/>
    <m/>
    <n v="65"/>
    <d v="2024-09-03T00:00:00"/>
    <s v="Completed"/>
    <n v="55"/>
    <s v="Completed:Delayed"/>
    <n v="56"/>
  </r>
  <r>
    <n v="15"/>
    <s v="C2/002"/>
    <s v="Alinane Linda"/>
    <m/>
    <s v="Nyondo-Mipando"/>
    <s v="Female"/>
    <n v="2"/>
    <s v="Malawi"/>
    <s v="University of Malawi"/>
    <s v="University of Malawi"/>
    <d v="2012-01-09T00:00:00"/>
    <d v="2012-03-01T00:00:00"/>
    <d v="2025-07-28T00:00:00"/>
    <m/>
    <m/>
    <m/>
    <m/>
    <n v="49"/>
    <d v="2016-03-31T00:00:00"/>
    <s v="Completed"/>
    <n v="49"/>
    <s v=" Completed:On time"/>
    <n v="51"/>
  </r>
  <r>
    <n v="16"/>
    <s v="C4/003"/>
    <s v="Andrew"/>
    <s v="-"/>
    <s v="Tamale"/>
    <s v="Male"/>
    <n v="4"/>
    <s v="Uganda"/>
    <s v="Makerere University"/>
    <s v="Makerere University"/>
    <d v="2014-03-12T00:00:00"/>
    <d v="2014-03-01T00:00:00"/>
    <d v="2025-07-28T00:00:00"/>
    <m/>
    <m/>
    <m/>
    <m/>
    <n v="37"/>
    <d v="2017-03-30T00:00:00"/>
    <s v="Completed"/>
    <n v="37"/>
    <s v=" Completed:On time"/>
    <n v="37"/>
  </r>
  <r>
    <n v="17"/>
    <s v="C3/002"/>
    <s v="Angeline"/>
    <m/>
    <s v="Chepchirchir"/>
    <s v="Female"/>
    <n v="3"/>
    <s v="Kenya"/>
    <s v="University of Nairobi"/>
    <s v="University of Nairobi"/>
    <d v="2013-02-24T00:00:00"/>
    <d v="2013-03-01T00:00:00"/>
    <d v="2025-07-28T00:00:00"/>
    <m/>
    <m/>
    <m/>
    <m/>
    <n v="82"/>
    <d v="2019-12-20T00:00:00"/>
    <s v="Completed"/>
    <n v="82"/>
    <s v="Completed:Delayed"/>
    <n v="82"/>
  </r>
  <r>
    <n v="18"/>
    <s v="C3/020"/>
    <s v="Anitha"/>
    <s v="-"/>
    <s v="Philbert"/>
    <s v="Female"/>
    <n v="3"/>
    <s v="Tanzania"/>
    <s v="University of Dar es Salaam"/>
    <s v="University of Dar es Salaam"/>
    <d v="2012-10-23T00:00:00"/>
    <d v="2013-03-01T00:00:00"/>
    <d v="2025-07-28T00:00:00"/>
    <m/>
    <m/>
    <m/>
    <m/>
    <n v="42"/>
    <d v="2016-08-30T00:00:00"/>
    <s v="Completed"/>
    <n v="42"/>
    <s v=" Completed:On time"/>
    <n v="47"/>
  </r>
  <r>
    <n v="19"/>
    <s v="C3/003"/>
    <s v="Anne"/>
    <s v="Majuma"/>
    <s v="Khisa"/>
    <s v="Female"/>
    <n v="3"/>
    <s v="Kenya"/>
    <s v="University of Nairobi"/>
    <s v="University of Nairobi"/>
    <d v="2012-07-07T00:00:00"/>
    <d v="2013-03-01T00:00:00"/>
    <d v="2025-07-28T00:00:00"/>
    <m/>
    <m/>
    <m/>
    <m/>
    <n v="46"/>
    <d v="2016-12-31T00:00:00"/>
    <s v="Completed"/>
    <n v="46"/>
    <s v=" Completed:On time"/>
    <n v="54"/>
  </r>
  <r>
    <n v="20"/>
    <s v="C8/014"/>
    <s v="Atupele"/>
    <s v="Ngina"/>
    <s v="Mulaga"/>
    <s v="Female"/>
    <n v="8"/>
    <s v="Malawi"/>
    <s v="University of Malawi"/>
    <s v="University of Malawi"/>
    <d v="2018-04-01T00:00:00"/>
    <d v="2018-03-01T00:00:00"/>
    <d v="2025-07-28T00:00:00"/>
    <m/>
    <m/>
    <m/>
    <m/>
    <n v="58"/>
    <d v="2022-12-05T00:00:00"/>
    <s v="Completed"/>
    <n v="58"/>
    <s v="Completed:Delayed"/>
    <n v="57"/>
  </r>
  <r>
    <n v="21"/>
    <s v="C2/003"/>
    <s v="Austin"/>
    <s v="Henderson"/>
    <s v="Mtethiwa"/>
    <s v="Male"/>
    <n v="2"/>
    <s v="Malawi"/>
    <s v="University of Malawi"/>
    <s v="University of Malawi"/>
    <d v="2012-03-09T00:00:00"/>
    <d v="2012-03-01T00:00:00"/>
    <d v="2025-07-28T00:00:00"/>
    <m/>
    <m/>
    <m/>
    <m/>
    <n v="57"/>
    <d v="2016-11-30T00:00:00"/>
    <s v="Completed"/>
    <n v="57"/>
    <s v="Completed:Delayed"/>
    <n v="57"/>
  </r>
  <r>
    <n v="22"/>
    <s v="C4/001"/>
    <s v="Ayodele"/>
    <s v="John"/>
    <s v="Alonge"/>
    <s v="Male"/>
    <n v="4"/>
    <s v="Nigeria"/>
    <s v="University of Ibadan"/>
    <s v="University of Nairobi"/>
    <d v="2015-09-30T00:00:00"/>
    <d v="2014-03-01T00:00:00"/>
    <d v="2025-07-28T00:00:00"/>
    <m/>
    <m/>
    <m/>
    <m/>
    <n v="46"/>
    <d v="2017-12-20T00:00:00"/>
    <s v="Completed"/>
    <n v="46"/>
    <s v=" Completed:On time"/>
    <n v="27"/>
  </r>
  <r>
    <n v="23"/>
    <s v="C1/001"/>
    <s v="Babatunde"/>
    <s v="Olubayo"/>
    <s v="Adedokun"/>
    <s v="Male"/>
    <n v="1"/>
    <s v="Nigeria"/>
    <s v="University of Ibadan"/>
    <s v="University of Ibadan"/>
    <d v="2011-03-01T00:00:00"/>
    <d v="2011-04-01T00:00:00"/>
    <d v="2025-07-28T00:00:00"/>
    <m/>
    <m/>
    <m/>
    <m/>
    <n v="70"/>
    <d v="2017-01-31T00:00:00"/>
    <s v="Completed"/>
    <n v="70"/>
    <s v="Completed:Delayed"/>
    <n v="71"/>
  </r>
  <r>
    <n v="24"/>
    <s v="C6/001"/>
    <s v="Beatrice"/>
    <s v="Waitherero"/>
    <s v="Maina"/>
    <s v="Female"/>
    <n v="6"/>
    <s v="Kenya"/>
    <s v="APHRC"/>
    <s v="University of the Witwatersrand"/>
    <d v="2017-03-22T00:00:00"/>
    <d v="2016-03-01T00:00:00"/>
    <d v="2025-07-28T00:00:00"/>
    <m/>
    <m/>
    <m/>
    <m/>
    <n v="67"/>
    <d v="2021-09-22T00:00:00"/>
    <s v="Completed"/>
    <n v="67"/>
    <s v="Completed:Delayed"/>
    <n v="55"/>
  </r>
  <r>
    <n v="25"/>
    <s v="C10/006"/>
    <s v="Beryl"/>
    <s v="Chelangat"/>
    <s v="Maritim"/>
    <s v="Female"/>
    <n v="10"/>
    <s v="Kenya"/>
    <s v="Moi University"/>
    <s v="University of the Witwatersrand"/>
    <d v="2020-07-01T00:00:00"/>
    <d v="2020-03-01T00:00:00"/>
    <d v="2025-07-28T00:00:00"/>
    <m/>
    <m/>
    <m/>
    <m/>
    <n v="43"/>
    <d v="2023-09-19T00:00:00"/>
    <s v="Completed"/>
    <n v="43"/>
    <s v=" Completed:On time"/>
    <n v="39"/>
  </r>
  <r>
    <n v="26"/>
    <s v="C6/002"/>
    <s v="Betty"/>
    <s v="Karimi"/>
    <s v="Mwiti"/>
    <s v="Female"/>
    <n v="6"/>
    <s v="Kenya"/>
    <s v="University of Nairobi"/>
    <s v="University of Nairobi"/>
    <d v="2016-11-30T00:00:00"/>
    <d v="2016-03-01T00:00:00"/>
    <d v="2025-07-28T00:00:00"/>
    <m/>
    <d v="2020-04-20T00:00:00"/>
    <d v="2020-06-11T00:00:00"/>
    <n v="2"/>
    <n v="52"/>
    <d v="2020-08-26T00:00:00"/>
    <s v="Completed"/>
    <n v="52"/>
    <s v="Completed:Delayed"/>
    <n v="43"/>
  </r>
  <r>
    <n v="27"/>
    <s v="C7/004"/>
    <s v="Blessings"/>
    <s v="Nyasilia Kaunda"/>
    <s v="Kaunda-Khangamwa"/>
    <s v="Female"/>
    <n v="7"/>
    <s v="Malawi"/>
    <s v="University of Malawi"/>
    <s v="University of the Witwatersrand"/>
    <d v="2017-04-30T00:00:00"/>
    <d v="2017-03-01T00:00:00"/>
    <d v="2025-07-28T00:00:00"/>
    <m/>
    <m/>
    <m/>
    <m/>
    <n v="51"/>
    <d v="2021-05-18T00:00:00"/>
    <s v="Completed"/>
    <n v="51"/>
    <s v=" Completed:On time"/>
    <n v="49"/>
  </r>
  <r>
    <n v="28"/>
    <s v="C4/004"/>
    <s v="Boladale"/>
    <s v="Moyosore"/>
    <s v="Mapayi"/>
    <s v="Female"/>
    <n v="4"/>
    <s v="Nigeria"/>
    <s v="Obafemi Awolowo University"/>
    <s v="Obafemi Awolowo University"/>
    <d v="2013-03-15T00:00:00"/>
    <d v="2014-03-01T00:00:00"/>
    <d v="2025-07-28T00:00:00"/>
    <m/>
    <m/>
    <m/>
    <m/>
    <n v="37"/>
    <d v="2017-03-31T00:00:00"/>
    <s v="Completed"/>
    <n v="37"/>
    <s v=" Completed:On time"/>
    <n v="49"/>
  </r>
  <r>
    <n v="29"/>
    <s v="C2/008"/>
    <s v="Tumwine"/>
    <m/>
    <s v="Gabriel"/>
    <s v="Male"/>
    <n v="2"/>
    <s v="Uganda"/>
    <s v="Makerere University"/>
    <s v="Makerere University"/>
    <d v="2012-01-25T00:00:00"/>
    <d v="2012-03-01T00:00:00"/>
    <d v="2025-07-28T00:00:00"/>
    <n v="161"/>
    <m/>
    <m/>
    <m/>
    <n v="161"/>
    <m/>
    <s v="In progress"/>
    <s v="In progress: Above 60 months"/>
    <s v="In progress: Above 60 months"/>
    <m/>
  </r>
  <r>
    <n v="30"/>
    <s v="C4/005"/>
    <s v="Bolutife"/>
    <s v="Ayokunnu"/>
    <s v="Olusanya"/>
    <s v="Male"/>
    <n v="4"/>
    <s v="Nigeria"/>
    <s v="University of Ibadan"/>
    <s v="University of Ibadan"/>
    <d v="2014-07-10T00:00:00"/>
    <d v="2014-03-01T00:00:00"/>
    <d v="2025-07-28T00:00:00"/>
    <m/>
    <m/>
    <m/>
    <m/>
    <n v="85"/>
    <d v="2021-03-05T00:00:00"/>
    <s v="Completed"/>
    <n v="85"/>
    <s v="Completed:Delayed"/>
    <n v="80"/>
  </r>
  <r>
    <n v="31"/>
    <s v="C1/003"/>
    <s v="Caroline"/>
    <s v="Sultan"/>
    <s v="Sambai"/>
    <s v="Female"/>
    <n v="1"/>
    <s v="Kenya"/>
    <s v="Moi University"/>
    <s v="Moi University"/>
    <d v="2011-10-11T00:00:00"/>
    <d v="2011-04-01T00:00:00"/>
    <d v="2025-07-28T00:00:00"/>
    <m/>
    <m/>
    <m/>
    <m/>
    <n v="36"/>
    <d v="2014-03-31T00:00:00"/>
    <s v="Completed"/>
    <n v="36"/>
    <s v=" Completed:On time"/>
    <n v="30"/>
  </r>
  <r>
    <n v="32"/>
    <s v="C4/007"/>
    <s v="Caroline"/>
    <s v="Jepkoech"/>
    <s v="Sawe"/>
    <s v="Female"/>
    <n v="4"/>
    <s v="Kenya"/>
    <s v="Moi University"/>
    <s v="University of Nairobi"/>
    <d v="2014-04-01T00:00:00"/>
    <d v="2014-03-01T00:00:00"/>
    <d v="2025-07-28T00:00:00"/>
    <m/>
    <m/>
    <m/>
    <m/>
    <n v="91"/>
    <d v="2021-09-03T00:00:00"/>
    <s v="Completed"/>
    <n v="91"/>
    <s v="Completed:Delayed"/>
    <n v="90"/>
  </r>
  <r>
    <n v="33"/>
    <s v="C7/006"/>
    <s v="Catherine"/>
    <s v="Mawia"/>
    <s v="Musyoka"/>
    <s v="Female"/>
    <n v="7"/>
    <s v="Kenya"/>
    <s v="University of Nairobi"/>
    <s v="University of Nairobi"/>
    <d v="2017-06-30T00:00:00"/>
    <d v="2017-03-01T00:00:00"/>
    <d v="2025-07-28T00:00:00"/>
    <m/>
    <m/>
    <m/>
    <m/>
    <n v="55"/>
    <d v="2021-09-29T00:00:00"/>
    <s v="Completed"/>
    <n v="55"/>
    <s v="Completed:Delayed"/>
    <n v="51"/>
  </r>
  <r>
    <n v="34"/>
    <s v="C5/002"/>
    <s v="Celestin"/>
    <m/>
    <s v="Ndikumana"/>
    <s v="Male"/>
    <n v="5"/>
    <s v="Rwanda"/>
    <s v="University of Rwanda"/>
    <s v="Moi University"/>
    <d v="2017-09-15T00:00:00"/>
    <d v="2015-03-01T00:00:00"/>
    <d v="2025-07-28T00:00:00"/>
    <m/>
    <m/>
    <m/>
    <m/>
    <n v="58"/>
    <d v="2019-12-31T00:00:00"/>
    <s v="Completed"/>
    <n v="58"/>
    <s v="Completed:Delayed"/>
    <n v="28"/>
  </r>
  <r>
    <n v="35"/>
    <s v="C7/005"/>
    <s v="Celestin"/>
    <m/>
    <s v="Banamwana"/>
    <s v="Male"/>
    <n v="7"/>
    <s v="Rwanda"/>
    <s v="University of Rwanda"/>
    <s v="Makerere University"/>
    <d v="2017-04-30T00:00:00"/>
    <d v="2017-03-01T00:00:00"/>
    <d v="2025-07-28T00:00:00"/>
    <m/>
    <m/>
    <m/>
    <m/>
    <n v="82"/>
    <d v="2023-12-13T00:00:00"/>
    <s v="Completed"/>
    <n v="82"/>
    <s v="Completed:Delayed"/>
    <n v="80"/>
  </r>
  <r>
    <n v="36"/>
    <s v="C1/002"/>
    <s v="Celine"/>
    <m/>
    <s v="Niwemahoro"/>
    <s v="Female"/>
    <n v="1"/>
    <s v="Rwanda"/>
    <s v="University of Rwanda"/>
    <s v="University of Dar es Salaam"/>
    <d v="2011-03-14T00:00:00"/>
    <d v="2011-04-01T00:00:00"/>
    <d v="2025-07-28T00:00:00"/>
    <m/>
    <m/>
    <m/>
    <m/>
    <n v="79"/>
    <d v="2017-10-15T00:00:00"/>
    <s v="Completed"/>
    <n v="79"/>
    <s v="Completed:Delayed"/>
    <n v="80"/>
  </r>
  <r>
    <n v="37"/>
    <s v="C3/006"/>
    <s v="Charles"/>
    <s v="Masulani"/>
    <s v="Mwale"/>
    <s v="Male"/>
    <n v="3"/>
    <s v="Rwanda"/>
    <s v="University of Rwanda"/>
    <s v="University of Rwanda"/>
    <d v="2012-10-18T00:00:00"/>
    <d v="2013-03-01T00:00:00"/>
    <d v="2025-07-28T00:00:00"/>
    <m/>
    <m/>
    <m/>
    <m/>
    <n v="57"/>
    <d v="2017-11-30T00:00:00"/>
    <s v="Completed"/>
    <n v="57"/>
    <s v="Completed:Delayed"/>
    <n v="62"/>
  </r>
  <r>
    <n v="38"/>
    <s v="C9/008"/>
    <s v="Charles "/>
    <m/>
    <s v="Ssemugabo"/>
    <s v="Male"/>
    <n v="9"/>
    <s v="Uganda"/>
    <s v="Makerere University"/>
    <s v="Makerere University"/>
    <d v="2019-07-01T00:00:00"/>
    <d v="2019-03-01T00:00:00"/>
    <d v="2025-07-28T00:00:00"/>
    <m/>
    <m/>
    <m/>
    <m/>
    <n v="55"/>
    <d v="2023-09-05T00:00:00"/>
    <s v="Completed"/>
    <n v="55"/>
    <s v="Completed:Delayed"/>
    <n v="51"/>
  </r>
  <r>
    <n v="39"/>
    <s v="C5/001"/>
    <s v="Cheikh Mbacké"/>
    <m/>
    <s v="Faye"/>
    <s v="Male"/>
    <n v="5"/>
    <s v="Senegal"/>
    <s v="APHRC"/>
    <s v="University of the Witwatersrand"/>
    <d v="2016-01-01T00:00:00"/>
    <d v="2015-03-01T00:00:00"/>
    <d v="2025-07-28T00:00:00"/>
    <m/>
    <m/>
    <m/>
    <m/>
    <n v="52"/>
    <d v="2019-06-30T00:00:00"/>
    <s v="Completed"/>
    <n v="52"/>
    <s v="Completed:Delayed"/>
    <n v="42"/>
  </r>
  <r>
    <n v="40"/>
    <s v="C10/007"/>
    <s v="Chinenyenwa"/>
    <s v="Maria Dorathy"/>
    <s v="Ohia"/>
    <s v="Female"/>
    <n v="10"/>
    <s v="Nigeria"/>
    <s v="University of Ibadan"/>
    <s v="University of Ibadan"/>
    <m/>
    <d v="2020-03-01T00:00:00"/>
    <d v="2025-07-28T00:00:00"/>
    <m/>
    <m/>
    <m/>
    <m/>
    <n v="22"/>
    <d v="2021-12-13T00:00:00"/>
    <s v="Completed"/>
    <n v="22"/>
    <s v=" Completed:On time"/>
    <n v="1464"/>
  </r>
  <r>
    <n v="41"/>
    <s v="C4/006"/>
    <s v="Chrispus"/>
    <s v="-"/>
    <s v="Mayora"/>
    <s v="Male"/>
    <n v="4"/>
    <s v="Uganda"/>
    <s v="Makerere University"/>
    <s v="University of the Witwatersrand"/>
    <d v="2015-01-01T00:00:00"/>
    <d v="2014-03-01T00:00:00"/>
    <d v="2025-07-28T00:00:00"/>
    <m/>
    <m/>
    <m/>
    <m/>
    <n v="89"/>
    <d v="2021-07-15T00:00:00"/>
    <s v="Completed"/>
    <n v="89"/>
    <s v="Completed:Delayed"/>
    <n v="79"/>
  </r>
  <r>
    <n v="42"/>
    <s v="C8/008"/>
    <s v="Christine"/>
    <s v="Minoo"/>
    <s v="Mbindyo"/>
    <s v="Female"/>
    <n v="8"/>
    <s v="Kenya"/>
    <s v="University of Nairobi"/>
    <s v="University of Nairobi"/>
    <d v="2018-10-01T00:00:00"/>
    <d v="2018-03-01T00:00:00"/>
    <d v="2025-07-28T00:00:00"/>
    <m/>
    <m/>
    <m/>
    <m/>
    <n v="50"/>
    <d v="2022-04-28T00:00:00"/>
    <s v="Completed"/>
    <n v="50"/>
    <s v=" Completed:On time"/>
    <n v="43"/>
  </r>
  <r>
    <n v="43"/>
    <s v="C2/004"/>
    <s v="Diana"/>
    <s v="-"/>
    <s v="Menya"/>
    <s v="Female"/>
    <n v="2"/>
    <s v="Kenya"/>
    <s v="Moi University"/>
    <s v="Moi University"/>
    <d v="2013-03-01T00:00:00"/>
    <d v="2012-03-01T00:00:00"/>
    <d v="2025-07-28T00:00:00"/>
    <m/>
    <m/>
    <m/>
    <m/>
    <n v="57"/>
    <d v="2016-11-30T00:00:00"/>
    <s v="Completed"/>
    <n v="57"/>
    <s v="Completed:Delayed"/>
    <n v="45"/>
  </r>
  <r>
    <n v="44"/>
    <s v="C4/008"/>
    <s v="Dieter"/>
    <m/>
    <s v="Hartmann"/>
    <s v="Male"/>
    <n v="4"/>
    <s v="South Africa"/>
    <s v="University of the Witwatersrand"/>
    <s v="University of the Witwatersrand"/>
    <d v="2013-12-09T00:00:00"/>
    <d v="2014-03-01T00:00:00"/>
    <d v="2025-07-28T00:00:00"/>
    <m/>
    <m/>
    <m/>
    <m/>
    <n v="101"/>
    <d v="2022-07-04T00:00:00"/>
    <s v="Completed"/>
    <n v="101"/>
    <s v="Completed:Delayed"/>
    <n v="103"/>
  </r>
  <r>
    <n v="45"/>
    <s v="C3/009"/>
    <s v="Evangeline"/>
    <s v="Wawira"/>
    <s v="Njiru"/>
    <s v="Female"/>
    <n v="3"/>
    <s v="Kenya"/>
    <s v="Moi University"/>
    <s v="Moi University"/>
    <d v="2012-09-01T00:00:00"/>
    <d v="2013-03-01T00:00:00"/>
    <d v="2025-07-28T00:00:00"/>
    <n v="149"/>
    <m/>
    <m/>
    <m/>
    <n v="149"/>
    <m/>
    <s v="In progress"/>
    <s v="In progress: Above 60 months"/>
    <s v="In progress: Above 60 months"/>
    <m/>
  </r>
  <r>
    <n v="46"/>
    <s v="C1/004"/>
    <s v="Dieudonne"/>
    <m/>
    <s v="Uwizeye"/>
    <s v="Male"/>
    <n v="1"/>
    <s v="Rwanda"/>
    <s v="University of Rwanda"/>
    <s v="University of Dar es Salaam"/>
    <d v="2011-06-01T00:00:00"/>
    <d v="2011-04-01T00:00:00"/>
    <d v="2025-07-28T00:00:00"/>
    <m/>
    <m/>
    <m/>
    <m/>
    <n v="56"/>
    <d v="2015-11-30T00:00:00"/>
    <s v="Completed"/>
    <n v="56"/>
    <s v="Completed:Delayed"/>
    <n v="54"/>
  </r>
  <r>
    <n v="47"/>
    <s v="C3/011"/>
    <s v="Emmanuel"/>
    <m/>
    <s v="Shema"/>
    <s v="Male"/>
    <n v="3"/>
    <s v="Rwanda"/>
    <s v="University of Rwanda"/>
    <s v="Moi University"/>
    <d v="2013-03-27T00:00:00"/>
    <d v="2013-03-01T00:00:00"/>
    <d v="2025-07-28T00:00:00"/>
    <n v="149"/>
    <m/>
    <m/>
    <m/>
    <n v="149"/>
    <m/>
    <s v="In progress"/>
    <s v="In progress: Above 60 months"/>
    <s v="In progress: Above 60 months"/>
    <m/>
  </r>
  <r>
    <n v="48"/>
    <s v="C5/006"/>
    <s v="Emmanuel"/>
    <s v="Wilson"/>
    <s v="Kaindoa"/>
    <s v="Male"/>
    <n v="5"/>
    <s v="Tanzania"/>
    <s v="Ifakara Health Institute"/>
    <s v="University of the Witwatersrand"/>
    <d v="2015-08-15T00:00:00"/>
    <d v="2015-03-01T00:00:00"/>
    <d v="2025-07-28T00:00:00"/>
    <m/>
    <m/>
    <m/>
    <m/>
    <n v="58"/>
    <d v="2019-12-31T00:00:00"/>
    <s v="Completed"/>
    <n v="58"/>
    <s v="Completed:Delayed"/>
    <n v="53"/>
  </r>
  <r>
    <n v="49"/>
    <s v="C6/006"/>
    <s v="Eniola"/>
    <m/>
    <s v="Bambgboye"/>
    <s v="Male"/>
    <n v="6"/>
    <s v="Nigeria"/>
    <s v="University of Ibadan"/>
    <s v="University of Ibadan"/>
    <d v="2016-08-08T00:00:00"/>
    <d v="2016-03-01T00:00:00"/>
    <d v="2025-07-28T00:00:00"/>
    <m/>
    <d v="2020-03-17T00:00:00"/>
    <d v="2021-02-15T00:00:00"/>
    <n v="11"/>
    <n v="50"/>
    <d v="2021-03-21T00:00:00"/>
    <s v="Completed"/>
    <n v="50"/>
    <s v=" Completed:On time"/>
    <n v="45"/>
  </r>
  <r>
    <n v="50"/>
    <s v="C7/007"/>
    <s v="Eniola"/>
    <s v="Olubukola"/>
    <s v="Cadmus"/>
    <s v="Female"/>
    <n v="7"/>
    <s v="Nigeria"/>
    <s v="University of Ibadan"/>
    <s v="University of Ibadan"/>
    <d v="2017-09-04T00:00:00"/>
    <d v="2017-03-01T00:00:00"/>
    <d v="2025-07-28T00:00:00"/>
    <m/>
    <d v="2020-09-04T00:00:00"/>
    <d v="2021-03-01T00:00:00"/>
    <n v="6"/>
    <n v="49"/>
    <d v="2021-09-03T00:00:00"/>
    <s v="Completed"/>
    <n v="49"/>
    <s v=" Completed:On time"/>
    <n v="42"/>
  </r>
  <r>
    <n v="51"/>
    <s v="C9/001"/>
    <s v="Ernest"/>
    <s v="Yamie"/>
    <s v="Moya"/>
    <s v="Male"/>
    <n v="9"/>
    <s v="Malawi"/>
    <s v="University of Malawi"/>
    <s v="University of Malawi"/>
    <d v="2019-09-01T00:00:00"/>
    <d v="2019-03-01T00:00:00"/>
    <d v="2025-07-28T00:00:00"/>
    <m/>
    <m/>
    <m/>
    <m/>
    <n v="60"/>
    <d v="2024-02-15T00:00:00"/>
    <s v="Completed"/>
    <n v="60"/>
    <s v="Completed:Delayed"/>
    <n v="54"/>
  </r>
  <r>
    <n v="52"/>
    <s v="C1/007"/>
    <s v="Esnat"/>
    <s v="Dorothy"/>
    <s v="Chirwa"/>
    <s v="Female"/>
    <n v="1"/>
    <s v="Malawi"/>
    <s v="University of Malawi"/>
    <s v="University of the Witwatersrand"/>
    <d v="2011-02-03T00:00:00"/>
    <d v="2011-04-01T00:00:00"/>
    <d v="2025-07-28T00:00:00"/>
    <m/>
    <m/>
    <m/>
    <m/>
    <n v="67"/>
    <d v="2016-10-31T00:00:00"/>
    <s v="Completed"/>
    <n v="67"/>
    <s v="Completed:Delayed"/>
    <n v="69"/>
  </r>
  <r>
    <n v="53"/>
    <s v="C1/013"/>
    <s v="Esther"/>
    <s v="Clyde"/>
    <s v="Nabakwe"/>
    <s v="Female"/>
    <n v="1"/>
    <s v="Kenya"/>
    <s v="Moi University"/>
    <s v="Moi University"/>
    <d v="2011-03-03T00:00:00"/>
    <d v="2011-04-01T00:00:00"/>
    <d v="2025-07-28T00:00:00"/>
    <m/>
    <m/>
    <m/>
    <m/>
    <n v="101"/>
    <d v="2019-08-22T00:00:00"/>
    <s v="Completed"/>
    <n v="101"/>
    <s v="Completed:Delayed"/>
    <n v="102"/>
  </r>
  <r>
    <n v="54"/>
    <s v="C5/003"/>
    <s v="Esther"/>
    <s v="Kikelomo"/>
    <s v="Afolabi"/>
    <s v="Female"/>
    <n v="5"/>
    <s v="Nigeria"/>
    <s v="Obafemi Awolowo University"/>
    <s v="Obafemi Awolowo University"/>
    <d v="2014-04-19T00:00:00"/>
    <d v="2015-03-01T00:00:00"/>
    <d v="2025-07-28T00:00:00"/>
    <m/>
    <m/>
    <m/>
    <m/>
    <n v="39"/>
    <d v="2018-05-30T00:00:00"/>
    <s v="Completed"/>
    <n v="39"/>
    <s v=" Completed:On time"/>
    <n v="50"/>
  </r>
  <r>
    <n v="55"/>
    <s v="C2/005"/>
    <s v="Evaline"/>
    <m/>
    <s v="Mcharo"/>
    <s v="Female"/>
    <n v="2"/>
    <s v="Tanzania"/>
    <s v="University of Dar es Salaam"/>
    <s v="University of Nairobi"/>
    <d v="2012-02-07T00:00:00"/>
    <d v="2012-03-01T00:00:00"/>
    <d v="2025-07-28T00:00:00"/>
    <m/>
    <m/>
    <m/>
    <m/>
    <n v="58"/>
    <d v="2016-12-31T00:00:00"/>
    <s v="Completed"/>
    <n v="58"/>
    <s v="Completed:Delayed"/>
    <n v="59"/>
  </r>
  <r>
    <n v="56"/>
    <s v="C3/021"/>
    <s v="Providence"/>
    <s v="Jechirchir"/>
    <s v="Kiptoo"/>
    <s v="Female"/>
    <n v="3"/>
    <s v="Kenya"/>
    <s v="Moi University"/>
    <s v="Moi University"/>
    <d v="2012-09-01T00:00:00"/>
    <d v="2013-03-01T00:00:00"/>
    <d v="2025-07-28T00:00:00"/>
    <n v="149"/>
    <m/>
    <m/>
    <m/>
    <n v="149"/>
    <m/>
    <s v="In progress"/>
    <s v="In progress: Above 60 months"/>
    <s v="In progress: Above 60 months"/>
    <m/>
  </r>
  <r>
    <n v="57"/>
    <s v="C9/010"/>
    <s v="Evelyne"/>
    <m/>
    <s v="Kantarama"/>
    <s v="Female"/>
    <n v="9"/>
    <s v="Rwanda"/>
    <s v="University of Rwanda"/>
    <s v="University of Rwanda"/>
    <d v="2019-12-11T00:00:00"/>
    <d v="2019-03-01T00:00:00"/>
    <d v="2025-07-28T00:00:00"/>
    <m/>
    <m/>
    <m/>
    <m/>
    <n v="56"/>
    <d v="2023-10-30T00:00:00"/>
    <s v="Completed"/>
    <n v="56"/>
    <s v="Completed:Delayed"/>
    <n v="47"/>
  </r>
  <r>
    <n v="58"/>
    <s v="C8/020"/>
    <s v="Faustin"/>
    <m/>
    <s v="Ntirenganya"/>
    <s v="Male"/>
    <n v="8"/>
    <s v="Rwanda"/>
    <s v="University of Rwanda"/>
    <s v="University of Rwanda"/>
    <d v="2018-09-01T00:00:00"/>
    <d v="2018-03-01T00:00:00"/>
    <d v="2025-07-28T00:00:00"/>
    <n v="89"/>
    <m/>
    <m/>
    <m/>
    <n v="89"/>
    <d v="2023-11-17T00:00:00"/>
    <s v="Completed"/>
    <n v="69"/>
    <s v="Completed:Delayed"/>
    <n v="63"/>
  </r>
  <r>
    <n v="59"/>
    <s v="C7/011"/>
    <s v="Felishana"/>
    <s v="Jepkosgei"/>
    <s v="Cherop"/>
    <s v="Female"/>
    <n v="7"/>
    <s v="Kenya"/>
    <s v="Moi University"/>
    <s v="Moi University"/>
    <d v="2017-08-31T00:00:00"/>
    <d v="2017-03-01T00:00:00"/>
    <d v="2025-07-28T00:00:00"/>
    <m/>
    <m/>
    <m/>
    <m/>
    <n v="69"/>
    <d v="2022-11-14T00:00:00"/>
    <s v="Completed"/>
    <n v="69"/>
    <s v="Completed:Delayed"/>
    <n v="63"/>
  </r>
  <r>
    <n v="60"/>
    <s v="C5/009"/>
    <s v="Felix"/>
    <m/>
    <s v="Khuluza"/>
    <s v="Male"/>
    <n v="5"/>
    <s v="Malawi"/>
    <s v="University of Malawi"/>
    <s v="University of Malawi"/>
    <d v="2015-02-02T00:00:00"/>
    <d v="2015-03-01T00:00:00"/>
    <d v="2025-07-28T00:00:00"/>
    <m/>
    <m/>
    <m/>
    <m/>
    <n v="46"/>
    <d v="2018-12-31T00:00:00"/>
    <s v="Completed"/>
    <n v="46"/>
    <s v=" Completed:On time"/>
    <n v="47"/>
  </r>
  <r>
    <n v="61"/>
    <s v="C4/011"/>
    <s v="Flavia"/>
    <s v="Kiweewa"/>
    <s v="Matovu"/>
    <s v="Female"/>
    <n v="4"/>
    <s v="Uganda"/>
    <s v="Makerere University"/>
    <s v="University of the Witwatersrand"/>
    <d v="2017-05-31T00:00:00"/>
    <d v="2014-03-01T00:00:00"/>
    <d v="2025-07-28T00:00:00"/>
    <m/>
    <m/>
    <m/>
    <m/>
    <n v="93"/>
    <d v="2021-11-08T00:00:00"/>
    <s v="Completed"/>
    <n v="93"/>
    <s v="Completed:Delayed"/>
    <n v="54"/>
  </r>
  <r>
    <n v="62"/>
    <s v="C7/012"/>
    <s v="Folake"/>
    <s v="Barakat"/>
    <s v="Lawal"/>
    <s v="Female"/>
    <n v="7"/>
    <s v="Nigeria"/>
    <s v="University of Ibadan"/>
    <s v="University of Ibadan"/>
    <d v="2017-04-03T00:00:00"/>
    <d v="2017-03-01T00:00:00"/>
    <d v="2025-07-28T00:00:00"/>
    <m/>
    <d v="2020-09-03T00:00:00"/>
    <d v="2021-04-01T00:00:00"/>
    <n v="7"/>
    <n v="48"/>
    <d v="2021-09-21T00:00:00"/>
    <s v="Completed"/>
    <n v="48"/>
    <s v=" Completed:On time"/>
    <n v="47"/>
  </r>
  <r>
    <n v="63"/>
    <s v="C8/016"/>
    <s v="Folashayo"/>
    <s v="Ikenna Peter"/>
    <s v="Adeniji"/>
    <s v="Male"/>
    <n v="8"/>
    <s v="Nigeria"/>
    <s v="University of Ibadan"/>
    <s v="University of the Witwatersrand"/>
    <d v="2018-08-06T00:00:00"/>
    <d v="2018-03-01T00:00:00"/>
    <d v="2025-07-28T00:00:00"/>
    <m/>
    <m/>
    <m/>
    <m/>
    <n v="43"/>
    <d v="2021-09-02T00:00:00"/>
    <s v="Completed"/>
    <n v="43"/>
    <s v=" Completed:On time"/>
    <n v="37"/>
  </r>
  <r>
    <n v="64"/>
    <s v="C5/008"/>
    <s v="Folusho"/>
    <s v="Mubowale"/>
    <s v="Balogun"/>
    <s v="Female"/>
    <n v="5"/>
    <s v="Nigeria"/>
    <s v="University of Ibadan"/>
    <s v="University of Ibadan"/>
    <d v="2014-08-01T00:00:00"/>
    <d v="2015-03-01T00:00:00"/>
    <d v="2025-07-28T00:00:00"/>
    <m/>
    <m/>
    <m/>
    <m/>
    <n v="59"/>
    <d v="2020-01-02T00:00:00"/>
    <s v="Completed"/>
    <n v="59"/>
    <s v="Completed:Delayed"/>
    <n v="66"/>
  </r>
  <r>
    <n v="65"/>
    <s v="C8/021"/>
    <s v="Foluso"/>
    <s v="Ayobami"/>
    <s v="Atiba"/>
    <s v="Female"/>
    <n v="8"/>
    <s v="Nigeria"/>
    <s v="University of Ibadan"/>
    <s v="University of the Witwatersrand"/>
    <d v="2018-06-10T00:00:00"/>
    <d v="2018-03-01T00:00:00"/>
    <d v="2025-07-28T00:00:00"/>
    <n v="89"/>
    <m/>
    <m/>
    <m/>
    <n v="89"/>
    <d v="2024-07-25T00:00:00"/>
    <s v="Completed"/>
    <n v="77"/>
    <s v="Completed:Delayed"/>
    <n v="74"/>
  </r>
  <r>
    <n v="66"/>
    <s v="C1/010"/>
    <s v="François"/>
    <m/>
    <s v="Niragire"/>
    <s v="Male"/>
    <n v="1"/>
    <s v="Rwanda"/>
    <s v="University of Rwanda"/>
    <s v="University of Rwanda"/>
    <d v="2011-10-07T00:00:00"/>
    <d v="2011-04-01T00:00:00"/>
    <d v="2025-07-28T00:00:00"/>
    <m/>
    <m/>
    <m/>
    <m/>
    <n v="76"/>
    <d v="2017-07-31T00:00:00"/>
    <s v="Completed"/>
    <n v="76"/>
    <s v="Completed:Delayed"/>
    <n v="70"/>
  </r>
  <r>
    <n v="67"/>
    <s v="C5/010"/>
    <s v="Fred"/>
    <m/>
    <s v="Maniragaba"/>
    <s v="Male"/>
    <n v="5"/>
    <s v="Uganda"/>
    <s v="Makerere University"/>
    <s v="Makerere University"/>
    <d v="2015-05-01T00:00:00"/>
    <d v="2015-03-01T00:00:00"/>
    <d v="2025-07-28T00:00:00"/>
    <m/>
    <m/>
    <m/>
    <m/>
    <n v="53"/>
    <d v="2019-07-31T00:00:00"/>
    <s v="Completed"/>
    <n v="53"/>
    <s v="Completed:Delayed"/>
    <n v="51"/>
  </r>
  <r>
    <n v="68"/>
    <s v="C10/010"/>
    <s v="Frederick "/>
    <m/>
    <s v="Oporia"/>
    <s v="Male"/>
    <n v="10"/>
    <s v="Uganda"/>
    <s v="Makerere University"/>
    <s v="Makerere University"/>
    <d v="2020-08-31T00:00:00"/>
    <d v="2020-03-01T00:00:00"/>
    <d v="2025-07-28T00:00:00"/>
    <m/>
    <m/>
    <m/>
    <m/>
    <n v="45"/>
    <d v="2023-11-17T00:00:00"/>
    <s v="Completed"/>
    <n v="45"/>
    <s v=" Completed:On time"/>
    <n v="39"/>
  </r>
  <r>
    <n v="69"/>
    <s v="C3/012"/>
    <s v="Fredrick"/>
    <s v="Okoth"/>
    <s v="Okaka"/>
    <s v="Male"/>
    <n v="3"/>
    <s v="Kenya"/>
    <s v="Moi University"/>
    <s v="Moi University"/>
    <d v="2012-08-09T00:00:00"/>
    <d v="2013-03-01T00:00:00"/>
    <d v="2025-07-28T00:00:00"/>
    <m/>
    <m/>
    <m/>
    <m/>
    <n v="45"/>
    <d v="2016-11-04T00:00:00"/>
    <s v="Completed"/>
    <n v="45"/>
    <s v=" Completed:On time"/>
    <n v="51"/>
  </r>
  <r>
    <n v="70"/>
    <s v="C1/009"/>
    <s v="Fresier"/>
    <m/>
    <s v="Maseko"/>
    <s v="Male"/>
    <n v="1"/>
    <s v="Malawi"/>
    <s v="University of Malawi"/>
    <s v="University of Malawi"/>
    <d v="2011-01-01T00:00:00"/>
    <d v="2011-04-01T00:00:00"/>
    <d v="2025-07-28T00:00:00"/>
    <m/>
    <m/>
    <m/>
    <m/>
    <n v="65"/>
    <d v="2016-08-31T00:00:00"/>
    <s v="Completed"/>
    <n v="65"/>
    <s v="Completed:Delayed"/>
    <n v="68"/>
  </r>
  <r>
    <n v="71"/>
    <s v="C7/013"/>
    <s v="Funmilola"/>
    <s v="Folasade"/>
    <s v="Oyinlola"/>
    <s v="Female"/>
    <n v="7"/>
    <s v="Nigeria"/>
    <s v="Obafemi Awolowo University"/>
    <s v="Obafemi Awolowo University"/>
    <d v="2016-11-09T00:00:00"/>
    <d v="2017-03-01T00:00:00"/>
    <d v="2025-07-28T00:00:00"/>
    <m/>
    <m/>
    <m/>
    <m/>
    <n v="33"/>
    <d v="2019-11-14T00:00:00"/>
    <s v="Completed"/>
    <n v="33"/>
    <s v=" Completed:On time"/>
    <n v="37"/>
  </r>
  <r>
    <n v="72"/>
    <s v="C4/016"/>
    <s v="Jackline"/>
    <s v="Chepchirchir"/>
    <s v="Sitienei"/>
    <s v="Female"/>
    <n v="4"/>
    <s v="Kenya"/>
    <s v="Moi University"/>
    <s v="University of the Witwatersrand"/>
    <d v="2014-02-23T00:00:00"/>
    <d v="2014-03-01T00:00:00"/>
    <d v="2025-07-28T00:00:00"/>
    <n v="137"/>
    <m/>
    <m/>
    <m/>
    <n v="137"/>
    <m/>
    <s v="In progress"/>
    <s v="In progress: Above 60 months"/>
    <s v="In progress: Above 60 months"/>
    <m/>
  </r>
  <r>
    <n v="73"/>
    <s v="C9/013"/>
    <s v="Funmito"/>
    <s v="Omolola"/>
    <s v="Fehintola"/>
    <s v="Female"/>
    <n v="9"/>
    <s v="Nigeria"/>
    <s v="Obafemi Awolowo University"/>
    <s v="University of Ibadan"/>
    <d v="2019-04-15T00:00:00"/>
    <d v="2019-03-01T00:00:00"/>
    <d v="2025-07-28T00:00:00"/>
    <m/>
    <d v="2023-05-01T00:00:00"/>
    <d v="2023-10-30T00:00:00"/>
    <n v="6"/>
    <n v="50"/>
    <d v="2023-10-27T00:00:00"/>
    <s v="Completed"/>
    <n v="50"/>
    <s v=" Completed:On time"/>
    <n v="49"/>
  </r>
  <r>
    <n v="74"/>
    <s v="C8/013"/>
    <s v="Getrude"/>
    <s v="Shepelo"/>
    <s v="Peter"/>
    <s v="Female"/>
    <n v="8"/>
    <s v="Kenya"/>
    <s v="University of Nairobi"/>
    <s v="University of Nairobi"/>
    <d v="2018-03-01T00:00:00"/>
    <d v="2018-03-01T00:00:00"/>
    <d v="2025-07-28T00:00:00"/>
    <m/>
    <m/>
    <m/>
    <m/>
    <n v="33"/>
    <d v="2020-11-25T00:00:00"/>
    <s v="Completed"/>
    <n v="33"/>
    <s v=" Completed:On time"/>
    <n v="33"/>
  </r>
  <r>
    <n v="75"/>
    <s v="C6/008"/>
    <s v="Godwin"/>
    <m/>
    <s v="Anywar"/>
    <s v="Male"/>
    <n v="6"/>
    <s v="Uganda"/>
    <s v="Makerere University"/>
    <s v="Makerere University"/>
    <d v="2016-09-25T00:00:00"/>
    <d v="2016-03-01T00:00:00"/>
    <d v="2025-07-28T00:00:00"/>
    <m/>
    <m/>
    <m/>
    <m/>
    <n v="70"/>
    <d v="2021-12-09T00:00:00"/>
    <s v="Completed"/>
    <n v="70"/>
    <s v="Completed:Delayed"/>
    <n v="63"/>
  </r>
  <r>
    <n v="76"/>
    <s v="C4/012"/>
    <s v="Grace"/>
    <s v="Wambura"/>
    <s v="Mbuthia"/>
    <s v="Female"/>
    <n v="4"/>
    <s v="Kenya"/>
    <s v="Moi University"/>
    <s v="University of Nairobi"/>
    <d v="2014-10-01T00:00:00"/>
    <d v="2014-03-01T00:00:00"/>
    <d v="2025-07-28T00:00:00"/>
    <m/>
    <m/>
    <m/>
    <m/>
    <n v="51"/>
    <d v="2018-05-22T00:00:00"/>
    <s v="Completed"/>
    <n v="51"/>
    <s v=" Completed:On time"/>
    <n v="44"/>
  </r>
  <r>
    <n v="77"/>
    <s v="C5/011"/>
    <s v="Hellen"/>
    <s v="Jepngetich"/>
    <s v="Jepngetich"/>
    <s v="Female"/>
    <n v="5"/>
    <s v="Kenya"/>
    <s v="Moi University"/>
    <s v="Moi University"/>
    <d v="2015-09-10T00:00:00"/>
    <d v="2015-03-01T00:00:00"/>
    <d v="2025-07-28T00:00:00"/>
    <m/>
    <d v="2020-03-15T00:00:00"/>
    <d v="2020-08-06T00:00:00"/>
    <n v="5"/>
    <n v="64"/>
    <d v="2020-11-20T00:00:00"/>
    <s v="Completed"/>
    <n v="64"/>
    <s v="Completed:Delayed"/>
    <n v="58"/>
  </r>
  <r>
    <n v="78"/>
    <s v="C4/013"/>
    <s v="Henry"/>
    <m/>
    <s v="Zakumumpa"/>
    <s v="Male"/>
    <n v="4"/>
    <s v="Uganda"/>
    <s v="Makerere University"/>
    <s v="Makerere University"/>
    <d v="2013-11-26T00:00:00"/>
    <d v="2014-03-01T00:00:00"/>
    <d v="2025-07-28T00:00:00"/>
    <m/>
    <m/>
    <m/>
    <m/>
    <n v="56"/>
    <d v="2018-10-26T00:00:00"/>
    <s v="Completed"/>
    <n v="56"/>
    <s v="Completed:Delayed"/>
    <n v="60"/>
  </r>
  <r>
    <n v="79"/>
    <s v="C2/009"/>
    <s v="Herbert"/>
    <s v="Hudson"/>
    <s v="Longwe"/>
    <s v="Male"/>
    <n v="2"/>
    <s v="Malawi"/>
    <s v="University of Malawi"/>
    <s v="University of Malawi"/>
    <d v="2012-02-22T00:00:00"/>
    <d v="2012-03-01T00:00:00"/>
    <d v="2025-07-28T00:00:00"/>
    <m/>
    <m/>
    <m/>
    <m/>
    <n v="40"/>
    <d v="2015-06-30T00:00:00"/>
    <s v="Completed"/>
    <n v="40"/>
    <s v=" Completed:On time"/>
    <n v="41"/>
  </r>
  <r>
    <n v="80"/>
    <s v="C5/013"/>
    <s v="Ikeola"/>
    <s v="Adejoke"/>
    <s v="Adeoye"/>
    <s v="Female"/>
    <n v="5"/>
    <s v="Nigeria"/>
    <s v="University of Ibadan"/>
    <s v="University of Ibadan"/>
    <d v="2013-02-01T00:00:00"/>
    <d v="2015-03-01T00:00:00"/>
    <d v="2025-07-28T00:00:00"/>
    <m/>
    <d v="2017-03-01T00:00:00"/>
    <d v="2018-02-01T00:00:00"/>
    <n v="12"/>
    <n v="66"/>
    <d v="2021-08-03T00:00:00"/>
    <s v="Completed"/>
    <n v="66"/>
    <s v="Completed:Delayed"/>
    <n v="91"/>
  </r>
  <r>
    <n v="81"/>
    <s v="C4/014"/>
    <s v="Irene"/>
    <s v="Richard"/>
    <s v="Moshi"/>
    <s v="Female"/>
    <n v="4"/>
    <s v="Tanzania"/>
    <s v="Ifakara Health Institute"/>
    <s v="University of the Witwatersrand"/>
    <d v="2015-02-01T00:00:00"/>
    <d v="2014-03-01T00:00:00"/>
    <d v="2025-07-28T00:00:00"/>
    <m/>
    <m/>
    <m/>
    <m/>
    <n v="70"/>
    <d v="2019-12-31T00:00:00"/>
    <s v="Completed"/>
    <n v="70"/>
    <s v="Completed:Delayed"/>
    <n v="59"/>
  </r>
  <r>
    <n v="82"/>
    <s v="C8/005"/>
    <s v="Jacob"/>
    <s v="Wale"/>
    <s v="Mobolaji"/>
    <s v="Male"/>
    <n v="8"/>
    <s v="Nigeria"/>
    <s v="Obafemi Awolowo University"/>
    <s v="Obafemi Awolowo University"/>
    <d v="2017-05-15T00:00:00"/>
    <d v="2018-03-01T00:00:00"/>
    <d v="2025-07-28T00:00:00"/>
    <m/>
    <m/>
    <m/>
    <m/>
    <n v="43"/>
    <d v="2021-09-22T00:00:00"/>
    <s v="Completed"/>
    <n v="43"/>
    <s v=" Completed:On time"/>
    <n v="53"/>
  </r>
  <r>
    <n v="83"/>
    <s v="C10/011"/>
    <s v="James"/>
    <s v="Mburu"/>
    <s v="Kang'ethe"/>
    <s v="Male"/>
    <n v="10"/>
    <s v="Kenya"/>
    <s v="University of Nairobi"/>
    <s v="University of Nairobi"/>
    <d v="2021-02-18T00:00:00"/>
    <d v="2020-03-01T00:00:00"/>
    <d v="2025-07-28T00:00:00"/>
    <n v="65"/>
    <m/>
    <m/>
    <m/>
    <n v="65"/>
    <d v="2024-11-14T00:00:00"/>
    <s v="Completed"/>
    <n v="57"/>
    <s v="Completed:Delayed"/>
    <n v="45"/>
  </r>
  <r>
    <n v="84"/>
    <s v="C10/012"/>
    <s v="James"/>
    <m/>
    <s v="Muleme"/>
    <s v="Male"/>
    <n v="10"/>
    <s v="Uganda"/>
    <s v="Makerere University"/>
    <s v="Makerere University"/>
    <d v="2022-01-19T00:00:00"/>
    <d v="2020-03-01T00:00:00"/>
    <d v="2025-07-28T00:00:00"/>
    <m/>
    <m/>
    <m/>
    <m/>
    <n v="45"/>
    <d v="2023-11-24T00:00:00"/>
    <s v="Completed"/>
    <n v="45"/>
    <s v=" Completed:On time"/>
    <n v="23"/>
  </r>
  <r>
    <n v="85"/>
    <s v="C10/003"/>
    <s v="Jean de la Croix"/>
    <s v="Allen"/>
    <s v="Ingabire"/>
    <s v="Male"/>
    <n v="10"/>
    <s v="Rwanda"/>
    <s v="University of Rwanda"/>
    <s v="University of Rwanda"/>
    <d v="2020-01-10T00:00:00"/>
    <d v="2020-03-01T00:00:00"/>
    <d v="2025-07-28T00:00:00"/>
    <n v="65"/>
    <m/>
    <m/>
    <m/>
    <n v="65"/>
    <d v="2024-10-25T00:00:00"/>
    <s v="Completed"/>
    <n v="56"/>
    <s v="Completed:Delayed"/>
    <n v="58"/>
  </r>
  <r>
    <n v="86"/>
    <s v="C5/015"/>
    <s v="Jeanette"/>
    <m/>
    <s v="Dawa"/>
    <s v="Female"/>
    <n v="5"/>
    <s v="Kenya"/>
    <s v="University of Nairobi"/>
    <s v="University of Nairobi"/>
    <d v="2015-10-13T00:00:00"/>
    <d v="2015-03-01T00:00:00"/>
    <d v="2025-07-28T00:00:00"/>
    <m/>
    <m/>
    <m/>
    <m/>
    <n v="69"/>
    <d v="2020-11-25T00:00:00"/>
    <s v="Completed"/>
    <n v="69"/>
    <s v="Completed:Delayed"/>
    <n v="62"/>
  </r>
  <r>
    <n v="87"/>
    <s v="C5/016"/>
    <s v="Jepchirchir"/>
    <m/>
    <s v="Kiplagat"/>
    <s v="Female"/>
    <n v="5"/>
    <s v="Kenya"/>
    <s v="Moi University"/>
    <s v="University of the Witwatersrand"/>
    <d v="2015-08-06T00:00:00"/>
    <d v="2015-03-01T00:00:00"/>
    <d v="2025-07-28T00:00:00"/>
    <m/>
    <m/>
    <m/>
    <m/>
    <n v="56"/>
    <d v="2019-10-31T00:00:00"/>
    <s v="Completed"/>
    <n v="56"/>
    <s v="Completed:Delayed"/>
    <n v="51"/>
  </r>
  <r>
    <n v="88"/>
    <s v="C6/011"/>
    <s v="Joan"/>
    <s v="Nankya"/>
    <s v="Mutyoba"/>
    <s v="Female"/>
    <n v="6"/>
    <s v="Uganda"/>
    <s v="Makerere University"/>
    <s v="Makerere University"/>
    <d v="2016-04-04T00:00:00"/>
    <d v="2016-03-01T00:00:00"/>
    <d v="2025-07-28T00:00:00"/>
    <m/>
    <m/>
    <m/>
    <m/>
    <n v="72"/>
    <d v="2022-02-15T00:00:00"/>
    <s v="Completed"/>
    <n v="72"/>
    <s v="Completed:Delayed"/>
    <n v="71"/>
  </r>
  <r>
    <n v="89"/>
    <s v="C3/013"/>
    <s v="Joel"/>
    <s v="Olayiwola"/>
    <s v="Faronbi"/>
    <s v="Male"/>
    <n v="3"/>
    <s v="Nigeria"/>
    <s v="Obafemi Awolowo University"/>
    <s v="Obafemi Awolowo University"/>
    <d v="2012-09-26T00:00:00"/>
    <d v="2013-03-01T00:00:00"/>
    <d v="2025-07-28T00:00:00"/>
    <m/>
    <m/>
    <m/>
    <m/>
    <n v="34"/>
    <d v="2015-12-12T00:00:00"/>
    <s v="Completed"/>
    <n v="34"/>
    <s v=" Completed:On time"/>
    <n v="39"/>
  </r>
  <r>
    <n v="90"/>
    <s v="C6/009"/>
    <s v="John"/>
    <s v="Olugbenga"/>
    <s v="Abe"/>
    <s v="Male"/>
    <n v="6"/>
    <s v="Nigeria"/>
    <s v="Obafemi Awolowo University"/>
    <s v="Obafemi Awolowo University"/>
    <d v="2016-11-09T00:00:00"/>
    <d v="2016-03-01T00:00:00"/>
    <d v="2025-07-28T00:00:00"/>
    <m/>
    <m/>
    <m/>
    <m/>
    <n v="40"/>
    <d v="2019-06-21T00:00:00"/>
    <s v="Completed"/>
    <n v="40"/>
    <s v=" Completed:On time"/>
    <n v="32"/>
  </r>
  <r>
    <n v="91"/>
    <s v="C5/007"/>
    <s v="Esther"/>
    <s v="Wamuyu"/>
    <s v="Karumi"/>
    <s v="Female"/>
    <n v="5"/>
    <s v="Kenya"/>
    <s v="University of Nairobi"/>
    <s v="University of Nairobi"/>
    <d v="2015-09-08T00:00:00"/>
    <d v="2015-03-01T00:00:00"/>
    <d v="2025-07-28T00:00:00"/>
    <n v="125"/>
    <m/>
    <m/>
    <m/>
    <n v="125"/>
    <m/>
    <s v="In progress"/>
    <s v="In progress: Above 60 months"/>
    <s v="In progress: Above 60 months"/>
    <m/>
  </r>
  <r>
    <n v="92"/>
    <s v="C2/010"/>
    <s v="Joseph"/>
    <s v="Maurice"/>
    <s v="Mutisya"/>
    <s v="Male"/>
    <n v="2"/>
    <s v="Kenya"/>
    <s v="APHRC"/>
    <s v="University of the Witwatersrand"/>
    <d v="2012-03-19T00:00:00"/>
    <d v="2012-03-01T00:00:00"/>
    <d v="2025-07-28T00:00:00"/>
    <m/>
    <m/>
    <m/>
    <m/>
    <n v="82"/>
    <d v="2018-12-04T00:00:00"/>
    <s v="Completed"/>
    <n v="82"/>
    <s v="Completed:Delayed"/>
    <n v="81"/>
  </r>
  <r>
    <n v="93"/>
    <s v="C1/011"/>
    <s v="Joshua"/>
    <s v="Odunayo"/>
    <s v="Akinyemi"/>
    <s v="Male"/>
    <n v="1"/>
    <s v="Nigeria"/>
    <s v="University of Ibadan"/>
    <s v="University of Ibadan"/>
    <d v="2011-03-07T00:00:00"/>
    <d v="2011-04-01T00:00:00"/>
    <d v="2025-07-28T00:00:00"/>
    <m/>
    <m/>
    <m/>
    <m/>
    <n v="35"/>
    <d v="2014-02-01T00:00:00"/>
    <s v="Completed"/>
    <n v="35"/>
    <s v=" Completed:On time"/>
    <n v="35"/>
  </r>
  <r>
    <n v="94"/>
    <s v="C3/014"/>
    <s v="Judith"/>
    <s v="Nekesa"/>
    <s v="Mangeni"/>
    <s v="Female"/>
    <n v="3"/>
    <s v="Kenya"/>
    <s v="Moi University"/>
    <s v="University of Nairobi"/>
    <d v="2013-06-07T00:00:00"/>
    <d v="2013-03-01T00:00:00"/>
    <d v="2025-07-28T00:00:00"/>
    <m/>
    <m/>
    <m/>
    <m/>
    <n v="50"/>
    <d v="2017-04-30T00:00:00"/>
    <s v="Completed"/>
    <n v="50"/>
    <s v=" Completed:On time"/>
    <n v="47"/>
  </r>
  <r>
    <n v="95"/>
    <s v="C5/012"/>
    <s v="Hillary"/>
    <s v="Kipruto"/>
    <s v="Sang"/>
    <s v="Male"/>
    <n v="5"/>
    <s v="Kenya"/>
    <s v="Moi University"/>
    <s v="Moi University"/>
    <d v="2014-09-01T00:00:00"/>
    <d v="2015-03-01T00:00:00"/>
    <d v="2025-07-28T00:00:00"/>
    <n v="125"/>
    <m/>
    <m/>
    <m/>
    <n v="125"/>
    <m/>
    <s v="In progress"/>
    <s v="In progress: Above 60 months"/>
    <s v="In progress: Above 60 months"/>
    <m/>
  </r>
  <r>
    <n v="96"/>
    <s v="C7/015"/>
    <s v="Judith"/>
    <s v="Reegan Mulubwa"/>
    <s v="Mwansa-Kambafwile"/>
    <s v="Female"/>
    <n v="7"/>
    <s v="South Africa"/>
    <s v="University of the Witwatersrand"/>
    <s v="University of the Witwatersrand"/>
    <d v="2016-03-14T00:00:00"/>
    <d v="2017-03-01T00:00:00"/>
    <d v="2025-07-28T00:00:00"/>
    <m/>
    <m/>
    <m/>
    <m/>
    <n v="73"/>
    <d v="2023-03-10T00:00:00"/>
    <s v="Completed"/>
    <n v="73"/>
    <s v="Completed:Delayed"/>
    <n v="84"/>
  </r>
  <r>
    <n v="97"/>
    <s v="C8/004"/>
    <s v="Julienne"/>
    <m/>
    <s v="Murererehe"/>
    <s v="Female"/>
    <n v="8"/>
    <s v="Rwanda"/>
    <s v="University of Rwanda"/>
    <s v="University of the Witwatersrand"/>
    <d v="2018-10-30T00:00:00"/>
    <d v="2018-03-01T00:00:00"/>
    <d v="2025-07-28T00:00:00"/>
    <m/>
    <d v="2020-05-01T00:00:00"/>
    <d v="2020-07-31T00:00:00"/>
    <n v="3"/>
    <n v="72"/>
    <d v="2024-05-22T00:00:00"/>
    <s v="Completed"/>
    <n v="72"/>
    <s v="Completed:Delayed"/>
    <n v="64"/>
  </r>
  <r>
    <n v="98"/>
    <s v="C6/010"/>
    <s v="Justin"/>
    <m/>
    <s v="Kumala"/>
    <s v="Male"/>
    <n v="6"/>
    <s v="Malawi"/>
    <s v="University of Malawi"/>
    <s v="University of the Witwatersrand"/>
    <d v="2016-09-09T00:00:00"/>
    <d v="2016-03-01T00:00:00"/>
    <d v="2025-07-28T00:00:00"/>
    <n v="113"/>
    <m/>
    <m/>
    <m/>
    <n v="113"/>
    <d v="2024-11-14T00:00:00"/>
    <s v="Completed"/>
    <n v="105"/>
    <s v="Completed:Delayed"/>
    <n v="99"/>
  </r>
  <r>
    <n v="99"/>
    <s v="C5/014"/>
    <s v="Justine"/>
    <s v="Nnakate"/>
    <s v="Bukenya"/>
    <s v="Female"/>
    <n v="5"/>
    <s v="Uganda"/>
    <s v="Makerere University"/>
    <s v="Makerere University"/>
    <d v="2017-01-30T00:00:00"/>
    <d v="2015-03-01T00:00:00"/>
    <d v="2025-07-28T00:00:00"/>
    <m/>
    <m/>
    <m/>
    <m/>
    <n v="75"/>
    <d v="2021-05-17T00:00:00"/>
    <s v="Completed"/>
    <n v="75"/>
    <s v="Completed:Delayed"/>
    <n v="52"/>
  </r>
  <r>
    <n v="100"/>
    <s v="C4/017"/>
    <s v="Kaitesi"/>
    <s v="Batamuliza"/>
    <s v="Mukara"/>
    <s v="Female"/>
    <n v="4"/>
    <s v="Rwanda"/>
    <s v="University of Rwanda"/>
    <s v="Makerere University"/>
    <d v="2015-12-15T00:00:00"/>
    <d v="2014-03-01T00:00:00"/>
    <d v="2025-07-28T00:00:00"/>
    <m/>
    <m/>
    <m/>
    <m/>
    <n v="87"/>
    <d v="2021-05-17T00:00:00"/>
    <s v="Completed"/>
    <n v="87"/>
    <s v="Completed:Delayed"/>
    <n v="66"/>
  </r>
  <r>
    <n v="101"/>
    <s v="C3/005"/>
    <s v="Kato"/>
    <s v="Charles"/>
    <s v="Drago "/>
    <s v="Male"/>
    <n v="3"/>
    <s v="Uganda"/>
    <s v="Makerere University"/>
    <s v="Makerere University"/>
    <d v="2012-09-11T00:00:00"/>
    <d v="2013-03-01T00:00:00"/>
    <d v="2025-07-28T00:00:00"/>
    <m/>
    <m/>
    <m/>
    <m/>
    <n v="37"/>
    <d v="2016-03-31T00:00:00"/>
    <s v="Completed"/>
    <n v="37"/>
    <s v=" Completed:On time"/>
    <n v="43"/>
  </r>
  <r>
    <n v="102"/>
    <s v="C7/016"/>
    <s v="Kellen"/>
    <s v="Joyce"/>
    <s v="Karimi"/>
    <s v="Female"/>
    <n v="7"/>
    <s v="Kenya"/>
    <s v="University of Nairobi"/>
    <s v="University of the Witwatersrand"/>
    <d v="2017-06-30T00:00:00"/>
    <d v="2017-03-01T00:00:00"/>
    <d v="2025-07-28T00:00:00"/>
    <m/>
    <m/>
    <m/>
    <m/>
    <n v="79"/>
    <d v="2023-09-26T00:00:00"/>
    <s v="Completed"/>
    <n v="79"/>
    <s v="Completed:Delayed"/>
    <n v="75"/>
  </r>
  <r>
    <n v="103"/>
    <s v="C1/015"/>
    <s v="Kennedy"/>
    <s v="S.Naviava"/>
    <s v="Otwombe"/>
    <s v="Male"/>
    <n v="1"/>
    <s v="South Africa"/>
    <s v="University of the Witwatersrand"/>
    <s v="University of the Witwatersrand"/>
    <d v="2011-04-05T00:00:00"/>
    <d v="2011-04-01T00:00:00"/>
    <d v="2025-07-28T00:00:00"/>
    <m/>
    <m/>
    <m/>
    <m/>
    <n v="88"/>
    <d v="2018-07-04T00:00:00"/>
    <s v="Completed"/>
    <n v="88"/>
    <s v="Completed:Delayed"/>
    <n v="87"/>
  </r>
  <r>
    <n v="104"/>
    <s v="C10/013"/>
    <s v="Kganetso"/>
    <s v="-"/>
    <s v="Sekome"/>
    <s v="Male"/>
    <n v="10"/>
    <s v="South Africa"/>
    <s v="University of the Witwatersrand"/>
    <s v="University of the Witwatersrand"/>
    <d v="2019-07-14T00:00:00"/>
    <d v="2020-03-01T00:00:00"/>
    <d v="2025-07-28T00:00:00"/>
    <n v="65"/>
    <m/>
    <m/>
    <m/>
    <n v="65"/>
    <d v="2024-10-31T00:00:00"/>
    <s v="Completed"/>
    <n v="56"/>
    <s v="Completed:Delayed"/>
    <n v="64"/>
  </r>
  <r>
    <n v="105"/>
    <s v="C6/014"/>
    <s v="Khumbo"/>
    <s v="Michael"/>
    <s v="Kalulu"/>
    <s v="Male"/>
    <n v="6"/>
    <s v="Malawi"/>
    <s v="University of Malawi"/>
    <s v="University of Malawi"/>
    <d v="2014-07-08T00:00:00"/>
    <d v="2016-03-01T00:00:00"/>
    <d v="2025-07-28T00:00:00"/>
    <m/>
    <m/>
    <m/>
    <m/>
    <n v="50"/>
    <d v="2020-04-27T00:00:00"/>
    <s v="Completed"/>
    <n v="50"/>
    <s v=" Completed:On time"/>
    <n v="70"/>
  </r>
  <r>
    <n v="106"/>
    <s v="C5/017"/>
    <s v="Kikelomo"/>
    <s v="Abayowa"/>
    <s v="Mbada"/>
    <s v="Female"/>
    <n v="5"/>
    <s v="Nigeria"/>
    <s v="Obafemi Awolowo University"/>
    <s v="Obafemi Awolowo University"/>
    <d v="2014-04-15T00:00:00"/>
    <d v="2015-03-01T00:00:00"/>
    <d v="2025-07-28T00:00:00"/>
    <m/>
    <m/>
    <m/>
    <m/>
    <n v="42"/>
    <d v="2018-08-15T00:00:00"/>
    <s v="Completed"/>
    <n v="42"/>
    <s v=" Completed:On time"/>
    <n v="53"/>
  </r>
  <r>
    <n v="107"/>
    <s v="C9/012"/>
    <s v="Kirsty"/>
    <m/>
    <s v="Van Stormbroek"/>
    <s v="Female"/>
    <n v="9"/>
    <s v="South Africa"/>
    <s v="University of the Witwatersrand"/>
    <s v="University of the Witwatersrand"/>
    <d v="2019-03-04T00:00:00"/>
    <d v="2019-03-01T00:00:00"/>
    <d v="2025-07-28T00:00:00"/>
    <n v="77"/>
    <m/>
    <m/>
    <m/>
    <n v="77"/>
    <d v="2024-05-31T00:00:00"/>
    <s v="Completed"/>
    <n v="63"/>
    <s v="Completed:Delayed"/>
    <n v="63"/>
  </r>
  <r>
    <n v="108"/>
    <s v="C6/012"/>
    <s v="Kudus"/>
    <s v="Oluwatoyin"/>
    <s v="Adebayo"/>
    <s v="Male"/>
    <n v="6"/>
    <s v="Nigeria"/>
    <s v="University of Ibadan"/>
    <s v="University of Ibadan"/>
    <d v="2013-03-25T00:00:00"/>
    <d v="2016-03-01T00:00:00"/>
    <d v="2025-07-28T00:00:00"/>
    <m/>
    <m/>
    <m/>
    <m/>
    <n v="38"/>
    <d v="2019-04-30T00:00:00"/>
    <s v="Completed"/>
    <n v="38"/>
    <s v=" Completed:On time"/>
    <n v="74"/>
  </r>
  <r>
    <n v="109"/>
    <s v="C8/017"/>
    <s v="Lebogang"/>
    <s v="Johanna"/>
    <s v="Maseko"/>
    <s v="Female"/>
    <n v="8"/>
    <s v="South Africa"/>
    <s v="University of the Witwatersrand"/>
    <s v="University of the Witwatersrand"/>
    <d v="2018-08-01T00:00:00"/>
    <d v="2018-03-01T00:00:00"/>
    <d v="2025-07-28T00:00:00"/>
    <n v="89"/>
    <m/>
    <m/>
    <m/>
    <n v="89"/>
    <d v="2024-11-14T00:00:00"/>
    <s v="Completed"/>
    <n v="81"/>
    <s v="Completed:Delayed"/>
    <n v="76"/>
  </r>
  <r>
    <n v="110"/>
    <s v="C5/018"/>
    <s v="Lester"/>
    <m/>
    <s v="Kapanda"/>
    <s v="Male"/>
    <n v="5"/>
    <s v="Malawi"/>
    <s v="University of Malawi"/>
    <s v="University of Malawi"/>
    <d v="2015-03-16T00:00:00"/>
    <d v="2015-03-01T00:00:00"/>
    <d v="2025-07-28T00:00:00"/>
    <m/>
    <m/>
    <m/>
    <m/>
    <n v="61"/>
    <d v="2020-03-19T00:00:00"/>
    <s v="Completed"/>
    <n v="61"/>
    <s v="Completed:Delayed"/>
    <n v="61"/>
  </r>
  <r>
    <n v="111"/>
    <s v="C6/016"/>
    <s v="Macellina"/>
    <s v="Yinyinade"/>
    <s v="Ijadunola"/>
    <s v="Female"/>
    <n v="6"/>
    <s v="Nigeria"/>
    <s v="Obafemi Awolowo University"/>
    <s v="Obafemi Awolowo University"/>
    <d v="2014-08-11T00:00:00"/>
    <d v="2016-03-01T00:00:00"/>
    <d v="2025-07-28T00:00:00"/>
    <m/>
    <m/>
    <m/>
    <m/>
    <n v="46"/>
    <d v="2019-12-14T00:00:00"/>
    <s v="Completed"/>
    <n v="46"/>
    <s v=" Completed:On time"/>
    <n v="65"/>
  </r>
  <r>
    <n v="112"/>
    <s v="C7/009"/>
    <s v="Madalitso"/>
    <s v="Enock"/>
    <s v="Chisati"/>
    <s v="Male"/>
    <n v="7"/>
    <s v="Malawi"/>
    <s v="University of Malawi"/>
    <s v="University of Malawi"/>
    <d v="2016-11-30T00:00:00"/>
    <d v="2017-03-01T00:00:00"/>
    <d v="2025-07-28T00:00:00"/>
    <m/>
    <m/>
    <m/>
    <m/>
    <n v="46"/>
    <d v="2020-12-16T00:00:00"/>
    <s v="Completed"/>
    <n v="46"/>
    <s v=" Completed:On time"/>
    <n v="49"/>
  </r>
  <r>
    <n v="113"/>
    <s v="C4/015"/>
    <s v="Magutah"/>
    <s v="Joel"/>
    <s v="Karani"/>
    <s v="Male"/>
    <n v="4"/>
    <s v="Kenya"/>
    <s v="Moi University"/>
    <s v="University of Nairobi"/>
    <d v="2014-01-03T00:00:00"/>
    <d v="2014-03-01T00:00:00"/>
    <d v="2025-07-28T00:00:00"/>
    <m/>
    <m/>
    <m/>
    <m/>
    <n v="57"/>
    <d v="2018-11-30T00:00:00"/>
    <s v="Completed"/>
    <n v="57"/>
    <s v="Completed:Delayed"/>
    <n v="59"/>
  </r>
  <r>
    <n v="114"/>
    <s v="C6/019"/>
    <s v="Makhosazane"/>
    <s v="Nomhle"/>
    <s v="Khoza"/>
    <s v="Female"/>
    <n v="6"/>
    <s v="South Africa"/>
    <s v="University of the Witwatersrand"/>
    <s v="University of the Witwatersrand"/>
    <d v="2015-02-01T00:00:00"/>
    <d v="2016-03-01T00:00:00"/>
    <d v="2025-07-28T00:00:00"/>
    <m/>
    <m/>
    <m/>
    <m/>
    <n v="76"/>
    <d v="2022-06-06T00:00:00"/>
    <s v="Completed"/>
    <n v="76"/>
    <s v="Completed:Delayed"/>
    <n v="89"/>
  </r>
  <r>
    <n v="115"/>
    <s v="C7/017"/>
    <s v="Marceline"/>
    <s v="Francis"/>
    <s v="Finda"/>
    <s v="Female"/>
    <n v="7"/>
    <s v="Tanzania"/>
    <s v="Ifakara Health Institute"/>
    <s v="University of the Witwatersrand"/>
    <d v="2017-03-31T00:00:00"/>
    <d v="2017-03-01T00:00:00"/>
    <d v="2025-07-28T00:00:00"/>
    <m/>
    <m/>
    <m/>
    <m/>
    <n v="55"/>
    <d v="2021-09-30T00:00:00"/>
    <s v="Completed"/>
    <n v="55"/>
    <s v="Completed:Delayed"/>
    <n v="54"/>
  </r>
  <r>
    <n v="116"/>
    <s v="C8/010"/>
    <s v="Margaret"/>
    <s v="Omowaleola"/>
    <s v="Akinwaare"/>
    <s v="Female"/>
    <n v="8"/>
    <s v="Nigeria"/>
    <s v="University of Ibadan"/>
    <s v="University of Ibadan"/>
    <d v="2015-01-26T00:00:00"/>
    <d v="2018-03-01T00:00:00"/>
    <d v="2025-07-28T00:00:00"/>
    <m/>
    <m/>
    <m/>
    <m/>
    <n v="46"/>
    <d v="2021-12-14T00:00:00"/>
    <s v="Completed"/>
    <n v="46"/>
    <s v=" Completed:On time"/>
    <n v="83"/>
  </r>
  <r>
    <n v="117"/>
    <s v="C5/019"/>
    <s v="Maria"/>
    <s v="Chifuniro"/>
    <s v="Chikalipo"/>
    <s v="Female"/>
    <n v="5"/>
    <s v="Malawi"/>
    <s v="University of Malawi"/>
    <s v="University of Malawi"/>
    <d v="2015-12-14T00:00:00"/>
    <d v="2015-03-01T00:00:00"/>
    <d v="2025-07-28T00:00:00"/>
    <m/>
    <m/>
    <m/>
    <m/>
    <n v="57"/>
    <d v="2019-11-30T00:00:00"/>
    <s v="Completed"/>
    <n v="57"/>
    <s v="Completed:Delayed"/>
    <n v="48"/>
  </r>
  <r>
    <n v="118"/>
    <s v="C6/017"/>
    <s v="Marie Chantal"/>
    <m/>
    <s v="Uwimana"/>
    <s v="Female"/>
    <n v="6"/>
    <s v="Rwanda"/>
    <s v="University of Rwanda"/>
    <s v="University of the Witwatersrand"/>
    <d v="2017-02-16T00:00:00"/>
    <d v="2016-03-01T00:00:00"/>
    <d v="2025-07-28T00:00:00"/>
    <m/>
    <d v="2020-04-09T00:00:00"/>
    <d v="2020-07-23T00:00:00"/>
    <n v="4"/>
    <n v="50"/>
    <d v="2020-08-24T00:00:00"/>
    <s v="Completed"/>
    <n v="50"/>
    <s v=" Completed:On time"/>
    <n v="39"/>
  </r>
  <r>
    <n v="119"/>
    <s v="C7/019"/>
    <s v="Marie Claire"/>
    <s v="-"/>
    <s v="Uwamahoro"/>
    <s v="Female"/>
    <n v="7"/>
    <s v="Rwanda"/>
    <s v="University of Rwanda"/>
    <s v="University of the Witwatersrand"/>
    <d v="2017-07-01T00:00:00"/>
    <d v="2017-03-01T00:00:00"/>
    <d v="2025-07-28T00:00:00"/>
    <m/>
    <m/>
    <m/>
    <m/>
    <n v="51"/>
    <d v="2021-05-28T00:00:00"/>
    <s v="Completed"/>
    <n v="51"/>
    <s v=" Completed:On time"/>
    <n v="47"/>
  </r>
  <r>
    <n v="120"/>
    <s v="C10/014"/>
    <s v="Marifa"/>
    <m/>
    <s v="Muchemwa"/>
    <s v="Female"/>
    <n v="10"/>
    <s v="Zimbabwe"/>
    <s v="University of the Witwatersrand"/>
    <s v="University of the Witwatersrand"/>
    <d v="2020-02-04T00:00:00"/>
    <d v="2020-03-01T00:00:00"/>
    <d v="2025-07-28T00:00:00"/>
    <m/>
    <m/>
    <m/>
    <m/>
    <n v="44"/>
    <d v="2023-10-16T00:00:00"/>
    <s v="Completed"/>
    <n v="44"/>
    <s v=" Completed:On time"/>
    <n v="45"/>
  </r>
  <r>
    <n v="121"/>
    <s v="C3/016"/>
    <s v="Marjorie"/>
    <s v="Kyomuhendo"/>
    <s v="Niyitegeka"/>
    <s v="Female"/>
    <n v="3"/>
    <s v="Uganda"/>
    <s v="Makerere University"/>
    <s v="Makerere University"/>
    <d v="2013-02-20T00:00:00"/>
    <d v="2013-03-01T00:00:00"/>
    <d v="2025-07-28T00:00:00"/>
    <m/>
    <m/>
    <m/>
    <m/>
    <n v="107"/>
    <d v="2022-01-17T00:00:00"/>
    <s v="Completed"/>
    <n v="107"/>
    <s v="Completed:Delayed"/>
    <n v="107"/>
  </r>
  <r>
    <n v="122"/>
    <s v="C7/018"/>
    <s v="Martha"/>
    <s v="Kabudula"/>
    <s v="Makwero"/>
    <s v="Female"/>
    <n v="7"/>
    <s v="Malawi"/>
    <s v="University of Malawi"/>
    <s v="University of the Witwatersrand"/>
    <d v="2017-03-22T00:00:00"/>
    <d v="2017-03-01T00:00:00"/>
    <d v="2025-07-28T00:00:00"/>
    <n v="101"/>
    <m/>
    <m/>
    <m/>
    <n v="101"/>
    <d v="2024-10-30T00:00:00"/>
    <s v="Completed"/>
    <n v="92"/>
    <s v="Completed:Delayed"/>
    <n v="92"/>
  </r>
  <r>
    <n v="123"/>
    <s v="C2/012"/>
    <s v="Mary"/>
    <s v="Oluwafunke"/>
    <s v="Obiyan"/>
    <s v="Female"/>
    <n v="2"/>
    <s v="Nigeria"/>
    <s v="Obafemi Awolowo University"/>
    <s v="Obafemi Awolowo University"/>
    <d v="2012-02-22T00:00:00"/>
    <d v="2012-03-01T00:00:00"/>
    <d v="2025-07-28T00:00:00"/>
    <m/>
    <m/>
    <m/>
    <m/>
    <n v="25"/>
    <d v="2014-03-31T00:00:00"/>
    <s v="Completed"/>
    <n v="25"/>
    <s v=" Completed:On time"/>
    <n v="26"/>
  </r>
  <r>
    <n v="124"/>
    <s v="C6/018"/>
    <s v="Mary"/>
    <s v="Wanjira"/>
    <s v="Njue-Kamau"/>
    <s v="Female"/>
    <n v="6"/>
    <s v="Kenya"/>
    <s v="University of Nairobi"/>
    <s v="University of Nairobi"/>
    <d v="2015-09-25T00:00:00"/>
    <d v="2016-03-01T00:00:00"/>
    <d v="2025-07-28T00:00:00"/>
    <m/>
    <m/>
    <m/>
    <m/>
    <n v="46"/>
    <d v="2019-12-20T00:00:00"/>
    <s v="Completed"/>
    <n v="46"/>
    <s v=" Completed:On time"/>
    <n v="51"/>
  </r>
  <r>
    <n v="125"/>
    <s v="C4/020"/>
    <s v="Mbithi"/>
    <s v="Michael"/>
    <s v="Mutua"/>
    <s v="Male"/>
    <n v="4"/>
    <s v="Kenya"/>
    <s v="APHRC"/>
    <s v="University of the Witwatersrand"/>
    <d v="2014-04-27T00:00:00"/>
    <d v="2014-03-01T00:00:00"/>
    <d v="2025-07-28T00:00:00"/>
    <m/>
    <m/>
    <m/>
    <m/>
    <n v="65"/>
    <d v="2019-07-11T00:00:00"/>
    <s v="Completed"/>
    <n v="65"/>
    <s v="Completed:Delayed"/>
    <n v="63"/>
  </r>
  <r>
    <n v="126"/>
    <s v="C6/003"/>
    <s v="Chimwemwe"/>
    <s v="Chikoko"/>
    <s v="Kwanjo-Banda"/>
    <s v="Female"/>
    <n v="6"/>
    <s v="Malawi"/>
    <s v="University of Malawi"/>
    <s v="University of Malawi"/>
    <d v="2017-04-01T00:00:00"/>
    <d v="2016-03-01T00:00:00"/>
    <d v="2025-07-28T00:00:00"/>
    <n v="113"/>
    <m/>
    <m/>
    <m/>
    <n v="113"/>
    <m/>
    <s v="In progress"/>
    <s v="In progress: Above 60 months"/>
    <s v="In progress: Above 60 months"/>
    <m/>
  </r>
  <r>
    <n v="127"/>
    <s v="C4/021"/>
    <s v="Modupe"/>
    <s v="Oladunni"/>
    <s v="Taiwo"/>
    <s v="Female"/>
    <n v="4"/>
    <s v="Nigeria"/>
    <s v="Obafemi Awolowo University"/>
    <s v="Obafemi Awolowo University"/>
    <d v="2012-09-04T00:00:00"/>
    <d v="2014-03-01T00:00:00"/>
    <d v="2025-07-28T00:00:00"/>
    <m/>
    <m/>
    <m/>
    <m/>
    <n v="25"/>
    <d v="2016-03-31T00:00:00"/>
    <s v="Completed"/>
    <n v="25"/>
    <s v=" Completed:On time"/>
    <n v="43"/>
  </r>
  <r>
    <n v="128"/>
    <s v="C4/019"/>
    <s v="Mohamed"/>
    <s v="Kassim"/>
    <s v="Ally"/>
    <s v="Male"/>
    <n v="4"/>
    <s v="Tanzania"/>
    <s v="University of Dar es Salaam"/>
    <s v="University of Dar es Salaam"/>
    <d v="2014-04-01T00:00:00"/>
    <d v="2014-03-01T00:00:00"/>
    <d v="2025-07-28T00:00:00"/>
    <m/>
    <m/>
    <m/>
    <m/>
    <n v="50"/>
    <d v="2018-04-11T00:00:00"/>
    <s v="Completed"/>
    <n v="50"/>
    <s v=" Completed:On time"/>
    <n v="49"/>
  </r>
  <r>
    <n v="129"/>
    <s v="C1/012"/>
    <s v="Mphatso"/>
    <s v="Steve Wilbes"/>
    <s v="Kamndaya"/>
    <s v="Male"/>
    <n v="1"/>
    <s v="Malawi"/>
    <s v="University of Malawi"/>
    <s v="University of the Witwatersrand"/>
    <d v="2011-03-10T00:00:00"/>
    <d v="2011-04-01T00:00:00"/>
    <d v="2025-07-28T00:00:00"/>
    <m/>
    <m/>
    <m/>
    <m/>
    <n v="60"/>
    <d v="2016-03-31T00:00:00"/>
    <s v="Completed"/>
    <n v="60"/>
    <s v="Completed:Delayed"/>
    <n v="61"/>
  </r>
  <r>
    <n v="130"/>
    <s v="C7/001"/>
    <s v="Abigail"/>
    <s v="Ruth"/>
    <s v="Dreyer"/>
    <s v="Female"/>
    <n v="7"/>
    <s v="South Africa"/>
    <s v="University of the Witwatersrand"/>
    <s v="University of the Witwatersrand"/>
    <d v="2016-09-01T00:00:00"/>
    <d v="2017-03-01T00:00:00"/>
    <d v="2025-07-28T00:00:00"/>
    <n v="101"/>
    <m/>
    <m/>
    <m/>
    <n v="101"/>
    <m/>
    <s v="In progress"/>
    <s v="In progress: Above 60 months"/>
    <s v="In progress: Above 60 months"/>
    <m/>
  </r>
  <r>
    <n v="131"/>
    <s v="C6/023"/>
    <s v="Mpho"/>
    <s v="Primrose"/>
    <s v="Molete"/>
    <s v="Female"/>
    <n v="6"/>
    <s v="South Africa"/>
    <s v="University of the Witwatersrand"/>
    <s v="University of the Witwatersrand"/>
    <d v="2016-01-04T00:00:00"/>
    <d v="2016-03-01T00:00:00"/>
    <d v="2025-07-28T00:00:00"/>
    <m/>
    <m/>
    <m/>
    <m/>
    <n v="63"/>
    <d v="2021-05-04T00:00:00"/>
    <s v="Completed"/>
    <n v="63"/>
    <s v="Completed:Delayed"/>
    <n v="65"/>
  </r>
  <r>
    <n v="132"/>
    <s v="C6/015"/>
    <s v="Mumuni"/>
    <m/>
    <s v="Adejumo"/>
    <s v="Male"/>
    <n v="6"/>
    <s v="Nigeria"/>
    <s v="University of Ibadan"/>
    <s v="University of Ibadan"/>
    <d v="2013-05-09T00:00:00"/>
    <d v="2016-03-01T00:00:00"/>
    <d v="2025-07-28T00:00:00"/>
    <m/>
    <m/>
    <m/>
    <m/>
    <n v="67"/>
    <d v="2021-09-14T00:00:00"/>
    <s v="Completed"/>
    <n v="67"/>
    <s v="Completed:Delayed"/>
    <n v="101"/>
  </r>
  <r>
    <n v="133"/>
    <s v="C2/017"/>
    <s v="Nakubuluwa"/>
    <m/>
    <s v="Sarah"/>
    <s v="Female"/>
    <n v="2"/>
    <s v="Uganda"/>
    <s v="Makerere University"/>
    <s v="Makerere University"/>
    <d v="2012-01-23T00:00:00"/>
    <d v="2012-03-01T00:00:00"/>
    <d v="2025-07-28T00:00:00"/>
    <m/>
    <m/>
    <m/>
    <m/>
    <n v="59"/>
    <d v="2017-01-31T00:00:00"/>
    <s v="Completed"/>
    <n v="59"/>
    <s v="Completed:Delayed"/>
    <n v="61"/>
  </r>
  <r>
    <n v="134"/>
    <s v="C2/016"/>
    <s v="Nalugo"/>
    <s v="Scovia"/>
    <s v="Mbalinda"/>
    <s v="Female"/>
    <n v="2"/>
    <s v="Uganda"/>
    <s v="Makerere University"/>
    <s v="Makerere University"/>
    <d v="2011-11-20T00:00:00"/>
    <d v="2012-03-01T00:00:00"/>
    <d v="2025-07-28T00:00:00"/>
    <m/>
    <m/>
    <m/>
    <m/>
    <n v="71"/>
    <d v="2018-01-08T00:00:00"/>
    <s v="Completed"/>
    <n v="71"/>
    <s v="Completed:Delayed"/>
    <n v="74"/>
  </r>
  <r>
    <n v="135"/>
    <s v="C1/014"/>
    <s v="Nicole"/>
    <m/>
    <s v="De Wet"/>
    <s v="Female"/>
    <n v="1"/>
    <s v="South Africa"/>
    <s v="University of the Witwatersrand"/>
    <s v="University of the Witwatersrand"/>
    <d v="2011-03-03T00:00:00"/>
    <d v="2011-04-01T00:00:00"/>
    <d v="2025-07-28T00:00:00"/>
    <m/>
    <m/>
    <m/>
    <m/>
    <n v="32"/>
    <d v="2013-11-30T00:00:00"/>
    <s v="Completed"/>
    <n v="32"/>
    <s v=" Completed:On time"/>
    <n v="33"/>
  </r>
  <r>
    <n v="136"/>
    <s v="C4/023"/>
    <s v="Nilian"/>
    <s v="Ayuma"/>
    <s v="Mukungu"/>
    <s v="Female"/>
    <n v="4"/>
    <s v="Kenya"/>
    <s v="University of Nairobi"/>
    <s v="University of Nairobi"/>
    <d v="2015-03-02T00:00:00"/>
    <d v="2014-03-01T00:00:00"/>
    <d v="2025-07-28T00:00:00"/>
    <m/>
    <m/>
    <m/>
    <m/>
    <n v="103"/>
    <d v="2022-09-23T00:00:00"/>
    <s v="Completed"/>
    <n v="103"/>
    <s v="Completed:Delayed"/>
    <n v="91"/>
  </r>
  <r>
    <n v="137"/>
    <s v="C7/020"/>
    <s v="Nishimwe"/>
    <s v="Aurore"/>
    <s v="Aurore"/>
    <s v="Female"/>
    <n v="7"/>
    <s v="Rwanda"/>
    <s v="University of Rwanda"/>
    <s v="University of the Witwatersrand"/>
    <d v="2017-04-01T00:00:00"/>
    <d v="2017-03-01T00:00:00"/>
    <d v="2025-07-28T00:00:00"/>
    <m/>
    <m/>
    <m/>
    <m/>
    <n v="68"/>
    <d v="2022-10-17T00:00:00"/>
    <s v="Completed"/>
    <n v="68"/>
    <s v="Completed:Delayed"/>
    <n v="67"/>
  </r>
  <r>
    <n v="138"/>
    <s v="C2/011"/>
    <s v="Njuguna"/>
    <s v="John"/>
    <s v="Njenga"/>
    <s v="Male"/>
    <n v="2"/>
    <s v="Kenya"/>
    <s v="University of Nairobi"/>
    <s v="University of Nairobi"/>
    <d v="2012-02-20T00:00:00"/>
    <d v="2012-03-01T00:00:00"/>
    <d v="2025-07-28T00:00:00"/>
    <m/>
    <m/>
    <m/>
    <m/>
    <n v="58"/>
    <d v="2016-12-31T00:00:00"/>
    <s v="Completed"/>
    <n v="58"/>
    <s v="Completed:Delayed"/>
    <n v="59"/>
  </r>
  <r>
    <n v="139"/>
    <s v="C4/022"/>
    <s v="Nkosiyazi"/>
    <s v="-"/>
    <s v="Dube"/>
    <s v="Male"/>
    <n v="4"/>
    <s v="South Africa"/>
    <s v="University of the Witwatersrand"/>
    <s v="University of the Witwatersrand"/>
    <d v="2014-01-01T00:00:00"/>
    <d v="2014-03-01T00:00:00"/>
    <d v="2025-07-28T00:00:00"/>
    <m/>
    <m/>
    <m/>
    <m/>
    <n v="53"/>
    <d v="2018-07-04T00:00:00"/>
    <s v="Completed"/>
    <n v="53"/>
    <s v="Completed:Delayed"/>
    <n v="55"/>
  </r>
  <r>
    <n v="140"/>
    <s v="C6/007"/>
    <s v="Nomfundo"/>
    <s v="Nzuza"/>
    <s v="Moroe"/>
    <s v="Female"/>
    <n v="6"/>
    <s v="South Africa"/>
    <s v="University of the Witwatersrand"/>
    <s v="University of the Witwatersrand"/>
    <d v="2015-02-01T00:00:00"/>
    <d v="2016-03-01T00:00:00"/>
    <d v="2025-07-28T00:00:00"/>
    <m/>
    <m/>
    <m/>
    <m/>
    <n v="32"/>
    <d v="2018-10-25T00:00:00"/>
    <s v="Completed"/>
    <n v="32"/>
    <s v=" Completed:On time"/>
    <n v="45"/>
  </r>
  <r>
    <n v="141"/>
    <s v="C3/019"/>
    <s v="Obasola"/>
    <s v="Ireti"/>
    <s v="Oluwaseun"/>
    <s v="Female"/>
    <n v="3"/>
    <s v="Nigeria"/>
    <s v="University of Ibadan"/>
    <s v="University of Ibadan"/>
    <d v="2012-09-26T00:00:00"/>
    <d v="2013-03-01T00:00:00"/>
    <d v="2025-07-28T00:00:00"/>
    <m/>
    <m/>
    <m/>
    <m/>
    <n v="49"/>
    <d v="2017-03-31T00:00:00"/>
    <s v="Completed"/>
    <n v="49"/>
    <s v=" Completed:On time"/>
    <n v="55"/>
  </r>
  <r>
    <n v="142"/>
    <s v="C3/015"/>
    <s v="Ojo"/>
    <s v="Melvin"/>
    <s v="Agunbiade"/>
    <s v="Male"/>
    <n v="3"/>
    <s v="Nigeria"/>
    <s v="Obafemi Awolowo University"/>
    <s v="University of the Witwatersrand"/>
    <d v="2013-02-25T00:00:00"/>
    <d v="2013-03-01T00:00:00"/>
    <d v="2025-07-28T00:00:00"/>
    <m/>
    <m/>
    <m/>
    <m/>
    <n v="43"/>
    <d v="2016-09-07T00:00:00"/>
    <s v="Completed"/>
    <n v="43"/>
    <s v=" Completed:On time"/>
    <n v="43"/>
  </r>
  <r>
    <n v="143"/>
    <s v="C4/026"/>
    <s v="Oladapo"/>
    <s v="Oluwaseun"/>
    <s v="Akinyemi"/>
    <s v="Male"/>
    <n v="4"/>
    <s v="Nigeria"/>
    <s v="University of Ibadan"/>
    <s v="University of the Witwatersrand"/>
    <d v="2014-02-25T00:00:00"/>
    <d v="2014-03-01T00:00:00"/>
    <d v="2025-07-28T00:00:00"/>
    <m/>
    <m/>
    <m/>
    <m/>
    <n v="81"/>
    <d v="2020-11-02T00:00:00"/>
    <s v="Completed"/>
    <n v="81"/>
    <s v="Completed:Delayed"/>
    <n v="81"/>
  </r>
  <r>
    <n v="144"/>
    <s v="C9/016"/>
    <s v="Olindah"/>
    <s v="Mkhonto"/>
    <s v="Silaule"/>
    <s v="Female"/>
    <n v="9"/>
    <s v="South Africa"/>
    <s v="University of the Witwatersrand"/>
    <s v="University of the Witwatersrand"/>
    <d v="2020-01-31T00:00:00"/>
    <d v="2019-03-01T00:00:00"/>
    <d v="2025-07-28T00:00:00"/>
    <m/>
    <m/>
    <m/>
    <m/>
    <n v="63"/>
    <d v="2024-05-29T00:00:00"/>
    <s v="Completed"/>
    <n v="63"/>
    <s v="Completed:Delayed"/>
    <n v="52"/>
  </r>
  <r>
    <n v="145"/>
    <s v="C6/021"/>
    <s v="Olivia"/>
    <s v="Millicent Awino"/>
    <s v="Osiro"/>
    <s v="Female"/>
    <n v="6"/>
    <s v="Kenya"/>
    <s v="University of Nairobi"/>
    <s v="University of Nairobi"/>
    <d v="2016-10-06T00:00:00"/>
    <d v="2016-03-01T00:00:00"/>
    <d v="2025-07-28T00:00:00"/>
    <m/>
    <m/>
    <m/>
    <m/>
    <n v="45"/>
    <d v="2019-11-20T00:00:00"/>
    <s v="Completed"/>
    <n v="45"/>
    <s v=" Completed:On time"/>
    <n v="38"/>
  </r>
  <r>
    <n v="146"/>
    <s v="C7/021"/>
    <s v="Olufemi"/>
    <s v="Mayowa"/>
    <s v="Adetutu"/>
    <s v="Male"/>
    <n v="7"/>
    <s v="Nigeria"/>
    <s v="Obafemi Awolowo University"/>
    <s v="Obafemi Awolowo University"/>
    <d v="2016-11-09T00:00:00"/>
    <d v="2017-03-01T00:00:00"/>
    <d v="2025-07-28T00:00:00"/>
    <m/>
    <m/>
    <m/>
    <m/>
    <n v="34"/>
    <d v="2019-12-14T00:00:00"/>
    <s v="Completed"/>
    <n v="34"/>
    <s v=" Completed:On time"/>
    <n v="38"/>
  </r>
  <r>
    <n v="147"/>
    <s v="C3/018"/>
    <s v="Olufunmilayo"/>
    <s v="Olufunmilola"/>
    <s v="Banjo"/>
    <s v="Female"/>
    <n v="3"/>
    <s v="Nigeria"/>
    <s v="Obafemi Awolowo University"/>
    <s v="Obafemi Awolowo University"/>
    <d v="2013-01-30T00:00:00"/>
    <d v="2013-03-01T00:00:00"/>
    <d v="2025-07-28T00:00:00"/>
    <m/>
    <m/>
    <m/>
    <m/>
    <n v="27"/>
    <d v="2015-05-27T00:00:00"/>
    <s v="Completed"/>
    <n v="27"/>
    <s v=" Completed:On time"/>
    <n v="28"/>
  </r>
  <r>
    <n v="148"/>
    <s v="C7/022"/>
    <s v="Olufunmilola"/>
    <s v="Onabanjo"/>
    <s v="Ogun"/>
    <s v="Female"/>
    <n v="7"/>
    <s v="Nigeria"/>
    <s v="University of Ibadan"/>
    <s v="University of Ibadan"/>
    <d v="2017-10-30T00:00:00"/>
    <d v="2017-03-01T00:00:00"/>
    <d v="2025-07-28T00:00:00"/>
    <m/>
    <d v="2020-09-01T00:00:00"/>
    <d v="2021-05-01T00:00:00"/>
    <n v="8"/>
    <n v="50"/>
    <d v="2021-12-13T00:00:00"/>
    <s v="Completed"/>
    <n v="50"/>
    <s v=" Completed:On time"/>
    <n v="42"/>
  </r>
  <r>
    <n v="149"/>
    <s v="C9/002"/>
    <s v="Olujide"/>
    <s v="Olusesan"/>
    <s v="Arije"/>
    <s v="Male"/>
    <n v="9"/>
    <s v="Nigeria"/>
    <s v="Obafemi Awolowo University"/>
    <s v="University of the Witwatersrand"/>
    <d v="2020-01-07T00:00:00"/>
    <d v="2019-03-01T00:00:00"/>
    <d v="2025-07-28T00:00:00"/>
    <m/>
    <m/>
    <m/>
    <m/>
    <n v="56"/>
    <d v="2023-10-03T00:00:00"/>
    <s v="Completed"/>
    <n v="56"/>
    <s v="Completed:Delayed"/>
    <n v="45"/>
  </r>
  <r>
    <n v="150"/>
    <s v="C3/007"/>
    <s v="Olusegun"/>
    <s v="Emmanuel"/>
    <s v="Thomas"/>
    <s v="Male"/>
    <n v="3"/>
    <s v="Nigeria"/>
    <s v="University of Ibadan"/>
    <s v="University of Ibadan"/>
    <d v="2012-04-05T00:00:00"/>
    <d v="2013-03-01T00:00:00"/>
    <d v="2025-07-28T00:00:00"/>
    <m/>
    <m/>
    <m/>
    <m/>
    <n v="54"/>
    <d v="2017-08-31T00:00:00"/>
    <s v="Completed"/>
    <n v="54"/>
    <s v="Completed:Delayed"/>
    <n v="65"/>
  </r>
  <r>
    <n v="151"/>
    <s v="C7/023"/>
    <s v="Oluseye"/>
    <s v="Ademola"/>
    <s v="Okunola"/>
    <s v="Male"/>
    <n v="7"/>
    <s v="Nigeria"/>
    <s v="Obafemi Awolowo University"/>
    <s v="Obafemi Awolowo University"/>
    <d v="2017-04-12T00:00:00"/>
    <d v="2017-03-01T00:00:00"/>
    <d v="2025-07-28T00:00:00"/>
    <m/>
    <m/>
    <m/>
    <m/>
    <n v="54"/>
    <d v="2021-08-02T00:00:00"/>
    <s v="Completed"/>
    <n v="54"/>
    <s v="Completed:Delayed"/>
    <n v="52"/>
  </r>
  <r>
    <n v="152"/>
    <s v="C8/001"/>
    <s v=" Lindiwe"/>
    <m/>
    <s v="Farlane"/>
    <s v="Female"/>
    <n v="8"/>
    <s v="South Africa"/>
    <s v="University of the Witwatersrand"/>
    <s v="University of the Witwatersrand"/>
    <d v="2019-01-02T00:00:00"/>
    <d v="2018-03-01T00:00:00"/>
    <d v="2025-07-28T00:00:00"/>
    <n v="89"/>
    <m/>
    <m/>
    <m/>
    <n v="89"/>
    <d v="2025-04-29T00:00:00"/>
    <s v="Completed"/>
    <n v="86"/>
    <s v="Completed:Delayed"/>
    <n v="76"/>
  </r>
  <r>
    <n v="153"/>
    <s v="C7/024"/>
    <s v="Olusola"/>
    <s v="Oluyinka"/>
    <s v="Olawoye"/>
    <s v="Female"/>
    <n v="7"/>
    <s v="Nigeria"/>
    <s v="University of Ibadan"/>
    <s v="University of Ibadan"/>
    <d v="2015-10-30T00:00:00"/>
    <d v="2017-03-01T00:00:00"/>
    <d v="2025-07-28T00:00:00"/>
    <m/>
    <d v="2020-09-03T00:00:00"/>
    <d v="2021-06-01T00:00:00"/>
    <n v="9"/>
    <n v="44"/>
    <d v="2021-07-27T00:00:00"/>
    <s v="Completed"/>
    <n v="44"/>
    <s v=" Completed:On time"/>
    <n v="60"/>
  </r>
  <r>
    <n v="154"/>
    <s v="C8/003"/>
    <s v="Jean de Dieu"/>
    <m/>
    <s v="Habimana"/>
    <s v="Male"/>
    <n v="8"/>
    <s v="Rwanda"/>
    <s v="University of Rwanda"/>
    <s v="University of Rwanda"/>
    <d v="2018-03-01T00:00:00"/>
    <d v="2018-03-01T00:00:00"/>
    <d v="2025-07-28T00:00:00"/>
    <n v="89"/>
    <m/>
    <m/>
    <m/>
    <n v="89"/>
    <m/>
    <s v="In progress"/>
    <s v="In progress: Above 60 months"/>
    <s v="In progress: Above 60 months"/>
    <m/>
  </r>
  <r>
    <n v="155"/>
    <s v="C6/022"/>
    <s v="Olutoyin"/>
    <s v="Olubunmi"/>
    <s v="Sekoni"/>
    <s v="Female"/>
    <n v="6"/>
    <s v="Nigeria"/>
    <s v="University of Ibadan"/>
    <s v="University of the Witwatersrand"/>
    <d v="2017-06-05T00:00:00"/>
    <d v="2016-03-01T00:00:00"/>
    <d v="2025-07-28T00:00:00"/>
    <m/>
    <m/>
    <m/>
    <m/>
    <n v="88"/>
    <d v="2023-06-28T00:00:00"/>
    <s v="Completed"/>
    <n v="88"/>
    <s v="Completed:Delayed"/>
    <n v="73"/>
  </r>
  <r>
    <n v="156"/>
    <s v="C8/015"/>
    <s v="Oluwaseun"/>
    <s v="Taiwo"/>
    <s v="Esan"/>
    <s v="Female"/>
    <n v="8"/>
    <s v="Nigeria"/>
    <s v="Obafemi Awolowo University"/>
    <s v="University of the Witwatersrand"/>
    <d v="2018-05-01T00:00:00"/>
    <d v="2018-03-01T00:00:00"/>
    <d v="2025-07-28T00:00:00"/>
    <m/>
    <m/>
    <m/>
    <m/>
    <n v="55"/>
    <d v="2022-09-30T00:00:00"/>
    <s v="Completed"/>
    <n v="55"/>
    <s v="Completed:Delayed"/>
    <n v="53"/>
  </r>
  <r>
    <n v="157"/>
    <s v="C6/004"/>
    <s v="Oluwaseyi"/>
    <s v="Dolapo"/>
    <s v="Somefun"/>
    <s v="Female"/>
    <n v="6"/>
    <s v="Nigeria"/>
    <s v="University of the Witwatersrand"/>
    <s v="University of the Witwatersrand"/>
    <d v="2016-04-04T00:00:00"/>
    <d v="2016-03-01T00:00:00"/>
    <d v="2025-07-28T00:00:00"/>
    <m/>
    <d v="2022-12-01T00:00:00"/>
    <d v="2023-02-28T00:00:00"/>
    <n v="3"/>
    <n v="41"/>
    <d v="2019-10-30T00:00:00"/>
    <s v="Completed"/>
    <n v="41"/>
    <s v=" Completed:On time"/>
    <n v="40"/>
  </r>
  <r>
    <n v="158"/>
    <s v="C9/020"/>
    <s v="Omolayo "/>
    <s v="Bukola "/>
    <s v="Oluwatope"/>
    <s v="Female"/>
    <n v="9"/>
    <s v="Nigeria"/>
    <s v="Obafemi Awolowo University"/>
    <s v="Obafemi Awolowo University"/>
    <d v="2018-10-23T00:00:00"/>
    <d v="2019-03-01T00:00:00"/>
    <d v="2025-07-28T00:00:00"/>
    <m/>
    <m/>
    <m/>
    <m/>
    <n v="47"/>
    <d v="2023-01-12T00:00:00"/>
    <s v="Completed"/>
    <n v="47"/>
    <s v=" Completed:On time"/>
    <n v="51"/>
  </r>
  <r>
    <n v="159"/>
    <s v="C5/021"/>
    <s v="Oyewale"/>
    <s v="Mayowa"/>
    <s v="Morakinyo"/>
    <s v="Male"/>
    <n v="5"/>
    <s v="Nigeria"/>
    <s v="University of Ibadan"/>
    <s v="University of Ibadan"/>
    <d v="2013-07-04T00:00:00"/>
    <d v="2015-03-01T00:00:00"/>
    <d v="2025-07-28T00:00:00"/>
    <m/>
    <m/>
    <m/>
    <m/>
    <n v="95"/>
    <d v="2023-01-31T00:00:00"/>
    <s v="Completed"/>
    <n v="95"/>
    <s v="Completed:Delayed"/>
    <n v="115"/>
  </r>
  <r>
    <n v="160"/>
    <s v="C8/019"/>
    <s v="Oyeyemi"/>
    <s v="Olajumoke"/>
    <s v="Oyelade"/>
    <s v="Female"/>
    <n v="8"/>
    <s v="Nigeria"/>
    <s v="Obafemi Awolowo University"/>
    <s v="University of the Witwatersrand"/>
    <d v="2018-07-30T00:00:00"/>
    <d v="2018-03-01T00:00:00"/>
    <d v="2025-07-28T00:00:00"/>
    <m/>
    <m/>
    <m/>
    <m/>
    <n v="52"/>
    <d v="2022-06-29T00:00:00"/>
    <s v="Completed"/>
    <n v="52"/>
    <s v="Completed:Delayed"/>
    <n v="47"/>
  </r>
  <r>
    <n v="161"/>
    <s v="C8/011"/>
    <s v="Angella"/>
    <m/>
    <s v="Musewa"/>
    <s v="Female"/>
    <n v="8"/>
    <s v="Uganda"/>
    <s v="Makerere University"/>
    <s v="University of Nairobi"/>
    <d v="2019-01-28T00:00:00"/>
    <d v="2018-03-01T00:00:00"/>
    <d v="2025-07-28T00:00:00"/>
    <n v="89"/>
    <m/>
    <m/>
    <m/>
    <n v="89"/>
    <m/>
    <s v="In progress"/>
    <s v="In progress: Above 60 months"/>
    <s v="In progress: Above 60 months"/>
    <m/>
  </r>
  <r>
    <n v="162"/>
    <s v="C8/012"/>
    <s v="Robert"/>
    <m/>
    <s v="Rutayisire"/>
    <s v="Male"/>
    <n v="8"/>
    <s v="Rwanda"/>
    <s v="University of Rwanda"/>
    <s v="University of Nairobi"/>
    <d v="2018-08-13T00:00:00"/>
    <d v="2018-03-01T00:00:00"/>
    <d v="2025-07-28T00:00:00"/>
    <n v="89"/>
    <m/>
    <m/>
    <m/>
    <n v="89"/>
    <m/>
    <s v="In progress"/>
    <s v="In progress: Above 60 months"/>
    <s v="In progress: Above 60 months"/>
    <m/>
  </r>
  <r>
    <n v="163"/>
    <s v="C1/016"/>
    <s v="Peter"/>
    <s v="Suriwakenda"/>
    <s v="Nyasulu"/>
    <s v="Male"/>
    <n v="1"/>
    <s v="Malawi"/>
    <s v="University of the Witwatersrand"/>
    <s v="University of the Witwatersrand"/>
    <d v="2011-03-03T00:00:00"/>
    <d v="2011-04-01T00:00:00"/>
    <d v="2025-07-28T00:00:00"/>
    <m/>
    <m/>
    <m/>
    <m/>
    <n v="42"/>
    <d v="2014-09-30T00:00:00"/>
    <s v="Completed"/>
    <n v="42"/>
    <s v=" Completed:On time"/>
    <n v="43"/>
  </r>
  <r>
    <n v="164"/>
    <s v="C2/014"/>
    <s v="Peter"/>
    <s v="Mpasho"/>
    <s v="Mwamtobe"/>
    <s v="Male"/>
    <n v="2"/>
    <s v="Malawi"/>
    <s v="University of Malawi"/>
    <s v="University of Malawi"/>
    <d v="2012-10-04T00:00:00"/>
    <d v="2012-03-01T00:00:00"/>
    <d v="2025-07-28T00:00:00"/>
    <m/>
    <m/>
    <m/>
    <m/>
    <n v="37"/>
    <d v="2015-03-01T00:00:00"/>
    <s v="Completed"/>
    <n v="37"/>
    <s v=" Completed:On time"/>
    <n v="29"/>
  </r>
  <r>
    <n v="165"/>
    <s v="C9/005"/>
    <s v="Priscille"/>
    <m/>
    <s v="Musabirema"/>
    <s v="Female"/>
    <n v="9"/>
    <s v="Rwanda"/>
    <s v="University of Rwanda"/>
    <s v="University of the Witwatersrand"/>
    <d v="2020-01-10T00:00:00"/>
    <d v="2019-03-01T00:00:00"/>
    <d v="2025-07-28T00:00:00"/>
    <m/>
    <m/>
    <m/>
    <m/>
    <n v="57"/>
    <d v="2023-11-10T00:00:00"/>
    <s v="Completed"/>
    <n v="57"/>
    <s v="Completed:Delayed"/>
    <n v="47"/>
  </r>
  <r>
    <n v="166"/>
    <s v="C4/024"/>
    <s v="Respicius"/>
    <s v="Shombusho"/>
    <s v="Damian"/>
    <s v="Male"/>
    <n v="4"/>
    <s v="Tanzania"/>
    <s v="University of Dar es Salaam"/>
    <s v="University of Dar es Salaam"/>
    <d v="2014-04-17T00:00:00"/>
    <d v="2014-03-01T00:00:00"/>
    <d v="2025-07-28T00:00:00"/>
    <m/>
    <m/>
    <m/>
    <m/>
    <n v="57"/>
    <d v="2018-11-13T00:00:00"/>
    <s v="Completed"/>
    <n v="57"/>
    <s v="Completed:Delayed"/>
    <n v="55"/>
  </r>
  <r>
    <n v="167"/>
    <s v="C1/017"/>
    <s v="Rose"/>
    <s v="Okoyo"/>
    <s v="Opiyo"/>
    <s v="Female"/>
    <n v="1"/>
    <s v="Kenya"/>
    <s v="University of Nairobi"/>
    <s v="University of Nairobi"/>
    <d v="2011-09-15T00:00:00"/>
    <d v="2011-04-01T00:00:00"/>
    <d v="2025-07-28T00:00:00"/>
    <m/>
    <m/>
    <m/>
    <m/>
    <n v="54"/>
    <d v="2015-09-30T00:00:00"/>
    <s v="Completed"/>
    <n v="54"/>
    <s v="Completed:Delayed"/>
    <n v="49"/>
  </r>
  <r>
    <n v="168"/>
    <s v="C8/018"/>
    <s v="Anne"/>
    <s v="Njeri"/>
    <s v="Maina"/>
    <s v="Female"/>
    <n v="8"/>
    <s v="Kenya"/>
    <s v="University of Nairobi"/>
    <s v="University of Nairobi"/>
    <d v="2019-01-01T00:00:00"/>
    <d v="2018-03-01T00:00:00"/>
    <d v="2025-07-28T00:00:00"/>
    <n v="89"/>
    <m/>
    <m/>
    <m/>
    <n v="89"/>
    <m/>
    <s v="In progress"/>
    <s v="In progress: Above 60 months"/>
    <s v="In progress: Above 60 months"/>
    <m/>
  </r>
  <r>
    <n v="169"/>
    <s v="C3/010"/>
    <s v="Samanta"/>
    <s v="Tresha"/>
    <s v="Lalla-Edward"/>
    <s v="Female"/>
    <n v="3"/>
    <s v="South Africa"/>
    <s v="University of the Witwatersrand"/>
    <s v="University of the Witwatersrand"/>
    <d v="2013-10-01T00:00:00"/>
    <d v="2013-03-01T00:00:00"/>
    <d v="2025-07-28T00:00:00"/>
    <m/>
    <m/>
    <m/>
    <m/>
    <n v="65"/>
    <d v="2018-07-10T00:00:00"/>
    <s v="Completed"/>
    <n v="65"/>
    <s v="Completed:Delayed"/>
    <n v="58"/>
  </r>
  <r>
    <n v="170"/>
    <s v="C8/007"/>
    <s v="Samuel"/>
    <s v="Waweru"/>
    <s v="Mwaniki"/>
    <s v="Male"/>
    <n v="8"/>
    <s v="Kenya"/>
    <s v="University of Nairobi"/>
    <s v="University of the Witwatersrand"/>
    <d v="2018-09-30T00:00:00"/>
    <d v="2018-03-01T00:00:00"/>
    <d v="2025-07-28T00:00:00"/>
    <m/>
    <m/>
    <m/>
    <m/>
    <n v="64"/>
    <d v="2023-06-07T00:00:00"/>
    <s v="Completed"/>
    <n v="64"/>
    <s v="Completed:Delayed"/>
    <n v="57"/>
  </r>
  <r>
    <n v="171"/>
    <s v="C4/027"/>
    <s v="Sara"/>
    <s v="Jewett"/>
    <s v="Nieuwoudt"/>
    <s v="Female"/>
    <n v="4"/>
    <s v="South Africa"/>
    <s v="University of the Witwatersrand"/>
    <s v="University of the Witwatersrand"/>
    <d v="2014-08-16T00:00:00"/>
    <d v="2014-03-01T00:00:00"/>
    <d v="2025-07-28T00:00:00"/>
    <m/>
    <m/>
    <m/>
    <m/>
    <n v="65"/>
    <d v="2019-07-12T00:00:00"/>
    <s v="Completed"/>
    <n v="65"/>
    <s v="Completed:Delayed"/>
    <n v="59"/>
  </r>
  <r>
    <n v="172"/>
    <s v="C8/024"/>
    <s v="Oluwafemi"/>
    <s v="Akinyele"/>
    <s v="Popoola"/>
    <s v="Male"/>
    <n v="8"/>
    <s v="Nigeria"/>
    <s v="University of Ibadan"/>
    <s v="University of Ibadan"/>
    <d v="2018-11-01T00:00:00"/>
    <d v="2018-03-01T00:00:00"/>
    <d v="2025-07-28T00:00:00"/>
    <n v="89"/>
    <m/>
    <m/>
    <m/>
    <n v="89"/>
    <m/>
    <s v="In progress"/>
    <s v="In progress: Above 60 months"/>
    <s v="In progress: Above 60 months"/>
    <m/>
  </r>
  <r>
    <n v="173"/>
    <s v="C8/025"/>
    <s v="Catherine"/>
    <m/>
    <s v="Kafu"/>
    <s v="Female"/>
    <n v="8"/>
    <s v="Kenya"/>
    <s v="Moi University"/>
    <s v="University of the Witwatersrand"/>
    <d v="2018-09-03T00:00:00"/>
    <d v="2018-03-01T00:00:00"/>
    <d v="2025-07-28T00:00:00"/>
    <n v="89"/>
    <m/>
    <m/>
    <m/>
    <n v="89"/>
    <d v="2025-02-13T00:00:00"/>
    <s v="Completed"/>
    <n v="84"/>
    <s v="Completed:Delayed"/>
    <n v="78"/>
  </r>
  <r>
    <n v="174"/>
    <s v="C8/026"/>
    <s v="Agnes"/>
    <s v="Jemuge"/>
    <s v="Maleyo"/>
    <s v="Female"/>
    <n v="8"/>
    <s v="Kenya"/>
    <s v="Moi University"/>
    <s v="University of Nairobi"/>
    <d v="2016-08-12T00:00:00"/>
    <d v="2018-03-01T00:00:00"/>
    <d v="2025-07-28T00:00:00"/>
    <n v="89"/>
    <m/>
    <m/>
    <m/>
    <n v="89"/>
    <m/>
    <s v="In progress"/>
    <s v="In progress: Above 60 months"/>
    <s v="In progress: Above 60 months"/>
    <m/>
  </r>
  <r>
    <n v="175"/>
    <s v="C3/022"/>
    <s v="Save"/>
    <m/>
    <s v="Kumwenda"/>
    <s v="Male"/>
    <n v="3"/>
    <s v="Malawi"/>
    <s v="University of Malawi"/>
    <s v="University of Malawi"/>
    <d v="2013-11-01T00:00:00"/>
    <d v="2013-03-01T00:00:00"/>
    <d v="2025-07-28T00:00:00"/>
    <m/>
    <m/>
    <m/>
    <m/>
    <n v="74"/>
    <d v="2019-04-13T00:00:00"/>
    <s v="Completed"/>
    <n v="74"/>
    <s v="Completed:Delayed"/>
    <n v="66"/>
  </r>
  <r>
    <n v="176"/>
    <s v="C10/021"/>
    <s v="Shakeerah "/>
    <s v="Olaide"/>
    <s v="Gbadebo"/>
    <s v="Female"/>
    <n v="10"/>
    <s v="Nigeria"/>
    <s v="University of Ibadan"/>
    <s v="University of Ibadan"/>
    <d v="2020-12-17T00:00:00"/>
    <d v="2020-03-01T00:00:00"/>
    <d v="2025-07-28T00:00:00"/>
    <n v="65"/>
    <d v="2024-05-01T00:00:00"/>
    <d v="2024-08-31T00:00:00"/>
    <n v="4"/>
    <n v="65"/>
    <d v="2024-10-03T00:00:00"/>
    <s v="Completed"/>
    <n v="52"/>
    <s v="Completed:Delayed"/>
    <n v="42"/>
  </r>
  <r>
    <n v="177"/>
    <s v="C8/009"/>
    <s v="Siphamandla"/>
    <s v="Bonga"/>
    <s v="Gumede"/>
    <s v="Male"/>
    <n v="8"/>
    <s v="South Africa"/>
    <s v="University of the Witwatersrand"/>
    <s v="University of the Witwatersrand"/>
    <d v="2019-01-01T00:00:00"/>
    <d v="2018-03-01T00:00:00"/>
    <d v="2025-07-28T00:00:00"/>
    <n v="89"/>
    <m/>
    <m/>
    <m/>
    <n v="89"/>
    <d v="2024-11-14T00:00:00"/>
    <s v="Completed"/>
    <n v="81"/>
    <s v="Completed:Delayed"/>
    <n v="71"/>
  </r>
  <r>
    <n v="178"/>
    <s v="C9/004"/>
    <s v="Noel"/>
    <m/>
    <s v="Korukire"/>
    <s v="Male"/>
    <n v="9"/>
    <s v="Rwanda"/>
    <s v="University of Rwanda"/>
    <s v="University of Rwanda"/>
    <d v="2019-09-01T00:00:00"/>
    <d v="2019-03-01T00:00:00"/>
    <d v="2025-07-28T00:00:00"/>
    <n v="77"/>
    <m/>
    <m/>
    <m/>
    <n v="77"/>
    <m/>
    <s v="In progress"/>
    <s v="In progress: Above 60 months"/>
    <s v="In progress: Above 60 months"/>
    <m/>
  </r>
  <r>
    <n v="179"/>
    <s v="C9/003"/>
    <s v="Skye"/>
    <s v="Nandi"/>
    <s v="Adams"/>
    <s v="Female"/>
    <n v="9"/>
    <s v="South Africa"/>
    <s v="University of the Witwatersrand"/>
    <s v="University of the Witwatersrand"/>
    <d v="2018-05-22T00:00:00"/>
    <d v="2019-03-01T00:00:00"/>
    <d v="2025-07-28T00:00:00"/>
    <m/>
    <m/>
    <m/>
    <m/>
    <n v="44"/>
    <d v="2022-10-17T00:00:00"/>
    <s v="Completed"/>
    <n v="44"/>
    <s v=" Completed:On time"/>
    <n v="53"/>
  </r>
  <r>
    <n v="180"/>
    <s v="C9/006"/>
    <s v="Lilian"/>
    <s v="Nkirote"/>
    <s v="Njagi"/>
    <s v="Female"/>
    <n v="9"/>
    <s v="Kenya"/>
    <s v="University of Nairobi"/>
    <s v="University of Nairobi"/>
    <d v="2018-12-08T00:00:00"/>
    <d v="2019-03-01T00:00:00"/>
    <d v="2025-07-28T00:00:00"/>
    <n v="77"/>
    <d v="2023-09-01T00:00:00"/>
    <d v="2024-06-30T00:00:00"/>
    <n v="10"/>
    <n v="77"/>
    <d v="2024-12-14T00:00:00"/>
    <s v="Completed"/>
    <n v="60"/>
    <s v="Completed:Delayed"/>
    <m/>
  </r>
  <r>
    <n v="181"/>
    <s v="C9/007"/>
    <s v="Leonidas"/>
    <m/>
    <s v="Banamwana"/>
    <s v="Male"/>
    <n v="9"/>
    <s v="Rwanda"/>
    <s v="University of Rwanda"/>
    <s v="University of Rwanda"/>
    <d v="2019-10-20T00:00:00"/>
    <d v="2019-03-01T00:00:00"/>
    <d v="2025-07-28T00:00:00"/>
    <n v="77"/>
    <m/>
    <m/>
    <m/>
    <n v="77"/>
    <m/>
    <s v="In progress"/>
    <s v="In progress: Above 60 months"/>
    <s v="In progress: Above 60 months"/>
    <m/>
  </r>
  <r>
    <n v="182"/>
    <s v="C7/026"/>
    <s v="Sonti"/>
    <s v="Imogene"/>
    <s v="Pilusa"/>
    <s v="Female"/>
    <n v="7"/>
    <s v="South Africa"/>
    <s v="University of the Witwatersrand"/>
    <s v="University of the Witwatersrand"/>
    <d v="2017-02-03T00:00:00"/>
    <d v="2017-03-01T00:00:00"/>
    <d v="2025-07-28T00:00:00"/>
    <m/>
    <m/>
    <m/>
    <m/>
    <n v="57"/>
    <d v="2021-11-09T00:00:00"/>
    <s v="Completed"/>
    <n v="57"/>
    <s v="Completed:Delayed"/>
    <n v="58"/>
  </r>
  <r>
    <n v="183"/>
    <s v="C9/009"/>
    <s v="Cyril"/>
    <s v="Nyalik"/>
    <s v="Ogada"/>
    <s v="Male"/>
    <n v="9"/>
    <s v="Kenya"/>
    <s v="University of Nairobi"/>
    <s v="University of the Witwatersrand"/>
    <d v="2020-08-12T00:00:00"/>
    <d v="2019-03-01T00:00:00"/>
    <d v="2025-07-28T00:00:00"/>
    <n v="77"/>
    <m/>
    <m/>
    <m/>
    <n v="77"/>
    <m/>
    <s v="In progress"/>
    <s v="In progress: Above 60 months"/>
    <s v="In progress: Above 60 months"/>
    <m/>
  </r>
  <r>
    <n v="184"/>
    <s v="C2/006"/>
    <s v="Stephen"/>
    <s v="Ojiambo"/>
    <s v="Wandera"/>
    <s v="Male"/>
    <n v="2"/>
    <s v="Uganda"/>
    <s v="Makerere University"/>
    <s v="Makerere University"/>
    <d v="2012-02-07T00:00:00"/>
    <d v="2012-03-01T00:00:00"/>
    <d v="2025-07-28T00:00:00"/>
    <m/>
    <m/>
    <m/>
    <m/>
    <n v="49"/>
    <d v="2016-03-31T00:00:00"/>
    <s v="Completed"/>
    <n v="49"/>
    <s v=" Completed:On time"/>
    <n v="50"/>
  </r>
  <r>
    <n v="185"/>
    <s v="C7/025"/>
    <s v="Stevens"/>
    <s v="M.B"/>
    <s v="Kisaka"/>
    <s v="Male"/>
    <n v="7"/>
    <s v="Uganda"/>
    <s v="Makerere University"/>
    <s v="University of Nairobi"/>
    <d v="2017-06-01T00:00:00"/>
    <d v="2017-03-01T00:00:00"/>
    <d v="2025-07-28T00:00:00"/>
    <m/>
    <m/>
    <m/>
    <m/>
    <n v="70"/>
    <d v="2022-12-06T00:00:00"/>
    <s v="Completed"/>
    <n v="70"/>
    <s v="Completed:Delayed"/>
    <n v="67"/>
  </r>
  <r>
    <n v="186"/>
    <s v="C1/019"/>
    <s v="Sulaimon"/>
    <s v="Taiwo"/>
    <s v="Adedokun"/>
    <s v="Male"/>
    <n v="1"/>
    <s v="Nigeria"/>
    <s v="Obafemi Awolowo University"/>
    <s v="Obafemi Awolowo University"/>
    <d v="2011-03-01T00:00:00"/>
    <d v="2011-04-01T00:00:00"/>
    <d v="2025-07-28T00:00:00"/>
    <m/>
    <m/>
    <m/>
    <m/>
    <n v="26"/>
    <d v="2013-05-01T00:00:00"/>
    <s v="Completed"/>
    <n v="26"/>
    <s v=" Completed:On time"/>
    <n v="27"/>
  </r>
  <r>
    <n v="187"/>
    <s v="C1/020"/>
    <s v="Sulaimon"/>
    <s v="Atolagbe"/>
    <s v="Afolabi"/>
    <s v="Male"/>
    <n v="1"/>
    <s v="Nigeria"/>
    <s v="AGINCOURT"/>
    <s v="University of the Witwatersrand"/>
    <d v="2011-03-01T00:00:00"/>
    <d v="2011-04-01T00:00:00"/>
    <d v="2025-07-28T00:00:00"/>
    <m/>
    <m/>
    <m/>
    <m/>
    <n v="81"/>
    <d v="2017-12-04T00:00:00"/>
    <s v="Completed"/>
    <n v="81"/>
    <s v="Completed:Delayed"/>
    <n v="82"/>
  </r>
  <r>
    <n v="188"/>
    <s v="C9/014"/>
    <s v="OLUFUNMILOLA"/>
    <s v="BAMIDELE"/>
    <s v="MAKANJUOLA"/>
    <s v="Female"/>
    <n v="9"/>
    <s v="Nigeria"/>
    <s v="University of Ibadan"/>
    <s v="University of Ibadan"/>
    <d v="2019-01-07T00:00:00"/>
    <d v="2019-03-01T00:00:00"/>
    <d v="2025-07-28T00:00:00"/>
    <n v="77"/>
    <m/>
    <m/>
    <m/>
    <n v="77"/>
    <m/>
    <s v="In progress"/>
    <s v="In progress: Above 60 months"/>
    <s v="In progress: Above 60 months"/>
    <m/>
  </r>
  <r>
    <n v="189"/>
    <s v="C1/018"/>
    <s v="Sunday"/>
    <s v="Adepoju"/>
    <s v="Adedini"/>
    <s v="Male"/>
    <n v="1"/>
    <s v="Nigeria"/>
    <s v="Obafemi Awolowo University"/>
    <s v="University of the Witwatersrand"/>
    <d v="2011-02-08T00:00:00"/>
    <d v="2011-04-01T00:00:00"/>
    <d v="2025-07-28T00:00:00"/>
    <m/>
    <m/>
    <m/>
    <m/>
    <n v="24"/>
    <d v="2013-03-01T00:00:00"/>
    <s v="Completed"/>
    <n v="24"/>
    <s v=" Completed:On time"/>
    <n v="25"/>
  </r>
  <r>
    <n v="190"/>
    <s v="C4/025"/>
    <s v="Sunday"/>
    <s v="Joseph"/>
    <s v="Ayamolowo"/>
    <s v="Male"/>
    <n v="4"/>
    <s v="Nigeria"/>
    <s v="Obafemi Awolowo University"/>
    <s v="Obafemi Awolowo University"/>
    <d v="2014-08-15T00:00:00"/>
    <d v="2014-03-01T00:00:00"/>
    <d v="2025-07-28T00:00:00"/>
    <m/>
    <m/>
    <m/>
    <m/>
    <n v="57"/>
    <d v="2018-11-29T00:00:00"/>
    <s v="Completed"/>
    <n v="57"/>
    <s v="Completed:Delayed"/>
    <n v="52"/>
  </r>
  <r>
    <n v="191"/>
    <s v="C5/005"/>
    <s v="Taiwo"/>
    <s v="Akinyode"/>
    <s v="Obembe"/>
    <s v="Male"/>
    <n v="5"/>
    <s v="Nigeria"/>
    <s v="University of Ibadan"/>
    <s v="University of the Witwatersrand"/>
    <d v="2016-07-04T00:00:00"/>
    <d v="2015-03-01T00:00:00"/>
    <d v="2025-07-28T00:00:00"/>
    <m/>
    <m/>
    <m/>
    <m/>
    <n v="81"/>
    <d v="2021-11-29T00:00:00"/>
    <s v="Completed"/>
    <n v="81"/>
    <s v="Completed:Delayed"/>
    <n v="65"/>
  </r>
  <r>
    <n v="192"/>
    <s v="C9/019"/>
    <s v="Ronald"/>
    <s v="Kibet"/>
    <s v="Tonui"/>
    <s v="Male"/>
    <n v="9"/>
    <s v="Kenya"/>
    <s v="Moi University"/>
    <s v="University of the Witwatersrand"/>
    <d v="2020-01-01T00:00:00"/>
    <d v="2019-03-01T00:00:00"/>
    <d v="2025-07-28T00:00:00"/>
    <n v="77"/>
    <m/>
    <m/>
    <m/>
    <n v="77"/>
    <m/>
    <s v="In progress"/>
    <s v="In progress: Above 60 months"/>
    <s v="In progress: Above 60 months"/>
    <m/>
  </r>
  <r>
    <n v="193"/>
    <s v="C1/008"/>
    <s v="Taofeek"/>
    <s v="Oluwole"/>
    <s v="Awotidebe"/>
    <s v="Male"/>
    <n v="1"/>
    <s v="Nigeria"/>
    <s v="Obafemi Awolowo University"/>
    <s v="University of Ibadan"/>
    <d v="2011-07-15T00:00:00"/>
    <d v="2011-04-01T00:00:00"/>
    <d v="2025-07-28T00:00:00"/>
    <m/>
    <m/>
    <m/>
    <m/>
    <n v="56"/>
    <d v="2015-11-17T00:00:00"/>
    <s v="Completed"/>
    <n v="56"/>
    <s v="Completed:Delayed"/>
    <n v="53"/>
  </r>
  <r>
    <n v="194"/>
    <s v="C6/013"/>
    <s v="Taofeek"/>
    <s v="Kolawole"/>
    <s v="Aliyu"/>
    <s v="Male"/>
    <n v="6"/>
    <s v="Nigeria"/>
    <s v="Obafemi Awolowo University"/>
    <s v="Obafemi Awolowo University"/>
    <d v="2016-12-20T00:00:00"/>
    <d v="2016-03-01T00:00:00"/>
    <d v="2025-07-28T00:00:00"/>
    <m/>
    <m/>
    <m/>
    <m/>
    <n v="42"/>
    <d v="2019-08-01T00:00:00"/>
    <s v="Completed"/>
    <n v="42"/>
    <s v=" Completed:On time"/>
    <n v="32"/>
  </r>
  <r>
    <n v="195"/>
    <s v="C9/022"/>
    <s v="Glory "/>
    <m/>
    <s v="Mzembe"/>
    <s v="Female"/>
    <n v="9"/>
    <s v="Malawi"/>
    <s v="University of Malawi"/>
    <s v="University of Malawi"/>
    <d v="2019-12-16T00:00:00"/>
    <d v="2019-03-01T00:00:00"/>
    <d v="2025-07-28T00:00:00"/>
    <n v="77"/>
    <d v="2023-06-01T00:00:00"/>
    <d v="2024-05-31T00:00:00"/>
    <n v="12"/>
    <n v="77"/>
    <m/>
    <s v="In progress"/>
    <s v="In progress: Above 60 months"/>
    <s v="In progress: Above 60 months"/>
    <m/>
  </r>
  <r>
    <n v="196"/>
    <s v="C9/023"/>
    <s v="Temitope "/>
    <m/>
    <s v="Ilori"/>
    <s v="Female"/>
    <n v="9"/>
    <s v="Nigeria"/>
    <s v="University of Ibadan"/>
    <s v="University of Ibadan"/>
    <d v="2020-01-10T00:00:00"/>
    <d v="2019-03-01T00:00:00"/>
    <d v="2025-07-28T00:00:00"/>
    <n v="77"/>
    <m/>
    <m/>
    <m/>
    <n v="77"/>
    <m/>
    <s v="In progress"/>
    <s v="In progress: Above 60 months"/>
    <s v="In progress: Above 60 months"/>
    <m/>
  </r>
  <r>
    <n v="197"/>
    <s v="C3/008"/>
    <s v="Tonney"/>
    <s v="Stophen"/>
    <s v="Nyirenda"/>
    <s v="Male"/>
    <n v="3"/>
    <s v="Malawi"/>
    <s v="University of Malawi"/>
    <s v="University of Malawi"/>
    <d v="2011-11-01T00:00:00"/>
    <d v="2013-03-01T00:00:00"/>
    <d v="2025-07-28T00:00:00"/>
    <m/>
    <m/>
    <m/>
    <m/>
    <n v="28"/>
    <d v="2015-06-18T00:00:00"/>
    <s v="Completed"/>
    <n v="28"/>
    <s v=" Completed:On time"/>
    <n v="44"/>
  </r>
  <r>
    <n v="198"/>
    <s v="C10/002"/>
    <s v="Aline"/>
    <m/>
    <s v="Uwase"/>
    <s v="Female"/>
    <n v="10"/>
    <s v="Rwanda"/>
    <s v="University of Rwanda"/>
    <s v="University of the Witwatersrand"/>
    <d v="2019-12-16T00:00:00"/>
    <d v="2020-03-01T00:00:00"/>
    <d v="2025-07-28T00:00:00"/>
    <n v="65"/>
    <m/>
    <m/>
    <m/>
    <n v="65"/>
    <m/>
    <s v="In progress"/>
    <s v="In progress: Above 60 months"/>
    <s v="In progress: Above 60 months"/>
    <m/>
  </r>
  <r>
    <n v="199"/>
    <s v="C4/010"/>
    <s v="Tumaini"/>
    <s v="Chiseko"/>
    <s v="Malenga"/>
    <s v="Female"/>
    <n v="4"/>
    <s v="Malawi"/>
    <s v="University of Malawi"/>
    <s v="University of Malawi"/>
    <d v="2014-03-31T00:00:00"/>
    <d v="2014-03-01T00:00:00"/>
    <d v="2025-07-28T00:00:00"/>
    <m/>
    <m/>
    <m/>
    <m/>
    <n v="94"/>
    <d v="2021-12-09T00:00:00"/>
    <s v="Completed"/>
    <n v="94"/>
    <s v="Completed:Delayed"/>
    <n v="93"/>
  </r>
  <r>
    <n v="200"/>
    <s v="C10/004"/>
    <s v="Aneth"/>
    <s v="Vedastus"/>
    <s v="Kalinjuma"/>
    <s v="Female"/>
    <n v="10"/>
    <s v="Tanzania"/>
    <s v="Ifakara Health Institute"/>
    <s v="University of the Witwatersrand"/>
    <d v="2020-09-15T00:00:00"/>
    <d v="2020-03-01T00:00:00"/>
    <d v="2025-07-28T00:00:00"/>
    <n v="65"/>
    <m/>
    <m/>
    <m/>
    <n v="65"/>
    <m/>
    <s v="In progress"/>
    <s v="In progress: Above 60 months"/>
    <s v="In progress: Above 60 months"/>
    <m/>
  </r>
  <r>
    <n v="201"/>
    <s v="C10/005"/>
    <s v="Apatsa"/>
    <m/>
    <s v="Selemani"/>
    <s v="Male"/>
    <n v="10"/>
    <s v="Malawi"/>
    <s v="University of Malawi"/>
    <s v="University of the Witwatersrand"/>
    <d v="2021-08-16T00:00:00"/>
    <d v="2020-03-01T00:00:00"/>
    <d v="2025-07-28T00:00:00"/>
    <n v="65"/>
    <m/>
    <m/>
    <m/>
    <n v="65"/>
    <m/>
    <s v="In progress"/>
    <s v="In progress: Above 60 months"/>
    <s v="In progress: Above 60 months"/>
    <m/>
  </r>
  <r>
    <n v="202"/>
    <s v="C6/024"/>
    <s v="Tutu"/>
    <s v="Said"/>
    <s v="Mzee"/>
    <s v="Female"/>
    <n v="6"/>
    <s v="Tanzania"/>
    <s v="Ifakara Health Institute"/>
    <s v="University of Dar es Salaam"/>
    <d v="2016-10-20T00:00:00"/>
    <d v="2016-03-01T00:00:00"/>
    <d v="2025-07-28T00:00:00"/>
    <m/>
    <m/>
    <m/>
    <m/>
    <n v="99"/>
    <d v="2024-05-31T00:00:00"/>
    <s v="Completed"/>
    <n v="99"/>
    <s v="Completed:Delayed"/>
    <n v="92"/>
  </r>
  <r>
    <n v="203"/>
    <s v="C6/005"/>
    <s v="Valens"/>
    <m/>
    <s v="Mbarushimana"/>
    <s v="Male"/>
    <n v="6"/>
    <s v="Rwanda"/>
    <s v="University of Rwanda"/>
    <s v="University of the Witwatersrand"/>
    <d v="2017-03-16T00:00:00"/>
    <d v="2016-03-01T00:00:00"/>
    <d v="2025-07-28T00:00:00"/>
    <n v="113"/>
    <m/>
    <m/>
    <m/>
    <n v="113"/>
    <d v="2024-10-26T00:00:00"/>
    <s v="Completed"/>
    <n v="104"/>
    <s v="Completed:Delayed"/>
    <n v="92"/>
  </r>
  <r>
    <n v="204"/>
    <s v="C10/009"/>
    <s v="Emmanuel"/>
    <m/>
    <s v="Nzabonimana"/>
    <s v="Male"/>
    <n v="10"/>
    <s v="Rwanda"/>
    <s v="University of Rwanda"/>
    <s v="University of the Witwatersrand"/>
    <d v="2020-06-01T00:00:00"/>
    <d v="2020-03-01T00:00:00"/>
    <d v="2025-07-28T00:00:00"/>
    <n v="65"/>
    <m/>
    <m/>
    <m/>
    <n v="65"/>
    <d v="2024-12-22T00:00:00"/>
    <s v="Completed"/>
    <n v="58"/>
    <s v="Completed:Delayed"/>
    <n v="55"/>
  </r>
  <r>
    <n v="205"/>
    <s v="C1/006"/>
    <s v="Victoria"/>
    <s v="Mathew"/>
    <s v="Mwakalinga Chuma"/>
    <s v="Female"/>
    <n v="1"/>
    <s v="Tanzania"/>
    <s v="Ifakara Health Institute"/>
    <s v="University of the Witwatersrand"/>
    <d v="2011-03-07T00:00:00"/>
    <d v="2011-04-01T00:00:00"/>
    <d v="2025-07-28T00:00:00"/>
    <m/>
    <m/>
    <m/>
    <m/>
    <n v="81"/>
    <d v="2017-12-04T00:00:00"/>
    <s v="Completed"/>
    <n v="81"/>
    <s v="Completed:Delayed"/>
    <n v="81"/>
  </r>
  <r>
    <n v="206"/>
    <s v="C7/008"/>
    <s v="Wanangwa"/>
    <s v="Chimwaza"/>
    <s v="Manda"/>
    <s v="Female"/>
    <n v="7"/>
    <s v="Malawi"/>
    <s v="University of Malawi"/>
    <s v="University of the Witwatersrand"/>
    <d v="2017-09-21T00:00:00"/>
    <d v="2017-03-01T00:00:00"/>
    <d v="2025-07-28T00:00:00"/>
    <m/>
    <m/>
    <m/>
    <m/>
    <n v="81"/>
    <d v="2023-11-18T00:00:00"/>
    <s v="Completed"/>
    <n v="81"/>
    <s v="Completed:Delayed"/>
    <n v="74"/>
  </r>
  <r>
    <n v="207"/>
    <s v="C1/005"/>
    <s v="Wells"/>
    <m/>
    <s v="Utembe"/>
    <s v="Male"/>
    <n v="1"/>
    <s v="Malawi"/>
    <s v="University of Malawi"/>
    <s v="University of the Witwatersrand"/>
    <d v="2011-04-13T00:00:00"/>
    <d v="2011-04-01T00:00:00"/>
    <d v="2025-07-28T00:00:00"/>
    <m/>
    <m/>
    <m/>
    <m/>
    <n v="63"/>
    <d v="2016-06-30T00:00:00"/>
    <s v="Completed"/>
    <n v="63"/>
    <s v="Completed:Delayed"/>
    <n v="63"/>
  </r>
  <r>
    <n v="208"/>
    <s v="C9/011"/>
    <s v="Wilfred"/>
    <m/>
    <s v="Eneku"/>
    <s v="Male"/>
    <n v="9"/>
    <s v="Uganda"/>
    <s v="Makerere University"/>
    <s v="Makerere University"/>
    <d v="2019-04-01T00:00:00"/>
    <d v="2019-03-01T00:00:00"/>
    <d v="2025-07-28T00:00:00"/>
    <n v="77"/>
    <m/>
    <m/>
    <m/>
    <n v="77"/>
    <d v="2024-07-10T00:00:00"/>
    <s v="Completed"/>
    <n v="65"/>
    <s v="Completed:Delayed"/>
    <n v="64"/>
  </r>
  <r>
    <n v="209"/>
    <s v="C4/009"/>
    <s v="Winnie"/>
    <s v="Chepkurui"/>
    <s v="Mutai"/>
    <s v="Female"/>
    <n v="4"/>
    <s v="Kenya"/>
    <s v="University of Nairobi"/>
    <s v="University of Nairobi"/>
    <d v="2015-03-15T00:00:00"/>
    <d v="2014-03-01T00:00:00"/>
    <d v="2025-07-28T00:00:00"/>
    <m/>
    <m/>
    <m/>
    <m/>
    <n v="115"/>
    <d v="2023-09-22T00:00:00"/>
    <s v="Completed"/>
    <n v="115"/>
    <s v="Completed:Delayed"/>
    <n v="103"/>
  </r>
  <r>
    <n v="210"/>
    <s v="C10/015"/>
    <s v="Mary"/>
    <s v="Ogbenyi"/>
    <s v="Ugalahi"/>
    <s v="Female"/>
    <n v="10"/>
    <s v="Nigeria"/>
    <s v="University of Ibadan"/>
    <s v="University of Ibadan"/>
    <d v="2020-05-04T00:00:00"/>
    <d v="2020-03-01T00:00:00"/>
    <d v="2025-07-28T00:00:00"/>
    <n v="65"/>
    <m/>
    <m/>
    <m/>
    <n v="65"/>
    <m/>
    <s v="In progress"/>
    <s v="In progress: Above 60 months"/>
    <s v="In progress: Above 60 months"/>
    <m/>
  </r>
  <r>
    <n v="211"/>
    <s v="C10/016"/>
    <s v="Maureen"/>
    <s v="Daisy"/>
    <s v="Majamanda"/>
    <s v="Female"/>
    <n v="10"/>
    <s v="Malawi"/>
    <s v="University of Malawi"/>
    <s v="University of Malawi"/>
    <d v="2021-07-21T00:00:00"/>
    <d v="2020-03-01T00:00:00"/>
    <d v="2025-07-28T00:00:00"/>
    <n v="65"/>
    <m/>
    <m/>
    <m/>
    <n v="65"/>
    <m/>
    <s v="In progress"/>
    <s v="In progress: Above 60 months"/>
    <s v="In progress: Above 60 months"/>
    <m/>
  </r>
  <r>
    <n v="212"/>
    <s v="C10/017"/>
    <s v="Monday"/>
    <s v="Daniel"/>
    <s v="Olodu"/>
    <s v="Male"/>
    <n v="10"/>
    <s v="Nigeria"/>
    <s v="Obafemi Awolowo University"/>
    <s v="University of Ibadan"/>
    <d v="2021-03-12T00:00:00"/>
    <d v="2020-03-01T00:00:00"/>
    <d v="2025-07-28T00:00:00"/>
    <n v="65"/>
    <m/>
    <m/>
    <m/>
    <n v="65"/>
    <m/>
    <s v="In progress"/>
    <s v="In progress: Above 60 months"/>
    <s v="In progress: Above 60 months"/>
    <m/>
  </r>
  <r>
    <n v="213"/>
    <s v="C10/018"/>
    <s v="Oluwatosin"/>
    <s v="Eunice"/>
    <s v="Olorunmoteni"/>
    <s v="Female"/>
    <n v="10"/>
    <s v="Nigeria"/>
    <s v="Obafemi Awolowo University"/>
    <s v="University of the Witwatersrand"/>
    <d v="2021-04-19T00:00:00"/>
    <d v="2020-03-01T00:00:00"/>
    <d v="2025-07-28T00:00:00"/>
    <n v="65"/>
    <m/>
    <m/>
    <m/>
    <n v="65"/>
    <d v="2025-03-31T00:00:00"/>
    <s v="Completed"/>
    <n v="61"/>
    <s v="Completed:Delayed"/>
    <m/>
  </r>
  <r>
    <n v="214"/>
    <s v="C10/019"/>
    <s v="Omotade"/>
    <s v="Adebimpe"/>
    <s v="Ijarotimi"/>
    <s v="Female"/>
    <n v="10"/>
    <s v="Nigeria"/>
    <s v="Obafemi Awolowo University"/>
    <s v="University of Ibadan"/>
    <d v="2021-01-21T00:00:00"/>
    <d v="2020-03-01T00:00:00"/>
    <d v="2025-07-28T00:00:00"/>
    <n v="65"/>
    <m/>
    <m/>
    <m/>
    <n v="65"/>
    <m/>
    <s v="In progress"/>
    <s v="In progress: Above 60 months"/>
    <s v="In progress: Above 60 months"/>
    <m/>
  </r>
  <r>
    <n v="215"/>
    <s v="C10/020"/>
    <s v="Patience"/>
    <m/>
    <s v="Shamu"/>
    <s v="Female"/>
    <n v="10"/>
    <s v="Zimbabwe"/>
    <s v="University of the Witwatersrand"/>
    <s v="University of the Witwatersrand"/>
    <d v="2021-03-10T00:00:00"/>
    <d v="2020-03-01T00:00:00"/>
    <d v="2025-07-28T00:00:00"/>
    <n v="65"/>
    <m/>
    <m/>
    <m/>
    <n v="65"/>
    <m/>
    <s v="In progress"/>
    <s v="In progress: Above 60 months"/>
    <s v="In progress: Above 60 months"/>
    <m/>
  </r>
  <r>
    <n v="216"/>
    <s v="C5/004"/>
    <s v="Yolanda"/>
    <s v="Malele"/>
    <s v="Kolisa"/>
    <s v="Female"/>
    <n v="5"/>
    <s v="South Africa"/>
    <s v="University of the Witwatersrand"/>
    <s v="University of the Witwatersrand"/>
    <d v="2016-03-01T00:00:00"/>
    <d v="2015-03-01T00:00:00"/>
    <d v="2025-07-28T00:00:00"/>
    <m/>
    <m/>
    <m/>
    <m/>
    <n v="75"/>
    <d v="2021-05-18T00:00:00"/>
    <s v="Completed"/>
    <n v="75"/>
    <s v="Completed:Delayed"/>
    <n v="63"/>
  </r>
  <r>
    <n v="217"/>
    <s v="C10/022"/>
    <s v="Stefanie"/>
    <m/>
    <s v="Vermaak"/>
    <s v="Female"/>
    <n v="10"/>
    <s v="South Africa"/>
    <s v="University of the Witwatersrand"/>
    <s v="University of the Witwatersrand"/>
    <d v="2019-08-01T00:00:00"/>
    <d v="2020-03-01T00:00:00"/>
    <d v="2025-07-28T00:00:00"/>
    <n v="65"/>
    <m/>
    <m/>
    <m/>
    <n v="65"/>
    <m/>
    <s v="In progress"/>
    <s v="In progress: Above 60 months"/>
    <s v="In progress: Above 60 months"/>
    <m/>
  </r>
  <r>
    <n v="218"/>
    <s v="C10/023"/>
    <s v="Takondwa"/>
    <s v="Connis"/>
    <s v="Bakuwa"/>
    <s v="Female"/>
    <n v="10"/>
    <s v="Malawi"/>
    <s v="University of Malawi"/>
    <s v="University of the Witwatersrand"/>
    <d v="2021-10-10T00:00:00"/>
    <d v="2020-03-01T00:00:00"/>
    <d v="2025-07-28T00:00:00"/>
    <n v="65"/>
    <m/>
    <m/>
    <m/>
    <n v="65"/>
    <m/>
    <s v="In progress"/>
    <s v="In progress: Above 60 months"/>
    <s v="In progress: Above 60 months"/>
    <m/>
  </r>
  <r>
    <n v="219"/>
    <s v="C10/024"/>
    <s v="Temitope"/>
    <s v="Olumuyiwa"/>
    <s v="Ojo"/>
    <s v="Male"/>
    <n v="10"/>
    <s v="Nigeria"/>
    <s v="Obafemi Awolowo University"/>
    <s v="University of the Witwatersrand"/>
    <d v="2022-03-02T00:00:00"/>
    <d v="2020-03-01T00:00:00"/>
    <d v="2025-07-28T00:00:00"/>
    <n v="65"/>
    <m/>
    <m/>
    <m/>
    <n v="65"/>
    <m/>
    <s v="In progress"/>
    <s v="In progress: Above 60 months"/>
    <s v="In progress: Above 60 months"/>
    <m/>
  </r>
  <r>
    <n v="220"/>
    <s v="C10/025"/>
    <s v="Yetunde"/>
    <s v="A"/>
    <s v="Onimode"/>
    <s v="Female"/>
    <n v="10"/>
    <s v="Nigeria"/>
    <s v="University of Ibadan"/>
    <s v="University of the Witwatersrand"/>
    <d v="2021-08-24T00:00:00"/>
    <d v="2020-03-01T00:00:00"/>
    <d v="2025-07-28T00:00:00"/>
    <n v="65"/>
    <m/>
    <m/>
    <m/>
    <n v="65"/>
    <m/>
    <s v="In progress"/>
    <s v="In progress: Above 60 months"/>
    <s v="In progress: Above 60 months"/>
    <m/>
  </r>
  <r>
    <n v="221"/>
    <s v="C11/001"/>
    <s v="Adeola"/>
    <s v="Temitope"/>
    <s v="Williams"/>
    <s v="Female"/>
    <n v="11"/>
    <s v="Nigeria"/>
    <s v="University of Ibadan"/>
    <s v="University of Ibadan"/>
    <m/>
    <d v="2025-03-01T00:00:00"/>
    <d v="2025-07-28T00:00:00"/>
    <n v="5"/>
    <m/>
    <m/>
    <m/>
    <m/>
    <m/>
    <s v="In progress"/>
    <s v="In progress: Below 60 Months"/>
    <s v="In progress: Below 60 Months"/>
    <m/>
  </r>
  <r>
    <n v="222"/>
    <s v="C11/002"/>
    <s v="Amina"/>
    <s v="Hassan"/>
    <s v="Hussein"/>
    <s v="Female"/>
    <n v="11"/>
    <s v="Somalia"/>
    <s v="Somali National University"/>
    <m/>
    <m/>
    <d v="2025-03-01T00:00:00"/>
    <d v="2025-07-28T00:00:00"/>
    <n v="5"/>
    <m/>
    <m/>
    <m/>
    <m/>
    <m/>
    <s v="In progress"/>
    <s v="In progress: Below 60 Months"/>
    <s v="In progress: Below 60 Months"/>
    <m/>
  </r>
  <r>
    <n v="223"/>
    <s v="C11/003"/>
    <s v="Christabellah"/>
    <m/>
    <s v="Namugenyi"/>
    <s v="Female"/>
    <n v="11"/>
    <s v="Uganda"/>
    <s v="Makerere University"/>
    <s v="Makerere University"/>
    <m/>
    <d v="2025-03-01T00:00:00"/>
    <d v="2025-07-28T00:00:00"/>
    <n v="5"/>
    <m/>
    <m/>
    <m/>
    <m/>
    <m/>
    <s v="In progress"/>
    <s v="In progress: Below 60 Months"/>
    <s v="In progress: Below 60 Months"/>
    <m/>
  </r>
  <r>
    <n v="224"/>
    <s v="C11/004"/>
    <s v="Cyril"/>
    <s v="Tamuka"/>
    <s v="Chironda"/>
    <s v="Male"/>
    <n v="11"/>
    <s v="Zimbabwe"/>
    <s v="AGINCOURT"/>
    <s v="University of the Witwatersrand"/>
    <m/>
    <d v="2025-03-01T00:00:00"/>
    <d v="2025-07-28T00:00:00"/>
    <n v="5"/>
    <m/>
    <m/>
    <m/>
    <m/>
    <m/>
    <s v="In progress"/>
    <s v="In progress: Below 60 Months"/>
    <s v="In progress: Below 60 Months"/>
    <m/>
  </r>
  <r>
    <n v="225"/>
    <s v="C11/005"/>
    <s v="Elizabeth"/>
    <s v="Oluwatoyin"/>
    <s v="Abe"/>
    <s v="Female"/>
    <n v="11"/>
    <s v="Nigeria"/>
    <s v="University of Ibadan"/>
    <s v="University of Ibadan"/>
    <m/>
    <d v="2025-03-01T00:00:00"/>
    <d v="2025-07-28T00:00:00"/>
    <n v="5"/>
    <m/>
    <m/>
    <m/>
    <m/>
    <m/>
    <s v="In progress"/>
    <s v="In progress: Below 60 Months"/>
    <s v="In progress: Below 60 Months"/>
    <m/>
  </r>
  <r>
    <n v="226"/>
    <s v="C11/006"/>
    <s v="Fanuel"/>
    <s v="Meckson"/>
    <s v="Bickton"/>
    <s v="Male"/>
    <n v="11"/>
    <s v="Malawi"/>
    <s v="University of Malawi"/>
    <m/>
    <m/>
    <d v="2025-03-01T00:00:00"/>
    <d v="2025-07-28T00:00:00"/>
    <n v="5"/>
    <m/>
    <m/>
    <m/>
    <m/>
    <m/>
    <s v="In progress"/>
    <s v="In progress: Below 60 Months"/>
    <s v="In progress: Below 60 Months"/>
    <m/>
  </r>
  <r>
    <n v="227"/>
    <s v="C11/007"/>
    <s v="Funmilola"/>
    <s v="Olanike"/>
    <s v="Wuraola"/>
    <s v="Female"/>
    <n v="11"/>
    <s v="Nigeria"/>
    <s v="Obafemi Awolowo University"/>
    <m/>
    <m/>
    <d v="2025-03-01T00:00:00"/>
    <d v="2025-07-28T00:00:00"/>
    <n v="5"/>
    <m/>
    <m/>
    <m/>
    <m/>
    <m/>
    <s v="In progress"/>
    <s v="In progress: Below 60 Months"/>
    <s v="In progress: Below 60 Months"/>
    <m/>
  </r>
  <r>
    <n v="228"/>
    <s v="C11/008"/>
    <s v="Gallad"/>
    <s v="Dahir"/>
    <s v="Hassan"/>
    <s v="Male"/>
    <n v="11"/>
    <s v="Somalia"/>
    <s v="Somali National University"/>
    <m/>
    <m/>
    <d v="2025-03-01T00:00:00"/>
    <d v="2025-07-28T00:00:00"/>
    <n v="5"/>
    <m/>
    <m/>
    <m/>
    <m/>
    <m/>
    <s v="In progress"/>
    <s v="In progress: Below 60 Months"/>
    <s v="In progress: Below 60 Months"/>
    <m/>
  </r>
  <r>
    <n v="229"/>
    <s v="C11/009"/>
    <s v="Justine "/>
    <m/>
    <s v="Okello"/>
    <s v="Male"/>
    <n v="11"/>
    <s v="Uganda"/>
    <s v="Makerere University"/>
    <s v="Makerere University"/>
    <m/>
    <d v="2025-03-01T00:00:00"/>
    <d v="2025-07-28T00:00:00"/>
    <n v="5"/>
    <m/>
    <m/>
    <m/>
    <m/>
    <m/>
    <s v="In progress"/>
    <s v="In progress: Below 60 Months"/>
    <s v="In progress: Below 60 Months"/>
    <m/>
  </r>
  <r>
    <n v="230"/>
    <s v="C11/010"/>
    <s v="Lydiah"/>
    <s v="Wanjiru"/>
    <s v="Njihia"/>
    <s v="Female"/>
    <n v="11"/>
    <s v="Kenya"/>
    <s v="University of Nairobi"/>
    <s v="University of Nairobi"/>
    <m/>
    <d v="2025-03-01T00:00:00"/>
    <d v="2025-07-28T00:00:00"/>
    <n v="5"/>
    <m/>
    <m/>
    <m/>
    <m/>
    <m/>
    <s v="In progress"/>
    <s v="In progress: Below 60 Months"/>
    <s v="In progress: Below 60 Months"/>
    <m/>
  </r>
  <r>
    <n v="231"/>
    <s v="C11/011"/>
    <s v="Mary"/>
    <s v="Nigandi"/>
    <s v="Kubo"/>
    <s v="Female"/>
    <n v="11"/>
    <s v="Kenya"/>
    <s v="University of Nairobi"/>
    <m/>
    <m/>
    <d v="2025-03-01T00:00:00"/>
    <d v="2025-07-28T00:00:00"/>
    <n v="5"/>
    <m/>
    <m/>
    <m/>
    <m/>
    <m/>
    <s v="In progress"/>
    <s v="In progress: Below 60 Months"/>
    <s v="In progress: Below 60 Months"/>
    <m/>
  </r>
  <r>
    <n v="232"/>
    <s v="C11/012"/>
    <s v="Miles-Dei"/>
    <s v="Benedict"/>
    <s v="Olufeagba"/>
    <s v="Male"/>
    <n v="11"/>
    <s v="Nigeria"/>
    <s v="University of Ibadan"/>
    <s v="University of Ibadan"/>
    <m/>
    <d v="2025-03-01T00:00:00"/>
    <d v="2025-07-28T00:00:00"/>
    <n v="5"/>
    <m/>
    <m/>
    <m/>
    <m/>
    <m/>
    <s v="In progress"/>
    <s v="In progress: Below 60 Months"/>
    <s v="In progress: Below 60 Months"/>
    <m/>
  </r>
  <r>
    <n v="233"/>
    <s v="C11/013"/>
    <s v="Molly"/>
    <s v="Mercy"/>
    <s v="Jerono"/>
    <s v="Female"/>
    <n v="11"/>
    <s v="Kenya"/>
    <s v="Moi University"/>
    <s v="Moi University"/>
    <m/>
    <d v="2025-03-01T00:00:00"/>
    <d v="2025-07-28T00:00:00"/>
    <n v="5"/>
    <m/>
    <m/>
    <m/>
    <m/>
    <m/>
    <s v="In progress"/>
    <s v="In progress: Below 60 Months"/>
    <s v="In progress: Below 60 Months"/>
    <m/>
  </r>
  <r>
    <n v="234"/>
    <s v="C11/014"/>
    <s v="Razak"/>
    <s v="Lewis"/>
    <s v="Mussa"/>
    <s v="Male"/>
    <n v="11"/>
    <s v="Malawi"/>
    <s v="University of Malawi"/>
    <s v="University of Malawi"/>
    <m/>
    <d v="2025-03-01T00:00:00"/>
    <d v="2025-07-28T00:00:00"/>
    <n v="5"/>
    <m/>
    <m/>
    <m/>
    <m/>
    <m/>
    <s v="In progress"/>
    <s v="In progress: Below 60 Months"/>
    <s v="In progress: Below 60 Months"/>
    <m/>
  </r>
  <r>
    <n v="235"/>
    <s v="C11/015"/>
    <s v="Nichodemus"/>
    <s v="Mutinda"/>
    <s v="Kamuti"/>
    <s v="Male"/>
    <n v="11"/>
    <s v="Kenya"/>
    <s v="University of Nairobi"/>
    <s v="University of Nairobi"/>
    <m/>
    <d v="2025-03-01T00:00:00"/>
    <d v="2025-07-28T00:00:00"/>
    <n v="5"/>
    <m/>
    <m/>
    <m/>
    <m/>
    <m/>
    <s v="In progress"/>
    <s v="In progress: Below 60 Months"/>
    <s v="In progress: Below 60 Months"/>
    <m/>
  </r>
  <r>
    <n v="236"/>
    <s v="C11/016"/>
    <s v="Ochuko"/>
    <s v="Maureen"/>
    <s v="Orherhe"/>
    <s v="Female"/>
    <n v="11"/>
    <s v="Nigeria"/>
    <s v="Obafemi Awolowo University"/>
    <s v="Obafemi Awolowo University"/>
    <m/>
    <d v="2025-03-01T00:00:00"/>
    <d v="2025-07-28T00:00:00"/>
    <n v="5"/>
    <m/>
    <m/>
    <m/>
    <m/>
    <m/>
    <s v="In progress"/>
    <s v="In progress: Below 60 Months"/>
    <s v="In progress: Below 60 Months"/>
    <m/>
  </r>
  <r>
    <n v="237"/>
    <s v="C11/017"/>
    <s v="Patani"/>
    <s v="George Wills"/>
    <s v="Mhango"/>
    <s v="Male"/>
    <n v="11"/>
    <s v="Malawi"/>
    <s v="University of Malawi"/>
    <m/>
    <m/>
    <d v="2025-03-01T00:00:00"/>
    <d v="2025-07-28T00:00:00"/>
    <n v="5"/>
    <m/>
    <m/>
    <m/>
    <m/>
    <m/>
    <s v="In progress"/>
    <s v="In progress: Below 60 Months"/>
    <s v="In progress: Below 60 Months"/>
    <m/>
  </r>
  <r>
    <n v="238"/>
    <s v="C11/018"/>
    <s v="Pierre Celestin"/>
    <m/>
    <s v="Munezero"/>
    <s v="Male"/>
    <n v="11"/>
    <s v="Rwanda"/>
    <s v="University of Rwanda"/>
    <m/>
    <m/>
    <d v="2025-03-01T00:00:00"/>
    <d v="2025-07-28T00:00:00"/>
    <n v="5"/>
    <m/>
    <m/>
    <m/>
    <m/>
    <m/>
    <s v="In progress"/>
    <s v="In progress: Below 60 Months"/>
    <s v="In progress: Below 60 Months"/>
    <m/>
  </r>
  <r>
    <n v="239"/>
    <s v="C11/019"/>
    <s v="Solange"/>
    <m/>
    <s v="Nikwigize"/>
    <s v="Female"/>
    <n v="11"/>
    <s v="Rwanda"/>
    <s v="University of Rwanda"/>
    <m/>
    <m/>
    <d v="2025-03-01T00:00:00"/>
    <d v="2025-07-28T00:00:00"/>
    <n v="5"/>
    <m/>
    <m/>
    <m/>
    <m/>
    <m/>
    <s v="In progress"/>
    <s v="In progress: Below 60 Months"/>
    <s v="In progress: Below 60 Months"/>
    <m/>
  </r>
  <r>
    <n v="240"/>
    <s v="C11/020"/>
    <s v="Winifrida"/>
    <s v="Paschal"/>
    <s v="Mponzi"/>
    <s v="Female"/>
    <n v="11"/>
    <s v="Tanzania"/>
    <s v="Ifakara Health Institute"/>
    <m/>
    <m/>
    <d v="2025-03-01T00:00:00"/>
    <d v="2025-07-28T00:00:00"/>
    <n v="5"/>
    <m/>
    <m/>
    <m/>
    <m/>
    <m/>
    <s v="In progress"/>
    <s v="In progress: Below 60 Months"/>
    <s v="In progress: Below 60 Months"/>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0">
  <r>
    <n v="1"/>
    <x v="0"/>
    <s v="Aanuoluwapo"/>
    <s v="Omobolanle"/>
    <s v="Olajubu"/>
    <x v="0"/>
    <x v="0"/>
    <s v="Nigeria"/>
    <x v="0"/>
    <x v="0"/>
    <d v="2014-09-26T00:00:00"/>
    <d v="2016-03-01T00:00:00"/>
    <d v="2025-09-10T00:00:00"/>
    <m/>
    <m/>
    <m/>
    <m/>
    <n v="28"/>
    <x v="0"/>
    <x v="0"/>
    <n v="28"/>
    <x v="0"/>
  </r>
  <r>
    <n v="2"/>
    <x v="1"/>
    <s v="Abiket"/>
    <s v="Nanfizat"/>
    <s v="Alamukii"/>
    <x v="0"/>
    <x v="1"/>
    <s v="Nigeria"/>
    <x v="1"/>
    <x v="1"/>
    <d v="2016-02-17T00:00:00"/>
    <d v="2019-03-01T00:00:00"/>
    <d v="2025-09-10T00:00:00"/>
    <m/>
    <m/>
    <m/>
    <m/>
    <n v="54"/>
    <x v="1"/>
    <x v="0"/>
    <n v="54"/>
    <x v="1"/>
  </r>
  <r>
    <n v="3"/>
    <x v="2"/>
    <s v="Abimbola  "/>
    <s v="Margaret"/>
    <s v="Obimakinde"/>
    <x v="0"/>
    <x v="1"/>
    <s v="Nigeria"/>
    <x v="1"/>
    <x v="2"/>
    <d v="2019-07-01T00:00:00"/>
    <d v="2019-03-01T00:00:00"/>
    <d v="2025-09-10T00:00:00"/>
    <m/>
    <m/>
    <m/>
    <m/>
    <n v="58"/>
    <x v="2"/>
    <x v="0"/>
    <n v="58"/>
    <x v="1"/>
  </r>
  <r>
    <n v="4"/>
    <x v="3"/>
    <s v="Abiodun"/>
    <s v="Olufunke"/>
    <s v="Oluwatoba"/>
    <x v="0"/>
    <x v="2"/>
    <s v="Nigeria"/>
    <x v="1"/>
    <x v="1"/>
    <d v="2012-01-12T00:00:00"/>
    <d v="2012-03-01T00:00:00"/>
    <d v="2025-09-10T00:00:00"/>
    <m/>
    <m/>
    <m/>
    <m/>
    <n v="93"/>
    <x v="3"/>
    <x v="0"/>
    <n v="93"/>
    <x v="1"/>
  </r>
  <r>
    <n v="5"/>
    <x v="4"/>
    <s v="Abiola"/>
    <s v="Olubusola"/>
    <s v="Komolafe"/>
    <x v="0"/>
    <x v="3"/>
    <s v="Nigeria"/>
    <x v="0"/>
    <x v="0"/>
    <d v="2016-03-29T00:00:00"/>
    <d v="2017-03-01T00:00:00"/>
    <d v="2025-09-10T00:00:00"/>
    <m/>
    <m/>
    <m/>
    <m/>
    <n v="34"/>
    <x v="4"/>
    <x v="0"/>
    <n v="34"/>
    <x v="0"/>
  </r>
  <r>
    <n v="6"/>
    <x v="5"/>
    <s v="Adebolajo"/>
    <m/>
    <s v="Adeyemo"/>
    <x v="1"/>
    <x v="2"/>
    <s v="Nigeria"/>
    <x v="1"/>
    <x v="1"/>
    <d v="2012-01-16T00:00:00"/>
    <d v="2012-03-01T00:00:00"/>
    <d v="2025-09-10T00:00:00"/>
    <n v="163"/>
    <m/>
    <m/>
    <m/>
    <n v="163"/>
    <x v="5"/>
    <x v="0"/>
    <n v="139"/>
    <x v="1"/>
  </r>
  <r>
    <n v="7"/>
    <x v="6"/>
    <s v="Adefolarin"/>
    <s v="Olufolake"/>
    <s v="Adeyinka"/>
    <x v="0"/>
    <x v="4"/>
    <s v="Nigeria"/>
    <x v="1"/>
    <x v="1"/>
    <d v="2013-02-20T00:00:00"/>
    <d v="2013-03-01T00:00:00"/>
    <d v="2025-09-10T00:00:00"/>
    <m/>
    <m/>
    <m/>
    <m/>
    <n v="56"/>
    <x v="6"/>
    <x v="0"/>
    <n v="56"/>
    <x v="1"/>
  </r>
  <r>
    <n v="8"/>
    <x v="7"/>
    <s v="Adeleye"/>
    <s v="Abiodun"/>
    <s v="Adeomi"/>
    <x v="1"/>
    <x v="5"/>
    <s v="Nigeria"/>
    <x v="0"/>
    <x v="2"/>
    <d v="2018-08-06T00:00:00"/>
    <d v="2018-03-01T00:00:00"/>
    <d v="2025-09-10T00:00:00"/>
    <m/>
    <m/>
    <m/>
    <m/>
    <n v="51"/>
    <x v="7"/>
    <x v="0"/>
    <n v="51"/>
    <x v="0"/>
  </r>
  <r>
    <n v="9"/>
    <x v="8"/>
    <s v="Adeniyi"/>
    <s v="Francis"/>
    <s v="Fagbamigbe"/>
    <x v="1"/>
    <x v="2"/>
    <s v="Nigeria"/>
    <x v="1"/>
    <x v="1"/>
    <d v="2012-03-19T00:00:00"/>
    <d v="2012-03-01T00:00:00"/>
    <d v="2025-09-10T00:00:00"/>
    <m/>
    <m/>
    <m/>
    <m/>
    <n v="25"/>
    <x v="8"/>
    <x v="0"/>
    <n v="25"/>
    <x v="0"/>
  </r>
  <r>
    <n v="10"/>
    <x v="9"/>
    <s v="Adesola"/>
    <s v="Oluwafunmilola"/>
    <s v="Olumide"/>
    <x v="0"/>
    <x v="4"/>
    <s v="Nigeria"/>
    <x v="1"/>
    <x v="1"/>
    <d v="2013-02-21T00:00:00"/>
    <d v="2013-03-01T00:00:00"/>
    <d v="2025-09-10T00:00:00"/>
    <m/>
    <m/>
    <m/>
    <m/>
    <n v="52"/>
    <x v="9"/>
    <x v="0"/>
    <n v="52"/>
    <x v="1"/>
  </r>
  <r>
    <n v="11"/>
    <x v="10"/>
    <s v="Admire"/>
    <s v="Takuranhamo"/>
    <s v="Chikandiwa"/>
    <x v="1"/>
    <x v="6"/>
    <s v="South Africa"/>
    <x v="2"/>
    <x v="2"/>
    <d v="2017-03-15T00:00:00"/>
    <d v="2014-03-01T00:00:00"/>
    <d v="2025-09-10T00:00:00"/>
    <m/>
    <m/>
    <m/>
    <m/>
    <n v="69"/>
    <x v="10"/>
    <x v="0"/>
    <n v="69"/>
    <x v="1"/>
  </r>
  <r>
    <n v="12"/>
    <x v="11"/>
    <s v="Alex "/>
    <s v="John"/>
    <s v="Ntamatungiro"/>
    <x v="1"/>
    <x v="1"/>
    <s v="Tanzania"/>
    <x v="3"/>
    <x v="2"/>
    <d v="2020-01-31T00:00:00"/>
    <d v="2019-03-01T00:00:00"/>
    <d v="2025-09-10T00:00:00"/>
    <m/>
    <m/>
    <m/>
    <m/>
    <n v="59"/>
    <x v="11"/>
    <x v="0"/>
    <n v="59"/>
    <x v="1"/>
  </r>
  <r>
    <n v="13"/>
    <x v="12"/>
    <s v="Alexander"/>
    <s v="-"/>
    <s v="Kagaha"/>
    <x v="1"/>
    <x v="3"/>
    <s v="Uganda"/>
    <x v="4"/>
    <x v="2"/>
    <d v="2017-06-03T00:00:00"/>
    <d v="2017-03-01T00:00:00"/>
    <d v="2025-09-10T00:00:00"/>
    <m/>
    <m/>
    <m/>
    <m/>
    <n v="51"/>
    <x v="12"/>
    <x v="0"/>
    <n v="51"/>
    <x v="0"/>
  </r>
  <r>
    <n v="14"/>
    <x v="13"/>
    <s v="Alice"/>
    <m/>
    <s v="Muhayimana"/>
    <x v="0"/>
    <x v="7"/>
    <s v="Rwanda"/>
    <x v="5"/>
    <x v="2"/>
    <d v="2020-01-31T00:00:00"/>
    <d v="2020-03-01T00:00:00"/>
    <d v="2025-09-10T00:00:00"/>
    <n v="67"/>
    <m/>
    <m/>
    <m/>
    <n v="67"/>
    <x v="13"/>
    <x v="0"/>
    <n v="55"/>
    <x v="1"/>
  </r>
  <r>
    <n v="15"/>
    <x v="14"/>
    <s v="Alinane Linda"/>
    <m/>
    <s v="Nyondo-Mipando"/>
    <x v="0"/>
    <x v="2"/>
    <s v="Malawi"/>
    <x v="6"/>
    <x v="3"/>
    <d v="2012-01-09T00:00:00"/>
    <d v="2012-03-01T00:00:00"/>
    <d v="2025-09-10T00:00:00"/>
    <m/>
    <m/>
    <m/>
    <m/>
    <n v="49"/>
    <x v="14"/>
    <x v="0"/>
    <n v="49"/>
    <x v="0"/>
  </r>
  <r>
    <n v="16"/>
    <x v="15"/>
    <s v="Andrew"/>
    <s v="-"/>
    <s v="Tamale"/>
    <x v="1"/>
    <x v="6"/>
    <s v="Uganda"/>
    <x v="4"/>
    <x v="4"/>
    <d v="2014-03-12T00:00:00"/>
    <d v="2014-03-01T00:00:00"/>
    <d v="2025-09-10T00:00:00"/>
    <m/>
    <m/>
    <m/>
    <m/>
    <n v="37"/>
    <x v="15"/>
    <x v="0"/>
    <n v="37"/>
    <x v="0"/>
  </r>
  <r>
    <n v="17"/>
    <x v="16"/>
    <s v="Angeline"/>
    <m/>
    <s v="Chepchirchir"/>
    <x v="0"/>
    <x v="4"/>
    <s v="Kenya"/>
    <x v="7"/>
    <x v="5"/>
    <d v="2013-02-24T00:00:00"/>
    <d v="2013-03-01T00:00:00"/>
    <d v="2025-09-10T00:00:00"/>
    <m/>
    <m/>
    <m/>
    <m/>
    <n v="82"/>
    <x v="16"/>
    <x v="0"/>
    <n v="82"/>
    <x v="1"/>
  </r>
  <r>
    <n v="18"/>
    <x v="17"/>
    <s v="Anitha"/>
    <s v="-"/>
    <s v="Philbert"/>
    <x v="0"/>
    <x v="4"/>
    <s v="Tanzania"/>
    <x v="8"/>
    <x v="6"/>
    <d v="2012-10-23T00:00:00"/>
    <d v="2013-03-01T00:00:00"/>
    <d v="2025-09-10T00:00:00"/>
    <m/>
    <m/>
    <m/>
    <m/>
    <n v="42"/>
    <x v="17"/>
    <x v="0"/>
    <n v="42"/>
    <x v="0"/>
  </r>
  <r>
    <n v="19"/>
    <x v="18"/>
    <s v="Anne"/>
    <s v="Majuma"/>
    <s v="Khisa"/>
    <x v="0"/>
    <x v="4"/>
    <s v="Kenya"/>
    <x v="7"/>
    <x v="5"/>
    <d v="2012-07-07T00:00:00"/>
    <d v="2013-03-01T00:00:00"/>
    <d v="2025-09-10T00:00:00"/>
    <m/>
    <m/>
    <m/>
    <m/>
    <n v="46"/>
    <x v="18"/>
    <x v="0"/>
    <n v="46"/>
    <x v="0"/>
  </r>
  <r>
    <n v="20"/>
    <x v="19"/>
    <s v="Atupele"/>
    <s v="Ngina"/>
    <s v="Mulaga"/>
    <x v="0"/>
    <x v="5"/>
    <s v="Malawi"/>
    <x v="6"/>
    <x v="3"/>
    <d v="2018-04-01T00:00:00"/>
    <d v="2018-03-01T00:00:00"/>
    <d v="2025-09-10T00:00:00"/>
    <m/>
    <m/>
    <m/>
    <m/>
    <n v="58"/>
    <x v="19"/>
    <x v="0"/>
    <n v="58"/>
    <x v="1"/>
  </r>
  <r>
    <n v="21"/>
    <x v="20"/>
    <s v="Austin"/>
    <s v="Henderson"/>
    <s v="Mtethiwa"/>
    <x v="1"/>
    <x v="2"/>
    <s v="Malawi"/>
    <x v="6"/>
    <x v="3"/>
    <d v="2012-03-09T00:00:00"/>
    <d v="2012-03-01T00:00:00"/>
    <d v="2025-09-10T00:00:00"/>
    <m/>
    <m/>
    <m/>
    <m/>
    <n v="57"/>
    <x v="20"/>
    <x v="0"/>
    <n v="57"/>
    <x v="1"/>
  </r>
  <r>
    <n v="22"/>
    <x v="21"/>
    <s v="Ayodele"/>
    <s v="John"/>
    <s v="Alonge"/>
    <x v="1"/>
    <x v="6"/>
    <s v="Nigeria"/>
    <x v="1"/>
    <x v="5"/>
    <d v="2015-09-30T00:00:00"/>
    <d v="2014-03-01T00:00:00"/>
    <d v="2025-09-10T00:00:00"/>
    <m/>
    <m/>
    <m/>
    <m/>
    <n v="46"/>
    <x v="21"/>
    <x v="0"/>
    <n v="46"/>
    <x v="0"/>
  </r>
  <r>
    <n v="23"/>
    <x v="22"/>
    <s v="Babatunde"/>
    <s v="Olubayo"/>
    <s v="Adedokun"/>
    <x v="1"/>
    <x v="8"/>
    <s v="Nigeria"/>
    <x v="1"/>
    <x v="1"/>
    <d v="2011-03-01T00:00:00"/>
    <d v="2011-04-01T00:00:00"/>
    <d v="2025-09-10T00:00:00"/>
    <m/>
    <m/>
    <m/>
    <m/>
    <n v="70"/>
    <x v="22"/>
    <x v="0"/>
    <n v="70"/>
    <x v="1"/>
  </r>
  <r>
    <n v="24"/>
    <x v="23"/>
    <s v="Beatrice"/>
    <s v="Waitherero"/>
    <s v="Maina"/>
    <x v="0"/>
    <x v="0"/>
    <s v="Kenya"/>
    <x v="9"/>
    <x v="2"/>
    <d v="2017-03-22T00:00:00"/>
    <d v="2016-03-01T00:00:00"/>
    <d v="2025-09-10T00:00:00"/>
    <m/>
    <m/>
    <m/>
    <m/>
    <n v="67"/>
    <x v="23"/>
    <x v="0"/>
    <n v="67"/>
    <x v="1"/>
  </r>
  <r>
    <n v="25"/>
    <x v="24"/>
    <s v="Beryl"/>
    <s v="Chelangat"/>
    <s v="Maritim"/>
    <x v="0"/>
    <x v="7"/>
    <s v="Kenya"/>
    <x v="10"/>
    <x v="2"/>
    <d v="2020-07-01T00:00:00"/>
    <d v="2020-03-01T00:00:00"/>
    <d v="2025-09-10T00:00:00"/>
    <m/>
    <m/>
    <m/>
    <m/>
    <n v="43"/>
    <x v="24"/>
    <x v="0"/>
    <n v="43"/>
    <x v="0"/>
  </r>
  <r>
    <n v="26"/>
    <x v="25"/>
    <s v="Betty"/>
    <s v="Karimi"/>
    <s v="Mwiti"/>
    <x v="0"/>
    <x v="0"/>
    <s v="Kenya"/>
    <x v="7"/>
    <x v="5"/>
    <d v="2016-11-30T00:00:00"/>
    <d v="2016-03-01T00:00:00"/>
    <d v="2025-09-10T00:00:00"/>
    <m/>
    <d v="2020-04-20T00:00:00"/>
    <d v="2020-06-11T00:00:00"/>
    <n v="2"/>
    <n v="52"/>
    <x v="25"/>
    <x v="0"/>
    <n v="52"/>
    <x v="1"/>
  </r>
  <r>
    <n v="27"/>
    <x v="26"/>
    <s v="Blessings"/>
    <s v="Nyasilia Kaunda"/>
    <s v="Kaunda-Khangamwa"/>
    <x v="0"/>
    <x v="3"/>
    <s v="Malawi"/>
    <x v="6"/>
    <x v="2"/>
    <d v="2017-04-30T00:00:00"/>
    <d v="2017-03-01T00:00:00"/>
    <d v="2025-09-10T00:00:00"/>
    <m/>
    <m/>
    <m/>
    <m/>
    <n v="51"/>
    <x v="12"/>
    <x v="0"/>
    <n v="51"/>
    <x v="0"/>
  </r>
  <r>
    <n v="28"/>
    <x v="27"/>
    <s v="Boladale"/>
    <s v="Moyosore"/>
    <s v="Mapayi"/>
    <x v="0"/>
    <x v="6"/>
    <s v="Nigeria"/>
    <x v="0"/>
    <x v="0"/>
    <d v="2013-03-15T00:00:00"/>
    <d v="2014-03-01T00:00:00"/>
    <d v="2025-09-10T00:00:00"/>
    <m/>
    <m/>
    <m/>
    <m/>
    <n v="37"/>
    <x v="26"/>
    <x v="0"/>
    <n v="37"/>
    <x v="0"/>
  </r>
  <r>
    <n v="29"/>
    <x v="28"/>
    <s v="Tumwine"/>
    <m/>
    <s v="Gabriel"/>
    <x v="1"/>
    <x v="2"/>
    <s v="Uganda"/>
    <x v="4"/>
    <x v="4"/>
    <d v="2012-01-25T00:00:00"/>
    <d v="2012-03-01T00:00:00"/>
    <d v="2025-09-10T00:00:00"/>
    <n v="163"/>
    <m/>
    <m/>
    <m/>
    <n v="163"/>
    <x v="27"/>
    <x v="1"/>
    <s v="In progress: Above 60 months"/>
    <x v="2"/>
  </r>
  <r>
    <n v="30"/>
    <x v="29"/>
    <s v="Bolutife"/>
    <s v="Ayokunnu"/>
    <s v="Olusanya"/>
    <x v="1"/>
    <x v="6"/>
    <s v="Nigeria"/>
    <x v="1"/>
    <x v="1"/>
    <d v="2014-07-10T00:00:00"/>
    <d v="2014-03-01T00:00:00"/>
    <d v="2025-09-10T00:00:00"/>
    <m/>
    <m/>
    <m/>
    <m/>
    <n v="85"/>
    <x v="28"/>
    <x v="0"/>
    <n v="85"/>
    <x v="1"/>
  </r>
  <r>
    <n v="31"/>
    <x v="30"/>
    <s v="Caroline"/>
    <s v="Sultan"/>
    <s v="Sambai"/>
    <x v="0"/>
    <x v="8"/>
    <s v="Kenya"/>
    <x v="10"/>
    <x v="7"/>
    <d v="2011-10-11T00:00:00"/>
    <d v="2011-04-01T00:00:00"/>
    <d v="2025-09-10T00:00:00"/>
    <m/>
    <m/>
    <m/>
    <m/>
    <n v="36"/>
    <x v="8"/>
    <x v="0"/>
    <n v="36"/>
    <x v="0"/>
  </r>
  <r>
    <n v="32"/>
    <x v="31"/>
    <s v="Caroline"/>
    <s v="Jepkoech"/>
    <s v="Sawe"/>
    <x v="0"/>
    <x v="6"/>
    <s v="Kenya"/>
    <x v="10"/>
    <x v="5"/>
    <d v="2014-04-01T00:00:00"/>
    <d v="2014-03-01T00:00:00"/>
    <d v="2025-09-10T00:00:00"/>
    <m/>
    <m/>
    <m/>
    <m/>
    <n v="91"/>
    <x v="29"/>
    <x v="0"/>
    <n v="91"/>
    <x v="1"/>
  </r>
  <r>
    <n v="33"/>
    <x v="32"/>
    <s v="Catherine"/>
    <s v="Mawia"/>
    <s v="Musyoka"/>
    <x v="0"/>
    <x v="3"/>
    <s v="Kenya"/>
    <x v="7"/>
    <x v="5"/>
    <d v="2017-06-30T00:00:00"/>
    <d v="2017-03-01T00:00:00"/>
    <d v="2025-09-10T00:00:00"/>
    <m/>
    <m/>
    <m/>
    <m/>
    <n v="55"/>
    <x v="30"/>
    <x v="0"/>
    <n v="55"/>
    <x v="1"/>
  </r>
  <r>
    <n v="34"/>
    <x v="33"/>
    <s v="Celestin"/>
    <m/>
    <s v="Ndikumana"/>
    <x v="1"/>
    <x v="9"/>
    <s v="Rwanda"/>
    <x v="5"/>
    <x v="7"/>
    <d v="2017-09-15T00:00:00"/>
    <d v="2015-03-01T00:00:00"/>
    <d v="2025-09-10T00:00:00"/>
    <m/>
    <m/>
    <m/>
    <m/>
    <n v="58"/>
    <x v="31"/>
    <x v="0"/>
    <n v="58"/>
    <x v="1"/>
  </r>
  <r>
    <n v="35"/>
    <x v="34"/>
    <s v="Celestin"/>
    <m/>
    <s v="Banamwana"/>
    <x v="1"/>
    <x v="3"/>
    <s v="Rwanda"/>
    <x v="5"/>
    <x v="4"/>
    <d v="2017-04-30T00:00:00"/>
    <d v="2017-03-01T00:00:00"/>
    <d v="2025-09-10T00:00:00"/>
    <m/>
    <m/>
    <m/>
    <m/>
    <n v="82"/>
    <x v="32"/>
    <x v="0"/>
    <n v="82"/>
    <x v="1"/>
  </r>
  <r>
    <n v="36"/>
    <x v="35"/>
    <s v="Celine"/>
    <m/>
    <s v="Niwemahoro"/>
    <x v="0"/>
    <x v="8"/>
    <s v="Rwanda"/>
    <x v="5"/>
    <x v="6"/>
    <d v="2011-03-14T00:00:00"/>
    <d v="2011-04-01T00:00:00"/>
    <d v="2025-09-10T00:00:00"/>
    <m/>
    <m/>
    <m/>
    <m/>
    <n v="79"/>
    <x v="33"/>
    <x v="0"/>
    <n v="79"/>
    <x v="1"/>
  </r>
  <r>
    <n v="37"/>
    <x v="36"/>
    <s v="Charles"/>
    <s v="Masulani"/>
    <s v="Mwale"/>
    <x v="1"/>
    <x v="4"/>
    <s v="Rwanda"/>
    <x v="5"/>
    <x v="8"/>
    <d v="2012-10-18T00:00:00"/>
    <d v="2013-03-01T00:00:00"/>
    <d v="2025-09-10T00:00:00"/>
    <m/>
    <m/>
    <m/>
    <m/>
    <n v="57"/>
    <x v="34"/>
    <x v="0"/>
    <n v="57"/>
    <x v="1"/>
  </r>
  <r>
    <n v="38"/>
    <x v="37"/>
    <s v="Charles "/>
    <m/>
    <s v="Ssemugabo"/>
    <x v="1"/>
    <x v="1"/>
    <s v="Uganda"/>
    <x v="4"/>
    <x v="4"/>
    <d v="2019-07-01T00:00:00"/>
    <d v="2019-03-01T00:00:00"/>
    <d v="2025-09-10T00:00:00"/>
    <m/>
    <m/>
    <m/>
    <m/>
    <n v="55"/>
    <x v="35"/>
    <x v="0"/>
    <n v="55"/>
    <x v="1"/>
  </r>
  <r>
    <n v="39"/>
    <x v="38"/>
    <s v="Cheikh Mbacké"/>
    <m/>
    <s v="Faye"/>
    <x v="1"/>
    <x v="9"/>
    <s v="Senegal"/>
    <x v="9"/>
    <x v="2"/>
    <d v="2016-01-01T00:00:00"/>
    <d v="2015-03-01T00:00:00"/>
    <d v="2025-09-10T00:00:00"/>
    <m/>
    <m/>
    <m/>
    <m/>
    <n v="52"/>
    <x v="36"/>
    <x v="0"/>
    <n v="52"/>
    <x v="1"/>
  </r>
  <r>
    <n v="40"/>
    <x v="39"/>
    <s v="Chinenyenwa"/>
    <s v="Maria Dorathy"/>
    <s v="Ohia"/>
    <x v="0"/>
    <x v="7"/>
    <s v="Nigeria"/>
    <x v="1"/>
    <x v="1"/>
    <m/>
    <d v="2020-03-01T00:00:00"/>
    <d v="2025-09-10T00:00:00"/>
    <m/>
    <m/>
    <m/>
    <m/>
    <n v="22"/>
    <x v="37"/>
    <x v="0"/>
    <n v="22"/>
    <x v="0"/>
  </r>
  <r>
    <n v="41"/>
    <x v="40"/>
    <s v="Chrispus"/>
    <s v="-"/>
    <s v="Mayora"/>
    <x v="1"/>
    <x v="6"/>
    <s v="Uganda"/>
    <x v="4"/>
    <x v="2"/>
    <d v="2015-01-01T00:00:00"/>
    <d v="2014-03-01T00:00:00"/>
    <d v="2025-09-10T00:00:00"/>
    <m/>
    <m/>
    <m/>
    <m/>
    <n v="89"/>
    <x v="38"/>
    <x v="0"/>
    <n v="89"/>
    <x v="1"/>
  </r>
  <r>
    <n v="42"/>
    <x v="41"/>
    <s v="Christine"/>
    <s v="Minoo"/>
    <s v="Mbindyo"/>
    <x v="0"/>
    <x v="5"/>
    <s v="Kenya"/>
    <x v="7"/>
    <x v="5"/>
    <d v="2018-10-01T00:00:00"/>
    <d v="2018-03-01T00:00:00"/>
    <d v="2025-09-10T00:00:00"/>
    <m/>
    <m/>
    <m/>
    <m/>
    <n v="50"/>
    <x v="39"/>
    <x v="0"/>
    <n v="50"/>
    <x v="0"/>
  </r>
  <r>
    <n v="43"/>
    <x v="42"/>
    <s v="Diana"/>
    <s v="-"/>
    <s v="Menya"/>
    <x v="0"/>
    <x v="2"/>
    <s v="Kenya"/>
    <x v="10"/>
    <x v="7"/>
    <d v="2013-03-01T00:00:00"/>
    <d v="2012-03-01T00:00:00"/>
    <d v="2025-09-10T00:00:00"/>
    <m/>
    <m/>
    <m/>
    <m/>
    <n v="57"/>
    <x v="20"/>
    <x v="0"/>
    <n v="57"/>
    <x v="1"/>
  </r>
  <r>
    <n v="44"/>
    <x v="43"/>
    <s v="Dieter"/>
    <m/>
    <s v="Hartmann"/>
    <x v="1"/>
    <x v="6"/>
    <s v="South Africa"/>
    <x v="2"/>
    <x v="2"/>
    <d v="2013-12-09T00:00:00"/>
    <d v="2014-03-01T00:00:00"/>
    <d v="2025-09-10T00:00:00"/>
    <m/>
    <m/>
    <m/>
    <m/>
    <n v="101"/>
    <x v="40"/>
    <x v="0"/>
    <n v="101"/>
    <x v="1"/>
  </r>
  <r>
    <n v="45"/>
    <x v="44"/>
    <s v="Evangeline"/>
    <s v="Wawira"/>
    <s v="Njiru"/>
    <x v="0"/>
    <x v="4"/>
    <s v="Kenya"/>
    <x v="10"/>
    <x v="7"/>
    <d v="2012-09-01T00:00:00"/>
    <d v="2013-03-01T00:00:00"/>
    <d v="2025-09-10T00:00:00"/>
    <n v="151"/>
    <m/>
    <m/>
    <m/>
    <n v="151"/>
    <x v="27"/>
    <x v="1"/>
    <s v="In progress: Above 60 months"/>
    <x v="2"/>
  </r>
  <r>
    <n v="46"/>
    <x v="45"/>
    <s v="Dieudonne"/>
    <m/>
    <s v="Uwizeye"/>
    <x v="1"/>
    <x v="8"/>
    <s v="Rwanda"/>
    <x v="5"/>
    <x v="6"/>
    <d v="2011-06-01T00:00:00"/>
    <d v="2011-04-01T00:00:00"/>
    <d v="2025-09-10T00:00:00"/>
    <m/>
    <m/>
    <m/>
    <m/>
    <n v="56"/>
    <x v="41"/>
    <x v="0"/>
    <n v="56"/>
    <x v="1"/>
  </r>
  <r>
    <n v="47"/>
    <x v="46"/>
    <s v="Emmanuel"/>
    <m/>
    <s v="Shema"/>
    <x v="1"/>
    <x v="4"/>
    <s v="Rwanda"/>
    <x v="5"/>
    <x v="7"/>
    <d v="2013-03-27T00:00:00"/>
    <d v="2013-03-01T00:00:00"/>
    <d v="2025-09-10T00:00:00"/>
    <n v="151"/>
    <m/>
    <m/>
    <m/>
    <n v="151"/>
    <x v="27"/>
    <x v="1"/>
    <s v="In progress: Above 60 months"/>
    <x v="2"/>
  </r>
  <r>
    <n v="48"/>
    <x v="47"/>
    <s v="Emmanuel"/>
    <s v="Wilson"/>
    <s v="Kaindoa"/>
    <x v="1"/>
    <x v="9"/>
    <s v="Tanzania"/>
    <x v="3"/>
    <x v="2"/>
    <d v="2015-08-15T00:00:00"/>
    <d v="2015-03-01T00:00:00"/>
    <d v="2025-09-10T00:00:00"/>
    <m/>
    <m/>
    <m/>
    <m/>
    <n v="58"/>
    <x v="31"/>
    <x v="0"/>
    <n v="58"/>
    <x v="1"/>
  </r>
  <r>
    <n v="49"/>
    <x v="48"/>
    <s v="Eniola"/>
    <m/>
    <s v="Bambgboye"/>
    <x v="1"/>
    <x v="0"/>
    <s v="Nigeria"/>
    <x v="1"/>
    <x v="1"/>
    <d v="2016-08-08T00:00:00"/>
    <d v="2016-03-01T00:00:00"/>
    <d v="2025-09-10T00:00:00"/>
    <m/>
    <d v="2020-03-17T00:00:00"/>
    <d v="2021-02-15T00:00:00"/>
    <n v="11"/>
    <n v="50"/>
    <x v="42"/>
    <x v="0"/>
    <n v="50"/>
    <x v="0"/>
  </r>
  <r>
    <n v="50"/>
    <x v="49"/>
    <s v="Eniola"/>
    <s v="Olubukola"/>
    <s v="Cadmus"/>
    <x v="0"/>
    <x v="3"/>
    <s v="Nigeria"/>
    <x v="1"/>
    <x v="1"/>
    <d v="2017-09-04T00:00:00"/>
    <d v="2017-03-01T00:00:00"/>
    <d v="2025-09-10T00:00:00"/>
    <m/>
    <d v="2020-09-04T00:00:00"/>
    <d v="2021-03-01T00:00:00"/>
    <n v="6"/>
    <n v="49"/>
    <x v="29"/>
    <x v="0"/>
    <n v="49"/>
    <x v="0"/>
  </r>
  <r>
    <n v="51"/>
    <x v="50"/>
    <s v="Ernest"/>
    <s v="Yamie"/>
    <s v="Moya"/>
    <x v="1"/>
    <x v="1"/>
    <s v="Malawi"/>
    <x v="6"/>
    <x v="3"/>
    <d v="2019-09-01T00:00:00"/>
    <d v="2019-03-01T00:00:00"/>
    <d v="2025-09-10T00:00:00"/>
    <m/>
    <m/>
    <m/>
    <m/>
    <n v="60"/>
    <x v="43"/>
    <x v="0"/>
    <n v="60"/>
    <x v="1"/>
  </r>
  <r>
    <n v="52"/>
    <x v="51"/>
    <s v="Esnat"/>
    <s v="Dorothy"/>
    <s v="Chirwa"/>
    <x v="0"/>
    <x v="8"/>
    <s v="Malawi"/>
    <x v="6"/>
    <x v="2"/>
    <d v="2011-02-03T00:00:00"/>
    <d v="2011-04-01T00:00:00"/>
    <d v="2025-09-10T00:00:00"/>
    <m/>
    <m/>
    <m/>
    <m/>
    <n v="67"/>
    <x v="44"/>
    <x v="0"/>
    <n v="67"/>
    <x v="1"/>
  </r>
  <r>
    <n v="53"/>
    <x v="52"/>
    <s v="Esther"/>
    <s v="Clyde"/>
    <s v="Nabakwe"/>
    <x v="0"/>
    <x v="8"/>
    <s v="Kenya"/>
    <x v="10"/>
    <x v="7"/>
    <d v="2011-03-03T00:00:00"/>
    <d v="2011-04-01T00:00:00"/>
    <d v="2025-09-10T00:00:00"/>
    <m/>
    <m/>
    <m/>
    <m/>
    <n v="101"/>
    <x v="45"/>
    <x v="0"/>
    <n v="101"/>
    <x v="1"/>
  </r>
  <r>
    <n v="54"/>
    <x v="53"/>
    <s v="Esther"/>
    <s v="Kikelomo"/>
    <s v="Afolabi"/>
    <x v="0"/>
    <x v="9"/>
    <s v="Nigeria"/>
    <x v="0"/>
    <x v="0"/>
    <d v="2014-04-19T00:00:00"/>
    <d v="2015-03-01T00:00:00"/>
    <d v="2025-09-10T00:00:00"/>
    <m/>
    <m/>
    <m/>
    <m/>
    <n v="39"/>
    <x v="46"/>
    <x v="0"/>
    <n v="39"/>
    <x v="0"/>
  </r>
  <r>
    <n v="55"/>
    <x v="54"/>
    <s v="Evaline"/>
    <m/>
    <s v="Mcharo"/>
    <x v="0"/>
    <x v="2"/>
    <s v="Tanzania"/>
    <x v="8"/>
    <x v="5"/>
    <d v="2012-02-07T00:00:00"/>
    <d v="2012-03-01T00:00:00"/>
    <d v="2025-09-10T00:00:00"/>
    <m/>
    <m/>
    <m/>
    <m/>
    <n v="58"/>
    <x v="18"/>
    <x v="0"/>
    <n v="58"/>
    <x v="1"/>
  </r>
  <r>
    <n v="56"/>
    <x v="55"/>
    <s v="Providence"/>
    <s v="Jechirchir"/>
    <s v="Kiptoo"/>
    <x v="0"/>
    <x v="4"/>
    <s v="Kenya"/>
    <x v="10"/>
    <x v="7"/>
    <d v="2012-09-01T00:00:00"/>
    <d v="2013-03-01T00:00:00"/>
    <d v="2025-09-10T00:00:00"/>
    <n v="151"/>
    <m/>
    <m/>
    <m/>
    <n v="151"/>
    <x v="27"/>
    <x v="1"/>
    <s v="In progress: Above 60 months"/>
    <x v="2"/>
  </r>
  <r>
    <n v="57"/>
    <x v="56"/>
    <s v="Evelyne"/>
    <m/>
    <s v="Kantarama"/>
    <x v="0"/>
    <x v="1"/>
    <s v="Rwanda"/>
    <x v="5"/>
    <x v="8"/>
    <d v="2019-12-11T00:00:00"/>
    <d v="2019-03-01T00:00:00"/>
    <d v="2025-09-10T00:00:00"/>
    <m/>
    <m/>
    <m/>
    <m/>
    <n v="56"/>
    <x v="47"/>
    <x v="0"/>
    <n v="56"/>
    <x v="1"/>
  </r>
  <r>
    <n v="58"/>
    <x v="57"/>
    <s v="Faustin"/>
    <m/>
    <s v="Ntirenganya"/>
    <x v="1"/>
    <x v="5"/>
    <s v="Rwanda"/>
    <x v="5"/>
    <x v="8"/>
    <d v="2018-09-01T00:00:00"/>
    <d v="2018-03-01T00:00:00"/>
    <d v="2025-09-10T00:00:00"/>
    <n v="91"/>
    <m/>
    <m/>
    <m/>
    <n v="91"/>
    <x v="48"/>
    <x v="0"/>
    <n v="69"/>
    <x v="1"/>
  </r>
  <r>
    <n v="59"/>
    <x v="58"/>
    <s v="Felishana"/>
    <s v="Jepkosgei"/>
    <s v="Cherop"/>
    <x v="0"/>
    <x v="3"/>
    <s v="Kenya"/>
    <x v="10"/>
    <x v="7"/>
    <d v="2017-08-31T00:00:00"/>
    <d v="2017-03-01T00:00:00"/>
    <d v="2025-09-10T00:00:00"/>
    <m/>
    <m/>
    <m/>
    <m/>
    <n v="69"/>
    <x v="49"/>
    <x v="0"/>
    <n v="69"/>
    <x v="1"/>
  </r>
  <r>
    <n v="60"/>
    <x v="59"/>
    <s v="Felix"/>
    <m/>
    <s v="Khuluza"/>
    <x v="1"/>
    <x v="9"/>
    <s v="Malawi"/>
    <x v="6"/>
    <x v="3"/>
    <d v="2015-02-02T00:00:00"/>
    <d v="2015-03-01T00:00:00"/>
    <d v="2025-09-10T00:00:00"/>
    <m/>
    <m/>
    <m/>
    <m/>
    <n v="46"/>
    <x v="50"/>
    <x v="0"/>
    <n v="46"/>
    <x v="0"/>
  </r>
  <r>
    <n v="61"/>
    <x v="60"/>
    <s v="Flavia"/>
    <s v="Kiweewa"/>
    <s v="Matovu"/>
    <x v="0"/>
    <x v="6"/>
    <s v="Uganda"/>
    <x v="4"/>
    <x v="2"/>
    <d v="2017-05-31T00:00:00"/>
    <d v="2014-03-01T00:00:00"/>
    <d v="2025-09-10T00:00:00"/>
    <m/>
    <m/>
    <m/>
    <m/>
    <n v="93"/>
    <x v="51"/>
    <x v="0"/>
    <n v="93"/>
    <x v="1"/>
  </r>
  <r>
    <n v="62"/>
    <x v="61"/>
    <s v="Folake"/>
    <s v="Barakat"/>
    <s v="Lawal"/>
    <x v="0"/>
    <x v="3"/>
    <s v="Nigeria"/>
    <x v="1"/>
    <x v="1"/>
    <d v="2017-04-03T00:00:00"/>
    <d v="2017-03-01T00:00:00"/>
    <d v="2025-09-10T00:00:00"/>
    <m/>
    <d v="2020-09-03T00:00:00"/>
    <d v="2021-04-01T00:00:00"/>
    <n v="7"/>
    <n v="48"/>
    <x v="52"/>
    <x v="0"/>
    <n v="48"/>
    <x v="0"/>
  </r>
  <r>
    <n v="63"/>
    <x v="62"/>
    <s v="Folashayo"/>
    <s v="Ikenna Peter"/>
    <s v="Adeniji"/>
    <x v="1"/>
    <x v="5"/>
    <s v="Nigeria"/>
    <x v="1"/>
    <x v="2"/>
    <d v="2018-08-06T00:00:00"/>
    <d v="2018-03-01T00:00:00"/>
    <d v="2025-09-10T00:00:00"/>
    <m/>
    <m/>
    <m/>
    <m/>
    <n v="43"/>
    <x v="53"/>
    <x v="0"/>
    <n v="43"/>
    <x v="0"/>
  </r>
  <r>
    <n v="64"/>
    <x v="63"/>
    <s v="Folusho"/>
    <s v="Mubowale"/>
    <s v="Balogun"/>
    <x v="0"/>
    <x v="9"/>
    <s v="Nigeria"/>
    <x v="1"/>
    <x v="1"/>
    <d v="2014-08-01T00:00:00"/>
    <d v="2015-03-01T00:00:00"/>
    <d v="2025-09-10T00:00:00"/>
    <m/>
    <m/>
    <m/>
    <m/>
    <n v="59"/>
    <x v="54"/>
    <x v="0"/>
    <n v="59"/>
    <x v="1"/>
  </r>
  <r>
    <n v="65"/>
    <x v="64"/>
    <s v="Foluso"/>
    <s v="Ayobami"/>
    <s v="Atiba"/>
    <x v="0"/>
    <x v="5"/>
    <s v="Nigeria"/>
    <x v="1"/>
    <x v="2"/>
    <d v="2018-06-10T00:00:00"/>
    <d v="2018-03-01T00:00:00"/>
    <d v="2025-09-10T00:00:00"/>
    <n v="91"/>
    <m/>
    <m/>
    <m/>
    <n v="91"/>
    <x v="55"/>
    <x v="0"/>
    <n v="77"/>
    <x v="1"/>
  </r>
  <r>
    <n v="66"/>
    <x v="65"/>
    <s v="François"/>
    <m/>
    <s v="Niragire"/>
    <x v="1"/>
    <x v="8"/>
    <s v="Rwanda"/>
    <x v="5"/>
    <x v="8"/>
    <d v="2011-10-07T00:00:00"/>
    <d v="2011-04-01T00:00:00"/>
    <d v="2025-09-10T00:00:00"/>
    <m/>
    <m/>
    <m/>
    <m/>
    <n v="76"/>
    <x v="56"/>
    <x v="0"/>
    <n v="76"/>
    <x v="1"/>
  </r>
  <r>
    <n v="67"/>
    <x v="66"/>
    <s v="Fred"/>
    <m/>
    <s v="Maniragaba"/>
    <x v="1"/>
    <x v="9"/>
    <s v="Uganda"/>
    <x v="4"/>
    <x v="4"/>
    <d v="2015-05-01T00:00:00"/>
    <d v="2015-03-01T00:00:00"/>
    <d v="2025-09-10T00:00:00"/>
    <m/>
    <m/>
    <m/>
    <m/>
    <n v="53"/>
    <x v="57"/>
    <x v="0"/>
    <n v="53"/>
    <x v="1"/>
  </r>
  <r>
    <n v="68"/>
    <x v="67"/>
    <s v="Frederick "/>
    <m/>
    <s v="Oporia"/>
    <x v="1"/>
    <x v="7"/>
    <s v="Uganda"/>
    <x v="4"/>
    <x v="4"/>
    <d v="2020-08-31T00:00:00"/>
    <d v="2020-03-01T00:00:00"/>
    <d v="2025-09-10T00:00:00"/>
    <m/>
    <m/>
    <m/>
    <m/>
    <n v="45"/>
    <x v="48"/>
    <x v="0"/>
    <n v="45"/>
    <x v="0"/>
  </r>
  <r>
    <n v="69"/>
    <x v="68"/>
    <s v="Fredrick"/>
    <s v="Okoth"/>
    <s v="Okaka"/>
    <x v="1"/>
    <x v="4"/>
    <s v="Kenya"/>
    <x v="10"/>
    <x v="7"/>
    <d v="2012-08-09T00:00:00"/>
    <d v="2013-03-01T00:00:00"/>
    <d v="2025-09-10T00:00:00"/>
    <m/>
    <m/>
    <m/>
    <m/>
    <n v="45"/>
    <x v="58"/>
    <x v="0"/>
    <n v="45"/>
    <x v="0"/>
  </r>
  <r>
    <n v="70"/>
    <x v="69"/>
    <s v="Fresier"/>
    <m/>
    <s v="Maseko"/>
    <x v="1"/>
    <x v="8"/>
    <s v="Malawi"/>
    <x v="6"/>
    <x v="3"/>
    <d v="2011-01-01T00:00:00"/>
    <d v="2011-04-01T00:00:00"/>
    <d v="2025-09-10T00:00:00"/>
    <m/>
    <m/>
    <m/>
    <m/>
    <n v="65"/>
    <x v="59"/>
    <x v="0"/>
    <n v="65"/>
    <x v="1"/>
  </r>
  <r>
    <n v="71"/>
    <x v="70"/>
    <s v="Funmilola"/>
    <s v="Folasade"/>
    <s v="Oyinlola"/>
    <x v="0"/>
    <x v="3"/>
    <s v="Nigeria"/>
    <x v="0"/>
    <x v="0"/>
    <d v="2016-11-09T00:00:00"/>
    <d v="2017-03-01T00:00:00"/>
    <d v="2025-09-10T00:00:00"/>
    <m/>
    <m/>
    <m/>
    <m/>
    <n v="33"/>
    <x v="60"/>
    <x v="0"/>
    <n v="33"/>
    <x v="0"/>
  </r>
  <r>
    <n v="72"/>
    <x v="71"/>
    <s v="Jackline"/>
    <s v="Chepchirchir"/>
    <s v="Sitienei"/>
    <x v="0"/>
    <x v="6"/>
    <s v="Kenya"/>
    <x v="10"/>
    <x v="2"/>
    <d v="2014-02-23T00:00:00"/>
    <d v="2014-03-01T00:00:00"/>
    <d v="2025-09-10T00:00:00"/>
    <n v="139"/>
    <m/>
    <m/>
    <m/>
    <n v="139"/>
    <x v="27"/>
    <x v="1"/>
    <s v="In progress: Above 60 months"/>
    <x v="2"/>
  </r>
  <r>
    <n v="73"/>
    <x v="72"/>
    <s v="Funmito"/>
    <s v="Omolola"/>
    <s v="Fehintola"/>
    <x v="0"/>
    <x v="1"/>
    <s v="Nigeria"/>
    <x v="0"/>
    <x v="1"/>
    <d v="2019-04-15T00:00:00"/>
    <d v="2019-03-01T00:00:00"/>
    <d v="2025-09-10T00:00:00"/>
    <m/>
    <d v="2023-05-01T00:00:00"/>
    <d v="2023-10-30T00:00:00"/>
    <n v="6"/>
    <n v="50"/>
    <x v="61"/>
    <x v="0"/>
    <n v="50"/>
    <x v="0"/>
  </r>
  <r>
    <n v="74"/>
    <x v="73"/>
    <s v="Getrude"/>
    <s v="Shepelo"/>
    <s v="Peter"/>
    <x v="0"/>
    <x v="5"/>
    <s v="Kenya"/>
    <x v="7"/>
    <x v="5"/>
    <d v="2018-03-01T00:00:00"/>
    <d v="2018-03-01T00:00:00"/>
    <d v="2025-09-10T00:00:00"/>
    <m/>
    <m/>
    <m/>
    <m/>
    <n v="33"/>
    <x v="62"/>
    <x v="0"/>
    <n v="33"/>
    <x v="0"/>
  </r>
  <r>
    <n v="75"/>
    <x v="74"/>
    <s v="Godwin"/>
    <m/>
    <s v="Anywar"/>
    <x v="1"/>
    <x v="0"/>
    <s v="Uganda"/>
    <x v="4"/>
    <x v="4"/>
    <d v="2016-09-25T00:00:00"/>
    <d v="2016-03-01T00:00:00"/>
    <d v="2025-09-10T00:00:00"/>
    <m/>
    <m/>
    <m/>
    <m/>
    <n v="70"/>
    <x v="63"/>
    <x v="0"/>
    <n v="70"/>
    <x v="1"/>
  </r>
  <r>
    <n v="76"/>
    <x v="75"/>
    <s v="Grace"/>
    <s v="Wambura"/>
    <s v="Mbuthia"/>
    <x v="0"/>
    <x v="6"/>
    <s v="Kenya"/>
    <x v="10"/>
    <x v="5"/>
    <d v="2014-10-01T00:00:00"/>
    <d v="2014-03-01T00:00:00"/>
    <d v="2025-09-10T00:00:00"/>
    <m/>
    <m/>
    <m/>
    <m/>
    <n v="51"/>
    <x v="64"/>
    <x v="0"/>
    <n v="51"/>
    <x v="0"/>
  </r>
  <r>
    <n v="77"/>
    <x v="76"/>
    <s v="Hellen"/>
    <s v="Jepngetich"/>
    <s v="Jepngetich"/>
    <x v="0"/>
    <x v="9"/>
    <s v="Kenya"/>
    <x v="10"/>
    <x v="7"/>
    <d v="2015-09-10T00:00:00"/>
    <d v="2015-03-01T00:00:00"/>
    <d v="2025-09-10T00:00:00"/>
    <m/>
    <d v="2020-03-15T00:00:00"/>
    <d v="2020-08-06T00:00:00"/>
    <n v="5"/>
    <n v="64"/>
    <x v="65"/>
    <x v="0"/>
    <n v="64"/>
    <x v="1"/>
  </r>
  <r>
    <n v="78"/>
    <x v="77"/>
    <s v="Henry"/>
    <m/>
    <s v="Zakumumpa"/>
    <x v="1"/>
    <x v="6"/>
    <s v="Uganda"/>
    <x v="4"/>
    <x v="4"/>
    <d v="2013-11-26T00:00:00"/>
    <d v="2014-03-01T00:00:00"/>
    <d v="2025-09-10T00:00:00"/>
    <m/>
    <m/>
    <m/>
    <m/>
    <n v="56"/>
    <x v="66"/>
    <x v="0"/>
    <n v="56"/>
    <x v="1"/>
  </r>
  <r>
    <n v="79"/>
    <x v="78"/>
    <s v="Herbert"/>
    <s v="Hudson"/>
    <s v="Longwe"/>
    <x v="1"/>
    <x v="2"/>
    <s v="Malawi"/>
    <x v="6"/>
    <x v="3"/>
    <d v="2012-02-22T00:00:00"/>
    <d v="2012-03-01T00:00:00"/>
    <d v="2025-09-10T00:00:00"/>
    <m/>
    <m/>
    <m/>
    <m/>
    <n v="40"/>
    <x v="67"/>
    <x v="0"/>
    <n v="40"/>
    <x v="0"/>
  </r>
  <r>
    <n v="80"/>
    <x v="79"/>
    <s v="Ikeola"/>
    <s v="Adejoke"/>
    <s v="Adeoye"/>
    <x v="0"/>
    <x v="9"/>
    <s v="Nigeria"/>
    <x v="1"/>
    <x v="1"/>
    <d v="2013-02-01T00:00:00"/>
    <d v="2015-03-01T00:00:00"/>
    <d v="2025-09-10T00:00:00"/>
    <m/>
    <d v="2017-03-01T00:00:00"/>
    <d v="2018-02-01T00:00:00"/>
    <n v="12"/>
    <n v="66"/>
    <x v="68"/>
    <x v="0"/>
    <n v="66"/>
    <x v="1"/>
  </r>
  <r>
    <n v="81"/>
    <x v="80"/>
    <s v="Irene"/>
    <s v="Richard"/>
    <s v="Moshi"/>
    <x v="0"/>
    <x v="6"/>
    <s v="Tanzania"/>
    <x v="3"/>
    <x v="2"/>
    <d v="2015-02-01T00:00:00"/>
    <d v="2014-03-01T00:00:00"/>
    <d v="2025-09-10T00:00:00"/>
    <m/>
    <m/>
    <m/>
    <m/>
    <n v="70"/>
    <x v="31"/>
    <x v="0"/>
    <n v="70"/>
    <x v="1"/>
  </r>
  <r>
    <n v="82"/>
    <x v="81"/>
    <s v="Jacob"/>
    <s v="Wale"/>
    <s v="Mobolaji"/>
    <x v="1"/>
    <x v="5"/>
    <s v="Nigeria"/>
    <x v="0"/>
    <x v="0"/>
    <d v="2017-05-15T00:00:00"/>
    <d v="2018-03-01T00:00:00"/>
    <d v="2025-09-10T00:00:00"/>
    <m/>
    <m/>
    <m/>
    <m/>
    <n v="43"/>
    <x v="23"/>
    <x v="0"/>
    <n v="43"/>
    <x v="0"/>
  </r>
  <r>
    <n v="83"/>
    <x v="82"/>
    <s v="James"/>
    <s v="Mburu"/>
    <s v="Kang'ethe"/>
    <x v="1"/>
    <x v="7"/>
    <s v="Kenya"/>
    <x v="7"/>
    <x v="5"/>
    <d v="2021-02-18T00:00:00"/>
    <d v="2020-03-01T00:00:00"/>
    <d v="2025-09-10T00:00:00"/>
    <n v="67"/>
    <m/>
    <m/>
    <m/>
    <n v="67"/>
    <x v="69"/>
    <x v="0"/>
    <n v="57"/>
    <x v="1"/>
  </r>
  <r>
    <n v="84"/>
    <x v="83"/>
    <s v="James"/>
    <m/>
    <s v="Muleme"/>
    <x v="1"/>
    <x v="7"/>
    <s v="Uganda"/>
    <x v="4"/>
    <x v="4"/>
    <d v="2022-01-19T00:00:00"/>
    <d v="2020-03-01T00:00:00"/>
    <d v="2025-09-10T00:00:00"/>
    <m/>
    <m/>
    <m/>
    <m/>
    <n v="45"/>
    <x v="70"/>
    <x v="0"/>
    <n v="45"/>
    <x v="0"/>
  </r>
  <r>
    <n v="85"/>
    <x v="84"/>
    <s v="Jean de la Croix"/>
    <s v="Allen"/>
    <s v="Ingabire"/>
    <x v="1"/>
    <x v="7"/>
    <s v="Rwanda"/>
    <x v="5"/>
    <x v="8"/>
    <d v="2020-01-10T00:00:00"/>
    <d v="2020-03-01T00:00:00"/>
    <d v="2025-09-10T00:00:00"/>
    <n v="67"/>
    <m/>
    <m/>
    <m/>
    <n v="67"/>
    <x v="71"/>
    <x v="0"/>
    <n v="56"/>
    <x v="1"/>
  </r>
  <r>
    <n v="86"/>
    <x v="85"/>
    <s v="Jeanette"/>
    <m/>
    <s v="Dawa"/>
    <x v="0"/>
    <x v="9"/>
    <s v="Kenya"/>
    <x v="7"/>
    <x v="5"/>
    <d v="2015-10-13T00:00:00"/>
    <d v="2015-03-01T00:00:00"/>
    <d v="2025-09-10T00:00:00"/>
    <m/>
    <m/>
    <m/>
    <m/>
    <n v="69"/>
    <x v="62"/>
    <x v="0"/>
    <n v="69"/>
    <x v="1"/>
  </r>
  <r>
    <n v="87"/>
    <x v="86"/>
    <s v="Jepchirchir"/>
    <m/>
    <s v="Kiplagat"/>
    <x v="0"/>
    <x v="9"/>
    <s v="Kenya"/>
    <x v="10"/>
    <x v="2"/>
    <d v="2015-08-06T00:00:00"/>
    <d v="2015-03-01T00:00:00"/>
    <d v="2025-09-10T00:00:00"/>
    <m/>
    <m/>
    <m/>
    <m/>
    <n v="56"/>
    <x v="72"/>
    <x v="0"/>
    <n v="56"/>
    <x v="1"/>
  </r>
  <r>
    <n v="88"/>
    <x v="87"/>
    <s v="Joan"/>
    <s v="Nankya"/>
    <s v="Mutyoba"/>
    <x v="0"/>
    <x v="0"/>
    <s v="Uganda"/>
    <x v="4"/>
    <x v="4"/>
    <d v="2016-04-04T00:00:00"/>
    <d v="2016-03-01T00:00:00"/>
    <d v="2025-09-10T00:00:00"/>
    <m/>
    <m/>
    <m/>
    <m/>
    <n v="72"/>
    <x v="73"/>
    <x v="0"/>
    <n v="72"/>
    <x v="1"/>
  </r>
  <r>
    <n v="89"/>
    <x v="88"/>
    <s v="Joel"/>
    <s v="Olayiwola"/>
    <s v="Faronbi"/>
    <x v="1"/>
    <x v="4"/>
    <s v="Nigeria"/>
    <x v="0"/>
    <x v="0"/>
    <d v="2012-09-26T00:00:00"/>
    <d v="2013-03-01T00:00:00"/>
    <d v="2025-09-10T00:00:00"/>
    <m/>
    <m/>
    <m/>
    <m/>
    <n v="34"/>
    <x v="74"/>
    <x v="0"/>
    <n v="34"/>
    <x v="0"/>
  </r>
  <r>
    <n v="90"/>
    <x v="89"/>
    <s v="John"/>
    <s v="Olugbenga"/>
    <s v="Abe"/>
    <x v="1"/>
    <x v="0"/>
    <s v="Nigeria"/>
    <x v="0"/>
    <x v="0"/>
    <d v="2016-11-09T00:00:00"/>
    <d v="2016-03-01T00:00:00"/>
    <d v="2025-09-10T00:00:00"/>
    <m/>
    <m/>
    <m/>
    <m/>
    <n v="40"/>
    <x v="75"/>
    <x v="0"/>
    <n v="40"/>
    <x v="0"/>
  </r>
  <r>
    <n v="91"/>
    <x v="90"/>
    <s v="Esther"/>
    <s v="Wamuyu"/>
    <s v="Karumi"/>
    <x v="0"/>
    <x v="9"/>
    <s v="Kenya"/>
    <x v="7"/>
    <x v="5"/>
    <d v="2015-09-08T00:00:00"/>
    <d v="2015-03-01T00:00:00"/>
    <d v="2025-09-10T00:00:00"/>
    <n v="127"/>
    <m/>
    <m/>
    <m/>
    <n v="127"/>
    <x v="27"/>
    <x v="1"/>
    <s v="In progress: Above 60 months"/>
    <x v="2"/>
  </r>
  <r>
    <n v="92"/>
    <x v="91"/>
    <s v="Joseph"/>
    <s v="Maurice"/>
    <s v="Mutisya"/>
    <x v="1"/>
    <x v="2"/>
    <s v="Kenya"/>
    <x v="9"/>
    <x v="2"/>
    <d v="2012-03-19T00:00:00"/>
    <d v="2012-03-01T00:00:00"/>
    <d v="2025-09-10T00:00:00"/>
    <m/>
    <m/>
    <m/>
    <m/>
    <n v="82"/>
    <x v="76"/>
    <x v="0"/>
    <n v="82"/>
    <x v="1"/>
  </r>
  <r>
    <n v="93"/>
    <x v="92"/>
    <s v="Joshua"/>
    <s v="Odunayo"/>
    <s v="Akinyemi"/>
    <x v="1"/>
    <x v="8"/>
    <s v="Nigeria"/>
    <x v="1"/>
    <x v="1"/>
    <d v="2011-03-07T00:00:00"/>
    <d v="2011-04-01T00:00:00"/>
    <d v="2025-09-10T00:00:00"/>
    <m/>
    <m/>
    <m/>
    <m/>
    <n v="35"/>
    <x v="77"/>
    <x v="0"/>
    <n v="35"/>
    <x v="0"/>
  </r>
  <r>
    <n v="94"/>
    <x v="93"/>
    <s v="Judith"/>
    <s v="Nekesa"/>
    <s v="Mangeni"/>
    <x v="0"/>
    <x v="4"/>
    <s v="Kenya"/>
    <x v="10"/>
    <x v="5"/>
    <d v="2013-06-07T00:00:00"/>
    <d v="2013-03-01T00:00:00"/>
    <d v="2025-09-10T00:00:00"/>
    <m/>
    <m/>
    <m/>
    <m/>
    <n v="50"/>
    <x v="78"/>
    <x v="0"/>
    <n v="50"/>
    <x v="0"/>
  </r>
  <r>
    <n v="95"/>
    <x v="94"/>
    <s v="Hillary"/>
    <s v="Kipruto"/>
    <s v="Sang"/>
    <x v="1"/>
    <x v="9"/>
    <s v="Kenya"/>
    <x v="10"/>
    <x v="7"/>
    <d v="2014-09-01T00:00:00"/>
    <d v="2015-03-01T00:00:00"/>
    <d v="2025-09-10T00:00:00"/>
    <n v="127"/>
    <m/>
    <m/>
    <m/>
    <n v="127"/>
    <x v="27"/>
    <x v="1"/>
    <s v="In progress: Above 60 months"/>
    <x v="2"/>
  </r>
  <r>
    <n v="96"/>
    <x v="95"/>
    <s v="Judith"/>
    <s v="Reegan Mulubwa"/>
    <s v="Mwansa-Kambafwile"/>
    <x v="0"/>
    <x v="3"/>
    <s v="South Africa"/>
    <x v="2"/>
    <x v="2"/>
    <d v="2016-03-14T00:00:00"/>
    <d v="2017-03-01T00:00:00"/>
    <d v="2025-09-10T00:00:00"/>
    <m/>
    <m/>
    <m/>
    <m/>
    <n v="73"/>
    <x v="79"/>
    <x v="0"/>
    <n v="73"/>
    <x v="1"/>
  </r>
  <r>
    <n v="97"/>
    <x v="96"/>
    <s v="Julienne"/>
    <m/>
    <s v="Murererehe"/>
    <x v="0"/>
    <x v="5"/>
    <s v="Rwanda"/>
    <x v="5"/>
    <x v="2"/>
    <d v="2018-10-30T00:00:00"/>
    <d v="2018-03-01T00:00:00"/>
    <d v="2025-09-10T00:00:00"/>
    <m/>
    <d v="2020-05-01T00:00:00"/>
    <d v="2020-07-31T00:00:00"/>
    <n v="3"/>
    <n v="72"/>
    <x v="80"/>
    <x v="0"/>
    <n v="72"/>
    <x v="1"/>
  </r>
  <r>
    <n v="98"/>
    <x v="97"/>
    <s v="Justin"/>
    <m/>
    <s v="Kumala"/>
    <x v="1"/>
    <x v="0"/>
    <s v="Malawi"/>
    <x v="6"/>
    <x v="2"/>
    <d v="2016-09-09T00:00:00"/>
    <d v="2016-03-01T00:00:00"/>
    <d v="2025-09-10T00:00:00"/>
    <n v="115"/>
    <m/>
    <m/>
    <m/>
    <n v="115"/>
    <x v="69"/>
    <x v="0"/>
    <n v="105"/>
    <x v="1"/>
  </r>
  <r>
    <n v="99"/>
    <x v="98"/>
    <s v="Justine"/>
    <s v="Nnakate"/>
    <s v="Bukenya"/>
    <x v="0"/>
    <x v="9"/>
    <s v="Uganda"/>
    <x v="4"/>
    <x v="4"/>
    <d v="2017-01-30T00:00:00"/>
    <d v="2015-03-01T00:00:00"/>
    <d v="2025-09-10T00:00:00"/>
    <m/>
    <m/>
    <m/>
    <m/>
    <n v="75"/>
    <x v="81"/>
    <x v="0"/>
    <n v="75"/>
    <x v="1"/>
  </r>
  <r>
    <n v="100"/>
    <x v="99"/>
    <s v="Kaitesi"/>
    <s v="Batamuliza"/>
    <s v="Mukara"/>
    <x v="0"/>
    <x v="6"/>
    <s v="Rwanda"/>
    <x v="5"/>
    <x v="4"/>
    <d v="2015-12-15T00:00:00"/>
    <d v="2014-03-01T00:00:00"/>
    <d v="2025-09-10T00:00:00"/>
    <m/>
    <m/>
    <m/>
    <m/>
    <n v="87"/>
    <x v="81"/>
    <x v="0"/>
    <n v="87"/>
    <x v="1"/>
  </r>
  <r>
    <n v="101"/>
    <x v="100"/>
    <s v="Kato"/>
    <s v="Charles"/>
    <s v="Drago "/>
    <x v="1"/>
    <x v="4"/>
    <s v="Uganda"/>
    <x v="4"/>
    <x v="4"/>
    <d v="2012-09-11T00:00:00"/>
    <d v="2013-03-01T00:00:00"/>
    <d v="2025-09-10T00:00:00"/>
    <m/>
    <m/>
    <m/>
    <m/>
    <n v="37"/>
    <x v="14"/>
    <x v="0"/>
    <n v="37"/>
    <x v="0"/>
  </r>
  <r>
    <n v="102"/>
    <x v="101"/>
    <s v="Kellen"/>
    <s v="Joyce"/>
    <s v="Karimi"/>
    <x v="0"/>
    <x v="3"/>
    <s v="Kenya"/>
    <x v="7"/>
    <x v="2"/>
    <d v="2017-06-30T00:00:00"/>
    <d v="2017-03-01T00:00:00"/>
    <d v="2025-09-10T00:00:00"/>
    <m/>
    <m/>
    <m/>
    <m/>
    <n v="79"/>
    <x v="82"/>
    <x v="0"/>
    <n v="79"/>
    <x v="1"/>
  </r>
  <r>
    <n v="103"/>
    <x v="102"/>
    <s v="Kennedy"/>
    <s v="S.Naviava"/>
    <s v="Otwombe"/>
    <x v="1"/>
    <x v="8"/>
    <s v="South Africa"/>
    <x v="2"/>
    <x v="2"/>
    <d v="2011-04-05T00:00:00"/>
    <d v="2011-04-01T00:00:00"/>
    <d v="2025-09-10T00:00:00"/>
    <m/>
    <m/>
    <m/>
    <m/>
    <n v="88"/>
    <x v="83"/>
    <x v="0"/>
    <n v="88"/>
    <x v="1"/>
  </r>
  <r>
    <n v="104"/>
    <x v="103"/>
    <s v="Kganetso"/>
    <s v="-"/>
    <s v="Sekome"/>
    <x v="1"/>
    <x v="7"/>
    <s v="South Africa"/>
    <x v="2"/>
    <x v="2"/>
    <d v="2019-07-14T00:00:00"/>
    <d v="2020-03-01T00:00:00"/>
    <d v="2025-09-10T00:00:00"/>
    <n v="67"/>
    <m/>
    <m/>
    <m/>
    <n v="67"/>
    <x v="84"/>
    <x v="0"/>
    <n v="56"/>
    <x v="1"/>
  </r>
  <r>
    <n v="105"/>
    <x v="104"/>
    <s v="Khumbo"/>
    <s v="Michael"/>
    <s v="Kalulu"/>
    <x v="1"/>
    <x v="0"/>
    <s v="Malawi"/>
    <x v="6"/>
    <x v="3"/>
    <d v="2014-07-08T00:00:00"/>
    <d v="2016-03-01T00:00:00"/>
    <d v="2025-09-10T00:00:00"/>
    <m/>
    <m/>
    <m/>
    <m/>
    <n v="50"/>
    <x v="85"/>
    <x v="0"/>
    <n v="50"/>
    <x v="0"/>
  </r>
  <r>
    <n v="106"/>
    <x v="105"/>
    <s v="Kikelomo"/>
    <s v="Abayowa"/>
    <s v="Mbada"/>
    <x v="0"/>
    <x v="9"/>
    <s v="Nigeria"/>
    <x v="0"/>
    <x v="0"/>
    <d v="2014-04-15T00:00:00"/>
    <d v="2015-03-01T00:00:00"/>
    <d v="2025-09-10T00:00:00"/>
    <m/>
    <m/>
    <m/>
    <m/>
    <n v="42"/>
    <x v="86"/>
    <x v="0"/>
    <n v="42"/>
    <x v="0"/>
  </r>
  <r>
    <n v="107"/>
    <x v="106"/>
    <s v="Kirsty"/>
    <m/>
    <s v="Van Stormbroek"/>
    <x v="0"/>
    <x v="1"/>
    <s v="South Africa"/>
    <x v="2"/>
    <x v="2"/>
    <d v="2019-03-04T00:00:00"/>
    <d v="2019-03-01T00:00:00"/>
    <d v="2025-09-10T00:00:00"/>
    <n v="79"/>
    <m/>
    <m/>
    <m/>
    <n v="79"/>
    <x v="87"/>
    <x v="0"/>
    <n v="63"/>
    <x v="1"/>
  </r>
  <r>
    <n v="108"/>
    <x v="107"/>
    <s v="Kudus"/>
    <s v="Oluwatoyin"/>
    <s v="Adebayo"/>
    <x v="1"/>
    <x v="0"/>
    <s v="Nigeria"/>
    <x v="1"/>
    <x v="1"/>
    <d v="2013-03-25T00:00:00"/>
    <d v="2016-03-01T00:00:00"/>
    <d v="2025-09-10T00:00:00"/>
    <m/>
    <m/>
    <m/>
    <m/>
    <n v="38"/>
    <x v="88"/>
    <x v="0"/>
    <n v="38"/>
    <x v="0"/>
  </r>
  <r>
    <n v="109"/>
    <x v="108"/>
    <s v="Lebogang"/>
    <s v="Johanna"/>
    <s v="Maseko"/>
    <x v="0"/>
    <x v="5"/>
    <s v="South Africa"/>
    <x v="2"/>
    <x v="2"/>
    <d v="2018-08-01T00:00:00"/>
    <d v="2018-03-01T00:00:00"/>
    <d v="2025-09-10T00:00:00"/>
    <n v="91"/>
    <m/>
    <m/>
    <m/>
    <n v="91"/>
    <x v="69"/>
    <x v="0"/>
    <n v="81"/>
    <x v="1"/>
  </r>
  <r>
    <n v="110"/>
    <x v="109"/>
    <s v="Lester"/>
    <m/>
    <s v="Kapanda"/>
    <x v="1"/>
    <x v="9"/>
    <s v="Malawi"/>
    <x v="6"/>
    <x v="3"/>
    <d v="2015-03-16T00:00:00"/>
    <d v="2015-03-01T00:00:00"/>
    <d v="2025-09-10T00:00:00"/>
    <m/>
    <m/>
    <m/>
    <m/>
    <n v="61"/>
    <x v="89"/>
    <x v="0"/>
    <n v="61"/>
    <x v="1"/>
  </r>
  <r>
    <n v="111"/>
    <x v="110"/>
    <s v="Macellina"/>
    <s v="Yinyinade"/>
    <s v="Ijadunola"/>
    <x v="0"/>
    <x v="0"/>
    <s v="Nigeria"/>
    <x v="0"/>
    <x v="0"/>
    <d v="2014-08-11T00:00:00"/>
    <d v="2016-03-01T00:00:00"/>
    <d v="2025-09-10T00:00:00"/>
    <m/>
    <m/>
    <m/>
    <m/>
    <n v="46"/>
    <x v="4"/>
    <x v="0"/>
    <n v="46"/>
    <x v="0"/>
  </r>
  <r>
    <n v="112"/>
    <x v="111"/>
    <s v="Madalitso"/>
    <s v="Enock"/>
    <s v="Chisati"/>
    <x v="1"/>
    <x v="3"/>
    <s v="Malawi"/>
    <x v="6"/>
    <x v="3"/>
    <d v="2016-11-30T00:00:00"/>
    <d v="2017-03-01T00:00:00"/>
    <d v="2025-09-10T00:00:00"/>
    <m/>
    <m/>
    <m/>
    <m/>
    <n v="46"/>
    <x v="90"/>
    <x v="0"/>
    <n v="46"/>
    <x v="0"/>
  </r>
  <r>
    <n v="113"/>
    <x v="112"/>
    <s v="Magutah"/>
    <s v="Joel"/>
    <s v="Karani"/>
    <x v="1"/>
    <x v="6"/>
    <s v="Kenya"/>
    <x v="10"/>
    <x v="5"/>
    <d v="2014-01-03T00:00:00"/>
    <d v="2014-03-01T00:00:00"/>
    <d v="2025-09-10T00:00:00"/>
    <m/>
    <m/>
    <m/>
    <m/>
    <n v="57"/>
    <x v="91"/>
    <x v="0"/>
    <n v="57"/>
    <x v="1"/>
  </r>
  <r>
    <n v="114"/>
    <x v="113"/>
    <s v="Makhosazane"/>
    <s v="Nomhle"/>
    <s v="Khoza"/>
    <x v="0"/>
    <x v="0"/>
    <s v="South Africa"/>
    <x v="2"/>
    <x v="2"/>
    <d v="2015-02-01T00:00:00"/>
    <d v="2016-03-01T00:00:00"/>
    <d v="2025-09-10T00:00:00"/>
    <m/>
    <m/>
    <m/>
    <m/>
    <n v="76"/>
    <x v="92"/>
    <x v="0"/>
    <n v="76"/>
    <x v="1"/>
  </r>
  <r>
    <n v="115"/>
    <x v="114"/>
    <s v="Marceline"/>
    <s v="Francis"/>
    <s v="Finda"/>
    <x v="0"/>
    <x v="3"/>
    <s v="Tanzania"/>
    <x v="3"/>
    <x v="2"/>
    <d v="2017-03-31T00:00:00"/>
    <d v="2017-03-01T00:00:00"/>
    <d v="2025-09-10T00:00:00"/>
    <m/>
    <m/>
    <m/>
    <m/>
    <n v="55"/>
    <x v="93"/>
    <x v="0"/>
    <n v="55"/>
    <x v="1"/>
  </r>
  <r>
    <n v="116"/>
    <x v="115"/>
    <s v="Margaret"/>
    <s v="Omowaleola"/>
    <s v="Akinwaare"/>
    <x v="0"/>
    <x v="5"/>
    <s v="Nigeria"/>
    <x v="1"/>
    <x v="1"/>
    <d v="2015-01-26T00:00:00"/>
    <d v="2018-03-01T00:00:00"/>
    <d v="2025-09-10T00:00:00"/>
    <m/>
    <m/>
    <m/>
    <m/>
    <n v="46"/>
    <x v="94"/>
    <x v="0"/>
    <n v="46"/>
    <x v="0"/>
  </r>
  <r>
    <n v="117"/>
    <x v="116"/>
    <s v="Maria"/>
    <s v="Chifuniro"/>
    <s v="Chikalipo"/>
    <x v="0"/>
    <x v="9"/>
    <s v="Malawi"/>
    <x v="6"/>
    <x v="3"/>
    <d v="2015-12-14T00:00:00"/>
    <d v="2015-03-01T00:00:00"/>
    <d v="2025-09-10T00:00:00"/>
    <m/>
    <m/>
    <m/>
    <m/>
    <n v="57"/>
    <x v="10"/>
    <x v="0"/>
    <n v="57"/>
    <x v="1"/>
  </r>
  <r>
    <n v="118"/>
    <x v="117"/>
    <s v="Marie Chantal"/>
    <m/>
    <s v="Uwimana"/>
    <x v="0"/>
    <x v="0"/>
    <s v="Rwanda"/>
    <x v="5"/>
    <x v="2"/>
    <d v="2017-02-16T00:00:00"/>
    <d v="2016-03-01T00:00:00"/>
    <d v="2025-09-10T00:00:00"/>
    <m/>
    <d v="2020-04-09T00:00:00"/>
    <d v="2020-07-23T00:00:00"/>
    <n v="4"/>
    <n v="50"/>
    <x v="95"/>
    <x v="0"/>
    <n v="50"/>
    <x v="0"/>
  </r>
  <r>
    <n v="119"/>
    <x v="118"/>
    <s v="Marie Claire"/>
    <s v="-"/>
    <s v="Uwamahoro"/>
    <x v="0"/>
    <x v="3"/>
    <s v="Rwanda"/>
    <x v="5"/>
    <x v="2"/>
    <d v="2017-07-01T00:00:00"/>
    <d v="2017-03-01T00:00:00"/>
    <d v="2025-09-10T00:00:00"/>
    <m/>
    <m/>
    <m/>
    <m/>
    <n v="51"/>
    <x v="96"/>
    <x v="0"/>
    <n v="51"/>
    <x v="0"/>
  </r>
  <r>
    <n v="120"/>
    <x v="119"/>
    <s v="Marifa"/>
    <m/>
    <s v="Muchemwa"/>
    <x v="0"/>
    <x v="7"/>
    <s v="Zimbabwe"/>
    <x v="2"/>
    <x v="2"/>
    <d v="2020-02-04T00:00:00"/>
    <d v="2020-03-01T00:00:00"/>
    <d v="2025-09-10T00:00:00"/>
    <m/>
    <m/>
    <m/>
    <m/>
    <n v="44"/>
    <x v="97"/>
    <x v="0"/>
    <n v="44"/>
    <x v="0"/>
  </r>
  <r>
    <n v="121"/>
    <x v="120"/>
    <s v="Marjorie"/>
    <s v="Kyomuhendo"/>
    <s v="Niyitegeka"/>
    <x v="0"/>
    <x v="4"/>
    <s v="Uganda"/>
    <x v="4"/>
    <x v="4"/>
    <d v="2013-02-20T00:00:00"/>
    <d v="2013-03-01T00:00:00"/>
    <d v="2025-09-10T00:00:00"/>
    <m/>
    <m/>
    <m/>
    <m/>
    <n v="107"/>
    <x v="98"/>
    <x v="0"/>
    <n v="107"/>
    <x v="1"/>
  </r>
  <r>
    <n v="122"/>
    <x v="121"/>
    <s v="Martha"/>
    <s v="Kabudula"/>
    <s v="Makwero"/>
    <x v="0"/>
    <x v="3"/>
    <s v="Malawi"/>
    <x v="6"/>
    <x v="2"/>
    <d v="2017-03-22T00:00:00"/>
    <d v="2017-03-01T00:00:00"/>
    <d v="2025-09-10T00:00:00"/>
    <n v="103"/>
    <m/>
    <m/>
    <m/>
    <n v="103"/>
    <x v="99"/>
    <x v="0"/>
    <n v="92"/>
    <x v="1"/>
  </r>
  <r>
    <n v="123"/>
    <x v="122"/>
    <s v="Mary"/>
    <s v="Oluwafunke"/>
    <s v="Obiyan"/>
    <x v="0"/>
    <x v="2"/>
    <s v="Nigeria"/>
    <x v="0"/>
    <x v="0"/>
    <d v="2012-02-22T00:00:00"/>
    <d v="2012-03-01T00:00:00"/>
    <d v="2025-09-10T00:00:00"/>
    <m/>
    <m/>
    <m/>
    <m/>
    <n v="25"/>
    <x v="8"/>
    <x v="0"/>
    <n v="25"/>
    <x v="0"/>
  </r>
  <r>
    <n v="124"/>
    <x v="123"/>
    <s v="Mary"/>
    <s v="Wanjira"/>
    <s v="Njue-Kamau"/>
    <x v="0"/>
    <x v="0"/>
    <s v="Kenya"/>
    <x v="7"/>
    <x v="5"/>
    <d v="2015-09-25T00:00:00"/>
    <d v="2016-03-01T00:00:00"/>
    <d v="2025-09-10T00:00:00"/>
    <m/>
    <m/>
    <m/>
    <m/>
    <n v="46"/>
    <x v="16"/>
    <x v="0"/>
    <n v="46"/>
    <x v="0"/>
  </r>
  <r>
    <n v="125"/>
    <x v="124"/>
    <s v="Mbithi"/>
    <s v="Michael"/>
    <s v="Mutua"/>
    <x v="1"/>
    <x v="6"/>
    <s v="Kenya"/>
    <x v="9"/>
    <x v="2"/>
    <d v="2014-04-27T00:00:00"/>
    <d v="2014-03-01T00:00:00"/>
    <d v="2025-09-10T00:00:00"/>
    <m/>
    <m/>
    <m/>
    <m/>
    <n v="65"/>
    <x v="100"/>
    <x v="0"/>
    <n v="65"/>
    <x v="1"/>
  </r>
  <r>
    <n v="126"/>
    <x v="125"/>
    <s v="Chimwemwe"/>
    <s v="Chikoko"/>
    <s v="Kwanjo-Banda"/>
    <x v="0"/>
    <x v="0"/>
    <s v="Malawi"/>
    <x v="6"/>
    <x v="3"/>
    <d v="2017-04-01T00:00:00"/>
    <d v="2016-03-01T00:00:00"/>
    <d v="2025-09-10T00:00:00"/>
    <n v="115"/>
    <m/>
    <m/>
    <m/>
    <n v="115"/>
    <x v="27"/>
    <x v="1"/>
    <s v="In progress: Above 60 months"/>
    <x v="2"/>
  </r>
  <r>
    <n v="127"/>
    <x v="126"/>
    <s v="Modupe"/>
    <s v="Oladunni"/>
    <s v="Taiwo"/>
    <x v="0"/>
    <x v="6"/>
    <s v="Nigeria"/>
    <x v="0"/>
    <x v="0"/>
    <d v="2012-09-04T00:00:00"/>
    <d v="2014-03-01T00:00:00"/>
    <d v="2025-09-10T00:00:00"/>
    <m/>
    <m/>
    <m/>
    <m/>
    <n v="25"/>
    <x v="14"/>
    <x v="0"/>
    <n v="25"/>
    <x v="0"/>
  </r>
  <r>
    <n v="128"/>
    <x v="127"/>
    <s v="Mohamed"/>
    <s v="Kassim"/>
    <s v="Ally"/>
    <x v="1"/>
    <x v="6"/>
    <s v="Tanzania"/>
    <x v="8"/>
    <x v="6"/>
    <d v="2014-04-01T00:00:00"/>
    <d v="2014-03-01T00:00:00"/>
    <d v="2025-09-10T00:00:00"/>
    <m/>
    <m/>
    <m/>
    <m/>
    <n v="50"/>
    <x v="101"/>
    <x v="0"/>
    <n v="50"/>
    <x v="0"/>
  </r>
  <r>
    <n v="129"/>
    <x v="128"/>
    <s v="Mphatso"/>
    <s v="Steve Wilbes"/>
    <s v="Kamndaya"/>
    <x v="1"/>
    <x v="8"/>
    <s v="Malawi"/>
    <x v="6"/>
    <x v="2"/>
    <d v="2011-03-10T00:00:00"/>
    <d v="2011-04-01T00:00:00"/>
    <d v="2025-09-10T00:00:00"/>
    <m/>
    <m/>
    <m/>
    <m/>
    <n v="60"/>
    <x v="14"/>
    <x v="0"/>
    <n v="60"/>
    <x v="1"/>
  </r>
  <r>
    <n v="130"/>
    <x v="129"/>
    <s v="Abigail"/>
    <s v="Ruth"/>
    <s v="Dreyer"/>
    <x v="0"/>
    <x v="3"/>
    <s v="South Africa"/>
    <x v="2"/>
    <x v="2"/>
    <d v="2016-09-01T00:00:00"/>
    <d v="2017-03-01T00:00:00"/>
    <d v="2025-09-10T00:00:00"/>
    <n v="103"/>
    <m/>
    <m/>
    <m/>
    <n v="103"/>
    <x v="102"/>
    <x v="0"/>
    <n v="101"/>
    <x v="1"/>
  </r>
  <r>
    <n v="131"/>
    <x v="130"/>
    <s v="Mpho"/>
    <s v="Primrose"/>
    <s v="Molete"/>
    <x v="0"/>
    <x v="0"/>
    <s v="South Africa"/>
    <x v="2"/>
    <x v="2"/>
    <d v="2016-01-04T00:00:00"/>
    <d v="2016-03-01T00:00:00"/>
    <d v="2025-09-10T00:00:00"/>
    <m/>
    <m/>
    <m/>
    <m/>
    <n v="63"/>
    <x v="103"/>
    <x v="0"/>
    <n v="63"/>
    <x v="1"/>
  </r>
  <r>
    <n v="132"/>
    <x v="131"/>
    <s v="Mumuni"/>
    <m/>
    <s v="Adejumo"/>
    <x v="1"/>
    <x v="0"/>
    <s v="Nigeria"/>
    <x v="1"/>
    <x v="1"/>
    <d v="2013-05-09T00:00:00"/>
    <d v="2016-03-01T00:00:00"/>
    <d v="2025-09-10T00:00:00"/>
    <m/>
    <m/>
    <m/>
    <m/>
    <n v="67"/>
    <x v="104"/>
    <x v="0"/>
    <n v="67"/>
    <x v="1"/>
  </r>
  <r>
    <n v="133"/>
    <x v="132"/>
    <s v="Nakubuluwa"/>
    <m/>
    <s v="Sarah"/>
    <x v="0"/>
    <x v="2"/>
    <s v="Uganda"/>
    <x v="4"/>
    <x v="4"/>
    <d v="2012-01-23T00:00:00"/>
    <d v="2012-03-01T00:00:00"/>
    <d v="2025-09-10T00:00:00"/>
    <m/>
    <m/>
    <m/>
    <m/>
    <n v="59"/>
    <x v="22"/>
    <x v="0"/>
    <n v="59"/>
    <x v="1"/>
  </r>
  <r>
    <n v="134"/>
    <x v="133"/>
    <s v="Nalugo"/>
    <s v="Scovia"/>
    <s v="Mbalinda"/>
    <x v="0"/>
    <x v="2"/>
    <s v="Uganda"/>
    <x v="4"/>
    <x v="4"/>
    <d v="2011-11-20T00:00:00"/>
    <d v="2012-03-01T00:00:00"/>
    <d v="2025-09-10T00:00:00"/>
    <m/>
    <m/>
    <m/>
    <m/>
    <n v="71"/>
    <x v="105"/>
    <x v="0"/>
    <n v="71"/>
    <x v="1"/>
  </r>
  <r>
    <n v="135"/>
    <x v="134"/>
    <s v="Nicole"/>
    <m/>
    <s v="De Wet"/>
    <x v="0"/>
    <x v="8"/>
    <s v="South Africa"/>
    <x v="2"/>
    <x v="2"/>
    <d v="2011-03-03T00:00:00"/>
    <d v="2011-04-01T00:00:00"/>
    <d v="2025-09-10T00:00:00"/>
    <m/>
    <m/>
    <m/>
    <m/>
    <n v="32"/>
    <x v="106"/>
    <x v="0"/>
    <n v="32"/>
    <x v="0"/>
  </r>
  <r>
    <n v="136"/>
    <x v="135"/>
    <s v="Nilian"/>
    <s v="Ayuma"/>
    <s v="Mukungu"/>
    <x v="0"/>
    <x v="6"/>
    <s v="Kenya"/>
    <x v="7"/>
    <x v="5"/>
    <d v="2015-03-02T00:00:00"/>
    <d v="2014-03-01T00:00:00"/>
    <d v="2025-09-10T00:00:00"/>
    <m/>
    <m/>
    <m/>
    <m/>
    <n v="103"/>
    <x v="107"/>
    <x v="0"/>
    <n v="103"/>
    <x v="1"/>
  </r>
  <r>
    <n v="137"/>
    <x v="136"/>
    <s v="Nishimwe"/>
    <s v="Aurore"/>
    <s v="Aurore"/>
    <x v="0"/>
    <x v="3"/>
    <s v="Rwanda"/>
    <x v="5"/>
    <x v="2"/>
    <d v="2017-04-01T00:00:00"/>
    <d v="2017-03-01T00:00:00"/>
    <d v="2025-09-10T00:00:00"/>
    <m/>
    <m/>
    <m/>
    <m/>
    <n v="68"/>
    <x v="108"/>
    <x v="0"/>
    <n v="68"/>
    <x v="1"/>
  </r>
  <r>
    <n v="138"/>
    <x v="137"/>
    <s v="Njuguna"/>
    <s v="John"/>
    <s v="Njenga"/>
    <x v="1"/>
    <x v="2"/>
    <s v="Kenya"/>
    <x v="7"/>
    <x v="5"/>
    <d v="2012-02-20T00:00:00"/>
    <d v="2012-03-01T00:00:00"/>
    <d v="2025-09-10T00:00:00"/>
    <m/>
    <m/>
    <m/>
    <m/>
    <n v="58"/>
    <x v="18"/>
    <x v="0"/>
    <n v="58"/>
    <x v="1"/>
  </r>
  <r>
    <n v="139"/>
    <x v="138"/>
    <s v="Nkosiyazi"/>
    <s v="-"/>
    <s v="Dube"/>
    <x v="1"/>
    <x v="6"/>
    <s v="South Africa"/>
    <x v="2"/>
    <x v="2"/>
    <d v="2014-01-01T00:00:00"/>
    <d v="2014-03-01T00:00:00"/>
    <d v="2025-09-10T00:00:00"/>
    <m/>
    <m/>
    <m/>
    <m/>
    <n v="53"/>
    <x v="83"/>
    <x v="0"/>
    <n v="53"/>
    <x v="1"/>
  </r>
  <r>
    <n v="140"/>
    <x v="139"/>
    <s v="Nomfundo"/>
    <s v="Nzuza"/>
    <s v="Moroe"/>
    <x v="0"/>
    <x v="0"/>
    <s v="South Africa"/>
    <x v="2"/>
    <x v="2"/>
    <d v="2015-02-01T00:00:00"/>
    <d v="2016-03-01T00:00:00"/>
    <d v="2025-09-10T00:00:00"/>
    <m/>
    <m/>
    <m/>
    <m/>
    <n v="32"/>
    <x v="109"/>
    <x v="0"/>
    <n v="32"/>
    <x v="0"/>
  </r>
  <r>
    <n v="141"/>
    <x v="140"/>
    <s v="Obasola"/>
    <s v="Ireti"/>
    <s v="Oluwaseun"/>
    <x v="0"/>
    <x v="4"/>
    <s v="Nigeria"/>
    <x v="1"/>
    <x v="1"/>
    <d v="2012-09-26T00:00:00"/>
    <d v="2013-03-01T00:00:00"/>
    <d v="2025-09-10T00:00:00"/>
    <m/>
    <m/>
    <m/>
    <m/>
    <n v="49"/>
    <x v="26"/>
    <x v="0"/>
    <n v="49"/>
    <x v="0"/>
  </r>
  <r>
    <n v="142"/>
    <x v="141"/>
    <s v="Ojo"/>
    <s v="Melvin"/>
    <s v="Agunbiade"/>
    <x v="1"/>
    <x v="4"/>
    <s v="Nigeria"/>
    <x v="0"/>
    <x v="2"/>
    <d v="2013-02-25T00:00:00"/>
    <d v="2013-03-01T00:00:00"/>
    <d v="2025-09-10T00:00:00"/>
    <m/>
    <m/>
    <m/>
    <m/>
    <n v="43"/>
    <x v="110"/>
    <x v="0"/>
    <n v="43"/>
    <x v="0"/>
  </r>
  <r>
    <n v="143"/>
    <x v="142"/>
    <s v="Oladapo"/>
    <s v="Oluwaseun"/>
    <s v="Akinyemi"/>
    <x v="1"/>
    <x v="6"/>
    <s v="Nigeria"/>
    <x v="1"/>
    <x v="2"/>
    <d v="2014-02-25T00:00:00"/>
    <d v="2014-03-01T00:00:00"/>
    <d v="2025-09-10T00:00:00"/>
    <m/>
    <m/>
    <m/>
    <m/>
    <n v="81"/>
    <x v="111"/>
    <x v="0"/>
    <n v="81"/>
    <x v="1"/>
  </r>
  <r>
    <n v="144"/>
    <x v="143"/>
    <s v="Olindah"/>
    <s v="Mkhonto"/>
    <s v="Silaule"/>
    <x v="0"/>
    <x v="1"/>
    <s v="South Africa"/>
    <x v="2"/>
    <x v="2"/>
    <d v="2020-01-31T00:00:00"/>
    <d v="2019-03-01T00:00:00"/>
    <d v="2025-09-10T00:00:00"/>
    <m/>
    <m/>
    <m/>
    <m/>
    <n v="63"/>
    <x v="112"/>
    <x v="0"/>
    <n v="63"/>
    <x v="1"/>
  </r>
  <r>
    <n v="145"/>
    <x v="144"/>
    <s v="Olivia"/>
    <s v="Millicent Awino"/>
    <s v="Osiro"/>
    <x v="0"/>
    <x v="0"/>
    <s v="Kenya"/>
    <x v="7"/>
    <x v="5"/>
    <d v="2016-10-06T00:00:00"/>
    <d v="2016-03-01T00:00:00"/>
    <d v="2025-09-10T00:00:00"/>
    <m/>
    <m/>
    <m/>
    <m/>
    <n v="45"/>
    <x v="113"/>
    <x v="0"/>
    <n v="45"/>
    <x v="0"/>
  </r>
  <r>
    <n v="146"/>
    <x v="145"/>
    <s v="Olufemi"/>
    <s v="Mayowa"/>
    <s v="Adetutu"/>
    <x v="1"/>
    <x v="3"/>
    <s v="Nigeria"/>
    <x v="0"/>
    <x v="0"/>
    <d v="2016-11-09T00:00:00"/>
    <d v="2017-03-01T00:00:00"/>
    <d v="2025-09-10T00:00:00"/>
    <m/>
    <m/>
    <m/>
    <m/>
    <n v="34"/>
    <x v="4"/>
    <x v="0"/>
    <n v="34"/>
    <x v="0"/>
  </r>
  <r>
    <n v="147"/>
    <x v="146"/>
    <s v="Olufunmilayo"/>
    <s v="Olufunmilola"/>
    <s v="Banjo"/>
    <x v="0"/>
    <x v="4"/>
    <s v="Nigeria"/>
    <x v="0"/>
    <x v="0"/>
    <d v="2013-01-30T00:00:00"/>
    <d v="2013-03-01T00:00:00"/>
    <d v="2025-09-10T00:00:00"/>
    <m/>
    <m/>
    <m/>
    <m/>
    <n v="27"/>
    <x v="114"/>
    <x v="0"/>
    <n v="27"/>
    <x v="0"/>
  </r>
  <r>
    <n v="148"/>
    <x v="147"/>
    <s v="Olufunmilola"/>
    <s v="Onabanjo"/>
    <s v="Ogun"/>
    <x v="0"/>
    <x v="3"/>
    <s v="Nigeria"/>
    <x v="1"/>
    <x v="1"/>
    <d v="2017-10-30T00:00:00"/>
    <d v="2017-03-01T00:00:00"/>
    <d v="2025-09-10T00:00:00"/>
    <m/>
    <d v="2020-09-01T00:00:00"/>
    <d v="2021-05-01T00:00:00"/>
    <n v="8"/>
    <n v="50"/>
    <x v="37"/>
    <x v="0"/>
    <n v="50"/>
    <x v="0"/>
  </r>
  <r>
    <n v="149"/>
    <x v="148"/>
    <s v="Olujide"/>
    <s v="Olusesan"/>
    <s v="Arije"/>
    <x v="1"/>
    <x v="1"/>
    <s v="Nigeria"/>
    <x v="0"/>
    <x v="2"/>
    <d v="2020-01-07T00:00:00"/>
    <d v="2019-03-01T00:00:00"/>
    <d v="2025-09-10T00:00:00"/>
    <m/>
    <m/>
    <m/>
    <m/>
    <n v="56"/>
    <x v="115"/>
    <x v="0"/>
    <n v="56"/>
    <x v="1"/>
  </r>
  <r>
    <n v="150"/>
    <x v="149"/>
    <s v="Olusegun"/>
    <s v="Emmanuel"/>
    <s v="Thomas"/>
    <x v="1"/>
    <x v="4"/>
    <s v="Nigeria"/>
    <x v="1"/>
    <x v="1"/>
    <d v="2012-04-05T00:00:00"/>
    <d v="2013-03-01T00:00:00"/>
    <d v="2025-09-10T00:00:00"/>
    <m/>
    <m/>
    <m/>
    <m/>
    <n v="54"/>
    <x v="116"/>
    <x v="0"/>
    <n v="54"/>
    <x v="1"/>
  </r>
  <r>
    <n v="151"/>
    <x v="150"/>
    <s v="Oluseye"/>
    <s v="Ademola"/>
    <s v="Okunola"/>
    <x v="1"/>
    <x v="3"/>
    <s v="Nigeria"/>
    <x v="0"/>
    <x v="0"/>
    <d v="2017-04-12T00:00:00"/>
    <d v="2017-03-01T00:00:00"/>
    <d v="2025-09-10T00:00:00"/>
    <m/>
    <m/>
    <m/>
    <m/>
    <n v="54"/>
    <x v="117"/>
    <x v="0"/>
    <n v="54"/>
    <x v="1"/>
  </r>
  <r>
    <n v="152"/>
    <x v="151"/>
    <s v=" Lindiwe"/>
    <m/>
    <s v="Farlane"/>
    <x v="0"/>
    <x v="5"/>
    <s v="South Africa"/>
    <x v="2"/>
    <x v="2"/>
    <d v="2019-01-02T00:00:00"/>
    <d v="2018-03-01T00:00:00"/>
    <d v="2025-09-10T00:00:00"/>
    <n v="91"/>
    <m/>
    <m/>
    <m/>
    <n v="91"/>
    <x v="118"/>
    <x v="0"/>
    <n v="86"/>
    <x v="1"/>
  </r>
  <r>
    <n v="153"/>
    <x v="152"/>
    <s v="Olusola"/>
    <s v="Oluyinka"/>
    <s v="Olawoye"/>
    <x v="0"/>
    <x v="3"/>
    <s v="Nigeria"/>
    <x v="1"/>
    <x v="1"/>
    <d v="2015-10-30T00:00:00"/>
    <d v="2017-03-01T00:00:00"/>
    <d v="2025-09-10T00:00:00"/>
    <m/>
    <d v="2020-09-03T00:00:00"/>
    <d v="2021-06-01T00:00:00"/>
    <n v="9"/>
    <n v="44"/>
    <x v="119"/>
    <x v="0"/>
    <n v="44"/>
    <x v="0"/>
  </r>
  <r>
    <n v="154"/>
    <x v="153"/>
    <s v="Jean de Dieu"/>
    <m/>
    <s v="Habimana"/>
    <x v="1"/>
    <x v="5"/>
    <s v="Rwanda"/>
    <x v="5"/>
    <x v="8"/>
    <d v="2018-03-01T00:00:00"/>
    <d v="2018-03-01T00:00:00"/>
    <d v="2025-09-10T00:00:00"/>
    <n v="91"/>
    <m/>
    <m/>
    <m/>
    <n v="91"/>
    <x v="27"/>
    <x v="1"/>
    <s v="In progress: Above 60 months"/>
    <x v="2"/>
  </r>
  <r>
    <n v="155"/>
    <x v="154"/>
    <s v="Olutoyin"/>
    <s v="Olubunmi"/>
    <s v="Sekoni"/>
    <x v="0"/>
    <x v="0"/>
    <s v="Nigeria"/>
    <x v="1"/>
    <x v="2"/>
    <d v="2017-06-05T00:00:00"/>
    <d v="2016-03-01T00:00:00"/>
    <d v="2025-09-10T00:00:00"/>
    <m/>
    <m/>
    <m/>
    <m/>
    <n v="88"/>
    <x v="120"/>
    <x v="0"/>
    <n v="88"/>
    <x v="1"/>
  </r>
  <r>
    <n v="156"/>
    <x v="155"/>
    <s v="Oluwaseun"/>
    <s v="Taiwo"/>
    <s v="Esan"/>
    <x v="0"/>
    <x v="5"/>
    <s v="Nigeria"/>
    <x v="0"/>
    <x v="2"/>
    <d v="2018-05-01T00:00:00"/>
    <d v="2018-03-01T00:00:00"/>
    <d v="2025-09-10T00:00:00"/>
    <m/>
    <m/>
    <m/>
    <m/>
    <n v="55"/>
    <x v="121"/>
    <x v="0"/>
    <n v="55"/>
    <x v="1"/>
  </r>
  <r>
    <n v="157"/>
    <x v="156"/>
    <s v="Oluwaseyi"/>
    <s v="Dolapo"/>
    <s v="Somefun"/>
    <x v="0"/>
    <x v="0"/>
    <s v="Nigeria"/>
    <x v="2"/>
    <x v="2"/>
    <d v="2016-04-04T00:00:00"/>
    <d v="2016-03-01T00:00:00"/>
    <d v="2025-09-10T00:00:00"/>
    <m/>
    <d v="2022-12-01T00:00:00"/>
    <d v="2023-02-28T00:00:00"/>
    <n v="3"/>
    <n v="41"/>
    <x v="122"/>
    <x v="0"/>
    <n v="41"/>
    <x v="0"/>
  </r>
  <r>
    <n v="158"/>
    <x v="157"/>
    <s v="Omolayo "/>
    <s v="Bukola "/>
    <s v="Oluwatope"/>
    <x v="0"/>
    <x v="1"/>
    <s v="Nigeria"/>
    <x v="0"/>
    <x v="0"/>
    <d v="2018-10-23T00:00:00"/>
    <d v="2019-03-01T00:00:00"/>
    <d v="2025-09-10T00:00:00"/>
    <m/>
    <m/>
    <m/>
    <m/>
    <n v="47"/>
    <x v="123"/>
    <x v="0"/>
    <n v="47"/>
    <x v="0"/>
  </r>
  <r>
    <n v="159"/>
    <x v="158"/>
    <s v="Oyewale"/>
    <s v="Mayowa"/>
    <s v="Morakinyo"/>
    <x v="1"/>
    <x v="9"/>
    <s v="Nigeria"/>
    <x v="1"/>
    <x v="1"/>
    <d v="2013-07-04T00:00:00"/>
    <d v="2015-03-01T00:00:00"/>
    <d v="2025-09-10T00:00:00"/>
    <m/>
    <m/>
    <m/>
    <m/>
    <n v="95"/>
    <x v="124"/>
    <x v="0"/>
    <n v="95"/>
    <x v="1"/>
  </r>
  <r>
    <n v="160"/>
    <x v="159"/>
    <s v="Oyeyemi"/>
    <s v="Olajumoke"/>
    <s v="Oyelade"/>
    <x v="0"/>
    <x v="5"/>
    <s v="Nigeria"/>
    <x v="0"/>
    <x v="2"/>
    <d v="2018-07-30T00:00:00"/>
    <d v="2018-03-01T00:00:00"/>
    <d v="2025-09-10T00:00:00"/>
    <m/>
    <m/>
    <m/>
    <m/>
    <n v="52"/>
    <x v="125"/>
    <x v="0"/>
    <n v="52"/>
    <x v="1"/>
  </r>
  <r>
    <n v="161"/>
    <x v="160"/>
    <s v="Angella"/>
    <m/>
    <s v="Musewa"/>
    <x v="0"/>
    <x v="5"/>
    <s v="Uganda"/>
    <x v="4"/>
    <x v="5"/>
    <d v="2019-01-28T00:00:00"/>
    <d v="2018-03-01T00:00:00"/>
    <d v="2025-09-10T00:00:00"/>
    <n v="91"/>
    <m/>
    <m/>
    <m/>
    <n v="91"/>
    <x v="27"/>
    <x v="1"/>
    <s v="In progress: Above 60 months"/>
    <x v="2"/>
  </r>
  <r>
    <n v="162"/>
    <x v="161"/>
    <s v="Robert"/>
    <m/>
    <s v="Rutayisire"/>
    <x v="1"/>
    <x v="5"/>
    <s v="Rwanda"/>
    <x v="5"/>
    <x v="5"/>
    <d v="2018-08-13T00:00:00"/>
    <d v="2018-03-01T00:00:00"/>
    <d v="2025-09-10T00:00:00"/>
    <n v="91"/>
    <m/>
    <m/>
    <m/>
    <n v="91"/>
    <x v="27"/>
    <x v="1"/>
    <s v="In progress: Above 60 months"/>
    <x v="2"/>
  </r>
  <r>
    <n v="163"/>
    <x v="162"/>
    <s v="Peter"/>
    <s v="Suriwakenda"/>
    <s v="Nyasulu"/>
    <x v="1"/>
    <x v="8"/>
    <s v="Malawi"/>
    <x v="2"/>
    <x v="2"/>
    <d v="2011-03-03T00:00:00"/>
    <d v="2011-04-01T00:00:00"/>
    <d v="2025-09-10T00:00:00"/>
    <m/>
    <m/>
    <m/>
    <m/>
    <n v="42"/>
    <x v="126"/>
    <x v="0"/>
    <n v="42"/>
    <x v="0"/>
  </r>
  <r>
    <n v="164"/>
    <x v="163"/>
    <s v="Peter"/>
    <s v="Mpasho"/>
    <s v="Mwamtobe"/>
    <x v="1"/>
    <x v="2"/>
    <s v="Malawi"/>
    <x v="6"/>
    <x v="3"/>
    <d v="2012-10-04T00:00:00"/>
    <d v="2012-03-01T00:00:00"/>
    <d v="2025-09-10T00:00:00"/>
    <m/>
    <m/>
    <m/>
    <m/>
    <n v="37"/>
    <x v="127"/>
    <x v="0"/>
    <n v="37"/>
    <x v="0"/>
  </r>
  <r>
    <n v="165"/>
    <x v="164"/>
    <s v="Priscille"/>
    <m/>
    <s v="Musabirema"/>
    <x v="0"/>
    <x v="1"/>
    <s v="Rwanda"/>
    <x v="5"/>
    <x v="2"/>
    <d v="2020-01-10T00:00:00"/>
    <d v="2019-03-01T00:00:00"/>
    <d v="2025-09-10T00:00:00"/>
    <m/>
    <m/>
    <m/>
    <m/>
    <n v="57"/>
    <x v="128"/>
    <x v="0"/>
    <n v="57"/>
    <x v="1"/>
  </r>
  <r>
    <n v="166"/>
    <x v="165"/>
    <s v="Respicius"/>
    <s v="Shombusho"/>
    <s v="Damian"/>
    <x v="1"/>
    <x v="6"/>
    <s v="Tanzania"/>
    <x v="8"/>
    <x v="6"/>
    <d v="2014-04-17T00:00:00"/>
    <d v="2014-03-01T00:00:00"/>
    <d v="2025-09-10T00:00:00"/>
    <m/>
    <m/>
    <m/>
    <m/>
    <n v="57"/>
    <x v="129"/>
    <x v="0"/>
    <n v="57"/>
    <x v="1"/>
  </r>
  <r>
    <n v="167"/>
    <x v="166"/>
    <s v="Rose"/>
    <s v="Okoyo"/>
    <s v="Opiyo"/>
    <x v="0"/>
    <x v="8"/>
    <s v="Kenya"/>
    <x v="7"/>
    <x v="5"/>
    <d v="2011-09-15T00:00:00"/>
    <d v="2011-04-01T00:00:00"/>
    <d v="2025-09-10T00:00:00"/>
    <m/>
    <m/>
    <m/>
    <m/>
    <n v="54"/>
    <x v="130"/>
    <x v="0"/>
    <n v="54"/>
    <x v="1"/>
  </r>
  <r>
    <n v="168"/>
    <x v="167"/>
    <s v="Anne"/>
    <s v="Njeri"/>
    <s v="Maina"/>
    <x v="0"/>
    <x v="5"/>
    <s v="Kenya"/>
    <x v="7"/>
    <x v="5"/>
    <d v="2019-01-01T00:00:00"/>
    <d v="2018-03-01T00:00:00"/>
    <d v="2025-09-10T00:00:00"/>
    <n v="91"/>
    <m/>
    <m/>
    <m/>
    <n v="91"/>
    <x v="27"/>
    <x v="1"/>
    <s v="In progress: Above 60 months"/>
    <x v="2"/>
  </r>
  <r>
    <n v="169"/>
    <x v="168"/>
    <s v="Samanta"/>
    <s v="Tresha"/>
    <s v="Lalla-Edward"/>
    <x v="0"/>
    <x v="4"/>
    <s v="South Africa"/>
    <x v="2"/>
    <x v="2"/>
    <d v="2013-10-01T00:00:00"/>
    <d v="2013-03-01T00:00:00"/>
    <d v="2025-09-10T00:00:00"/>
    <m/>
    <m/>
    <m/>
    <m/>
    <n v="65"/>
    <x v="131"/>
    <x v="0"/>
    <n v="65"/>
    <x v="1"/>
  </r>
  <r>
    <n v="170"/>
    <x v="169"/>
    <s v="Samuel"/>
    <s v="Waweru"/>
    <s v="Mwaniki"/>
    <x v="1"/>
    <x v="5"/>
    <s v="Kenya"/>
    <x v="7"/>
    <x v="2"/>
    <d v="2018-09-30T00:00:00"/>
    <d v="2018-03-01T00:00:00"/>
    <d v="2025-09-10T00:00:00"/>
    <m/>
    <m/>
    <m/>
    <m/>
    <n v="64"/>
    <x v="132"/>
    <x v="0"/>
    <n v="64"/>
    <x v="1"/>
  </r>
  <r>
    <n v="171"/>
    <x v="170"/>
    <s v="Sara"/>
    <s v="Jewett"/>
    <s v="Nieuwoudt"/>
    <x v="0"/>
    <x v="6"/>
    <s v="South Africa"/>
    <x v="2"/>
    <x v="2"/>
    <d v="2014-08-16T00:00:00"/>
    <d v="2014-03-01T00:00:00"/>
    <d v="2025-09-10T00:00:00"/>
    <m/>
    <m/>
    <m/>
    <m/>
    <n v="65"/>
    <x v="133"/>
    <x v="0"/>
    <n v="65"/>
    <x v="1"/>
  </r>
  <r>
    <n v="172"/>
    <x v="171"/>
    <s v="Oluwafemi"/>
    <s v="Akinyele"/>
    <s v="Popoola"/>
    <x v="1"/>
    <x v="5"/>
    <s v="Nigeria"/>
    <x v="1"/>
    <x v="1"/>
    <d v="2018-11-01T00:00:00"/>
    <d v="2018-03-01T00:00:00"/>
    <d v="2025-09-10T00:00:00"/>
    <n v="91"/>
    <m/>
    <m/>
    <m/>
    <n v="91"/>
    <x v="27"/>
    <x v="1"/>
    <s v="In progress: Above 60 months"/>
    <x v="2"/>
  </r>
  <r>
    <n v="173"/>
    <x v="172"/>
    <s v="Catherine"/>
    <m/>
    <s v="Kafu"/>
    <x v="0"/>
    <x v="5"/>
    <s v="Kenya"/>
    <x v="10"/>
    <x v="2"/>
    <d v="2018-09-03T00:00:00"/>
    <d v="2018-03-01T00:00:00"/>
    <d v="2025-09-10T00:00:00"/>
    <n v="91"/>
    <m/>
    <m/>
    <m/>
    <n v="91"/>
    <x v="134"/>
    <x v="0"/>
    <n v="84"/>
    <x v="1"/>
  </r>
  <r>
    <n v="174"/>
    <x v="173"/>
    <s v="Agnes"/>
    <s v="Jemuge"/>
    <s v="Maleyo"/>
    <x v="0"/>
    <x v="5"/>
    <s v="Kenya"/>
    <x v="10"/>
    <x v="5"/>
    <d v="2016-08-12T00:00:00"/>
    <d v="2018-03-01T00:00:00"/>
    <d v="2025-09-10T00:00:00"/>
    <n v="91"/>
    <m/>
    <m/>
    <m/>
    <n v="91"/>
    <x v="27"/>
    <x v="1"/>
    <s v="In progress: Above 60 months"/>
    <x v="2"/>
  </r>
  <r>
    <n v="175"/>
    <x v="174"/>
    <s v="Save"/>
    <m/>
    <s v="Kumwenda"/>
    <x v="1"/>
    <x v="4"/>
    <s v="Malawi"/>
    <x v="6"/>
    <x v="3"/>
    <d v="2013-11-01T00:00:00"/>
    <d v="2013-03-01T00:00:00"/>
    <d v="2025-09-10T00:00:00"/>
    <m/>
    <m/>
    <m/>
    <m/>
    <n v="74"/>
    <x v="135"/>
    <x v="0"/>
    <n v="74"/>
    <x v="1"/>
  </r>
  <r>
    <n v="176"/>
    <x v="175"/>
    <s v="Shakeerah "/>
    <s v="Olaide"/>
    <s v="Gbadebo"/>
    <x v="0"/>
    <x v="7"/>
    <s v="Nigeria"/>
    <x v="1"/>
    <x v="1"/>
    <d v="2020-12-17T00:00:00"/>
    <d v="2020-03-01T00:00:00"/>
    <d v="2025-09-10T00:00:00"/>
    <n v="67"/>
    <d v="2024-05-01T00:00:00"/>
    <d v="2024-08-31T00:00:00"/>
    <n v="4"/>
    <n v="67"/>
    <x v="136"/>
    <x v="0"/>
    <n v="52"/>
    <x v="1"/>
  </r>
  <r>
    <n v="177"/>
    <x v="176"/>
    <s v="Siphamandla"/>
    <s v="Bonga"/>
    <s v="Gumede"/>
    <x v="1"/>
    <x v="5"/>
    <s v="South Africa"/>
    <x v="2"/>
    <x v="2"/>
    <d v="2019-01-01T00:00:00"/>
    <d v="2018-03-01T00:00:00"/>
    <d v="2025-09-10T00:00:00"/>
    <n v="91"/>
    <m/>
    <m/>
    <m/>
    <n v="91"/>
    <x v="69"/>
    <x v="0"/>
    <n v="81"/>
    <x v="1"/>
  </r>
  <r>
    <n v="178"/>
    <x v="177"/>
    <s v="Noel"/>
    <m/>
    <s v="Korukire"/>
    <x v="1"/>
    <x v="1"/>
    <s v="Rwanda"/>
    <x v="5"/>
    <x v="8"/>
    <d v="2019-09-01T00:00:00"/>
    <d v="2019-03-01T00:00:00"/>
    <d v="2025-09-10T00:00:00"/>
    <n v="79"/>
    <m/>
    <m/>
    <m/>
    <n v="79"/>
    <x v="27"/>
    <x v="1"/>
    <s v="In progress: Above 60 months"/>
    <x v="2"/>
  </r>
  <r>
    <n v="179"/>
    <x v="178"/>
    <s v="Skye"/>
    <s v="Nandi"/>
    <s v="Adams"/>
    <x v="0"/>
    <x v="1"/>
    <s v="South Africa"/>
    <x v="2"/>
    <x v="2"/>
    <d v="2018-05-22T00:00:00"/>
    <d v="2019-03-01T00:00:00"/>
    <d v="2025-09-10T00:00:00"/>
    <m/>
    <m/>
    <m/>
    <m/>
    <n v="44"/>
    <x v="108"/>
    <x v="0"/>
    <n v="44"/>
    <x v="0"/>
  </r>
  <r>
    <n v="180"/>
    <x v="179"/>
    <s v="Lilian"/>
    <s v="Nkirote"/>
    <s v="Njagi"/>
    <x v="0"/>
    <x v="1"/>
    <s v="Kenya"/>
    <x v="7"/>
    <x v="5"/>
    <d v="2018-12-08T00:00:00"/>
    <d v="2019-03-01T00:00:00"/>
    <d v="2025-09-10T00:00:00"/>
    <n v="79"/>
    <d v="2023-09-01T00:00:00"/>
    <d v="2024-06-30T00:00:00"/>
    <n v="10"/>
    <n v="79"/>
    <x v="137"/>
    <x v="0"/>
    <n v="60"/>
    <x v="1"/>
  </r>
  <r>
    <n v="181"/>
    <x v="180"/>
    <s v="Leonidas"/>
    <m/>
    <s v="Banamwana"/>
    <x v="1"/>
    <x v="1"/>
    <s v="Rwanda"/>
    <x v="5"/>
    <x v="8"/>
    <d v="2019-10-20T00:00:00"/>
    <d v="2019-03-01T00:00:00"/>
    <d v="2025-09-10T00:00:00"/>
    <n v="79"/>
    <m/>
    <m/>
    <m/>
    <n v="79"/>
    <x v="27"/>
    <x v="1"/>
    <s v="In progress: Above 60 months"/>
    <x v="2"/>
  </r>
  <r>
    <n v="182"/>
    <x v="181"/>
    <s v="Sonti"/>
    <s v="Imogene"/>
    <s v="Pilusa"/>
    <x v="0"/>
    <x v="3"/>
    <s v="South Africa"/>
    <x v="2"/>
    <x v="2"/>
    <d v="2017-02-03T00:00:00"/>
    <d v="2017-03-01T00:00:00"/>
    <d v="2025-09-10T00:00:00"/>
    <m/>
    <m/>
    <m/>
    <m/>
    <n v="57"/>
    <x v="138"/>
    <x v="0"/>
    <n v="57"/>
    <x v="1"/>
  </r>
  <r>
    <n v="183"/>
    <x v="182"/>
    <s v="Cyril"/>
    <s v="Nyalik"/>
    <s v="Ogada"/>
    <x v="1"/>
    <x v="1"/>
    <s v="Kenya"/>
    <x v="7"/>
    <x v="2"/>
    <d v="2020-08-12T00:00:00"/>
    <d v="2019-03-01T00:00:00"/>
    <d v="2025-09-10T00:00:00"/>
    <n v="79"/>
    <m/>
    <m/>
    <m/>
    <n v="79"/>
    <x v="27"/>
    <x v="1"/>
    <s v="In progress: Above 60 months"/>
    <x v="2"/>
  </r>
  <r>
    <n v="184"/>
    <x v="183"/>
    <s v="Stephen"/>
    <s v="Ojiambo"/>
    <s v="Wandera"/>
    <x v="1"/>
    <x v="2"/>
    <s v="Uganda"/>
    <x v="4"/>
    <x v="4"/>
    <d v="2012-02-07T00:00:00"/>
    <d v="2012-03-01T00:00:00"/>
    <d v="2025-09-10T00:00:00"/>
    <m/>
    <m/>
    <m/>
    <m/>
    <n v="49"/>
    <x v="14"/>
    <x v="0"/>
    <n v="49"/>
    <x v="0"/>
  </r>
  <r>
    <n v="185"/>
    <x v="184"/>
    <s v="Stevens"/>
    <s v="M.B"/>
    <s v="Kisaka"/>
    <x v="1"/>
    <x v="3"/>
    <s v="Uganda"/>
    <x v="4"/>
    <x v="5"/>
    <d v="2017-06-01T00:00:00"/>
    <d v="2017-03-01T00:00:00"/>
    <d v="2025-09-10T00:00:00"/>
    <m/>
    <m/>
    <m/>
    <m/>
    <n v="70"/>
    <x v="139"/>
    <x v="0"/>
    <n v="70"/>
    <x v="1"/>
  </r>
  <r>
    <n v="186"/>
    <x v="185"/>
    <s v="Sulaimon"/>
    <s v="Taiwo"/>
    <s v="Adedokun"/>
    <x v="1"/>
    <x v="8"/>
    <s v="Nigeria"/>
    <x v="0"/>
    <x v="0"/>
    <d v="2011-03-01T00:00:00"/>
    <d v="2011-04-01T00:00:00"/>
    <d v="2025-09-10T00:00:00"/>
    <m/>
    <m/>
    <m/>
    <m/>
    <n v="26"/>
    <x v="140"/>
    <x v="0"/>
    <n v="26"/>
    <x v="0"/>
  </r>
  <r>
    <n v="187"/>
    <x v="186"/>
    <s v="Sulaimon"/>
    <s v="Atolagbe"/>
    <s v="Afolabi"/>
    <x v="1"/>
    <x v="8"/>
    <s v="Nigeria"/>
    <x v="11"/>
    <x v="2"/>
    <d v="2011-03-01T00:00:00"/>
    <d v="2011-04-01T00:00:00"/>
    <d v="2025-09-10T00:00:00"/>
    <m/>
    <m/>
    <m/>
    <m/>
    <n v="81"/>
    <x v="141"/>
    <x v="0"/>
    <n v="81"/>
    <x v="1"/>
  </r>
  <r>
    <n v="188"/>
    <x v="187"/>
    <s v="OLUFUNMILOLA"/>
    <s v="BAMIDELE"/>
    <s v="MAKANJUOLA"/>
    <x v="0"/>
    <x v="1"/>
    <s v="Nigeria"/>
    <x v="1"/>
    <x v="1"/>
    <d v="2019-01-07T00:00:00"/>
    <d v="2019-03-01T00:00:00"/>
    <d v="2025-09-10T00:00:00"/>
    <n v="79"/>
    <m/>
    <m/>
    <m/>
    <n v="79"/>
    <x v="27"/>
    <x v="1"/>
    <s v="In progress: Above 60 months"/>
    <x v="2"/>
  </r>
  <r>
    <n v="189"/>
    <x v="188"/>
    <s v="Sunday"/>
    <s v="Adepoju"/>
    <s v="Adedini"/>
    <x v="1"/>
    <x v="8"/>
    <s v="Nigeria"/>
    <x v="0"/>
    <x v="2"/>
    <d v="2011-02-08T00:00:00"/>
    <d v="2011-04-01T00:00:00"/>
    <d v="2025-09-10T00:00:00"/>
    <m/>
    <m/>
    <m/>
    <m/>
    <n v="24"/>
    <x v="142"/>
    <x v="0"/>
    <n v="24"/>
    <x v="0"/>
  </r>
  <r>
    <n v="190"/>
    <x v="189"/>
    <s v="Sunday"/>
    <s v="Joseph"/>
    <s v="Ayamolowo"/>
    <x v="1"/>
    <x v="6"/>
    <s v="Nigeria"/>
    <x v="0"/>
    <x v="0"/>
    <d v="2014-08-15T00:00:00"/>
    <d v="2014-03-01T00:00:00"/>
    <d v="2025-09-10T00:00:00"/>
    <m/>
    <m/>
    <m/>
    <m/>
    <n v="57"/>
    <x v="143"/>
    <x v="0"/>
    <n v="57"/>
    <x v="1"/>
  </r>
  <r>
    <n v="191"/>
    <x v="190"/>
    <s v="Taiwo"/>
    <s v="Akinyode"/>
    <s v="Obembe"/>
    <x v="1"/>
    <x v="9"/>
    <s v="Nigeria"/>
    <x v="1"/>
    <x v="2"/>
    <d v="2016-07-04T00:00:00"/>
    <d v="2015-03-01T00:00:00"/>
    <d v="2025-09-10T00:00:00"/>
    <m/>
    <m/>
    <m/>
    <m/>
    <n v="81"/>
    <x v="144"/>
    <x v="0"/>
    <n v="81"/>
    <x v="1"/>
  </r>
  <r>
    <n v="192"/>
    <x v="191"/>
    <s v="Ronald"/>
    <s v="Kibet"/>
    <s v="Tonui"/>
    <x v="1"/>
    <x v="1"/>
    <s v="Kenya"/>
    <x v="10"/>
    <x v="2"/>
    <d v="2020-01-01T00:00:00"/>
    <d v="2019-03-01T00:00:00"/>
    <d v="2025-09-10T00:00:00"/>
    <n v="79"/>
    <m/>
    <m/>
    <m/>
    <n v="79"/>
    <x v="27"/>
    <x v="1"/>
    <s v="In progress: Above 60 months"/>
    <x v="2"/>
  </r>
  <r>
    <n v="193"/>
    <x v="192"/>
    <s v="Taofeek"/>
    <s v="Oluwole"/>
    <s v="Awotidebe"/>
    <x v="1"/>
    <x v="8"/>
    <s v="Nigeria"/>
    <x v="0"/>
    <x v="1"/>
    <d v="2011-07-15T00:00:00"/>
    <d v="2011-04-01T00:00:00"/>
    <d v="2025-09-10T00:00:00"/>
    <m/>
    <m/>
    <m/>
    <m/>
    <n v="56"/>
    <x v="145"/>
    <x v="0"/>
    <n v="56"/>
    <x v="1"/>
  </r>
  <r>
    <n v="194"/>
    <x v="193"/>
    <s v="Taofeek"/>
    <s v="Kolawole"/>
    <s v="Aliyu"/>
    <x v="1"/>
    <x v="0"/>
    <s v="Nigeria"/>
    <x v="0"/>
    <x v="0"/>
    <d v="2016-12-20T00:00:00"/>
    <d v="2016-03-01T00:00:00"/>
    <d v="2025-09-10T00:00:00"/>
    <m/>
    <m/>
    <m/>
    <m/>
    <n v="42"/>
    <x v="146"/>
    <x v="0"/>
    <n v="42"/>
    <x v="0"/>
  </r>
  <r>
    <n v="195"/>
    <x v="194"/>
    <s v="Glory "/>
    <m/>
    <s v="Mzembe"/>
    <x v="0"/>
    <x v="1"/>
    <s v="Malawi"/>
    <x v="6"/>
    <x v="3"/>
    <d v="2019-12-16T00:00:00"/>
    <d v="2019-03-01T00:00:00"/>
    <d v="2025-09-10T00:00:00"/>
    <n v="79"/>
    <d v="2023-06-01T00:00:00"/>
    <d v="2024-05-31T00:00:00"/>
    <n v="12"/>
    <n v="79"/>
    <x v="27"/>
    <x v="1"/>
    <s v="In progress: Above 60 months"/>
    <x v="2"/>
  </r>
  <r>
    <n v="196"/>
    <x v="195"/>
    <s v="Temitope "/>
    <m/>
    <s v="Ilori"/>
    <x v="0"/>
    <x v="1"/>
    <s v="Nigeria"/>
    <x v="1"/>
    <x v="1"/>
    <d v="2020-01-10T00:00:00"/>
    <d v="2019-03-01T00:00:00"/>
    <d v="2025-09-10T00:00:00"/>
    <n v="79"/>
    <m/>
    <m/>
    <m/>
    <n v="79"/>
    <x v="27"/>
    <x v="1"/>
    <s v="In progress: Above 60 months"/>
    <x v="2"/>
  </r>
  <r>
    <n v="197"/>
    <x v="196"/>
    <s v="Tonney"/>
    <s v="Stophen"/>
    <s v="Nyirenda"/>
    <x v="1"/>
    <x v="4"/>
    <s v="Malawi"/>
    <x v="6"/>
    <x v="3"/>
    <d v="2011-11-01T00:00:00"/>
    <d v="2013-03-01T00:00:00"/>
    <d v="2025-09-10T00:00:00"/>
    <m/>
    <m/>
    <m/>
    <m/>
    <n v="28"/>
    <x v="147"/>
    <x v="0"/>
    <n v="28"/>
    <x v="0"/>
  </r>
  <r>
    <n v="198"/>
    <x v="197"/>
    <s v="Aline"/>
    <m/>
    <s v="Uwase"/>
    <x v="0"/>
    <x v="7"/>
    <s v="Rwanda"/>
    <x v="5"/>
    <x v="2"/>
    <d v="2019-12-16T00:00:00"/>
    <d v="2020-03-01T00:00:00"/>
    <d v="2025-09-10T00:00:00"/>
    <n v="67"/>
    <m/>
    <m/>
    <m/>
    <n v="67"/>
    <x v="27"/>
    <x v="1"/>
    <s v="In progress: Above 60 months"/>
    <x v="2"/>
  </r>
  <r>
    <n v="199"/>
    <x v="198"/>
    <s v="Tumaini"/>
    <s v="Chiseko"/>
    <s v="Malenga"/>
    <x v="0"/>
    <x v="6"/>
    <s v="Malawi"/>
    <x v="6"/>
    <x v="3"/>
    <d v="2014-03-31T00:00:00"/>
    <d v="2014-03-01T00:00:00"/>
    <d v="2025-09-10T00:00:00"/>
    <m/>
    <m/>
    <m/>
    <m/>
    <n v="94"/>
    <x v="63"/>
    <x v="0"/>
    <n v="94"/>
    <x v="1"/>
  </r>
  <r>
    <n v="200"/>
    <x v="199"/>
    <s v="Aneth"/>
    <s v="Vedastus"/>
    <s v="Kalinjuma"/>
    <x v="0"/>
    <x v="7"/>
    <s v="Tanzania"/>
    <x v="3"/>
    <x v="2"/>
    <d v="2020-09-15T00:00:00"/>
    <d v="2020-03-01T00:00:00"/>
    <d v="2025-09-10T00:00:00"/>
    <n v="67"/>
    <m/>
    <m/>
    <m/>
    <n v="67"/>
    <x v="27"/>
    <x v="1"/>
    <s v="In progress: Above 60 months"/>
    <x v="2"/>
  </r>
  <r>
    <n v="201"/>
    <x v="200"/>
    <s v="Apatsa"/>
    <m/>
    <s v="Selemani"/>
    <x v="1"/>
    <x v="7"/>
    <s v="Malawi"/>
    <x v="6"/>
    <x v="2"/>
    <d v="2021-08-16T00:00:00"/>
    <d v="2020-03-01T00:00:00"/>
    <d v="2025-09-10T00:00:00"/>
    <n v="67"/>
    <m/>
    <m/>
    <m/>
    <n v="67"/>
    <x v="27"/>
    <x v="1"/>
    <s v="In progress: Above 60 months"/>
    <x v="2"/>
  </r>
  <r>
    <n v="202"/>
    <x v="201"/>
    <s v="Tutu"/>
    <s v="Said"/>
    <s v="Mzee"/>
    <x v="0"/>
    <x v="0"/>
    <s v="Tanzania"/>
    <x v="3"/>
    <x v="6"/>
    <d v="2016-10-20T00:00:00"/>
    <d v="2016-03-01T00:00:00"/>
    <d v="2025-09-10T00:00:00"/>
    <m/>
    <m/>
    <m/>
    <m/>
    <n v="99"/>
    <x v="87"/>
    <x v="0"/>
    <n v="99"/>
    <x v="1"/>
  </r>
  <r>
    <n v="203"/>
    <x v="202"/>
    <s v="Valens"/>
    <m/>
    <s v="Mbarushimana"/>
    <x v="1"/>
    <x v="0"/>
    <s v="Rwanda"/>
    <x v="5"/>
    <x v="2"/>
    <d v="2017-03-16T00:00:00"/>
    <d v="2016-03-01T00:00:00"/>
    <d v="2025-09-10T00:00:00"/>
    <n v="115"/>
    <m/>
    <m/>
    <m/>
    <n v="115"/>
    <x v="148"/>
    <x v="0"/>
    <n v="104"/>
    <x v="1"/>
  </r>
  <r>
    <n v="204"/>
    <x v="203"/>
    <s v="Emmanuel"/>
    <m/>
    <s v="Nzabonimana"/>
    <x v="1"/>
    <x v="7"/>
    <s v="Rwanda"/>
    <x v="5"/>
    <x v="2"/>
    <d v="2020-06-01T00:00:00"/>
    <d v="2020-03-01T00:00:00"/>
    <d v="2025-09-10T00:00:00"/>
    <n v="67"/>
    <m/>
    <m/>
    <m/>
    <n v="67"/>
    <x v="149"/>
    <x v="0"/>
    <n v="58"/>
    <x v="1"/>
  </r>
  <r>
    <n v="205"/>
    <x v="204"/>
    <s v="Victoria"/>
    <s v="Mathew"/>
    <s v="Mwakalinga Chuma"/>
    <x v="0"/>
    <x v="8"/>
    <s v="Tanzania"/>
    <x v="3"/>
    <x v="2"/>
    <d v="2011-03-07T00:00:00"/>
    <d v="2011-04-01T00:00:00"/>
    <d v="2025-09-10T00:00:00"/>
    <m/>
    <m/>
    <m/>
    <m/>
    <n v="81"/>
    <x v="141"/>
    <x v="0"/>
    <n v="81"/>
    <x v="1"/>
  </r>
  <r>
    <n v="206"/>
    <x v="205"/>
    <s v="Wanangwa"/>
    <s v="Chimwaza"/>
    <s v="Manda"/>
    <x v="0"/>
    <x v="3"/>
    <s v="Malawi"/>
    <x v="6"/>
    <x v="2"/>
    <d v="2017-09-21T00:00:00"/>
    <d v="2017-03-01T00:00:00"/>
    <d v="2025-09-10T00:00:00"/>
    <m/>
    <m/>
    <m/>
    <m/>
    <n v="81"/>
    <x v="150"/>
    <x v="0"/>
    <n v="81"/>
    <x v="1"/>
  </r>
  <r>
    <n v="207"/>
    <x v="206"/>
    <s v="Wells"/>
    <m/>
    <s v="Utembe"/>
    <x v="1"/>
    <x v="8"/>
    <s v="Malawi"/>
    <x v="6"/>
    <x v="2"/>
    <d v="2011-04-13T00:00:00"/>
    <d v="2011-04-01T00:00:00"/>
    <d v="2025-09-10T00:00:00"/>
    <m/>
    <m/>
    <m/>
    <m/>
    <n v="63"/>
    <x v="151"/>
    <x v="0"/>
    <n v="63"/>
    <x v="1"/>
  </r>
  <r>
    <n v="208"/>
    <x v="207"/>
    <s v="Wilfred"/>
    <m/>
    <s v="Eneku"/>
    <x v="1"/>
    <x v="1"/>
    <s v="Uganda"/>
    <x v="4"/>
    <x v="4"/>
    <d v="2019-04-01T00:00:00"/>
    <d v="2019-03-01T00:00:00"/>
    <d v="2025-09-10T00:00:00"/>
    <n v="79"/>
    <m/>
    <m/>
    <m/>
    <n v="79"/>
    <x v="152"/>
    <x v="0"/>
    <n v="65"/>
    <x v="1"/>
  </r>
  <r>
    <n v="209"/>
    <x v="208"/>
    <s v="Winnie"/>
    <s v="Chepkurui"/>
    <s v="Mutai"/>
    <x v="0"/>
    <x v="6"/>
    <s v="Kenya"/>
    <x v="7"/>
    <x v="5"/>
    <d v="2015-03-15T00:00:00"/>
    <d v="2014-03-01T00:00:00"/>
    <d v="2025-09-10T00:00:00"/>
    <m/>
    <m/>
    <m/>
    <m/>
    <n v="115"/>
    <x v="153"/>
    <x v="0"/>
    <n v="115"/>
    <x v="1"/>
  </r>
  <r>
    <n v="210"/>
    <x v="209"/>
    <s v="Mary"/>
    <s v="Ogbenyi"/>
    <s v="Ugalahi"/>
    <x v="0"/>
    <x v="7"/>
    <s v="Nigeria"/>
    <x v="1"/>
    <x v="1"/>
    <d v="2020-05-04T00:00:00"/>
    <d v="2020-03-01T00:00:00"/>
    <d v="2025-09-10T00:00:00"/>
    <n v="67"/>
    <m/>
    <m/>
    <m/>
    <n v="67"/>
    <x v="154"/>
    <x v="0"/>
    <n v="61"/>
    <x v="1"/>
  </r>
  <r>
    <n v="211"/>
    <x v="210"/>
    <s v="Maureen"/>
    <s v="Daisy"/>
    <s v="Majamanda"/>
    <x v="0"/>
    <x v="7"/>
    <s v="Malawi"/>
    <x v="6"/>
    <x v="3"/>
    <d v="2021-07-21T00:00:00"/>
    <d v="2020-03-01T00:00:00"/>
    <d v="2025-09-10T00:00:00"/>
    <n v="67"/>
    <m/>
    <m/>
    <m/>
    <n v="67"/>
    <x v="27"/>
    <x v="1"/>
    <s v="In progress: Above 60 months"/>
    <x v="2"/>
  </r>
  <r>
    <n v="212"/>
    <x v="211"/>
    <s v="Monday"/>
    <s v="Daniel"/>
    <s v="Olodu"/>
    <x v="1"/>
    <x v="7"/>
    <s v="Nigeria"/>
    <x v="0"/>
    <x v="1"/>
    <d v="2021-03-12T00:00:00"/>
    <d v="2020-03-01T00:00:00"/>
    <d v="2025-09-10T00:00:00"/>
    <n v="67"/>
    <m/>
    <m/>
    <m/>
    <n v="67"/>
    <x v="27"/>
    <x v="1"/>
    <s v="In progress: Above 60 months"/>
    <x v="2"/>
  </r>
  <r>
    <n v="213"/>
    <x v="212"/>
    <s v="Oluwatosin"/>
    <s v="Eunice"/>
    <s v="Olorunmoteni"/>
    <x v="0"/>
    <x v="7"/>
    <s v="Nigeria"/>
    <x v="0"/>
    <x v="0"/>
    <d v="2021-04-19T00:00:00"/>
    <d v="2020-03-01T00:00:00"/>
    <d v="2025-09-10T00:00:00"/>
    <n v="67"/>
    <m/>
    <m/>
    <m/>
    <n v="67"/>
    <x v="155"/>
    <x v="0"/>
    <n v="61"/>
    <x v="1"/>
  </r>
  <r>
    <n v="214"/>
    <x v="213"/>
    <s v="Omotade"/>
    <s v="Adebimpe"/>
    <s v="Ijarotimi"/>
    <x v="0"/>
    <x v="7"/>
    <s v="Nigeria"/>
    <x v="0"/>
    <x v="1"/>
    <d v="2021-01-21T00:00:00"/>
    <d v="2020-03-01T00:00:00"/>
    <d v="2025-09-10T00:00:00"/>
    <n v="67"/>
    <m/>
    <m/>
    <m/>
    <n v="67"/>
    <x v="27"/>
    <x v="1"/>
    <s v="In progress: Above 60 months"/>
    <x v="2"/>
  </r>
  <r>
    <n v="215"/>
    <x v="214"/>
    <s v="Patience"/>
    <m/>
    <s v="Shamu"/>
    <x v="0"/>
    <x v="7"/>
    <s v="Zimbabwe"/>
    <x v="2"/>
    <x v="2"/>
    <d v="2021-03-10T00:00:00"/>
    <d v="2020-03-01T00:00:00"/>
    <d v="2025-09-10T00:00:00"/>
    <n v="67"/>
    <m/>
    <m/>
    <m/>
    <n v="67"/>
    <x v="27"/>
    <x v="1"/>
    <s v="In progress: Above 60 months"/>
    <x v="2"/>
  </r>
  <r>
    <n v="216"/>
    <x v="215"/>
    <s v="Yolanda"/>
    <s v="Malele"/>
    <s v="Kolisa"/>
    <x v="0"/>
    <x v="9"/>
    <s v="South Africa"/>
    <x v="2"/>
    <x v="2"/>
    <d v="2016-03-01T00:00:00"/>
    <d v="2015-03-01T00:00:00"/>
    <d v="2025-09-10T00:00:00"/>
    <m/>
    <m/>
    <m/>
    <m/>
    <n v="75"/>
    <x v="12"/>
    <x v="0"/>
    <n v="75"/>
    <x v="1"/>
  </r>
  <r>
    <n v="217"/>
    <x v="216"/>
    <s v="Stefanie"/>
    <m/>
    <s v="Vermaak"/>
    <x v="0"/>
    <x v="7"/>
    <s v="South Africa"/>
    <x v="2"/>
    <x v="2"/>
    <d v="2019-08-01T00:00:00"/>
    <d v="2020-03-01T00:00:00"/>
    <d v="2025-09-10T00:00:00"/>
    <n v="67"/>
    <m/>
    <m/>
    <m/>
    <n v="67"/>
    <x v="27"/>
    <x v="1"/>
    <s v="In progress: Above 60 months"/>
    <x v="2"/>
  </r>
  <r>
    <n v="218"/>
    <x v="217"/>
    <s v="Takondwa"/>
    <s v="Connis"/>
    <s v="Bakuwa"/>
    <x v="0"/>
    <x v="7"/>
    <s v="Malawi"/>
    <x v="6"/>
    <x v="2"/>
    <d v="2021-10-10T00:00:00"/>
    <d v="2020-03-01T00:00:00"/>
    <d v="2025-09-10T00:00:00"/>
    <n v="67"/>
    <m/>
    <m/>
    <m/>
    <n v="67"/>
    <x v="27"/>
    <x v="1"/>
    <s v="In progress: Above 60 months"/>
    <x v="2"/>
  </r>
  <r>
    <n v="219"/>
    <x v="218"/>
    <s v="Temitope"/>
    <s v="Olumuyiwa"/>
    <s v="Ojo"/>
    <x v="1"/>
    <x v="7"/>
    <s v="Nigeria"/>
    <x v="0"/>
    <x v="2"/>
    <d v="2022-03-02T00:00:00"/>
    <d v="2020-03-01T00:00:00"/>
    <d v="2025-09-10T00:00:00"/>
    <n v="67"/>
    <m/>
    <m/>
    <m/>
    <n v="67"/>
    <x v="27"/>
    <x v="1"/>
    <s v="In progress: Above 60 months"/>
    <x v="2"/>
  </r>
  <r>
    <n v="220"/>
    <x v="219"/>
    <s v="Yetunde"/>
    <s v="A"/>
    <s v="Onimode"/>
    <x v="0"/>
    <x v="7"/>
    <s v="Nigeria"/>
    <x v="1"/>
    <x v="2"/>
    <d v="2021-08-24T00:00:00"/>
    <d v="2020-03-01T00:00:00"/>
    <d v="2025-09-10T00:00:00"/>
    <n v="67"/>
    <m/>
    <m/>
    <m/>
    <n v="67"/>
    <x v="27"/>
    <x v="1"/>
    <s v="In progress: Above 60 months"/>
    <x v="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n v="1"/>
    <s v="C6/020"/>
    <s v="Aanuoluwapo"/>
    <s v="Omobolanle"/>
    <s v="Olajubu"/>
    <x v="0"/>
    <x v="0"/>
    <s v="Nigeria"/>
    <x v="0"/>
    <x v="0"/>
    <d v="2014-09-26T00:00:00"/>
    <d v="2016-03-01T00:00:00"/>
    <d v="2025-09-10T00:00:00"/>
    <m/>
    <m/>
    <m/>
    <m/>
    <n v="28"/>
    <x v="0"/>
    <x v="0"/>
    <n v="28"/>
    <x v="0"/>
  </r>
  <r>
    <n v="2"/>
    <s v="C9/015"/>
    <s v="Abiket"/>
    <s v="Nanfizat"/>
    <s v="Alamukii"/>
    <x v="0"/>
    <x v="1"/>
    <s v="Nigeria"/>
    <x v="1"/>
    <x v="1"/>
    <d v="2016-02-17T00:00:00"/>
    <d v="2019-03-01T00:00:00"/>
    <d v="2025-09-10T00:00:00"/>
    <m/>
    <m/>
    <m/>
    <m/>
    <n v="54"/>
    <x v="1"/>
    <x v="0"/>
    <n v="54"/>
    <x v="1"/>
  </r>
  <r>
    <n v="3"/>
    <s v="C9/018"/>
    <s v="Abimbola  "/>
    <s v="Margaret"/>
    <s v="Obimakinde"/>
    <x v="0"/>
    <x v="1"/>
    <s v="Nigeria"/>
    <x v="1"/>
    <x v="2"/>
    <d v="2019-07-01T00:00:00"/>
    <d v="2019-03-01T00:00:00"/>
    <d v="2025-09-10T00:00:00"/>
    <m/>
    <m/>
    <m/>
    <m/>
    <n v="58"/>
    <x v="2"/>
    <x v="0"/>
    <n v="58"/>
    <x v="1"/>
  </r>
  <r>
    <n v="4"/>
    <s v="C2/013"/>
    <s v="Abiodun"/>
    <s v="Olufunke"/>
    <s v="Oluwatoba"/>
    <x v="0"/>
    <x v="2"/>
    <s v="Nigeria"/>
    <x v="1"/>
    <x v="1"/>
    <d v="2012-01-12T00:00:00"/>
    <d v="2012-03-01T00:00:00"/>
    <d v="2025-09-10T00:00:00"/>
    <m/>
    <m/>
    <m/>
    <m/>
    <n v="93"/>
    <x v="3"/>
    <x v="0"/>
    <n v="93"/>
    <x v="1"/>
  </r>
  <r>
    <n v="5"/>
    <s v="C7/003"/>
    <s v="Abiola"/>
    <s v="Olubusola"/>
    <s v="Komolafe"/>
    <x v="0"/>
    <x v="3"/>
    <s v="Nigeria"/>
    <x v="0"/>
    <x v="0"/>
    <d v="2016-03-29T00:00:00"/>
    <d v="2017-03-01T00:00:00"/>
    <d v="2025-09-10T00:00:00"/>
    <m/>
    <m/>
    <m/>
    <m/>
    <n v="34"/>
    <x v="4"/>
    <x v="0"/>
    <n v="34"/>
    <x v="0"/>
  </r>
  <r>
    <n v="6"/>
    <s v="C2/001"/>
    <s v="Adebolajo"/>
    <m/>
    <s v="Adeyemo"/>
    <x v="1"/>
    <x v="2"/>
    <s v="Nigeria"/>
    <x v="1"/>
    <x v="1"/>
    <d v="2012-01-16T00:00:00"/>
    <d v="2012-03-01T00:00:00"/>
    <d v="2025-09-10T00:00:00"/>
    <n v="163"/>
    <m/>
    <m/>
    <m/>
    <n v="163"/>
    <x v="5"/>
    <x v="0"/>
    <n v="139"/>
    <x v="1"/>
  </r>
  <r>
    <n v="7"/>
    <s v="C3/001"/>
    <s v="Adefolarin"/>
    <s v="Olufolake"/>
    <s v="Adeyinka"/>
    <x v="0"/>
    <x v="4"/>
    <s v="Nigeria"/>
    <x v="1"/>
    <x v="1"/>
    <d v="2013-02-20T00:00:00"/>
    <d v="2013-03-01T00:00:00"/>
    <d v="2025-09-10T00:00:00"/>
    <m/>
    <m/>
    <m/>
    <m/>
    <n v="56"/>
    <x v="6"/>
    <x v="0"/>
    <n v="56"/>
    <x v="1"/>
  </r>
  <r>
    <n v="8"/>
    <s v="C8/002"/>
    <s v="Adeleye"/>
    <s v="Abiodun"/>
    <s v="Adeomi"/>
    <x v="1"/>
    <x v="5"/>
    <s v="Nigeria"/>
    <x v="0"/>
    <x v="2"/>
    <d v="2018-08-06T00:00:00"/>
    <d v="2018-03-01T00:00:00"/>
    <d v="2025-09-10T00:00:00"/>
    <m/>
    <m/>
    <m/>
    <m/>
    <n v="51"/>
    <x v="7"/>
    <x v="0"/>
    <n v="51"/>
    <x v="0"/>
  </r>
  <r>
    <n v="9"/>
    <s v="C2/007"/>
    <s v="Adeniyi"/>
    <s v="Francis"/>
    <s v="Fagbamigbe"/>
    <x v="1"/>
    <x v="2"/>
    <s v="Nigeria"/>
    <x v="1"/>
    <x v="1"/>
    <d v="2012-03-19T00:00:00"/>
    <d v="2012-03-01T00:00:00"/>
    <d v="2025-09-10T00:00:00"/>
    <m/>
    <m/>
    <m/>
    <m/>
    <n v="25"/>
    <x v="8"/>
    <x v="0"/>
    <n v="25"/>
    <x v="0"/>
  </r>
  <r>
    <n v="10"/>
    <s v="C3/004"/>
    <s v="Adesola"/>
    <s v="Oluwafunmilola"/>
    <s v="Olumide"/>
    <x v="0"/>
    <x v="4"/>
    <s v="Nigeria"/>
    <x v="1"/>
    <x v="1"/>
    <d v="2013-02-21T00:00:00"/>
    <d v="2013-03-01T00:00:00"/>
    <d v="2025-09-10T00:00:00"/>
    <m/>
    <m/>
    <m/>
    <m/>
    <n v="52"/>
    <x v="9"/>
    <x v="0"/>
    <n v="52"/>
    <x v="1"/>
  </r>
  <r>
    <n v="11"/>
    <s v="C4/002"/>
    <s v="Admire"/>
    <s v="Takuranhamo"/>
    <s v="Chikandiwa"/>
    <x v="1"/>
    <x v="6"/>
    <s v="South Africa"/>
    <x v="2"/>
    <x v="2"/>
    <d v="2017-03-15T00:00:00"/>
    <d v="2014-03-01T00:00:00"/>
    <d v="2025-09-10T00:00:00"/>
    <m/>
    <m/>
    <m/>
    <m/>
    <n v="69"/>
    <x v="10"/>
    <x v="0"/>
    <n v="69"/>
    <x v="1"/>
  </r>
  <r>
    <n v="12"/>
    <s v="C9/021"/>
    <s v="Alex "/>
    <s v="John"/>
    <s v="Ntamatungiro"/>
    <x v="1"/>
    <x v="1"/>
    <s v="Tanzania"/>
    <x v="3"/>
    <x v="2"/>
    <d v="2020-01-31T00:00:00"/>
    <d v="2019-03-01T00:00:00"/>
    <d v="2025-09-10T00:00:00"/>
    <m/>
    <m/>
    <m/>
    <m/>
    <n v="59"/>
    <x v="11"/>
    <x v="0"/>
    <n v="59"/>
    <x v="1"/>
  </r>
  <r>
    <n v="13"/>
    <s v="C7/002"/>
    <s v="Alexander"/>
    <s v="-"/>
    <s v="Kagaha"/>
    <x v="1"/>
    <x v="3"/>
    <s v="Uganda"/>
    <x v="4"/>
    <x v="2"/>
    <d v="2017-06-03T00:00:00"/>
    <d v="2017-03-01T00:00:00"/>
    <d v="2025-09-10T00:00:00"/>
    <m/>
    <m/>
    <m/>
    <m/>
    <n v="51"/>
    <x v="12"/>
    <x v="0"/>
    <n v="51"/>
    <x v="0"/>
  </r>
  <r>
    <n v="14"/>
    <s v="C10/001"/>
    <s v="Alice"/>
    <m/>
    <s v="Muhayimana"/>
    <x v="0"/>
    <x v="7"/>
    <s v="Rwanda"/>
    <x v="5"/>
    <x v="2"/>
    <d v="2020-01-31T00:00:00"/>
    <d v="2020-03-01T00:00:00"/>
    <d v="2025-09-10T00:00:00"/>
    <n v="67"/>
    <m/>
    <m/>
    <m/>
    <n v="67"/>
    <x v="13"/>
    <x v="0"/>
    <n v="55"/>
    <x v="1"/>
  </r>
  <r>
    <n v="15"/>
    <s v="C2/002"/>
    <s v="Alinane Linda"/>
    <m/>
    <s v="Nyondo-Mipando"/>
    <x v="0"/>
    <x v="2"/>
    <s v="Malawi"/>
    <x v="6"/>
    <x v="3"/>
    <d v="2012-01-09T00:00:00"/>
    <d v="2012-03-01T00:00:00"/>
    <d v="2025-09-10T00:00:00"/>
    <m/>
    <m/>
    <m/>
    <m/>
    <n v="49"/>
    <x v="14"/>
    <x v="0"/>
    <n v="49"/>
    <x v="0"/>
  </r>
  <r>
    <n v="16"/>
    <s v="C4/003"/>
    <s v="Andrew"/>
    <s v="-"/>
    <s v="Tamale"/>
    <x v="1"/>
    <x v="6"/>
    <s v="Uganda"/>
    <x v="4"/>
    <x v="4"/>
    <d v="2014-03-12T00:00:00"/>
    <d v="2014-03-01T00:00:00"/>
    <d v="2025-09-10T00:00:00"/>
    <m/>
    <m/>
    <m/>
    <m/>
    <n v="37"/>
    <x v="15"/>
    <x v="0"/>
    <n v="37"/>
    <x v="0"/>
  </r>
  <r>
    <n v="17"/>
    <s v="C3/002"/>
    <s v="Angeline"/>
    <m/>
    <s v="Chepchirchir"/>
    <x v="0"/>
    <x v="4"/>
    <s v="Kenya"/>
    <x v="7"/>
    <x v="5"/>
    <d v="2013-02-24T00:00:00"/>
    <d v="2013-03-01T00:00:00"/>
    <d v="2025-09-10T00:00:00"/>
    <m/>
    <m/>
    <m/>
    <m/>
    <n v="82"/>
    <x v="16"/>
    <x v="0"/>
    <n v="82"/>
    <x v="1"/>
  </r>
  <r>
    <n v="18"/>
    <s v="C3/020"/>
    <s v="Anitha"/>
    <s v="-"/>
    <s v="Philbert"/>
    <x v="0"/>
    <x v="4"/>
    <s v="Tanzania"/>
    <x v="8"/>
    <x v="6"/>
    <d v="2012-10-23T00:00:00"/>
    <d v="2013-03-01T00:00:00"/>
    <d v="2025-09-10T00:00:00"/>
    <m/>
    <m/>
    <m/>
    <m/>
    <n v="42"/>
    <x v="17"/>
    <x v="0"/>
    <n v="42"/>
    <x v="0"/>
  </r>
  <r>
    <n v="19"/>
    <s v="C3/003"/>
    <s v="Anne"/>
    <s v="Majuma"/>
    <s v="Khisa"/>
    <x v="0"/>
    <x v="4"/>
    <s v="Kenya"/>
    <x v="7"/>
    <x v="5"/>
    <d v="2012-07-07T00:00:00"/>
    <d v="2013-03-01T00:00:00"/>
    <d v="2025-09-10T00:00:00"/>
    <m/>
    <m/>
    <m/>
    <m/>
    <n v="46"/>
    <x v="18"/>
    <x v="0"/>
    <n v="46"/>
    <x v="0"/>
  </r>
  <r>
    <n v="20"/>
    <s v="C8/014"/>
    <s v="Atupele"/>
    <s v="Ngina"/>
    <s v="Mulaga"/>
    <x v="0"/>
    <x v="5"/>
    <s v="Malawi"/>
    <x v="6"/>
    <x v="3"/>
    <d v="2018-04-01T00:00:00"/>
    <d v="2018-03-01T00:00:00"/>
    <d v="2025-09-10T00:00:00"/>
    <m/>
    <m/>
    <m/>
    <m/>
    <n v="58"/>
    <x v="19"/>
    <x v="0"/>
    <n v="58"/>
    <x v="1"/>
  </r>
  <r>
    <n v="21"/>
    <s v="C2/003"/>
    <s v="Austin"/>
    <s v="Henderson"/>
    <s v="Mtethiwa"/>
    <x v="1"/>
    <x v="2"/>
    <s v="Malawi"/>
    <x v="6"/>
    <x v="3"/>
    <d v="2012-03-09T00:00:00"/>
    <d v="2012-03-01T00:00:00"/>
    <d v="2025-09-10T00:00:00"/>
    <m/>
    <m/>
    <m/>
    <m/>
    <n v="57"/>
    <x v="20"/>
    <x v="0"/>
    <n v="57"/>
    <x v="1"/>
  </r>
  <r>
    <n v="22"/>
    <s v="C4/001"/>
    <s v="Ayodele"/>
    <s v="John"/>
    <s v="Alonge"/>
    <x v="1"/>
    <x v="6"/>
    <s v="Nigeria"/>
    <x v="1"/>
    <x v="5"/>
    <d v="2015-09-30T00:00:00"/>
    <d v="2014-03-01T00:00:00"/>
    <d v="2025-09-10T00:00:00"/>
    <m/>
    <m/>
    <m/>
    <m/>
    <n v="46"/>
    <x v="21"/>
    <x v="0"/>
    <n v="46"/>
    <x v="0"/>
  </r>
  <r>
    <n v="23"/>
    <s v="C1/001"/>
    <s v="Babatunde"/>
    <s v="Olubayo"/>
    <s v="Adedokun"/>
    <x v="1"/>
    <x v="8"/>
    <s v="Nigeria"/>
    <x v="1"/>
    <x v="1"/>
    <d v="2011-03-01T00:00:00"/>
    <d v="2011-04-01T00:00:00"/>
    <d v="2025-09-10T00:00:00"/>
    <m/>
    <m/>
    <m/>
    <m/>
    <n v="70"/>
    <x v="22"/>
    <x v="0"/>
    <n v="70"/>
    <x v="1"/>
  </r>
  <r>
    <n v="24"/>
    <s v="C6/001"/>
    <s v="Beatrice"/>
    <s v="Waitherero"/>
    <s v="Maina"/>
    <x v="0"/>
    <x v="0"/>
    <s v="Kenya"/>
    <x v="9"/>
    <x v="2"/>
    <d v="2017-03-22T00:00:00"/>
    <d v="2016-03-01T00:00:00"/>
    <d v="2025-09-10T00:00:00"/>
    <m/>
    <m/>
    <m/>
    <m/>
    <n v="67"/>
    <x v="23"/>
    <x v="0"/>
    <n v="67"/>
    <x v="1"/>
  </r>
  <r>
    <n v="25"/>
    <s v="C10/006"/>
    <s v="Beryl"/>
    <s v="Chelangat"/>
    <s v="Maritim"/>
    <x v="0"/>
    <x v="7"/>
    <s v="Kenya"/>
    <x v="10"/>
    <x v="2"/>
    <d v="2020-07-01T00:00:00"/>
    <d v="2020-03-01T00:00:00"/>
    <d v="2025-09-10T00:00:00"/>
    <m/>
    <m/>
    <m/>
    <m/>
    <n v="43"/>
    <x v="24"/>
    <x v="0"/>
    <n v="43"/>
    <x v="0"/>
  </r>
  <r>
    <n v="26"/>
    <s v="C6/002"/>
    <s v="Betty"/>
    <s v="Karimi"/>
    <s v="Mwiti"/>
    <x v="0"/>
    <x v="0"/>
    <s v="Kenya"/>
    <x v="7"/>
    <x v="5"/>
    <d v="2016-11-30T00:00:00"/>
    <d v="2016-03-01T00:00:00"/>
    <d v="2025-09-10T00:00:00"/>
    <m/>
    <d v="2020-04-20T00:00:00"/>
    <d v="2020-06-11T00:00:00"/>
    <n v="2"/>
    <n v="52"/>
    <x v="25"/>
    <x v="0"/>
    <n v="52"/>
    <x v="1"/>
  </r>
  <r>
    <n v="27"/>
    <s v="C7/004"/>
    <s v="Blessings"/>
    <s v="Nyasilia Kaunda"/>
    <s v="Kaunda-Khangamwa"/>
    <x v="0"/>
    <x v="3"/>
    <s v="Malawi"/>
    <x v="6"/>
    <x v="2"/>
    <d v="2017-04-30T00:00:00"/>
    <d v="2017-03-01T00:00:00"/>
    <d v="2025-09-10T00:00:00"/>
    <m/>
    <m/>
    <m/>
    <m/>
    <n v="51"/>
    <x v="12"/>
    <x v="0"/>
    <n v="51"/>
    <x v="0"/>
  </r>
  <r>
    <n v="28"/>
    <s v="C4/004"/>
    <s v="Boladale"/>
    <s v="Moyosore"/>
    <s v="Mapayi"/>
    <x v="0"/>
    <x v="6"/>
    <s v="Nigeria"/>
    <x v="0"/>
    <x v="0"/>
    <d v="2013-03-15T00:00:00"/>
    <d v="2014-03-01T00:00:00"/>
    <d v="2025-09-10T00:00:00"/>
    <m/>
    <m/>
    <m/>
    <m/>
    <n v="37"/>
    <x v="26"/>
    <x v="0"/>
    <n v="37"/>
    <x v="0"/>
  </r>
  <r>
    <n v="29"/>
    <s v="C2/008"/>
    <s v="Tumwine"/>
    <m/>
    <s v="Gabriel"/>
    <x v="1"/>
    <x v="2"/>
    <s v="Uganda"/>
    <x v="4"/>
    <x v="4"/>
    <d v="2012-01-25T00:00:00"/>
    <d v="2012-03-01T00:00:00"/>
    <d v="2025-09-10T00:00:00"/>
    <n v="163"/>
    <m/>
    <m/>
    <m/>
    <n v="163"/>
    <x v="27"/>
    <x v="1"/>
    <s v="In progress: Above 60 months"/>
    <x v="2"/>
  </r>
  <r>
    <n v="30"/>
    <s v="C4/005"/>
    <s v="Bolutife"/>
    <s v="Ayokunnu"/>
    <s v="Olusanya"/>
    <x v="1"/>
    <x v="6"/>
    <s v="Nigeria"/>
    <x v="1"/>
    <x v="1"/>
    <d v="2014-07-10T00:00:00"/>
    <d v="2014-03-01T00:00:00"/>
    <d v="2025-09-10T00:00:00"/>
    <m/>
    <m/>
    <m/>
    <m/>
    <n v="85"/>
    <x v="28"/>
    <x v="0"/>
    <n v="85"/>
    <x v="1"/>
  </r>
  <r>
    <n v="31"/>
    <s v="C1/003"/>
    <s v="Caroline"/>
    <s v="Sultan"/>
    <s v="Sambai"/>
    <x v="0"/>
    <x v="8"/>
    <s v="Kenya"/>
    <x v="10"/>
    <x v="7"/>
    <d v="2011-10-11T00:00:00"/>
    <d v="2011-04-01T00:00:00"/>
    <d v="2025-09-10T00:00:00"/>
    <m/>
    <m/>
    <m/>
    <m/>
    <n v="36"/>
    <x v="8"/>
    <x v="0"/>
    <n v="36"/>
    <x v="0"/>
  </r>
  <r>
    <n v="32"/>
    <s v="C4/007"/>
    <s v="Caroline"/>
    <s v="Jepkoech"/>
    <s v="Sawe"/>
    <x v="0"/>
    <x v="6"/>
    <s v="Kenya"/>
    <x v="10"/>
    <x v="5"/>
    <d v="2014-04-01T00:00:00"/>
    <d v="2014-03-01T00:00:00"/>
    <d v="2025-09-10T00:00:00"/>
    <m/>
    <m/>
    <m/>
    <m/>
    <n v="91"/>
    <x v="29"/>
    <x v="0"/>
    <n v="91"/>
    <x v="1"/>
  </r>
  <r>
    <n v="33"/>
    <s v="C7/006"/>
    <s v="Catherine"/>
    <s v="Mawia"/>
    <s v="Musyoka"/>
    <x v="0"/>
    <x v="3"/>
    <s v="Kenya"/>
    <x v="7"/>
    <x v="5"/>
    <d v="2017-06-30T00:00:00"/>
    <d v="2017-03-01T00:00:00"/>
    <d v="2025-09-10T00:00:00"/>
    <m/>
    <m/>
    <m/>
    <m/>
    <n v="55"/>
    <x v="30"/>
    <x v="0"/>
    <n v="55"/>
    <x v="1"/>
  </r>
  <r>
    <n v="34"/>
    <s v="C5/002"/>
    <s v="Celestin"/>
    <m/>
    <s v="Ndikumana"/>
    <x v="1"/>
    <x v="9"/>
    <s v="Rwanda"/>
    <x v="5"/>
    <x v="7"/>
    <d v="2017-09-15T00:00:00"/>
    <d v="2015-03-01T00:00:00"/>
    <d v="2025-09-10T00:00:00"/>
    <m/>
    <m/>
    <m/>
    <m/>
    <n v="58"/>
    <x v="31"/>
    <x v="0"/>
    <n v="58"/>
    <x v="1"/>
  </r>
  <r>
    <n v="35"/>
    <s v="C7/005"/>
    <s v="Celestin"/>
    <m/>
    <s v="Banamwana"/>
    <x v="1"/>
    <x v="3"/>
    <s v="Rwanda"/>
    <x v="5"/>
    <x v="4"/>
    <d v="2017-04-30T00:00:00"/>
    <d v="2017-03-01T00:00:00"/>
    <d v="2025-09-10T00:00:00"/>
    <m/>
    <m/>
    <m/>
    <m/>
    <n v="82"/>
    <x v="32"/>
    <x v="0"/>
    <n v="82"/>
    <x v="1"/>
  </r>
  <r>
    <n v="36"/>
    <s v="C1/002"/>
    <s v="Celine"/>
    <m/>
    <s v="Niwemahoro"/>
    <x v="0"/>
    <x v="8"/>
    <s v="Rwanda"/>
    <x v="5"/>
    <x v="6"/>
    <d v="2011-03-14T00:00:00"/>
    <d v="2011-04-01T00:00:00"/>
    <d v="2025-09-10T00:00:00"/>
    <m/>
    <m/>
    <m/>
    <m/>
    <n v="79"/>
    <x v="33"/>
    <x v="0"/>
    <n v="79"/>
    <x v="1"/>
  </r>
  <r>
    <n v="37"/>
    <s v="C3/006"/>
    <s v="Charles"/>
    <s v="Masulani"/>
    <s v="Mwale"/>
    <x v="1"/>
    <x v="4"/>
    <s v="Rwanda"/>
    <x v="5"/>
    <x v="8"/>
    <d v="2012-10-18T00:00:00"/>
    <d v="2013-03-01T00:00:00"/>
    <d v="2025-09-10T00:00:00"/>
    <m/>
    <m/>
    <m/>
    <m/>
    <n v="57"/>
    <x v="34"/>
    <x v="0"/>
    <n v="57"/>
    <x v="1"/>
  </r>
  <r>
    <n v="38"/>
    <s v="C9/008"/>
    <s v="Charles "/>
    <m/>
    <s v="Ssemugabo"/>
    <x v="1"/>
    <x v="1"/>
    <s v="Uganda"/>
    <x v="4"/>
    <x v="4"/>
    <d v="2019-07-01T00:00:00"/>
    <d v="2019-03-01T00:00:00"/>
    <d v="2025-09-10T00:00:00"/>
    <m/>
    <m/>
    <m/>
    <m/>
    <n v="55"/>
    <x v="35"/>
    <x v="0"/>
    <n v="55"/>
    <x v="1"/>
  </r>
  <r>
    <n v="39"/>
    <s v="C5/001"/>
    <s v="Cheikh Mbacké"/>
    <m/>
    <s v="Faye"/>
    <x v="1"/>
    <x v="9"/>
    <s v="Senegal"/>
    <x v="9"/>
    <x v="2"/>
    <d v="2016-01-01T00:00:00"/>
    <d v="2015-03-01T00:00:00"/>
    <d v="2025-09-10T00:00:00"/>
    <m/>
    <m/>
    <m/>
    <m/>
    <n v="52"/>
    <x v="36"/>
    <x v="0"/>
    <n v="52"/>
    <x v="1"/>
  </r>
  <r>
    <n v="40"/>
    <s v="C10/007"/>
    <s v="Chinenyenwa"/>
    <s v="Maria Dorathy"/>
    <s v="Ohia"/>
    <x v="0"/>
    <x v="7"/>
    <s v="Nigeria"/>
    <x v="1"/>
    <x v="1"/>
    <m/>
    <d v="2020-03-01T00:00:00"/>
    <d v="2025-09-10T00:00:00"/>
    <m/>
    <m/>
    <m/>
    <m/>
    <n v="22"/>
    <x v="37"/>
    <x v="0"/>
    <n v="22"/>
    <x v="0"/>
  </r>
  <r>
    <n v="41"/>
    <s v="C4/006"/>
    <s v="Chrispus"/>
    <s v="-"/>
    <s v="Mayora"/>
    <x v="1"/>
    <x v="6"/>
    <s v="Uganda"/>
    <x v="4"/>
    <x v="2"/>
    <d v="2015-01-01T00:00:00"/>
    <d v="2014-03-01T00:00:00"/>
    <d v="2025-09-10T00:00:00"/>
    <m/>
    <m/>
    <m/>
    <m/>
    <n v="89"/>
    <x v="38"/>
    <x v="0"/>
    <n v="89"/>
    <x v="1"/>
  </r>
  <r>
    <n v="42"/>
    <s v="C8/008"/>
    <s v="Christine"/>
    <s v="Minoo"/>
    <s v="Mbindyo"/>
    <x v="0"/>
    <x v="5"/>
    <s v="Kenya"/>
    <x v="7"/>
    <x v="5"/>
    <d v="2018-10-01T00:00:00"/>
    <d v="2018-03-01T00:00:00"/>
    <d v="2025-09-10T00:00:00"/>
    <m/>
    <m/>
    <m/>
    <m/>
    <n v="50"/>
    <x v="39"/>
    <x v="0"/>
    <n v="50"/>
    <x v="0"/>
  </r>
  <r>
    <n v="43"/>
    <s v="C2/004"/>
    <s v="Diana"/>
    <s v="-"/>
    <s v="Menya"/>
    <x v="0"/>
    <x v="2"/>
    <s v="Kenya"/>
    <x v="10"/>
    <x v="7"/>
    <d v="2013-03-01T00:00:00"/>
    <d v="2012-03-01T00:00:00"/>
    <d v="2025-09-10T00:00:00"/>
    <m/>
    <m/>
    <m/>
    <m/>
    <n v="57"/>
    <x v="20"/>
    <x v="0"/>
    <n v="57"/>
    <x v="1"/>
  </r>
  <r>
    <n v="44"/>
    <s v="C4/008"/>
    <s v="Dieter"/>
    <m/>
    <s v="Hartmann"/>
    <x v="1"/>
    <x v="6"/>
    <s v="South Africa"/>
    <x v="2"/>
    <x v="2"/>
    <d v="2013-12-09T00:00:00"/>
    <d v="2014-03-01T00:00:00"/>
    <d v="2025-09-10T00:00:00"/>
    <m/>
    <m/>
    <m/>
    <m/>
    <n v="101"/>
    <x v="40"/>
    <x v="0"/>
    <n v="101"/>
    <x v="1"/>
  </r>
  <r>
    <n v="45"/>
    <s v="C3/009"/>
    <s v="Evangeline"/>
    <s v="Wawira"/>
    <s v="Njiru"/>
    <x v="0"/>
    <x v="4"/>
    <s v="Kenya"/>
    <x v="10"/>
    <x v="7"/>
    <d v="2012-09-01T00:00:00"/>
    <d v="2013-03-01T00:00:00"/>
    <d v="2025-09-10T00:00:00"/>
    <n v="151"/>
    <m/>
    <m/>
    <m/>
    <n v="151"/>
    <x v="27"/>
    <x v="1"/>
    <s v="In progress: Above 60 months"/>
    <x v="2"/>
  </r>
  <r>
    <n v="46"/>
    <s v="C1/004"/>
    <s v="Dieudonne"/>
    <m/>
    <s v="Uwizeye"/>
    <x v="1"/>
    <x v="8"/>
    <s v="Rwanda"/>
    <x v="5"/>
    <x v="6"/>
    <d v="2011-06-01T00:00:00"/>
    <d v="2011-04-01T00:00:00"/>
    <d v="2025-09-10T00:00:00"/>
    <m/>
    <m/>
    <m/>
    <m/>
    <n v="56"/>
    <x v="41"/>
    <x v="0"/>
    <n v="56"/>
    <x v="1"/>
  </r>
  <r>
    <n v="47"/>
    <s v="C3/011"/>
    <s v="Emmanuel"/>
    <m/>
    <s v="Shema"/>
    <x v="1"/>
    <x v="4"/>
    <s v="Rwanda"/>
    <x v="5"/>
    <x v="7"/>
    <d v="2013-03-27T00:00:00"/>
    <d v="2013-03-01T00:00:00"/>
    <d v="2025-09-10T00:00:00"/>
    <n v="151"/>
    <m/>
    <m/>
    <m/>
    <n v="151"/>
    <x v="27"/>
    <x v="1"/>
    <s v="In progress: Above 60 months"/>
    <x v="2"/>
  </r>
  <r>
    <n v="48"/>
    <s v="C5/006"/>
    <s v="Emmanuel"/>
    <s v="Wilson"/>
    <s v="Kaindoa"/>
    <x v="1"/>
    <x v="9"/>
    <s v="Tanzania"/>
    <x v="3"/>
    <x v="2"/>
    <d v="2015-08-15T00:00:00"/>
    <d v="2015-03-01T00:00:00"/>
    <d v="2025-09-10T00:00:00"/>
    <m/>
    <m/>
    <m/>
    <m/>
    <n v="58"/>
    <x v="31"/>
    <x v="0"/>
    <n v="58"/>
    <x v="1"/>
  </r>
  <r>
    <n v="49"/>
    <s v="C6/006"/>
    <s v="Eniola"/>
    <m/>
    <s v="Bambgboye"/>
    <x v="1"/>
    <x v="0"/>
    <s v="Nigeria"/>
    <x v="1"/>
    <x v="1"/>
    <d v="2016-08-08T00:00:00"/>
    <d v="2016-03-01T00:00:00"/>
    <d v="2025-09-10T00:00:00"/>
    <m/>
    <d v="2020-03-17T00:00:00"/>
    <d v="2021-02-15T00:00:00"/>
    <n v="11"/>
    <n v="50"/>
    <x v="42"/>
    <x v="0"/>
    <n v="50"/>
    <x v="0"/>
  </r>
  <r>
    <n v="50"/>
    <s v="C7/007"/>
    <s v="Eniola"/>
    <s v="Olubukola"/>
    <s v="Cadmus"/>
    <x v="0"/>
    <x v="3"/>
    <s v="Nigeria"/>
    <x v="1"/>
    <x v="1"/>
    <d v="2017-09-04T00:00:00"/>
    <d v="2017-03-01T00:00:00"/>
    <d v="2025-09-10T00:00:00"/>
    <m/>
    <d v="2020-09-04T00:00:00"/>
    <d v="2021-03-01T00:00:00"/>
    <n v="6"/>
    <n v="49"/>
    <x v="29"/>
    <x v="0"/>
    <n v="49"/>
    <x v="0"/>
  </r>
  <r>
    <n v="51"/>
    <s v="C9/001"/>
    <s v="Ernest"/>
    <s v="Yamie"/>
    <s v="Moya"/>
    <x v="1"/>
    <x v="1"/>
    <s v="Malawi"/>
    <x v="6"/>
    <x v="3"/>
    <d v="2019-09-01T00:00:00"/>
    <d v="2019-03-01T00:00:00"/>
    <d v="2025-09-10T00:00:00"/>
    <m/>
    <m/>
    <m/>
    <m/>
    <n v="60"/>
    <x v="43"/>
    <x v="0"/>
    <n v="60"/>
    <x v="1"/>
  </r>
  <r>
    <n v="52"/>
    <s v="C1/007"/>
    <s v="Esnat"/>
    <s v="Dorothy"/>
    <s v="Chirwa"/>
    <x v="0"/>
    <x v="8"/>
    <s v="Malawi"/>
    <x v="6"/>
    <x v="2"/>
    <d v="2011-02-03T00:00:00"/>
    <d v="2011-04-01T00:00:00"/>
    <d v="2025-09-10T00:00:00"/>
    <m/>
    <m/>
    <m/>
    <m/>
    <n v="67"/>
    <x v="44"/>
    <x v="0"/>
    <n v="67"/>
    <x v="1"/>
  </r>
  <r>
    <n v="53"/>
    <s v="C1/013"/>
    <s v="Esther"/>
    <s v="Clyde"/>
    <s v="Nabakwe"/>
    <x v="0"/>
    <x v="8"/>
    <s v="Kenya"/>
    <x v="10"/>
    <x v="7"/>
    <d v="2011-03-03T00:00:00"/>
    <d v="2011-04-01T00:00:00"/>
    <d v="2025-09-10T00:00:00"/>
    <m/>
    <m/>
    <m/>
    <m/>
    <n v="101"/>
    <x v="45"/>
    <x v="0"/>
    <n v="101"/>
    <x v="1"/>
  </r>
  <r>
    <n v="54"/>
    <s v="C5/003"/>
    <s v="Esther"/>
    <s v="Kikelomo"/>
    <s v="Afolabi"/>
    <x v="0"/>
    <x v="9"/>
    <s v="Nigeria"/>
    <x v="0"/>
    <x v="0"/>
    <d v="2014-04-19T00:00:00"/>
    <d v="2015-03-01T00:00:00"/>
    <d v="2025-09-10T00:00:00"/>
    <m/>
    <m/>
    <m/>
    <m/>
    <n v="39"/>
    <x v="46"/>
    <x v="0"/>
    <n v="39"/>
    <x v="0"/>
  </r>
  <r>
    <n v="55"/>
    <s v="C2/005"/>
    <s v="Evaline"/>
    <m/>
    <s v="Mcharo"/>
    <x v="0"/>
    <x v="2"/>
    <s v="Tanzania"/>
    <x v="8"/>
    <x v="5"/>
    <d v="2012-02-07T00:00:00"/>
    <d v="2012-03-01T00:00:00"/>
    <d v="2025-09-10T00:00:00"/>
    <m/>
    <m/>
    <m/>
    <m/>
    <n v="58"/>
    <x v="18"/>
    <x v="0"/>
    <n v="58"/>
    <x v="1"/>
  </r>
  <r>
    <n v="56"/>
    <s v="C3/021"/>
    <s v="Providence"/>
    <s v="Jechirchir"/>
    <s v="Kiptoo"/>
    <x v="0"/>
    <x v="4"/>
    <s v="Kenya"/>
    <x v="10"/>
    <x v="7"/>
    <d v="2012-09-01T00:00:00"/>
    <d v="2013-03-01T00:00:00"/>
    <d v="2025-09-10T00:00:00"/>
    <n v="151"/>
    <m/>
    <m/>
    <m/>
    <n v="151"/>
    <x v="27"/>
    <x v="1"/>
    <s v="In progress: Above 60 months"/>
    <x v="2"/>
  </r>
  <r>
    <n v="57"/>
    <s v="C9/010"/>
    <s v="Evelyne"/>
    <m/>
    <s v="Kantarama"/>
    <x v="0"/>
    <x v="1"/>
    <s v="Rwanda"/>
    <x v="5"/>
    <x v="8"/>
    <d v="2019-12-11T00:00:00"/>
    <d v="2019-03-01T00:00:00"/>
    <d v="2025-09-10T00:00:00"/>
    <m/>
    <m/>
    <m/>
    <m/>
    <n v="56"/>
    <x v="47"/>
    <x v="0"/>
    <n v="56"/>
    <x v="1"/>
  </r>
  <r>
    <n v="58"/>
    <s v="C8/020"/>
    <s v="Faustin"/>
    <m/>
    <s v="Ntirenganya"/>
    <x v="1"/>
    <x v="5"/>
    <s v="Rwanda"/>
    <x v="5"/>
    <x v="8"/>
    <d v="2018-09-01T00:00:00"/>
    <d v="2018-03-01T00:00:00"/>
    <d v="2025-09-10T00:00:00"/>
    <n v="91"/>
    <m/>
    <m/>
    <m/>
    <n v="91"/>
    <x v="48"/>
    <x v="0"/>
    <n v="69"/>
    <x v="1"/>
  </r>
  <r>
    <n v="59"/>
    <s v="C7/011"/>
    <s v="Felishana"/>
    <s v="Jepkosgei"/>
    <s v="Cherop"/>
    <x v="0"/>
    <x v="3"/>
    <s v="Kenya"/>
    <x v="10"/>
    <x v="7"/>
    <d v="2017-08-31T00:00:00"/>
    <d v="2017-03-01T00:00:00"/>
    <d v="2025-09-10T00:00:00"/>
    <m/>
    <m/>
    <m/>
    <m/>
    <n v="69"/>
    <x v="49"/>
    <x v="0"/>
    <n v="69"/>
    <x v="1"/>
  </r>
  <r>
    <n v="60"/>
    <s v="C5/009"/>
    <s v="Felix"/>
    <m/>
    <s v="Khuluza"/>
    <x v="1"/>
    <x v="9"/>
    <s v="Malawi"/>
    <x v="6"/>
    <x v="3"/>
    <d v="2015-02-02T00:00:00"/>
    <d v="2015-03-01T00:00:00"/>
    <d v="2025-09-10T00:00:00"/>
    <m/>
    <m/>
    <m/>
    <m/>
    <n v="46"/>
    <x v="50"/>
    <x v="0"/>
    <n v="46"/>
    <x v="0"/>
  </r>
  <r>
    <n v="61"/>
    <s v="C4/011"/>
    <s v="Flavia"/>
    <s v="Kiweewa"/>
    <s v="Matovu"/>
    <x v="0"/>
    <x v="6"/>
    <s v="Uganda"/>
    <x v="4"/>
    <x v="2"/>
    <d v="2017-05-31T00:00:00"/>
    <d v="2014-03-01T00:00:00"/>
    <d v="2025-09-10T00:00:00"/>
    <m/>
    <m/>
    <m/>
    <m/>
    <n v="93"/>
    <x v="51"/>
    <x v="0"/>
    <n v="93"/>
    <x v="1"/>
  </r>
  <r>
    <n v="62"/>
    <s v="C7/012"/>
    <s v="Folake"/>
    <s v="Barakat"/>
    <s v="Lawal"/>
    <x v="0"/>
    <x v="3"/>
    <s v="Nigeria"/>
    <x v="1"/>
    <x v="1"/>
    <d v="2017-04-03T00:00:00"/>
    <d v="2017-03-01T00:00:00"/>
    <d v="2025-09-10T00:00:00"/>
    <m/>
    <d v="2020-09-03T00:00:00"/>
    <d v="2021-04-01T00:00:00"/>
    <n v="7"/>
    <n v="48"/>
    <x v="52"/>
    <x v="0"/>
    <n v="48"/>
    <x v="0"/>
  </r>
  <r>
    <n v="63"/>
    <s v="C8/016"/>
    <s v="Folashayo"/>
    <s v="Ikenna Peter"/>
    <s v="Adeniji"/>
    <x v="1"/>
    <x v="5"/>
    <s v="Nigeria"/>
    <x v="1"/>
    <x v="2"/>
    <d v="2018-08-06T00:00:00"/>
    <d v="2018-03-01T00:00:00"/>
    <d v="2025-09-10T00:00:00"/>
    <m/>
    <m/>
    <m/>
    <m/>
    <n v="43"/>
    <x v="53"/>
    <x v="0"/>
    <n v="43"/>
    <x v="0"/>
  </r>
  <r>
    <n v="64"/>
    <s v="C5/008"/>
    <s v="Folusho"/>
    <s v="Mubowale"/>
    <s v="Balogun"/>
    <x v="0"/>
    <x v="9"/>
    <s v="Nigeria"/>
    <x v="1"/>
    <x v="1"/>
    <d v="2014-08-01T00:00:00"/>
    <d v="2015-03-01T00:00:00"/>
    <d v="2025-09-10T00:00:00"/>
    <m/>
    <m/>
    <m/>
    <m/>
    <n v="59"/>
    <x v="54"/>
    <x v="0"/>
    <n v="59"/>
    <x v="1"/>
  </r>
  <r>
    <n v="65"/>
    <s v="C8/021"/>
    <s v="Foluso"/>
    <s v="Ayobami"/>
    <s v="Atiba"/>
    <x v="0"/>
    <x v="5"/>
    <s v="Nigeria"/>
    <x v="1"/>
    <x v="2"/>
    <d v="2018-06-10T00:00:00"/>
    <d v="2018-03-01T00:00:00"/>
    <d v="2025-09-10T00:00:00"/>
    <n v="91"/>
    <m/>
    <m/>
    <m/>
    <n v="91"/>
    <x v="55"/>
    <x v="0"/>
    <n v="77"/>
    <x v="1"/>
  </r>
  <r>
    <n v="66"/>
    <s v="C1/010"/>
    <s v="François"/>
    <m/>
    <s v="Niragire"/>
    <x v="1"/>
    <x v="8"/>
    <s v="Rwanda"/>
    <x v="5"/>
    <x v="8"/>
    <d v="2011-10-07T00:00:00"/>
    <d v="2011-04-01T00:00:00"/>
    <d v="2025-09-10T00:00:00"/>
    <m/>
    <m/>
    <m/>
    <m/>
    <n v="76"/>
    <x v="56"/>
    <x v="0"/>
    <n v="76"/>
    <x v="1"/>
  </r>
  <r>
    <n v="67"/>
    <s v="C5/010"/>
    <s v="Fred"/>
    <m/>
    <s v="Maniragaba"/>
    <x v="1"/>
    <x v="9"/>
    <s v="Uganda"/>
    <x v="4"/>
    <x v="4"/>
    <d v="2015-05-01T00:00:00"/>
    <d v="2015-03-01T00:00:00"/>
    <d v="2025-09-10T00:00:00"/>
    <m/>
    <m/>
    <m/>
    <m/>
    <n v="53"/>
    <x v="57"/>
    <x v="0"/>
    <n v="53"/>
    <x v="1"/>
  </r>
  <r>
    <n v="68"/>
    <s v="C10/010"/>
    <s v="Frederick "/>
    <m/>
    <s v="Oporia"/>
    <x v="1"/>
    <x v="7"/>
    <s v="Uganda"/>
    <x v="4"/>
    <x v="4"/>
    <d v="2020-08-31T00:00:00"/>
    <d v="2020-03-01T00:00:00"/>
    <d v="2025-09-10T00:00:00"/>
    <m/>
    <m/>
    <m/>
    <m/>
    <n v="45"/>
    <x v="48"/>
    <x v="0"/>
    <n v="45"/>
    <x v="0"/>
  </r>
  <r>
    <n v="69"/>
    <s v="C3/012"/>
    <s v="Fredrick"/>
    <s v="Okoth"/>
    <s v="Okaka"/>
    <x v="1"/>
    <x v="4"/>
    <s v="Kenya"/>
    <x v="10"/>
    <x v="7"/>
    <d v="2012-08-09T00:00:00"/>
    <d v="2013-03-01T00:00:00"/>
    <d v="2025-09-10T00:00:00"/>
    <m/>
    <m/>
    <m/>
    <m/>
    <n v="45"/>
    <x v="58"/>
    <x v="0"/>
    <n v="45"/>
    <x v="0"/>
  </r>
  <r>
    <n v="70"/>
    <s v="C1/009"/>
    <s v="Fresier"/>
    <m/>
    <s v="Maseko"/>
    <x v="1"/>
    <x v="8"/>
    <s v="Malawi"/>
    <x v="6"/>
    <x v="3"/>
    <d v="2011-01-01T00:00:00"/>
    <d v="2011-04-01T00:00:00"/>
    <d v="2025-09-10T00:00:00"/>
    <m/>
    <m/>
    <m/>
    <m/>
    <n v="65"/>
    <x v="59"/>
    <x v="0"/>
    <n v="65"/>
    <x v="1"/>
  </r>
  <r>
    <n v="71"/>
    <s v="C7/013"/>
    <s v="Funmilola"/>
    <s v="Folasade"/>
    <s v="Oyinlola"/>
    <x v="0"/>
    <x v="3"/>
    <s v="Nigeria"/>
    <x v="0"/>
    <x v="0"/>
    <d v="2016-11-09T00:00:00"/>
    <d v="2017-03-01T00:00:00"/>
    <d v="2025-09-10T00:00:00"/>
    <m/>
    <m/>
    <m/>
    <m/>
    <n v="33"/>
    <x v="60"/>
    <x v="0"/>
    <n v="33"/>
    <x v="0"/>
  </r>
  <r>
    <n v="72"/>
    <s v="C4/016"/>
    <s v="Jackline"/>
    <s v="Chepchirchir"/>
    <s v="Sitienei"/>
    <x v="0"/>
    <x v="6"/>
    <s v="Kenya"/>
    <x v="10"/>
    <x v="2"/>
    <d v="2014-02-23T00:00:00"/>
    <d v="2014-03-01T00:00:00"/>
    <d v="2025-09-10T00:00:00"/>
    <n v="139"/>
    <m/>
    <m/>
    <m/>
    <n v="139"/>
    <x v="27"/>
    <x v="1"/>
    <s v="In progress: Above 60 months"/>
    <x v="2"/>
  </r>
  <r>
    <n v="73"/>
    <s v="C9/013"/>
    <s v="Funmito"/>
    <s v="Omolola"/>
    <s v="Fehintola"/>
    <x v="0"/>
    <x v="1"/>
    <s v="Nigeria"/>
    <x v="0"/>
    <x v="1"/>
    <d v="2019-04-15T00:00:00"/>
    <d v="2019-03-01T00:00:00"/>
    <d v="2025-09-10T00:00:00"/>
    <m/>
    <d v="2023-05-01T00:00:00"/>
    <d v="2023-10-30T00:00:00"/>
    <n v="6"/>
    <n v="50"/>
    <x v="61"/>
    <x v="0"/>
    <n v="50"/>
    <x v="0"/>
  </r>
  <r>
    <n v="74"/>
    <s v="C8/013"/>
    <s v="Getrude"/>
    <s v="Shepelo"/>
    <s v="Peter"/>
    <x v="0"/>
    <x v="5"/>
    <s v="Kenya"/>
    <x v="7"/>
    <x v="5"/>
    <d v="2018-03-01T00:00:00"/>
    <d v="2018-03-01T00:00:00"/>
    <d v="2025-09-10T00:00:00"/>
    <m/>
    <m/>
    <m/>
    <m/>
    <n v="33"/>
    <x v="62"/>
    <x v="0"/>
    <n v="33"/>
    <x v="0"/>
  </r>
  <r>
    <n v="75"/>
    <s v="C6/008"/>
    <s v="Godwin"/>
    <m/>
    <s v="Anywar"/>
    <x v="1"/>
    <x v="0"/>
    <s v="Uganda"/>
    <x v="4"/>
    <x v="4"/>
    <d v="2016-09-25T00:00:00"/>
    <d v="2016-03-01T00:00:00"/>
    <d v="2025-09-10T00:00:00"/>
    <m/>
    <m/>
    <m/>
    <m/>
    <n v="70"/>
    <x v="63"/>
    <x v="0"/>
    <n v="70"/>
    <x v="1"/>
  </r>
  <r>
    <n v="76"/>
    <s v="C4/012"/>
    <s v="Grace"/>
    <s v="Wambura"/>
    <s v="Mbuthia"/>
    <x v="0"/>
    <x v="6"/>
    <s v="Kenya"/>
    <x v="10"/>
    <x v="5"/>
    <d v="2014-10-01T00:00:00"/>
    <d v="2014-03-01T00:00:00"/>
    <d v="2025-09-10T00:00:00"/>
    <m/>
    <m/>
    <m/>
    <m/>
    <n v="51"/>
    <x v="64"/>
    <x v="0"/>
    <n v="51"/>
    <x v="0"/>
  </r>
  <r>
    <n v="77"/>
    <s v="C5/011"/>
    <s v="Hellen"/>
    <s v="Jepngetich"/>
    <s v="Jepngetich"/>
    <x v="0"/>
    <x v="9"/>
    <s v="Kenya"/>
    <x v="10"/>
    <x v="7"/>
    <d v="2015-09-10T00:00:00"/>
    <d v="2015-03-01T00:00:00"/>
    <d v="2025-09-10T00:00:00"/>
    <m/>
    <d v="2020-03-15T00:00:00"/>
    <d v="2020-08-06T00:00:00"/>
    <n v="5"/>
    <n v="64"/>
    <x v="65"/>
    <x v="0"/>
    <n v="64"/>
    <x v="1"/>
  </r>
  <r>
    <n v="78"/>
    <s v="C4/013"/>
    <s v="Henry"/>
    <m/>
    <s v="Zakumumpa"/>
    <x v="1"/>
    <x v="6"/>
    <s v="Uganda"/>
    <x v="4"/>
    <x v="4"/>
    <d v="2013-11-26T00:00:00"/>
    <d v="2014-03-01T00:00:00"/>
    <d v="2025-09-10T00:00:00"/>
    <m/>
    <m/>
    <m/>
    <m/>
    <n v="56"/>
    <x v="66"/>
    <x v="0"/>
    <n v="56"/>
    <x v="1"/>
  </r>
  <r>
    <n v="79"/>
    <s v="C2/009"/>
    <s v="Herbert"/>
    <s v="Hudson"/>
    <s v="Longwe"/>
    <x v="1"/>
    <x v="2"/>
    <s v="Malawi"/>
    <x v="6"/>
    <x v="3"/>
    <d v="2012-02-22T00:00:00"/>
    <d v="2012-03-01T00:00:00"/>
    <d v="2025-09-10T00:00:00"/>
    <m/>
    <m/>
    <m/>
    <m/>
    <n v="40"/>
    <x v="67"/>
    <x v="0"/>
    <n v="40"/>
    <x v="0"/>
  </r>
  <r>
    <n v="80"/>
    <s v="C5/013"/>
    <s v="Ikeola"/>
    <s v="Adejoke"/>
    <s v="Adeoye"/>
    <x v="0"/>
    <x v="9"/>
    <s v="Nigeria"/>
    <x v="1"/>
    <x v="1"/>
    <d v="2013-02-01T00:00:00"/>
    <d v="2015-03-01T00:00:00"/>
    <d v="2025-09-10T00:00:00"/>
    <m/>
    <d v="2017-03-01T00:00:00"/>
    <d v="2018-02-01T00:00:00"/>
    <n v="12"/>
    <n v="66"/>
    <x v="68"/>
    <x v="0"/>
    <n v="66"/>
    <x v="1"/>
  </r>
  <r>
    <n v="81"/>
    <s v="C4/014"/>
    <s v="Irene"/>
    <s v="Richard"/>
    <s v="Moshi"/>
    <x v="0"/>
    <x v="6"/>
    <s v="Tanzania"/>
    <x v="3"/>
    <x v="2"/>
    <d v="2015-02-01T00:00:00"/>
    <d v="2014-03-01T00:00:00"/>
    <d v="2025-09-10T00:00:00"/>
    <m/>
    <m/>
    <m/>
    <m/>
    <n v="70"/>
    <x v="31"/>
    <x v="0"/>
    <n v="70"/>
    <x v="1"/>
  </r>
  <r>
    <n v="82"/>
    <s v="C8/005"/>
    <s v="Jacob"/>
    <s v="Wale"/>
    <s v="Mobolaji"/>
    <x v="1"/>
    <x v="5"/>
    <s v="Nigeria"/>
    <x v="0"/>
    <x v="0"/>
    <d v="2017-05-15T00:00:00"/>
    <d v="2018-03-01T00:00:00"/>
    <d v="2025-09-10T00:00:00"/>
    <m/>
    <m/>
    <m/>
    <m/>
    <n v="43"/>
    <x v="23"/>
    <x v="0"/>
    <n v="43"/>
    <x v="0"/>
  </r>
  <r>
    <n v="83"/>
    <s v="C10/011"/>
    <s v="James"/>
    <s v="Mburu"/>
    <s v="Kang'ethe"/>
    <x v="1"/>
    <x v="7"/>
    <s v="Kenya"/>
    <x v="7"/>
    <x v="5"/>
    <d v="2021-02-18T00:00:00"/>
    <d v="2020-03-01T00:00:00"/>
    <d v="2025-09-10T00:00:00"/>
    <n v="67"/>
    <m/>
    <m/>
    <m/>
    <n v="67"/>
    <x v="69"/>
    <x v="0"/>
    <n v="57"/>
    <x v="1"/>
  </r>
  <r>
    <n v="84"/>
    <s v="C10/012"/>
    <s v="James"/>
    <m/>
    <s v="Muleme"/>
    <x v="1"/>
    <x v="7"/>
    <s v="Uganda"/>
    <x v="4"/>
    <x v="4"/>
    <d v="2022-01-19T00:00:00"/>
    <d v="2020-03-01T00:00:00"/>
    <d v="2025-09-10T00:00:00"/>
    <m/>
    <m/>
    <m/>
    <m/>
    <n v="45"/>
    <x v="70"/>
    <x v="0"/>
    <n v="45"/>
    <x v="0"/>
  </r>
  <r>
    <n v="85"/>
    <s v="C10/003"/>
    <s v="Jean de la Croix"/>
    <s v="Allen"/>
    <s v="Ingabire"/>
    <x v="1"/>
    <x v="7"/>
    <s v="Rwanda"/>
    <x v="5"/>
    <x v="8"/>
    <d v="2020-01-10T00:00:00"/>
    <d v="2020-03-01T00:00:00"/>
    <d v="2025-09-10T00:00:00"/>
    <n v="67"/>
    <m/>
    <m/>
    <m/>
    <n v="67"/>
    <x v="71"/>
    <x v="0"/>
    <n v="56"/>
    <x v="1"/>
  </r>
  <r>
    <n v="86"/>
    <s v="C5/015"/>
    <s v="Jeanette"/>
    <m/>
    <s v="Dawa"/>
    <x v="0"/>
    <x v="9"/>
    <s v="Kenya"/>
    <x v="7"/>
    <x v="5"/>
    <d v="2015-10-13T00:00:00"/>
    <d v="2015-03-01T00:00:00"/>
    <d v="2025-09-10T00:00:00"/>
    <m/>
    <m/>
    <m/>
    <m/>
    <n v="69"/>
    <x v="62"/>
    <x v="0"/>
    <n v="69"/>
    <x v="1"/>
  </r>
  <r>
    <n v="87"/>
    <s v="C5/016"/>
    <s v="Jepchirchir"/>
    <m/>
    <s v="Kiplagat"/>
    <x v="0"/>
    <x v="9"/>
    <s v="Kenya"/>
    <x v="10"/>
    <x v="2"/>
    <d v="2015-08-06T00:00:00"/>
    <d v="2015-03-01T00:00:00"/>
    <d v="2025-09-10T00:00:00"/>
    <m/>
    <m/>
    <m/>
    <m/>
    <n v="56"/>
    <x v="72"/>
    <x v="0"/>
    <n v="56"/>
    <x v="1"/>
  </r>
  <r>
    <n v="88"/>
    <s v="C6/011"/>
    <s v="Joan"/>
    <s v="Nankya"/>
    <s v="Mutyoba"/>
    <x v="0"/>
    <x v="0"/>
    <s v="Uganda"/>
    <x v="4"/>
    <x v="4"/>
    <d v="2016-04-04T00:00:00"/>
    <d v="2016-03-01T00:00:00"/>
    <d v="2025-09-10T00:00:00"/>
    <m/>
    <m/>
    <m/>
    <m/>
    <n v="72"/>
    <x v="73"/>
    <x v="0"/>
    <n v="72"/>
    <x v="1"/>
  </r>
  <r>
    <n v="89"/>
    <s v="C3/013"/>
    <s v="Joel"/>
    <s v="Olayiwola"/>
    <s v="Faronbi"/>
    <x v="1"/>
    <x v="4"/>
    <s v="Nigeria"/>
    <x v="0"/>
    <x v="0"/>
    <d v="2012-09-26T00:00:00"/>
    <d v="2013-03-01T00:00:00"/>
    <d v="2025-09-10T00:00:00"/>
    <m/>
    <m/>
    <m/>
    <m/>
    <n v="34"/>
    <x v="74"/>
    <x v="0"/>
    <n v="34"/>
    <x v="0"/>
  </r>
  <r>
    <n v="90"/>
    <s v="C6/009"/>
    <s v="John"/>
    <s v="Olugbenga"/>
    <s v="Abe"/>
    <x v="1"/>
    <x v="0"/>
    <s v="Nigeria"/>
    <x v="0"/>
    <x v="0"/>
    <d v="2016-11-09T00:00:00"/>
    <d v="2016-03-01T00:00:00"/>
    <d v="2025-09-10T00:00:00"/>
    <m/>
    <m/>
    <m/>
    <m/>
    <n v="40"/>
    <x v="75"/>
    <x v="0"/>
    <n v="40"/>
    <x v="0"/>
  </r>
  <r>
    <n v="91"/>
    <s v="C5/007"/>
    <s v="Esther"/>
    <s v="Wamuyu"/>
    <s v="Karumi"/>
    <x v="0"/>
    <x v="9"/>
    <s v="Kenya"/>
    <x v="7"/>
    <x v="5"/>
    <d v="2015-09-08T00:00:00"/>
    <d v="2015-03-01T00:00:00"/>
    <d v="2025-09-10T00:00:00"/>
    <n v="127"/>
    <m/>
    <m/>
    <m/>
    <n v="127"/>
    <x v="27"/>
    <x v="1"/>
    <s v="In progress: Above 60 months"/>
    <x v="2"/>
  </r>
  <r>
    <n v="92"/>
    <s v="C2/010"/>
    <s v="Joseph"/>
    <s v="Maurice"/>
    <s v="Mutisya"/>
    <x v="1"/>
    <x v="2"/>
    <s v="Kenya"/>
    <x v="9"/>
    <x v="2"/>
    <d v="2012-03-19T00:00:00"/>
    <d v="2012-03-01T00:00:00"/>
    <d v="2025-09-10T00:00:00"/>
    <m/>
    <m/>
    <m/>
    <m/>
    <n v="82"/>
    <x v="76"/>
    <x v="0"/>
    <n v="82"/>
    <x v="1"/>
  </r>
  <r>
    <n v="93"/>
    <s v="C1/011"/>
    <s v="Joshua"/>
    <s v="Odunayo"/>
    <s v="Akinyemi"/>
    <x v="1"/>
    <x v="8"/>
    <s v="Nigeria"/>
    <x v="1"/>
    <x v="1"/>
    <d v="2011-03-07T00:00:00"/>
    <d v="2011-04-01T00:00:00"/>
    <d v="2025-09-10T00:00:00"/>
    <m/>
    <m/>
    <m/>
    <m/>
    <n v="35"/>
    <x v="77"/>
    <x v="0"/>
    <n v="35"/>
    <x v="0"/>
  </r>
  <r>
    <n v="94"/>
    <s v="C3/014"/>
    <s v="Judith"/>
    <s v="Nekesa"/>
    <s v="Mangeni"/>
    <x v="0"/>
    <x v="4"/>
    <s v="Kenya"/>
    <x v="10"/>
    <x v="5"/>
    <d v="2013-06-07T00:00:00"/>
    <d v="2013-03-01T00:00:00"/>
    <d v="2025-09-10T00:00:00"/>
    <m/>
    <m/>
    <m/>
    <m/>
    <n v="50"/>
    <x v="78"/>
    <x v="0"/>
    <n v="50"/>
    <x v="0"/>
  </r>
  <r>
    <n v="95"/>
    <s v="C5/012"/>
    <s v="Hillary"/>
    <s v="Kipruto"/>
    <s v="Sang"/>
    <x v="1"/>
    <x v="9"/>
    <s v="Kenya"/>
    <x v="10"/>
    <x v="7"/>
    <d v="2014-09-01T00:00:00"/>
    <d v="2015-03-01T00:00:00"/>
    <d v="2025-09-10T00:00:00"/>
    <n v="127"/>
    <m/>
    <m/>
    <m/>
    <n v="127"/>
    <x v="27"/>
    <x v="1"/>
    <s v="In progress: Above 60 months"/>
    <x v="2"/>
  </r>
  <r>
    <n v="96"/>
    <s v="C7/015"/>
    <s v="Judith"/>
    <s v="Reegan Mulubwa"/>
    <s v="Mwansa-Kambafwile"/>
    <x v="0"/>
    <x v="3"/>
    <s v="South Africa"/>
    <x v="2"/>
    <x v="2"/>
    <d v="2016-03-14T00:00:00"/>
    <d v="2017-03-01T00:00:00"/>
    <d v="2025-09-10T00:00:00"/>
    <m/>
    <m/>
    <m/>
    <m/>
    <n v="73"/>
    <x v="79"/>
    <x v="0"/>
    <n v="73"/>
    <x v="1"/>
  </r>
  <r>
    <n v="97"/>
    <s v="C8/004"/>
    <s v="Julienne"/>
    <m/>
    <s v="Murererehe"/>
    <x v="0"/>
    <x v="5"/>
    <s v="Rwanda"/>
    <x v="5"/>
    <x v="2"/>
    <d v="2018-10-30T00:00:00"/>
    <d v="2018-03-01T00:00:00"/>
    <d v="2025-09-10T00:00:00"/>
    <m/>
    <d v="2020-05-01T00:00:00"/>
    <d v="2020-07-31T00:00:00"/>
    <n v="3"/>
    <n v="72"/>
    <x v="80"/>
    <x v="0"/>
    <n v="72"/>
    <x v="1"/>
  </r>
  <r>
    <n v="98"/>
    <s v="C6/010"/>
    <s v="Justin"/>
    <m/>
    <s v="Kumala"/>
    <x v="1"/>
    <x v="0"/>
    <s v="Malawi"/>
    <x v="6"/>
    <x v="2"/>
    <d v="2016-09-09T00:00:00"/>
    <d v="2016-03-01T00:00:00"/>
    <d v="2025-09-10T00:00:00"/>
    <n v="115"/>
    <m/>
    <m/>
    <m/>
    <n v="115"/>
    <x v="69"/>
    <x v="0"/>
    <n v="105"/>
    <x v="1"/>
  </r>
  <r>
    <n v="99"/>
    <s v="C5/014"/>
    <s v="Justine"/>
    <s v="Nnakate"/>
    <s v="Bukenya"/>
    <x v="0"/>
    <x v="9"/>
    <s v="Uganda"/>
    <x v="4"/>
    <x v="4"/>
    <d v="2017-01-30T00:00:00"/>
    <d v="2015-03-01T00:00:00"/>
    <d v="2025-09-10T00:00:00"/>
    <m/>
    <m/>
    <m/>
    <m/>
    <n v="75"/>
    <x v="81"/>
    <x v="0"/>
    <n v="75"/>
    <x v="1"/>
  </r>
  <r>
    <n v="100"/>
    <s v="C4/017"/>
    <s v="Kaitesi"/>
    <s v="Batamuliza"/>
    <s v="Mukara"/>
    <x v="0"/>
    <x v="6"/>
    <s v="Rwanda"/>
    <x v="5"/>
    <x v="4"/>
    <d v="2015-12-15T00:00:00"/>
    <d v="2014-03-01T00:00:00"/>
    <d v="2025-09-10T00:00:00"/>
    <m/>
    <m/>
    <m/>
    <m/>
    <n v="87"/>
    <x v="81"/>
    <x v="0"/>
    <n v="87"/>
    <x v="1"/>
  </r>
  <r>
    <n v="101"/>
    <s v="C3/005"/>
    <s v="Kato"/>
    <s v="Charles"/>
    <s v="Drago "/>
    <x v="1"/>
    <x v="4"/>
    <s v="Uganda"/>
    <x v="4"/>
    <x v="4"/>
    <d v="2012-09-11T00:00:00"/>
    <d v="2013-03-01T00:00:00"/>
    <d v="2025-09-10T00:00:00"/>
    <m/>
    <m/>
    <m/>
    <m/>
    <n v="37"/>
    <x v="14"/>
    <x v="0"/>
    <n v="37"/>
    <x v="0"/>
  </r>
  <r>
    <n v="102"/>
    <s v="C7/016"/>
    <s v="Kellen"/>
    <s v="Joyce"/>
    <s v="Karimi"/>
    <x v="0"/>
    <x v="3"/>
    <s v="Kenya"/>
    <x v="7"/>
    <x v="2"/>
    <d v="2017-06-30T00:00:00"/>
    <d v="2017-03-01T00:00:00"/>
    <d v="2025-09-10T00:00:00"/>
    <m/>
    <m/>
    <m/>
    <m/>
    <n v="79"/>
    <x v="82"/>
    <x v="0"/>
    <n v="79"/>
    <x v="1"/>
  </r>
  <r>
    <n v="103"/>
    <s v="C1/015"/>
    <s v="Kennedy"/>
    <s v="S.Naviava"/>
    <s v="Otwombe"/>
    <x v="1"/>
    <x v="8"/>
    <s v="South Africa"/>
    <x v="2"/>
    <x v="2"/>
    <d v="2011-04-05T00:00:00"/>
    <d v="2011-04-01T00:00:00"/>
    <d v="2025-09-10T00:00:00"/>
    <m/>
    <m/>
    <m/>
    <m/>
    <n v="88"/>
    <x v="83"/>
    <x v="0"/>
    <n v="88"/>
    <x v="1"/>
  </r>
  <r>
    <n v="104"/>
    <s v="C10/013"/>
    <s v="Kganetso"/>
    <s v="-"/>
    <s v="Sekome"/>
    <x v="1"/>
    <x v="7"/>
    <s v="South Africa"/>
    <x v="2"/>
    <x v="2"/>
    <d v="2019-07-14T00:00:00"/>
    <d v="2020-03-01T00:00:00"/>
    <d v="2025-09-10T00:00:00"/>
    <n v="67"/>
    <m/>
    <m/>
    <m/>
    <n v="67"/>
    <x v="84"/>
    <x v="0"/>
    <n v="56"/>
    <x v="1"/>
  </r>
  <r>
    <n v="105"/>
    <s v="C6/014"/>
    <s v="Khumbo"/>
    <s v="Michael"/>
    <s v="Kalulu"/>
    <x v="1"/>
    <x v="0"/>
    <s v="Malawi"/>
    <x v="6"/>
    <x v="3"/>
    <d v="2014-07-08T00:00:00"/>
    <d v="2016-03-01T00:00:00"/>
    <d v="2025-09-10T00:00:00"/>
    <m/>
    <m/>
    <m/>
    <m/>
    <n v="50"/>
    <x v="85"/>
    <x v="0"/>
    <n v="50"/>
    <x v="0"/>
  </r>
  <r>
    <n v="106"/>
    <s v="C5/017"/>
    <s v="Kikelomo"/>
    <s v="Abayowa"/>
    <s v="Mbada"/>
    <x v="0"/>
    <x v="9"/>
    <s v="Nigeria"/>
    <x v="0"/>
    <x v="0"/>
    <d v="2014-04-15T00:00:00"/>
    <d v="2015-03-01T00:00:00"/>
    <d v="2025-09-10T00:00:00"/>
    <m/>
    <m/>
    <m/>
    <m/>
    <n v="42"/>
    <x v="86"/>
    <x v="0"/>
    <n v="42"/>
    <x v="0"/>
  </r>
  <r>
    <n v="107"/>
    <s v="C9/012"/>
    <s v="Kirsty"/>
    <m/>
    <s v="Van Stormbroek"/>
    <x v="0"/>
    <x v="1"/>
    <s v="South Africa"/>
    <x v="2"/>
    <x v="2"/>
    <d v="2019-03-04T00:00:00"/>
    <d v="2019-03-01T00:00:00"/>
    <d v="2025-09-10T00:00:00"/>
    <n v="79"/>
    <m/>
    <m/>
    <m/>
    <n v="79"/>
    <x v="87"/>
    <x v="0"/>
    <n v="63"/>
    <x v="1"/>
  </r>
  <r>
    <n v="108"/>
    <s v="C6/012"/>
    <s v="Kudus"/>
    <s v="Oluwatoyin"/>
    <s v="Adebayo"/>
    <x v="1"/>
    <x v="0"/>
    <s v="Nigeria"/>
    <x v="1"/>
    <x v="1"/>
    <d v="2013-03-25T00:00:00"/>
    <d v="2016-03-01T00:00:00"/>
    <d v="2025-09-10T00:00:00"/>
    <m/>
    <m/>
    <m/>
    <m/>
    <n v="38"/>
    <x v="88"/>
    <x v="0"/>
    <n v="38"/>
    <x v="0"/>
  </r>
  <r>
    <n v="109"/>
    <s v="C8/017"/>
    <s v="Lebogang"/>
    <s v="Johanna"/>
    <s v="Maseko"/>
    <x v="0"/>
    <x v="5"/>
    <s v="South Africa"/>
    <x v="2"/>
    <x v="2"/>
    <d v="2018-08-01T00:00:00"/>
    <d v="2018-03-01T00:00:00"/>
    <d v="2025-09-10T00:00:00"/>
    <n v="91"/>
    <m/>
    <m/>
    <m/>
    <n v="91"/>
    <x v="69"/>
    <x v="0"/>
    <n v="81"/>
    <x v="1"/>
  </r>
  <r>
    <n v="110"/>
    <s v="C5/018"/>
    <s v="Lester"/>
    <m/>
    <s v="Kapanda"/>
    <x v="1"/>
    <x v="9"/>
    <s v="Malawi"/>
    <x v="6"/>
    <x v="3"/>
    <d v="2015-03-16T00:00:00"/>
    <d v="2015-03-01T00:00:00"/>
    <d v="2025-09-10T00:00:00"/>
    <m/>
    <m/>
    <m/>
    <m/>
    <n v="61"/>
    <x v="89"/>
    <x v="0"/>
    <n v="61"/>
    <x v="1"/>
  </r>
  <r>
    <n v="111"/>
    <s v="C6/016"/>
    <s v="Macellina"/>
    <s v="Yinyinade"/>
    <s v="Ijadunola"/>
    <x v="0"/>
    <x v="0"/>
    <s v="Nigeria"/>
    <x v="0"/>
    <x v="0"/>
    <d v="2014-08-11T00:00:00"/>
    <d v="2016-03-01T00:00:00"/>
    <d v="2025-09-10T00:00:00"/>
    <m/>
    <m/>
    <m/>
    <m/>
    <n v="46"/>
    <x v="4"/>
    <x v="0"/>
    <n v="46"/>
    <x v="0"/>
  </r>
  <r>
    <n v="112"/>
    <s v="C7/009"/>
    <s v="Madalitso"/>
    <s v="Enock"/>
    <s v="Chisati"/>
    <x v="1"/>
    <x v="3"/>
    <s v="Malawi"/>
    <x v="6"/>
    <x v="3"/>
    <d v="2016-11-30T00:00:00"/>
    <d v="2017-03-01T00:00:00"/>
    <d v="2025-09-10T00:00:00"/>
    <m/>
    <m/>
    <m/>
    <m/>
    <n v="46"/>
    <x v="90"/>
    <x v="0"/>
    <n v="46"/>
    <x v="0"/>
  </r>
  <r>
    <n v="113"/>
    <s v="C4/015"/>
    <s v="Magutah"/>
    <s v="Joel"/>
    <s v="Karani"/>
    <x v="1"/>
    <x v="6"/>
    <s v="Kenya"/>
    <x v="10"/>
    <x v="5"/>
    <d v="2014-01-03T00:00:00"/>
    <d v="2014-03-01T00:00:00"/>
    <d v="2025-09-10T00:00:00"/>
    <m/>
    <m/>
    <m/>
    <m/>
    <n v="57"/>
    <x v="91"/>
    <x v="0"/>
    <n v="57"/>
    <x v="1"/>
  </r>
  <r>
    <n v="114"/>
    <s v="C6/019"/>
    <s v="Makhosazane"/>
    <s v="Nomhle"/>
    <s v="Khoza"/>
    <x v="0"/>
    <x v="0"/>
    <s v="South Africa"/>
    <x v="2"/>
    <x v="2"/>
    <d v="2015-02-01T00:00:00"/>
    <d v="2016-03-01T00:00:00"/>
    <d v="2025-09-10T00:00:00"/>
    <m/>
    <m/>
    <m/>
    <m/>
    <n v="76"/>
    <x v="92"/>
    <x v="0"/>
    <n v="76"/>
    <x v="1"/>
  </r>
  <r>
    <n v="115"/>
    <s v="C7/017"/>
    <s v="Marceline"/>
    <s v="Francis"/>
    <s v="Finda"/>
    <x v="0"/>
    <x v="3"/>
    <s v="Tanzania"/>
    <x v="3"/>
    <x v="2"/>
    <d v="2017-03-31T00:00:00"/>
    <d v="2017-03-01T00:00:00"/>
    <d v="2025-09-10T00:00:00"/>
    <m/>
    <m/>
    <m/>
    <m/>
    <n v="55"/>
    <x v="93"/>
    <x v="0"/>
    <n v="55"/>
    <x v="1"/>
  </r>
  <r>
    <n v="116"/>
    <s v="C8/010"/>
    <s v="Margaret"/>
    <s v="Omowaleola"/>
    <s v="Akinwaare"/>
    <x v="0"/>
    <x v="5"/>
    <s v="Nigeria"/>
    <x v="1"/>
    <x v="1"/>
    <d v="2015-01-26T00:00:00"/>
    <d v="2018-03-01T00:00:00"/>
    <d v="2025-09-10T00:00:00"/>
    <m/>
    <m/>
    <m/>
    <m/>
    <n v="46"/>
    <x v="94"/>
    <x v="0"/>
    <n v="46"/>
    <x v="0"/>
  </r>
  <r>
    <n v="117"/>
    <s v="C5/019"/>
    <s v="Maria"/>
    <s v="Chifuniro"/>
    <s v="Chikalipo"/>
    <x v="0"/>
    <x v="9"/>
    <s v="Malawi"/>
    <x v="6"/>
    <x v="3"/>
    <d v="2015-12-14T00:00:00"/>
    <d v="2015-03-01T00:00:00"/>
    <d v="2025-09-10T00:00:00"/>
    <m/>
    <m/>
    <m/>
    <m/>
    <n v="57"/>
    <x v="10"/>
    <x v="0"/>
    <n v="57"/>
    <x v="1"/>
  </r>
  <r>
    <n v="118"/>
    <s v="C6/017"/>
    <s v="Marie Chantal"/>
    <m/>
    <s v="Uwimana"/>
    <x v="0"/>
    <x v="0"/>
    <s v="Rwanda"/>
    <x v="5"/>
    <x v="2"/>
    <d v="2017-02-16T00:00:00"/>
    <d v="2016-03-01T00:00:00"/>
    <d v="2025-09-10T00:00:00"/>
    <m/>
    <d v="2020-04-09T00:00:00"/>
    <d v="2020-07-23T00:00:00"/>
    <n v="4"/>
    <n v="50"/>
    <x v="95"/>
    <x v="0"/>
    <n v="50"/>
    <x v="0"/>
  </r>
  <r>
    <n v="119"/>
    <s v="C7/019"/>
    <s v="Marie Claire"/>
    <s v="-"/>
    <s v="Uwamahoro"/>
    <x v="0"/>
    <x v="3"/>
    <s v="Rwanda"/>
    <x v="5"/>
    <x v="2"/>
    <d v="2017-07-01T00:00:00"/>
    <d v="2017-03-01T00:00:00"/>
    <d v="2025-09-10T00:00:00"/>
    <m/>
    <m/>
    <m/>
    <m/>
    <n v="51"/>
    <x v="96"/>
    <x v="0"/>
    <n v="51"/>
    <x v="0"/>
  </r>
  <r>
    <n v="120"/>
    <s v="C10/014"/>
    <s v="Marifa"/>
    <m/>
    <s v="Muchemwa"/>
    <x v="0"/>
    <x v="7"/>
    <s v="Zimbabwe"/>
    <x v="2"/>
    <x v="2"/>
    <d v="2020-02-04T00:00:00"/>
    <d v="2020-03-01T00:00:00"/>
    <d v="2025-09-10T00:00:00"/>
    <m/>
    <m/>
    <m/>
    <m/>
    <n v="44"/>
    <x v="97"/>
    <x v="0"/>
    <n v="44"/>
    <x v="0"/>
  </r>
  <r>
    <n v="121"/>
    <s v="C3/016"/>
    <s v="Marjorie"/>
    <s v="Kyomuhendo"/>
    <s v="Niyitegeka"/>
    <x v="0"/>
    <x v="4"/>
    <s v="Uganda"/>
    <x v="4"/>
    <x v="4"/>
    <d v="2013-02-20T00:00:00"/>
    <d v="2013-03-01T00:00:00"/>
    <d v="2025-09-10T00:00:00"/>
    <m/>
    <m/>
    <m/>
    <m/>
    <n v="107"/>
    <x v="98"/>
    <x v="0"/>
    <n v="107"/>
    <x v="1"/>
  </r>
  <r>
    <n v="122"/>
    <s v="C7/018"/>
    <s v="Martha"/>
    <s v="Kabudula"/>
    <s v="Makwero"/>
    <x v="0"/>
    <x v="3"/>
    <s v="Malawi"/>
    <x v="6"/>
    <x v="2"/>
    <d v="2017-03-22T00:00:00"/>
    <d v="2017-03-01T00:00:00"/>
    <d v="2025-09-10T00:00:00"/>
    <n v="103"/>
    <m/>
    <m/>
    <m/>
    <n v="103"/>
    <x v="99"/>
    <x v="0"/>
    <n v="92"/>
    <x v="1"/>
  </r>
  <r>
    <n v="123"/>
    <s v="C2/012"/>
    <s v="Mary"/>
    <s v="Oluwafunke"/>
    <s v="Obiyan"/>
    <x v="0"/>
    <x v="2"/>
    <s v="Nigeria"/>
    <x v="0"/>
    <x v="0"/>
    <d v="2012-02-22T00:00:00"/>
    <d v="2012-03-01T00:00:00"/>
    <d v="2025-09-10T00:00:00"/>
    <m/>
    <m/>
    <m/>
    <m/>
    <n v="25"/>
    <x v="8"/>
    <x v="0"/>
    <n v="25"/>
    <x v="0"/>
  </r>
  <r>
    <n v="124"/>
    <s v="C6/018"/>
    <s v="Mary"/>
    <s v="Wanjira"/>
    <s v="Njue-Kamau"/>
    <x v="0"/>
    <x v="0"/>
    <s v="Kenya"/>
    <x v="7"/>
    <x v="5"/>
    <d v="2015-09-25T00:00:00"/>
    <d v="2016-03-01T00:00:00"/>
    <d v="2025-09-10T00:00:00"/>
    <m/>
    <m/>
    <m/>
    <m/>
    <n v="46"/>
    <x v="16"/>
    <x v="0"/>
    <n v="46"/>
    <x v="0"/>
  </r>
  <r>
    <n v="125"/>
    <s v="C4/020"/>
    <s v="Mbithi"/>
    <s v="Michael"/>
    <s v="Mutua"/>
    <x v="1"/>
    <x v="6"/>
    <s v="Kenya"/>
    <x v="9"/>
    <x v="2"/>
    <d v="2014-04-27T00:00:00"/>
    <d v="2014-03-01T00:00:00"/>
    <d v="2025-09-10T00:00:00"/>
    <m/>
    <m/>
    <m/>
    <m/>
    <n v="65"/>
    <x v="100"/>
    <x v="0"/>
    <n v="65"/>
    <x v="1"/>
  </r>
  <r>
    <n v="126"/>
    <s v="C6/003"/>
    <s v="Chimwemwe"/>
    <s v="Chikoko"/>
    <s v="Kwanjo-Banda"/>
    <x v="0"/>
    <x v="0"/>
    <s v="Malawi"/>
    <x v="6"/>
    <x v="3"/>
    <d v="2017-04-01T00:00:00"/>
    <d v="2016-03-01T00:00:00"/>
    <d v="2025-09-10T00:00:00"/>
    <n v="115"/>
    <m/>
    <m/>
    <m/>
    <n v="115"/>
    <x v="27"/>
    <x v="1"/>
    <s v="In progress: Above 60 months"/>
    <x v="2"/>
  </r>
  <r>
    <n v="127"/>
    <s v="C4/021"/>
    <s v="Modupe"/>
    <s v="Oladunni"/>
    <s v="Taiwo"/>
    <x v="0"/>
    <x v="6"/>
    <s v="Nigeria"/>
    <x v="0"/>
    <x v="0"/>
    <d v="2012-09-04T00:00:00"/>
    <d v="2014-03-01T00:00:00"/>
    <d v="2025-09-10T00:00:00"/>
    <m/>
    <m/>
    <m/>
    <m/>
    <n v="25"/>
    <x v="14"/>
    <x v="0"/>
    <n v="25"/>
    <x v="0"/>
  </r>
  <r>
    <n v="128"/>
    <s v="C4/019"/>
    <s v="Mohamed"/>
    <s v="Kassim"/>
    <s v="Ally"/>
    <x v="1"/>
    <x v="6"/>
    <s v="Tanzania"/>
    <x v="8"/>
    <x v="6"/>
    <d v="2014-04-01T00:00:00"/>
    <d v="2014-03-01T00:00:00"/>
    <d v="2025-09-10T00:00:00"/>
    <m/>
    <m/>
    <m/>
    <m/>
    <n v="50"/>
    <x v="101"/>
    <x v="0"/>
    <n v="50"/>
    <x v="0"/>
  </r>
  <r>
    <n v="129"/>
    <s v="C1/012"/>
    <s v="Mphatso"/>
    <s v="Steve Wilbes"/>
    <s v="Kamndaya"/>
    <x v="1"/>
    <x v="8"/>
    <s v="Malawi"/>
    <x v="6"/>
    <x v="2"/>
    <d v="2011-03-10T00:00:00"/>
    <d v="2011-04-01T00:00:00"/>
    <d v="2025-09-10T00:00:00"/>
    <m/>
    <m/>
    <m/>
    <m/>
    <n v="60"/>
    <x v="14"/>
    <x v="0"/>
    <n v="60"/>
    <x v="1"/>
  </r>
  <r>
    <n v="130"/>
    <s v="C7/001"/>
    <s v="Abigail"/>
    <s v="Ruth"/>
    <s v="Dreyer"/>
    <x v="0"/>
    <x v="3"/>
    <s v="South Africa"/>
    <x v="2"/>
    <x v="2"/>
    <d v="2016-09-01T00:00:00"/>
    <d v="2017-03-01T00:00:00"/>
    <d v="2025-09-10T00:00:00"/>
    <n v="103"/>
    <m/>
    <m/>
    <m/>
    <n v="103"/>
    <x v="102"/>
    <x v="0"/>
    <n v="101"/>
    <x v="1"/>
  </r>
  <r>
    <n v="131"/>
    <s v="C6/023"/>
    <s v="Mpho"/>
    <s v="Primrose"/>
    <s v="Molete"/>
    <x v="0"/>
    <x v="0"/>
    <s v="South Africa"/>
    <x v="2"/>
    <x v="2"/>
    <d v="2016-01-04T00:00:00"/>
    <d v="2016-03-01T00:00:00"/>
    <d v="2025-09-10T00:00:00"/>
    <m/>
    <m/>
    <m/>
    <m/>
    <n v="63"/>
    <x v="103"/>
    <x v="0"/>
    <n v="63"/>
    <x v="1"/>
  </r>
  <r>
    <n v="132"/>
    <s v="C6/015"/>
    <s v="Mumuni"/>
    <m/>
    <s v="Adejumo"/>
    <x v="1"/>
    <x v="0"/>
    <s v="Nigeria"/>
    <x v="1"/>
    <x v="1"/>
    <d v="2013-05-09T00:00:00"/>
    <d v="2016-03-01T00:00:00"/>
    <d v="2025-09-10T00:00:00"/>
    <m/>
    <m/>
    <m/>
    <m/>
    <n v="67"/>
    <x v="104"/>
    <x v="0"/>
    <n v="67"/>
    <x v="1"/>
  </r>
  <r>
    <n v="133"/>
    <s v="C2/017"/>
    <s v="Nakubuluwa"/>
    <m/>
    <s v="Sarah"/>
    <x v="0"/>
    <x v="2"/>
    <s v="Uganda"/>
    <x v="4"/>
    <x v="4"/>
    <d v="2012-01-23T00:00:00"/>
    <d v="2012-03-01T00:00:00"/>
    <d v="2025-09-10T00:00:00"/>
    <m/>
    <m/>
    <m/>
    <m/>
    <n v="59"/>
    <x v="22"/>
    <x v="0"/>
    <n v="59"/>
    <x v="1"/>
  </r>
  <r>
    <n v="134"/>
    <s v="C2/016"/>
    <s v="Nalugo"/>
    <s v="Scovia"/>
    <s v="Mbalinda"/>
    <x v="0"/>
    <x v="2"/>
    <s v="Uganda"/>
    <x v="4"/>
    <x v="4"/>
    <d v="2011-11-20T00:00:00"/>
    <d v="2012-03-01T00:00:00"/>
    <d v="2025-09-10T00:00:00"/>
    <m/>
    <m/>
    <m/>
    <m/>
    <n v="71"/>
    <x v="105"/>
    <x v="0"/>
    <n v="71"/>
    <x v="1"/>
  </r>
  <r>
    <n v="135"/>
    <s v="C1/014"/>
    <s v="Nicole"/>
    <m/>
    <s v="De Wet"/>
    <x v="0"/>
    <x v="8"/>
    <s v="South Africa"/>
    <x v="2"/>
    <x v="2"/>
    <d v="2011-03-03T00:00:00"/>
    <d v="2011-04-01T00:00:00"/>
    <d v="2025-09-10T00:00:00"/>
    <m/>
    <m/>
    <m/>
    <m/>
    <n v="32"/>
    <x v="106"/>
    <x v="0"/>
    <n v="32"/>
    <x v="0"/>
  </r>
  <r>
    <n v="136"/>
    <s v="C4/023"/>
    <s v="Nilian"/>
    <s v="Ayuma"/>
    <s v="Mukungu"/>
    <x v="0"/>
    <x v="6"/>
    <s v="Kenya"/>
    <x v="7"/>
    <x v="5"/>
    <d v="2015-03-02T00:00:00"/>
    <d v="2014-03-01T00:00:00"/>
    <d v="2025-09-10T00:00:00"/>
    <m/>
    <m/>
    <m/>
    <m/>
    <n v="103"/>
    <x v="107"/>
    <x v="0"/>
    <n v="103"/>
    <x v="1"/>
  </r>
  <r>
    <n v="137"/>
    <s v="C7/020"/>
    <s v="Nishimwe"/>
    <s v="Aurore"/>
    <s v="Aurore"/>
    <x v="0"/>
    <x v="3"/>
    <s v="Rwanda"/>
    <x v="5"/>
    <x v="2"/>
    <d v="2017-04-01T00:00:00"/>
    <d v="2017-03-01T00:00:00"/>
    <d v="2025-09-10T00:00:00"/>
    <m/>
    <m/>
    <m/>
    <m/>
    <n v="68"/>
    <x v="108"/>
    <x v="0"/>
    <n v="68"/>
    <x v="1"/>
  </r>
  <r>
    <n v="138"/>
    <s v="C2/011"/>
    <s v="Njuguna"/>
    <s v="John"/>
    <s v="Njenga"/>
    <x v="1"/>
    <x v="2"/>
    <s v="Kenya"/>
    <x v="7"/>
    <x v="5"/>
    <d v="2012-02-20T00:00:00"/>
    <d v="2012-03-01T00:00:00"/>
    <d v="2025-09-10T00:00:00"/>
    <m/>
    <m/>
    <m/>
    <m/>
    <n v="58"/>
    <x v="18"/>
    <x v="0"/>
    <n v="58"/>
    <x v="1"/>
  </r>
  <r>
    <n v="139"/>
    <s v="C4/022"/>
    <s v="Nkosiyazi"/>
    <s v="-"/>
    <s v="Dube"/>
    <x v="1"/>
    <x v="6"/>
    <s v="South Africa"/>
    <x v="2"/>
    <x v="2"/>
    <d v="2014-01-01T00:00:00"/>
    <d v="2014-03-01T00:00:00"/>
    <d v="2025-09-10T00:00:00"/>
    <m/>
    <m/>
    <m/>
    <m/>
    <n v="53"/>
    <x v="83"/>
    <x v="0"/>
    <n v="53"/>
    <x v="1"/>
  </r>
  <r>
    <n v="140"/>
    <s v="C6/007"/>
    <s v="Nomfundo"/>
    <s v="Nzuza"/>
    <s v="Moroe"/>
    <x v="0"/>
    <x v="0"/>
    <s v="South Africa"/>
    <x v="2"/>
    <x v="2"/>
    <d v="2015-02-01T00:00:00"/>
    <d v="2016-03-01T00:00:00"/>
    <d v="2025-09-10T00:00:00"/>
    <m/>
    <m/>
    <m/>
    <m/>
    <n v="32"/>
    <x v="109"/>
    <x v="0"/>
    <n v="32"/>
    <x v="0"/>
  </r>
  <r>
    <n v="141"/>
    <s v="C3/019"/>
    <s v="Obasola"/>
    <s v="Ireti"/>
    <s v="Oluwaseun"/>
    <x v="0"/>
    <x v="4"/>
    <s v="Nigeria"/>
    <x v="1"/>
    <x v="1"/>
    <d v="2012-09-26T00:00:00"/>
    <d v="2013-03-01T00:00:00"/>
    <d v="2025-09-10T00:00:00"/>
    <m/>
    <m/>
    <m/>
    <m/>
    <n v="49"/>
    <x v="26"/>
    <x v="0"/>
    <n v="49"/>
    <x v="0"/>
  </r>
  <r>
    <n v="142"/>
    <s v="C3/015"/>
    <s v="Ojo"/>
    <s v="Melvin"/>
    <s v="Agunbiade"/>
    <x v="1"/>
    <x v="4"/>
    <s v="Nigeria"/>
    <x v="0"/>
    <x v="2"/>
    <d v="2013-02-25T00:00:00"/>
    <d v="2013-03-01T00:00:00"/>
    <d v="2025-09-10T00:00:00"/>
    <m/>
    <m/>
    <m/>
    <m/>
    <n v="43"/>
    <x v="110"/>
    <x v="0"/>
    <n v="43"/>
    <x v="0"/>
  </r>
  <r>
    <n v="143"/>
    <s v="C4/026"/>
    <s v="Oladapo"/>
    <s v="Oluwaseun"/>
    <s v="Akinyemi"/>
    <x v="1"/>
    <x v="6"/>
    <s v="Nigeria"/>
    <x v="1"/>
    <x v="2"/>
    <d v="2014-02-25T00:00:00"/>
    <d v="2014-03-01T00:00:00"/>
    <d v="2025-09-10T00:00:00"/>
    <m/>
    <m/>
    <m/>
    <m/>
    <n v="81"/>
    <x v="111"/>
    <x v="0"/>
    <n v="81"/>
    <x v="1"/>
  </r>
  <r>
    <n v="144"/>
    <s v="C9/016"/>
    <s v="Olindah"/>
    <s v="Mkhonto"/>
    <s v="Silaule"/>
    <x v="0"/>
    <x v="1"/>
    <s v="South Africa"/>
    <x v="2"/>
    <x v="2"/>
    <d v="2020-01-31T00:00:00"/>
    <d v="2019-03-01T00:00:00"/>
    <d v="2025-09-10T00:00:00"/>
    <m/>
    <m/>
    <m/>
    <m/>
    <n v="63"/>
    <x v="112"/>
    <x v="0"/>
    <n v="63"/>
    <x v="1"/>
  </r>
  <r>
    <n v="145"/>
    <s v="C6/021"/>
    <s v="Olivia"/>
    <s v="Millicent Awino"/>
    <s v="Osiro"/>
    <x v="0"/>
    <x v="0"/>
    <s v="Kenya"/>
    <x v="7"/>
    <x v="5"/>
    <d v="2016-10-06T00:00:00"/>
    <d v="2016-03-01T00:00:00"/>
    <d v="2025-09-10T00:00:00"/>
    <m/>
    <m/>
    <m/>
    <m/>
    <n v="45"/>
    <x v="113"/>
    <x v="0"/>
    <n v="45"/>
    <x v="0"/>
  </r>
  <r>
    <n v="146"/>
    <s v="C7/021"/>
    <s v="Olufemi"/>
    <s v="Mayowa"/>
    <s v="Adetutu"/>
    <x v="1"/>
    <x v="3"/>
    <s v="Nigeria"/>
    <x v="0"/>
    <x v="0"/>
    <d v="2016-11-09T00:00:00"/>
    <d v="2017-03-01T00:00:00"/>
    <d v="2025-09-10T00:00:00"/>
    <m/>
    <m/>
    <m/>
    <m/>
    <n v="34"/>
    <x v="4"/>
    <x v="0"/>
    <n v="34"/>
    <x v="0"/>
  </r>
  <r>
    <n v="147"/>
    <s v="C3/018"/>
    <s v="Olufunmilayo"/>
    <s v="Olufunmilola"/>
    <s v="Banjo"/>
    <x v="0"/>
    <x v="4"/>
    <s v="Nigeria"/>
    <x v="0"/>
    <x v="0"/>
    <d v="2013-01-30T00:00:00"/>
    <d v="2013-03-01T00:00:00"/>
    <d v="2025-09-10T00:00:00"/>
    <m/>
    <m/>
    <m/>
    <m/>
    <n v="27"/>
    <x v="114"/>
    <x v="0"/>
    <n v="27"/>
    <x v="0"/>
  </r>
  <r>
    <n v="148"/>
    <s v="C7/022"/>
    <s v="Olufunmilola"/>
    <s v="Onabanjo"/>
    <s v="Ogun"/>
    <x v="0"/>
    <x v="3"/>
    <s v="Nigeria"/>
    <x v="1"/>
    <x v="1"/>
    <d v="2017-10-30T00:00:00"/>
    <d v="2017-03-01T00:00:00"/>
    <d v="2025-09-10T00:00:00"/>
    <m/>
    <d v="2020-09-01T00:00:00"/>
    <d v="2021-05-01T00:00:00"/>
    <n v="8"/>
    <n v="50"/>
    <x v="37"/>
    <x v="0"/>
    <n v="50"/>
    <x v="0"/>
  </r>
  <r>
    <n v="149"/>
    <s v="C9/002"/>
    <s v="Olujide"/>
    <s v="Olusesan"/>
    <s v="Arije"/>
    <x v="1"/>
    <x v="1"/>
    <s v="Nigeria"/>
    <x v="0"/>
    <x v="2"/>
    <d v="2020-01-07T00:00:00"/>
    <d v="2019-03-01T00:00:00"/>
    <d v="2025-09-10T00:00:00"/>
    <m/>
    <m/>
    <m/>
    <m/>
    <n v="56"/>
    <x v="115"/>
    <x v="0"/>
    <n v="56"/>
    <x v="1"/>
  </r>
  <r>
    <n v="150"/>
    <s v="C3/007"/>
    <s v="Olusegun"/>
    <s v="Emmanuel"/>
    <s v="Thomas"/>
    <x v="1"/>
    <x v="4"/>
    <s v="Nigeria"/>
    <x v="1"/>
    <x v="1"/>
    <d v="2012-04-05T00:00:00"/>
    <d v="2013-03-01T00:00:00"/>
    <d v="2025-09-10T00:00:00"/>
    <m/>
    <m/>
    <m/>
    <m/>
    <n v="54"/>
    <x v="116"/>
    <x v="0"/>
    <n v="54"/>
    <x v="1"/>
  </r>
  <r>
    <n v="151"/>
    <s v="C7/023"/>
    <s v="Oluseye"/>
    <s v="Ademola"/>
    <s v="Okunola"/>
    <x v="1"/>
    <x v="3"/>
    <s v="Nigeria"/>
    <x v="0"/>
    <x v="0"/>
    <d v="2017-04-12T00:00:00"/>
    <d v="2017-03-01T00:00:00"/>
    <d v="2025-09-10T00:00:00"/>
    <m/>
    <m/>
    <m/>
    <m/>
    <n v="54"/>
    <x v="117"/>
    <x v="0"/>
    <n v="54"/>
    <x v="1"/>
  </r>
  <r>
    <n v="152"/>
    <s v="C8/001"/>
    <s v=" Lindiwe"/>
    <m/>
    <s v="Farlane"/>
    <x v="0"/>
    <x v="5"/>
    <s v="South Africa"/>
    <x v="2"/>
    <x v="2"/>
    <d v="2019-01-02T00:00:00"/>
    <d v="2018-03-01T00:00:00"/>
    <d v="2025-09-10T00:00:00"/>
    <n v="91"/>
    <m/>
    <m/>
    <m/>
    <n v="91"/>
    <x v="118"/>
    <x v="0"/>
    <n v="86"/>
    <x v="1"/>
  </r>
  <r>
    <n v="153"/>
    <s v="C7/024"/>
    <s v="Olusola"/>
    <s v="Oluyinka"/>
    <s v="Olawoye"/>
    <x v="0"/>
    <x v="3"/>
    <s v="Nigeria"/>
    <x v="1"/>
    <x v="1"/>
    <d v="2015-10-30T00:00:00"/>
    <d v="2017-03-01T00:00:00"/>
    <d v="2025-09-10T00:00:00"/>
    <m/>
    <d v="2020-09-03T00:00:00"/>
    <d v="2021-06-01T00:00:00"/>
    <n v="9"/>
    <n v="44"/>
    <x v="119"/>
    <x v="0"/>
    <n v="44"/>
    <x v="0"/>
  </r>
  <r>
    <n v="154"/>
    <s v="C8/003"/>
    <s v="Jean de Dieu"/>
    <m/>
    <s v="Habimana"/>
    <x v="1"/>
    <x v="5"/>
    <s v="Rwanda"/>
    <x v="5"/>
    <x v="8"/>
    <d v="2018-03-01T00:00:00"/>
    <d v="2018-03-01T00:00:00"/>
    <d v="2025-09-10T00:00:00"/>
    <n v="91"/>
    <m/>
    <m/>
    <m/>
    <n v="91"/>
    <x v="27"/>
    <x v="1"/>
    <s v="In progress: Above 60 months"/>
    <x v="2"/>
  </r>
  <r>
    <n v="155"/>
    <s v="C6/022"/>
    <s v="Olutoyin"/>
    <s v="Olubunmi"/>
    <s v="Sekoni"/>
    <x v="0"/>
    <x v="0"/>
    <s v="Nigeria"/>
    <x v="1"/>
    <x v="2"/>
    <d v="2017-06-05T00:00:00"/>
    <d v="2016-03-01T00:00:00"/>
    <d v="2025-09-10T00:00:00"/>
    <m/>
    <m/>
    <m/>
    <m/>
    <n v="88"/>
    <x v="120"/>
    <x v="0"/>
    <n v="88"/>
    <x v="1"/>
  </r>
  <r>
    <n v="156"/>
    <s v="C8/015"/>
    <s v="Oluwaseun"/>
    <s v="Taiwo"/>
    <s v="Esan"/>
    <x v="0"/>
    <x v="5"/>
    <s v="Nigeria"/>
    <x v="0"/>
    <x v="2"/>
    <d v="2018-05-01T00:00:00"/>
    <d v="2018-03-01T00:00:00"/>
    <d v="2025-09-10T00:00:00"/>
    <m/>
    <m/>
    <m/>
    <m/>
    <n v="55"/>
    <x v="121"/>
    <x v="0"/>
    <n v="55"/>
    <x v="1"/>
  </r>
  <r>
    <n v="157"/>
    <s v="C6/004"/>
    <s v="Oluwaseyi"/>
    <s v="Dolapo"/>
    <s v="Somefun"/>
    <x v="0"/>
    <x v="0"/>
    <s v="Nigeria"/>
    <x v="2"/>
    <x v="2"/>
    <d v="2016-04-04T00:00:00"/>
    <d v="2016-03-01T00:00:00"/>
    <d v="2025-09-10T00:00:00"/>
    <m/>
    <d v="2022-12-01T00:00:00"/>
    <d v="2023-02-28T00:00:00"/>
    <n v="3"/>
    <n v="41"/>
    <x v="122"/>
    <x v="0"/>
    <n v="41"/>
    <x v="0"/>
  </r>
  <r>
    <n v="158"/>
    <s v="C9/020"/>
    <s v="Omolayo "/>
    <s v="Bukola "/>
    <s v="Oluwatope"/>
    <x v="0"/>
    <x v="1"/>
    <s v="Nigeria"/>
    <x v="0"/>
    <x v="0"/>
    <d v="2018-10-23T00:00:00"/>
    <d v="2019-03-01T00:00:00"/>
    <d v="2025-09-10T00:00:00"/>
    <m/>
    <m/>
    <m/>
    <m/>
    <n v="47"/>
    <x v="123"/>
    <x v="0"/>
    <n v="47"/>
    <x v="0"/>
  </r>
  <r>
    <n v="159"/>
    <s v="C5/021"/>
    <s v="Oyewale"/>
    <s v="Mayowa"/>
    <s v="Morakinyo"/>
    <x v="1"/>
    <x v="9"/>
    <s v="Nigeria"/>
    <x v="1"/>
    <x v="1"/>
    <d v="2013-07-04T00:00:00"/>
    <d v="2015-03-01T00:00:00"/>
    <d v="2025-09-10T00:00:00"/>
    <m/>
    <m/>
    <m/>
    <m/>
    <n v="95"/>
    <x v="124"/>
    <x v="0"/>
    <n v="95"/>
    <x v="1"/>
  </r>
  <r>
    <n v="160"/>
    <s v="C8/019"/>
    <s v="Oyeyemi"/>
    <s v="Olajumoke"/>
    <s v="Oyelade"/>
    <x v="0"/>
    <x v="5"/>
    <s v="Nigeria"/>
    <x v="0"/>
    <x v="2"/>
    <d v="2018-07-30T00:00:00"/>
    <d v="2018-03-01T00:00:00"/>
    <d v="2025-09-10T00:00:00"/>
    <m/>
    <m/>
    <m/>
    <m/>
    <n v="52"/>
    <x v="125"/>
    <x v="0"/>
    <n v="52"/>
    <x v="1"/>
  </r>
  <r>
    <n v="161"/>
    <s v="C8/011"/>
    <s v="Angella"/>
    <m/>
    <s v="Musewa"/>
    <x v="0"/>
    <x v="5"/>
    <s v="Uganda"/>
    <x v="4"/>
    <x v="5"/>
    <d v="2019-01-28T00:00:00"/>
    <d v="2018-03-01T00:00:00"/>
    <d v="2025-09-10T00:00:00"/>
    <n v="91"/>
    <m/>
    <m/>
    <m/>
    <n v="91"/>
    <x v="27"/>
    <x v="1"/>
    <s v="In progress: Above 60 months"/>
    <x v="2"/>
  </r>
  <r>
    <n v="162"/>
    <s v="C8/012"/>
    <s v="Robert"/>
    <m/>
    <s v="Rutayisire"/>
    <x v="1"/>
    <x v="5"/>
    <s v="Rwanda"/>
    <x v="5"/>
    <x v="5"/>
    <d v="2018-08-13T00:00:00"/>
    <d v="2018-03-01T00:00:00"/>
    <d v="2025-09-10T00:00:00"/>
    <n v="91"/>
    <m/>
    <m/>
    <m/>
    <n v="91"/>
    <x v="27"/>
    <x v="1"/>
    <s v="In progress: Above 60 months"/>
    <x v="2"/>
  </r>
  <r>
    <n v="163"/>
    <s v="C1/016"/>
    <s v="Peter"/>
    <s v="Suriwakenda"/>
    <s v="Nyasulu"/>
    <x v="1"/>
    <x v="8"/>
    <s v="Malawi"/>
    <x v="2"/>
    <x v="2"/>
    <d v="2011-03-03T00:00:00"/>
    <d v="2011-04-01T00:00:00"/>
    <d v="2025-09-10T00:00:00"/>
    <m/>
    <m/>
    <m/>
    <m/>
    <n v="42"/>
    <x v="126"/>
    <x v="0"/>
    <n v="42"/>
    <x v="0"/>
  </r>
  <r>
    <n v="164"/>
    <s v="C2/014"/>
    <s v="Peter"/>
    <s v="Mpasho"/>
    <s v="Mwamtobe"/>
    <x v="1"/>
    <x v="2"/>
    <s v="Malawi"/>
    <x v="6"/>
    <x v="3"/>
    <d v="2012-10-04T00:00:00"/>
    <d v="2012-03-01T00:00:00"/>
    <d v="2025-09-10T00:00:00"/>
    <m/>
    <m/>
    <m/>
    <m/>
    <n v="37"/>
    <x v="127"/>
    <x v="0"/>
    <n v="37"/>
    <x v="0"/>
  </r>
  <r>
    <n v="165"/>
    <s v="C9/005"/>
    <s v="Priscille"/>
    <m/>
    <s v="Musabirema"/>
    <x v="0"/>
    <x v="1"/>
    <s v="Rwanda"/>
    <x v="5"/>
    <x v="2"/>
    <d v="2020-01-10T00:00:00"/>
    <d v="2019-03-01T00:00:00"/>
    <d v="2025-09-10T00:00:00"/>
    <m/>
    <m/>
    <m/>
    <m/>
    <n v="57"/>
    <x v="128"/>
    <x v="0"/>
    <n v="57"/>
    <x v="1"/>
  </r>
  <r>
    <n v="166"/>
    <s v="C4/024"/>
    <s v="Respicius"/>
    <s v="Shombusho"/>
    <s v="Damian"/>
    <x v="1"/>
    <x v="6"/>
    <s v="Tanzania"/>
    <x v="8"/>
    <x v="6"/>
    <d v="2014-04-17T00:00:00"/>
    <d v="2014-03-01T00:00:00"/>
    <d v="2025-09-10T00:00:00"/>
    <m/>
    <m/>
    <m/>
    <m/>
    <n v="57"/>
    <x v="129"/>
    <x v="0"/>
    <n v="57"/>
    <x v="1"/>
  </r>
  <r>
    <n v="167"/>
    <s v="C1/017"/>
    <s v="Rose"/>
    <s v="Okoyo"/>
    <s v="Opiyo"/>
    <x v="0"/>
    <x v="8"/>
    <s v="Kenya"/>
    <x v="7"/>
    <x v="5"/>
    <d v="2011-09-15T00:00:00"/>
    <d v="2011-04-01T00:00:00"/>
    <d v="2025-09-10T00:00:00"/>
    <m/>
    <m/>
    <m/>
    <m/>
    <n v="54"/>
    <x v="130"/>
    <x v="0"/>
    <n v="54"/>
    <x v="1"/>
  </r>
  <r>
    <n v="168"/>
    <s v="C8/018"/>
    <s v="Anne"/>
    <s v="Njeri"/>
    <s v="Maina"/>
    <x v="0"/>
    <x v="5"/>
    <s v="Kenya"/>
    <x v="7"/>
    <x v="5"/>
    <d v="2019-01-01T00:00:00"/>
    <d v="2018-03-01T00:00:00"/>
    <d v="2025-09-10T00:00:00"/>
    <n v="91"/>
    <m/>
    <m/>
    <m/>
    <n v="91"/>
    <x v="27"/>
    <x v="1"/>
    <s v="In progress: Above 60 months"/>
    <x v="2"/>
  </r>
  <r>
    <n v="169"/>
    <s v="C3/010"/>
    <s v="Samanta"/>
    <s v="Tresha"/>
    <s v="Lalla-Edward"/>
    <x v="0"/>
    <x v="4"/>
    <s v="South Africa"/>
    <x v="2"/>
    <x v="2"/>
    <d v="2013-10-01T00:00:00"/>
    <d v="2013-03-01T00:00:00"/>
    <d v="2025-09-10T00:00:00"/>
    <m/>
    <m/>
    <m/>
    <m/>
    <n v="65"/>
    <x v="131"/>
    <x v="0"/>
    <n v="65"/>
    <x v="1"/>
  </r>
  <r>
    <n v="170"/>
    <s v="C8/007"/>
    <s v="Samuel"/>
    <s v="Waweru"/>
    <s v="Mwaniki"/>
    <x v="1"/>
    <x v="5"/>
    <s v="Kenya"/>
    <x v="7"/>
    <x v="2"/>
    <d v="2018-09-30T00:00:00"/>
    <d v="2018-03-01T00:00:00"/>
    <d v="2025-09-10T00:00:00"/>
    <m/>
    <m/>
    <m/>
    <m/>
    <n v="64"/>
    <x v="132"/>
    <x v="0"/>
    <n v="64"/>
    <x v="1"/>
  </r>
  <r>
    <n v="171"/>
    <s v="C4/027"/>
    <s v="Sara"/>
    <s v="Jewett"/>
    <s v="Nieuwoudt"/>
    <x v="0"/>
    <x v="6"/>
    <s v="South Africa"/>
    <x v="2"/>
    <x v="2"/>
    <d v="2014-08-16T00:00:00"/>
    <d v="2014-03-01T00:00:00"/>
    <d v="2025-09-10T00:00:00"/>
    <m/>
    <m/>
    <m/>
    <m/>
    <n v="65"/>
    <x v="133"/>
    <x v="0"/>
    <n v="65"/>
    <x v="1"/>
  </r>
  <r>
    <n v="172"/>
    <s v="C8/024"/>
    <s v="Oluwafemi"/>
    <s v="Akinyele"/>
    <s v="Popoola"/>
    <x v="1"/>
    <x v="5"/>
    <s v="Nigeria"/>
    <x v="1"/>
    <x v="1"/>
    <d v="2018-11-01T00:00:00"/>
    <d v="2018-03-01T00:00:00"/>
    <d v="2025-09-10T00:00:00"/>
    <n v="91"/>
    <m/>
    <m/>
    <m/>
    <n v="91"/>
    <x v="27"/>
    <x v="1"/>
    <s v="In progress: Above 60 months"/>
    <x v="2"/>
  </r>
  <r>
    <n v="173"/>
    <s v="C8/025"/>
    <s v="Catherine"/>
    <m/>
    <s v="Kafu"/>
    <x v="0"/>
    <x v="5"/>
    <s v="Kenya"/>
    <x v="10"/>
    <x v="2"/>
    <d v="2018-09-03T00:00:00"/>
    <d v="2018-03-01T00:00:00"/>
    <d v="2025-09-10T00:00:00"/>
    <n v="91"/>
    <m/>
    <m/>
    <m/>
    <n v="91"/>
    <x v="134"/>
    <x v="0"/>
    <n v="84"/>
    <x v="1"/>
  </r>
  <r>
    <n v="174"/>
    <s v="C8/026"/>
    <s v="Agnes"/>
    <s v="Jemuge"/>
    <s v="Maleyo"/>
    <x v="0"/>
    <x v="5"/>
    <s v="Kenya"/>
    <x v="10"/>
    <x v="5"/>
    <d v="2016-08-12T00:00:00"/>
    <d v="2018-03-01T00:00:00"/>
    <d v="2025-09-10T00:00:00"/>
    <n v="91"/>
    <m/>
    <m/>
    <m/>
    <n v="91"/>
    <x v="27"/>
    <x v="1"/>
    <s v="In progress: Above 60 months"/>
    <x v="2"/>
  </r>
  <r>
    <n v="175"/>
    <s v="C3/022"/>
    <s v="Save"/>
    <m/>
    <s v="Kumwenda"/>
    <x v="1"/>
    <x v="4"/>
    <s v="Malawi"/>
    <x v="6"/>
    <x v="3"/>
    <d v="2013-11-01T00:00:00"/>
    <d v="2013-03-01T00:00:00"/>
    <d v="2025-09-10T00:00:00"/>
    <m/>
    <m/>
    <m/>
    <m/>
    <n v="74"/>
    <x v="135"/>
    <x v="0"/>
    <n v="74"/>
    <x v="1"/>
  </r>
  <r>
    <n v="176"/>
    <s v="C10/021"/>
    <s v="Shakeerah "/>
    <s v="Olaide"/>
    <s v="Gbadebo"/>
    <x v="0"/>
    <x v="7"/>
    <s v="Nigeria"/>
    <x v="1"/>
    <x v="1"/>
    <d v="2020-12-17T00:00:00"/>
    <d v="2020-03-01T00:00:00"/>
    <d v="2025-09-10T00:00:00"/>
    <n v="67"/>
    <d v="2024-05-01T00:00:00"/>
    <d v="2024-08-31T00:00:00"/>
    <n v="4"/>
    <n v="67"/>
    <x v="136"/>
    <x v="0"/>
    <n v="52"/>
    <x v="1"/>
  </r>
  <r>
    <n v="177"/>
    <s v="C8/009"/>
    <s v="Siphamandla"/>
    <s v="Bonga"/>
    <s v="Gumede"/>
    <x v="1"/>
    <x v="5"/>
    <s v="South Africa"/>
    <x v="2"/>
    <x v="2"/>
    <d v="2019-01-01T00:00:00"/>
    <d v="2018-03-01T00:00:00"/>
    <d v="2025-09-10T00:00:00"/>
    <n v="91"/>
    <m/>
    <m/>
    <m/>
    <n v="91"/>
    <x v="69"/>
    <x v="0"/>
    <n v="81"/>
    <x v="1"/>
  </r>
  <r>
    <n v="178"/>
    <s v="C9/004"/>
    <s v="Noel"/>
    <m/>
    <s v="Korukire"/>
    <x v="1"/>
    <x v="1"/>
    <s v="Rwanda"/>
    <x v="5"/>
    <x v="8"/>
    <d v="2019-09-01T00:00:00"/>
    <d v="2019-03-01T00:00:00"/>
    <d v="2025-09-10T00:00:00"/>
    <n v="79"/>
    <m/>
    <m/>
    <m/>
    <n v="79"/>
    <x v="27"/>
    <x v="1"/>
    <s v="In progress: Above 60 months"/>
    <x v="2"/>
  </r>
  <r>
    <n v="179"/>
    <s v="C9/003"/>
    <s v="Skye"/>
    <s v="Nandi"/>
    <s v="Adams"/>
    <x v="0"/>
    <x v="1"/>
    <s v="South Africa"/>
    <x v="2"/>
    <x v="2"/>
    <d v="2018-05-22T00:00:00"/>
    <d v="2019-03-01T00:00:00"/>
    <d v="2025-09-10T00:00:00"/>
    <m/>
    <m/>
    <m/>
    <m/>
    <n v="44"/>
    <x v="108"/>
    <x v="0"/>
    <n v="44"/>
    <x v="0"/>
  </r>
  <r>
    <n v="180"/>
    <s v="C9/006"/>
    <s v="Lilian"/>
    <s v="Nkirote"/>
    <s v="Njagi"/>
    <x v="0"/>
    <x v="1"/>
    <s v="Kenya"/>
    <x v="7"/>
    <x v="5"/>
    <d v="2018-12-08T00:00:00"/>
    <d v="2019-03-01T00:00:00"/>
    <d v="2025-09-10T00:00:00"/>
    <n v="79"/>
    <d v="2023-09-01T00:00:00"/>
    <d v="2024-06-30T00:00:00"/>
    <n v="10"/>
    <n v="79"/>
    <x v="137"/>
    <x v="0"/>
    <n v="60"/>
    <x v="1"/>
  </r>
  <r>
    <n v="181"/>
    <s v="C9/007"/>
    <s v="Leonidas"/>
    <m/>
    <s v="Banamwana"/>
    <x v="1"/>
    <x v="1"/>
    <s v="Rwanda"/>
    <x v="5"/>
    <x v="8"/>
    <d v="2019-10-20T00:00:00"/>
    <d v="2019-03-01T00:00:00"/>
    <d v="2025-09-10T00:00:00"/>
    <n v="79"/>
    <m/>
    <m/>
    <m/>
    <n v="79"/>
    <x v="27"/>
    <x v="1"/>
    <s v="In progress: Above 60 months"/>
    <x v="2"/>
  </r>
  <r>
    <n v="182"/>
    <s v="C7/026"/>
    <s v="Sonti"/>
    <s v="Imogene"/>
    <s v="Pilusa"/>
    <x v="0"/>
    <x v="3"/>
    <s v="South Africa"/>
    <x v="2"/>
    <x v="2"/>
    <d v="2017-02-03T00:00:00"/>
    <d v="2017-03-01T00:00:00"/>
    <d v="2025-09-10T00:00:00"/>
    <m/>
    <m/>
    <m/>
    <m/>
    <n v="57"/>
    <x v="138"/>
    <x v="0"/>
    <n v="57"/>
    <x v="1"/>
  </r>
  <r>
    <n v="183"/>
    <s v="C9/009"/>
    <s v="Cyril"/>
    <s v="Nyalik"/>
    <s v="Ogada"/>
    <x v="1"/>
    <x v="1"/>
    <s v="Kenya"/>
    <x v="7"/>
    <x v="2"/>
    <d v="2020-08-12T00:00:00"/>
    <d v="2019-03-01T00:00:00"/>
    <d v="2025-09-10T00:00:00"/>
    <n v="79"/>
    <m/>
    <m/>
    <m/>
    <n v="79"/>
    <x v="27"/>
    <x v="1"/>
    <s v="In progress: Above 60 months"/>
    <x v="2"/>
  </r>
  <r>
    <n v="184"/>
    <s v="C2/006"/>
    <s v="Stephen"/>
    <s v="Ojiambo"/>
    <s v="Wandera"/>
    <x v="1"/>
    <x v="2"/>
    <s v="Uganda"/>
    <x v="4"/>
    <x v="4"/>
    <d v="2012-02-07T00:00:00"/>
    <d v="2012-03-01T00:00:00"/>
    <d v="2025-09-10T00:00:00"/>
    <m/>
    <m/>
    <m/>
    <m/>
    <n v="49"/>
    <x v="14"/>
    <x v="0"/>
    <n v="49"/>
    <x v="0"/>
  </r>
  <r>
    <n v="185"/>
    <s v="C7/025"/>
    <s v="Stevens"/>
    <s v="M.B"/>
    <s v="Kisaka"/>
    <x v="1"/>
    <x v="3"/>
    <s v="Uganda"/>
    <x v="4"/>
    <x v="5"/>
    <d v="2017-06-01T00:00:00"/>
    <d v="2017-03-01T00:00:00"/>
    <d v="2025-09-10T00:00:00"/>
    <m/>
    <m/>
    <m/>
    <m/>
    <n v="70"/>
    <x v="139"/>
    <x v="0"/>
    <n v="70"/>
    <x v="1"/>
  </r>
  <r>
    <n v="186"/>
    <s v="C1/019"/>
    <s v="Sulaimon"/>
    <s v="Taiwo"/>
    <s v="Adedokun"/>
    <x v="1"/>
    <x v="8"/>
    <s v="Nigeria"/>
    <x v="0"/>
    <x v="0"/>
    <d v="2011-03-01T00:00:00"/>
    <d v="2011-04-01T00:00:00"/>
    <d v="2025-09-10T00:00:00"/>
    <m/>
    <m/>
    <m/>
    <m/>
    <n v="26"/>
    <x v="140"/>
    <x v="0"/>
    <n v="26"/>
    <x v="0"/>
  </r>
  <r>
    <n v="187"/>
    <s v="C1/020"/>
    <s v="Sulaimon"/>
    <s v="Atolagbe"/>
    <s v="Afolabi"/>
    <x v="1"/>
    <x v="8"/>
    <s v="Nigeria"/>
    <x v="11"/>
    <x v="2"/>
    <d v="2011-03-01T00:00:00"/>
    <d v="2011-04-01T00:00:00"/>
    <d v="2025-09-10T00:00:00"/>
    <m/>
    <m/>
    <m/>
    <m/>
    <n v="81"/>
    <x v="141"/>
    <x v="0"/>
    <n v="81"/>
    <x v="1"/>
  </r>
  <r>
    <n v="188"/>
    <s v="C9/014"/>
    <s v="OLUFUNMILOLA"/>
    <s v="BAMIDELE"/>
    <s v="MAKANJUOLA"/>
    <x v="0"/>
    <x v="1"/>
    <s v="Nigeria"/>
    <x v="1"/>
    <x v="1"/>
    <d v="2019-01-07T00:00:00"/>
    <d v="2019-03-01T00:00:00"/>
    <d v="2025-09-10T00:00:00"/>
    <n v="79"/>
    <m/>
    <m/>
    <m/>
    <n v="79"/>
    <x v="27"/>
    <x v="1"/>
    <s v="In progress: Above 60 months"/>
    <x v="2"/>
  </r>
  <r>
    <n v="189"/>
    <s v="C1/018"/>
    <s v="Sunday"/>
    <s v="Adepoju"/>
    <s v="Adedini"/>
    <x v="1"/>
    <x v="8"/>
    <s v="Nigeria"/>
    <x v="0"/>
    <x v="2"/>
    <d v="2011-02-08T00:00:00"/>
    <d v="2011-04-01T00:00:00"/>
    <d v="2025-09-10T00:00:00"/>
    <m/>
    <m/>
    <m/>
    <m/>
    <n v="24"/>
    <x v="142"/>
    <x v="0"/>
    <n v="24"/>
    <x v="0"/>
  </r>
  <r>
    <n v="190"/>
    <s v="C4/025"/>
    <s v="Sunday"/>
    <s v="Joseph"/>
    <s v="Ayamolowo"/>
    <x v="1"/>
    <x v="6"/>
    <s v="Nigeria"/>
    <x v="0"/>
    <x v="0"/>
    <d v="2014-08-15T00:00:00"/>
    <d v="2014-03-01T00:00:00"/>
    <d v="2025-09-10T00:00:00"/>
    <m/>
    <m/>
    <m/>
    <m/>
    <n v="57"/>
    <x v="143"/>
    <x v="0"/>
    <n v="57"/>
    <x v="1"/>
  </r>
  <r>
    <n v="191"/>
    <s v="C5/005"/>
    <s v="Taiwo"/>
    <s v="Akinyode"/>
    <s v="Obembe"/>
    <x v="1"/>
    <x v="9"/>
    <s v="Nigeria"/>
    <x v="1"/>
    <x v="2"/>
    <d v="2016-07-04T00:00:00"/>
    <d v="2015-03-01T00:00:00"/>
    <d v="2025-09-10T00:00:00"/>
    <m/>
    <m/>
    <m/>
    <m/>
    <n v="81"/>
    <x v="144"/>
    <x v="0"/>
    <n v="81"/>
    <x v="1"/>
  </r>
  <r>
    <n v="192"/>
    <s v="C9/019"/>
    <s v="Ronald"/>
    <s v="Kibet"/>
    <s v="Tonui"/>
    <x v="1"/>
    <x v="1"/>
    <s v="Kenya"/>
    <x v="10"/>
    <x v="2"/>
    <d v="2020-01-01T00:00:00"/>
    <d v="2019-03-01T00:00:00"/>
    <d v="2025-09-10T00:00:00"/>
    <n v="79"/>
    <m/>
    <m/>
    <m/>
    <n v="79"/>
    <x v="27"/>
    <x v="1"/>
    <s v="In progress: Above 60 months"/>
    <x v="2"/>
  </r>
  <r>
    <n v="193"/>
    <s v="C1/008"/>
    <s v="Taofeek"/>
    <s v="Oluwole"/>
    <s v="Awotidebe"/>
    <x v="1"/>
    <x v="8"/>
    <s v="Nigeria"/>
    <x v="0"/>
    <x v="1"/>
    <d v="2011-07-15T00:00:00"/>
    <d v="2011-04-01T00:00:00"/>
    <d v="2025-09-10T00:00:00"/>
    <m/>
    <m/>
    <m/>
    <m/>
    <n v="56"/>
    <x v="145"/>
    <x v="0"/>
    <n v="56"/>
    <x v="1"/>
  </r>
  <r>
    <n v="194"/>
    <s v="C6/013"/>
    <s v="Taofeek"/>
    <s v="Kolawole"/>
    <s v="Aliyu"/>
    <x v="1"/>
    <x v="0"/>
    <s v="Nigeria"/>
    <x v="0"/>
    <x v="0"/>
    <d v="2016-12-20T00:00:00"/>
    <d v="2016-03-01T00:00:00"/>
    <d v="2025-09-10T00:00:00"/>
    <m/>
    <m/>
    <m/>
    <m/>
    <n v="42"/>
    <x v="146"/>
    <x v="0"/>
    <n v="42"/>
    <x v="0"/>
  </r>
  <r>
    <n v="195"/>
    <s v="C9/022"/>
    <s v="Glory "/>
    <m/>
    <s v="Mzembe"/>
    <x v="0"/>
    <x v="1"/>
    <s v="Malawi"/>
    <x v="6"/>
    <x v="3"/>
    <d v="2019-12-16T00:00:00"/>
    <d v="2019-03-01T00:00:00"/>
    <d v="2025-09-10T00:00:00"/>
    <n v="79"/>
    <d v="2023-06-01T00:00:00"/>
    <d v="2024-05-31T00:00:00"/>
    <n v="12"/>
    <n v="79"/>
    <x v="27"/>
    <x v="1"/>
    <s v="In progress: Above 60 months"/>
    <x v="2"/>
  </r>
  <r>
    <n v="196"/>
    <s v="C9/023"/>
    <s v="Temitope "/>
    <m/>
    <s v="Ilori"/>
    <x v="0"/>
    <x v="1"/>
    <s v="Nigeria"/>
    <x v="1"/>
    <x v="1"/>
    <d v="2020-01-10T00:00:00"/>
    <d v="2019-03-01T00:00:00"/>
    <d v="2025-09-10T00:00:00"/>
    <n v="79"/>
    <m/>
    <m/>
    <m/>
    <n v="79"/>
    <x v="27"/>
    <x v="1"/>
    <s v="In progress: Above 60 months"/>
    <x v="2"/>
  </r>
  <r>
    <n v="197"/>
    <s v="C3/008"/>
    <s v="Tonney"/>
    <s v="Stophen"/>
    <s v="Nyirenda"/>
    <x v="1"/>
    <x v="4"/>
    <s v="Malawi"/>
    <x v="6"/>
    <x v="3"/>
    <d v="2011-11-01T00:00:00"/>
    <d v="2013-03-01T00:00:00"/>
    <d v="2025-09-10T00:00:00"/>
    <m/>
    <m/>
    <m/>
    <m/>
    <n v="28"/>
    <x v="147"/>
    <x v="0"/>
    <n v="28"/>
    <x v="0"/>
  </r>
  <r>
    <n v="198"/>
    <s v="C10/002"/>
    <s v="Aline"/>
    <m/>
    <s v="Uwase"/>
    <x v="0"/>
    <x v="7"/>
    <s v="Rwanda"/>
    <x v="5"/>
    <x v="2"/>
    <d v="2019-12-16T00:00:00"/>
    <d v="2020-03-01T00:00:00"/>
    <d v="2025-09-10T00:00:00"/>
    <n v="67"/>
    <m/>
    <m/>
    <m/>
    <n v="67"/>
    <x v="27"/>
    <x v="1"/>
    <s v="In progress: Above 60 months"/>
    <x v="2"/>
  </r>
  <r>
    <n v="199"/>
    <s v="C4/010"/>
    <s v="Tumaini"/>
    <s v="Chiseko"/>
    <s v="Malenga"/>
    <x v="0"/>
    <x v="6"/>
    <s v="Malawi"/>
    <x v="6"/>
    <x v="3"/>
    <d v="2014-03-31T00:00:00"/>
    <d v="2014-03-01T00:00:00"/>
    <d v="2025-09-10T00:00:00"/>
    <m/>
    <m/>
    <m/>
    <m/>
    <n v="94"/>
    <x v="63"/>
    <x v="0"/>
    <n v="94"/>
    <x v="1"/>
  </r>
  <r>
    <n v="200"/>
    <s v="C10/004"/>
    <s v="Aneth"/>
    <s v="Vedastus"/>
    <s v="Kalinjuma"/>
    <x v="0"/>
    <x v="7"/>
    <s v="Tanzania"/>
    <x v="3"/>
    <x v="2"/>
    <d v="2020-09-15T00:00:00"/>
    <d v="2020-03-01T00:00:00"/>
    <d v="2025-09-10T00:00:00"/>
    <n v="67"/>
    <m/>
    <m/>
    <m/>
    <n v="67"/>
    <x v="27"/>
    <x v="1"/>
    <s v="In progress: Above 60 months"/>
    <x v="2"/>
  </r>
  <r>
    <n v="201"/>
    <s v="C10/005"/>
    <s v="Apatsa"/>
    <m/>
    <s v="Selemani"/>
    <x v="1"/>
    <x v="7"/>
    <s v="Malawi"/>
    <x v="6"/>
    <x v="2"/>
    <d v="2021-08-16T00:00:00"/>
    <d v="2020-03-01T00:00:00"/>
    <d v="2025-09-10T00:00:00"/>
    <n v="67"/>
    <m/>
    <m/>
    <m/>
    <n v="67"/>
    <x v="27"/>
    <x v="1"/>
    <s v="In progress: Above 60 months"/>
    <x v="2"/>
  </r>
  <r>
    <n v="202"/>
    <s v="C6/024"/>
    <s v="Tutu"/>
    <s v="Said"/>
    <s v="Mzee"/>
    <x v="0"/>
    <x v="0"/>
    <s v="Tanzania"/>
    <x v="3"/>
    <x v="6"/>
    <d v="2016-10-20T00:00:00"/>
    <d v="2016-03-01T00:00:00"/>
    <d v="2025-09-10T00:00:00"/>
    <m/>
    <m/>
    <m/>
    <m/>
    <n v="99"/>
    <x v="87"/>
    <x v="0"/>
    <n v="99"/>
    <x v="1"/>
  </r>
  <r>
    <n v="203"/>
    <s v="C6/005"/>
    <s v="Valens"/>
    <m/>
    <s v="Mbarushimana"/>
    <x v="1"/>
    <x v="0"/>
    <s v="Rwanda"/>
    <x v="5"/>
    <x v="2"/>
    <d v="2017-03-16T00:00:00"/>
    <d v="2016-03-01T00:00:00"/>
    <d v="2025-09-10T00:00:00"/>
    <n v="115"/>
    <m/>
    <m/>
    <m/>
    <n v="115"/>
    <x v="148"/>
    <x v="0"/>
    <n v="104"/>
    <x v="1"/>
  </r>
  <r>
    <n v="204"/>
    <s v="C10/009"/>
    <s v="Emmanuel"/>
    <m/>
    <s v="Nzabonimana"/>
    <x v="1"/>
    <x v="7"/>
    <s v="Rwanda"/>
    <x v="5"/>
    <x v="2"/>
    <d v="2020-06-01T00:00:00"/>
    <d v="2020-03-01T00:00:00"/>
    <d v="2025-09-10T00:00:00"/>
    <n v="67"/>
    <m/>
    <m/>
    <m/>
    <n v="67"/>
    <x v="149"/>
    <x v="0"/>
    <n v="58"/>
    <x v="1"/>
  </r>
  <r>
    <n v="205"/>
    <s v="C1/006"/>
    <s v="Victoria"/>
    <s v="Mathew"/>
    <s v="Mwakalinga Chuma"/>
    <x v="0"/>
    <x v="8"/>
    <s v="Tanzania"/>
    <x v="3"/>
    <x v="2"/>
    <d v="2011-03-07T00:00:00"/>
    <d v="2011-04-01T00:00:00"/>
    <d v="2025-09-10T00:00:00"/>
    <m/>
    <m/>
    <m/>
    <m/>
    <n v="81"/>
    <x v="141"/>
    <x v="0"/>
    <n v="81"/>
    <x v="1"/>
  </r>
  <r>
    <n v="206"/>
    <s v="C7/008"/>
    <s v="Wanangwa"/>
    <s v="Chimwaza"/>
    <s v="Manda"/>
    <x v="0"/>
    <x v="3"/>
    <s v="Malawi"/>
    <x v="6"/>
    <x v="2"/>
    <d v="2017-09-21T00:00:00"/>
    <d v="2017-03-01T00:00:00"/>
    <d v="2025-09-10T00:00:00"/>
    <m/>
    <m/>
    <m/>
    <m/>
    <n v="81"/>
    <x v="150"/>
    <x v="0"/>
    <n v="81"/>
    <x v="1"/>
  </r>
  <r>
    <n v="207"/>
    <s v="C1/005"/>
    <s v="Wells"/>
    <m/>
    <s v="Utembe"/>
    <x v="1"/>
    <x v="8"/>
    <s v="Malawi"/>
    <x v="6"/>
    <x v="2"/>
    <d v="2011-04-13T00:00:00"/>
    <d v="2011-04-01T00:00:00"/>
    <d v="2025-09-10T00:00:00"/>
    <m/>
    <m/>
    <m/>
    <m/>
    <n v="63"/>
    <x v="151"/>
    <x v="0"/>
    <n v="63"/>
    <x v="1"/>
  </r>
  <r>
    <n v="208"/>
    <s v="C9/011"/>
    <s v="Wilfred"/>
    <m/>
    <s v="Eneku"/>
    <x v="1"/>
    <x v="1"/>
    <s v="Uganda"/>
    <x v="4"/>
    <x v="4"/>
    <d v="2019-04-01T00:00:00"/>
    <d v="2019-03-01T00:00:00"/>
    <d v="2025-09-10T00:00:00"/>
    <n v="79"/>
    <m/>
    <m/>
    <m/>
    <n v="79"/>
    <x v="152"/>
    <x v="0"/>
    <n v="65"/>
    <x v="1"/>
  </r>
  <r>
    <n v="209"/>
    <s v="C4/009"/>
    <s v="Winnie"/>
    <s v="Chepkurui"/>
    <s v="Mutai"/>
    <x v="0"/>
    <x v="6"/>
    <s v="Kenya"/>
    <x v="7"/>
    <x v="5"/>
    <d v="2015-03-15T00:00:00"/>
    <d v="2014-03-01T00:00:00"/>
    <d v="2025-09-10T00:00:00"/>
    <m/>
    <m/>
    <m/>
    <m/>
    <n v="115"/>
    <x v="153"/>
    <x v="0"/>
    <n v="115"/>
    <x v="1"/>
  </r>
  <r>
    <n v="210"/>
    <s v="C10/015"/>
    <s v="Mary"/>
    <s v="Ogbenyi"/>
    <s v="Ugalahi"/>
    <x v="0"/>
    <x v="7"/>
    <s v="Nigeria"/>
    <x v="1"/>
    <x v="1"/>
    <d v="2020-05-04T00:00:00"/>
    <d v="2020-03-01T00:00:00"/>
    <d v="2025-09-10T00:00:00"/>
    <n v="67"/>
    <m/>
    <m/>
    <m/>
    <n v="67"/>
    <x v="154"/>
    <x v="0"/>
    <n v="61"/>
    <x v="1"/>
  </r>
  <r>
    <n v="211"/>
    <s v="C10/016"/>
    <s v="Maureen"/>
    <s v="Daisy"/>
    <s v="Majamanda"/>
    <x v="0"/>
    <x v="7"/>
    <s v="Malawi"/>
    <x v="6"/>
    <x v="3"/>
    <d v="2021-07-21T00:00:00"/>
    <d v="2020-03-01T00:00:00"/>
    <d v="2025-09-10T00:00:00"/>
    <n v="67"/>
    <m/>
    <m/>
    <m/>
    <n v="67"/>
    <x v="27"/>
    <x v="1"/>
    <s v="In progress: Above 60 months"/>
    <x v="2"/>
  </r>
  <r>
    <n v="212"/>
    <s v="C10/017"/>
    <s v="Monday"/>
    <s v="Daniel"/>
    <s v="Olodu"/>
    <x v="1"/>
    <x v="7"/>
    <s v="Nigeria"/>
    <x v="0"/>
    <x v="1"/>
    <d v="2021-03-12T00:00:00"/>
    <d v="2020-03-01T00:00:00"/>
    <d v="2025-09-10T00:00:00"/>
    <n v="67"/>
    <m/>
    <m/>
    <m/>
    <n v="67"/>
    <x v="27"/>
    <x v="1"/>
    <s v="In progress: Above 60 months"/>
    <x v="2"/>
  </r>
  <r>
    <n v="213"/>
    <s v="C10/018"/>
    <s v="Oluwatosin"/>
    <s v="Eunice"/>
    <s v="Olorunmoteni"/>
    <x v="0"/>
    <x v="7"/>
    <s v="Nigeria"/>
    <x v="0"/>
    <x v="0"/>
    <d v="2021-04-19T00:00:00"/>
    <d v="2020-03-01T00:00:00"/>
    <d v="2025-09-10T00:00:00"/>
    <n v="67"/>
    <m/>
    <m/>
    <m/>
    <n v="67"/>
    <x v="155"/>
    <x v="0"/>
    <n v="61"/>
    <x v="1"/>
  </r>
  <r>
    <n v="214"/>
    <s v="C10/019"/>
    <s v="Omotade"/>
    <s v="Adebimpe"/>
    <s v="Ijarotimi"/>
    <x v="0"/>
    <x v="7"/>
    <s v="Nigeria"/>
    <x v="0"/>
    <x v="1"/>
    <d v="2021-01-21T00:00:00"/>
    <d v="2020-03-01T00:00:00"/>
    <d v="2025-09-10T00:00:00"/>
    <n v="67"/>
    <m/>
    <m/>
    <m/>
    <n v="67"/>
    <x v="27"/>
    <x v="1"/>
    <s v="In progress: Above 60 months"/>
    <x v="2"/>
  </r>
  <r>
    <n v="215"/>
    <s v="C10/020"/>
    <s v="Patience"/>
    <m/>
    <s v="Shamu"/>
    <x v="0"/>
    <x v="7"/>
    <s v="Zimbabwe"/>
    <x v="2"/>
    <x v="2"/>
    <d v="2021-03-10T00:00:00"/>
    <d v="2020-03-01T00:00:00"/>
    <d v="2025-09-10T00:00:00"/>
    <n v="67"/>
    <m/>
    <m/>
    <m/>
    <n v="67"/>
    <x v="27"/>
    <x v="1"/>
    <s v="In progress: Above 60 months"/>
    <x v="2"/>
  </r>
  <r>
    <n v="216"/>
    <s v="C5/004"/>
    <s v="Yolanda"/>
    <s v="Malele"/>
    <s v="Kolisa"/>
    <x v="0"/>
    <x v="9"/>
    <s v="South Africa"/>
    <x v="2"/>
    <x v="2"/>
    <d v="2016-03-01T00:00:00"/>
    <d v="2015-03-01T00:00:00"/>
    <d v="2025-09-10T00:00:00"/>
    <m/>
    <m/>
    <m/>
    <m/>
    <n v="75"/>
    <x v="12"/>
    <x v="0"/>
    <n v="75"/>
    <x v="1"/>
  </r>
  <r>
    <n v="217"/>
    <s v="C10/022"/>
    <s v="Stefanie"/>
    <m/>
    <s v="Vermaak"/>
    <x v="0"/>
    <x v="7"/>
    <s v="South Africa"/>
    <x v="2"/>
    <x v="2"/>
    <d v="2019-08-01T00:00:00"/>
    <d v="2020-03-01T00:00:00"/>
    <d v="2025-09-10T00:00:00"/>
    <n v="67"/>
    <m/>
    <m/>
    <m/>
    <n v="67"/>
    <x v="27"/>
    <x v="1"/>
    <s v="In progress: Above 60 months"/>
    <x v="2"/>
  </r>
  <r>
    <n v="218"/>
    <s v="C10/023"/>
    <s v="Takondwa"/>
    <s v="Connis"/>
    <s v="Bakuwa"/>
    <x v="0"/>
    <x v="7"/>
    <s v="Malawi"/>
    <x v="6"/>
    <x v="2"/>
    <d v="2021-10-10T00:00:00"/>
    <d v="2020-03-01T00:00:00"/>
    <d v="2025-09-10T00:00:00"/>
    <n v="67"/>
    <m/>
    <m/>
    <m/>
    <n v="67"/>
    <x v="27"/>
    <x v="1"/>
    <s v="In progress: Above 60 months"/>
    <x v="2"/>
  </r>
  <r>
    <n v="219"/>
    <s v="C10/024"/>
    <s v="Temitope"/>
    <s v="Olumuyiwa"/>
    <s v="Ojo"/>
    <x v="1"/>
    <x v="7"/>
    <s v="Nigeria"/>
    <x v="0"/>
    <x v="2"/>
    <d v="2022-03-02T00:00:00"/>
    <d v="2020-03-01T00:00:00"/>
    <d v="2025-09-10T00:00:00"/>
    <n v="67"/>
    <m/>
    <m/>
    <m/>
    <n v="67"/>
    <x v="27"/>
    <x v="1"/>
    <s v="In progress: Above 60 months"/>
    <x v="2"/>
  </r>
  <r>
    <n v="220"/>
    <s v="C10/025"/>
    <s v="Yetunde"/>
    <s v="A"/>
    <s v="Onimode"/>
    <x v="0"/>
    <x v="7"/>
    <s v="Nigeria"/>
    <x v="1"/>
    <x v="2"/>
    <d v="2021-08-24T00:00:00"/>
    <d v="2020-03-01T00:00:00"/>
    <d v="2025-09-10T00:00:00"/>
    <n v="67"/>
    <m/>
    <m/>
    <m/>
    <n v="67"/>
    <x v="27"/>
    <x v="1"/>
    <s v="In progress: Above 60 months"/>
    <x v="2"/>
  </r>
  <r>
    <n v="221"/>
    <s v="C11/001"/>
    <s v="Adeola"/>
    <s v="Temitope"/>
    <s v="Williams"/>
    <x v="0"/>
    <x v="10"/>
    <s v="Nigeria"/>
    <x v="1"/>
    <x v="1"/>
    <m/>
    <d v="2025-03-01T00:00:00"/>
    <d v="2025-09-10T00:00:00"/>
    <n v="7"/>
    <m/>
    <m/>
    <m/>
    <m/>
    <x v="27"/>
    <x v="1"/>
    <s v="In progress: Below 60 Months"/>
    <x v="3"/>
  </r>
  <r>
    <n v="222"/>
    <s v="C11/002"/>
    <s v="Amina"/>
    <s v="Hassan"/>
    <s v="Hussein"/>
    <x v="0"/>
    <x v="10"/>
    <s v="Somalia"/>
    <x v="12"/>
    <x v="9"/>
    <m/>
    <d v="2025-03-01T00:00:00"/>
    <d v="2025-09-10T00:00:00"/>
    <n v="7"/>
    <m/>
    <m/>
    <m/>
    <m/>
    <x v="27"/>
    <x v="1"/>
    <s v="In progress: Below 60 Months"/>
    <x v="3"/>
  </r>
  <r>
    <n v="223"/>
    <s v="C11/003"/>
    <s v="Christabellah"/>
    <m/>
    <s v="Namugenyi"/>
    <x v="0"/>
    <x v="10"/>
    <s v="Uganda"/>
    <x v="4"/>
    <x v="4"/>
    <m/>
    <d v="2025-03-01T00:00:00"/>
    <d v="2025-09-10T00:00:00"/>
    <n v="7"/>
    <m/>
    <m/>
    <m/>
    <m/>
    <x v="27"/>
    <x v="1"/>
    <s v="In progress: Below 60 Months"/>
    <x v="3"/>
  </r>
  <r>
    <n v="224"/>
    <s v="C11/004"/>
    <s v="Cyril"/>
    <s v="Tamuka"/>
    <s v="Chironda"/>
    <x v="1"/>
    <x v="10"/>
    <s v="Zimbabwe"/>
    <x v="11"/>
    <x v="2"/>
    <m/>
    <d v="2025-03-01T00:00:00"/>
    <d v="2025-09-10T00:00:00"/>
    <n v="7"/>
    <m/>
    <m/>
    <m/>
    <m/>
    <x v="27"/>
    <x v="1"/>
    <s v="In progress: Below 60 Months"/>
    <x v="3"/>
  </r>
  <r>
    <n v="225"/>
    <s v="C11/005"/>
    <s v="Elizabeth"/>
    <s v="Oluwatoyin"/>
    <s v="Abe"/>
    <x v="0"/>
    <x v="10"/>
    <s v="Nigeria"/>
    <x v="1"/>
    <x v="1"/>
    <m/>
    <d v="2025-03-01T00:00:00"/>
    <d v="2025-09-10T00:00:00"/>
    <n v="7"/>
    <m/>
    <m/>
    <m/>
    <m/>
    <x v="27"/>
    <x v="1"/>
    <s v="In progress: Below 60 Months"/>
    <x v="3"/>
  </r>
  <r>
    <n v="226"/>
    <s v="C11/006"/>
    <s v="Fanuel"/>
    <s v="Meckson"/>
    <s v="Bickton"/>
    <x v="1"/>
    <x v="10"/>
    <s v="Malawi"/>
    <x v="6"/>
    <x v="9"/>
    <m/>
    <d v="2025-03-01T00:00:00"/>
    <d v="2025-09-10T00:00:00"/>
    <n v="7"/>
    <m/>
    <m/>
    <m/>
    <m/>
    <x v="27"/>
    <x v="1"/>
    <s v="In progress: Below 60 Months"/>
    <x v="3"/>
  </r>
  <r>
    <n v="227"/>
    <s v="C11/007"/>
    <s v="Funmilola"/>
    <s v="Olanike"/>
    <s v="Wuraola"/>
    <x v="0"/>
    <x v="10"/>
    <s v="Nigeria"/>
    <x v="0"/>
    <x v="9"/>
    <m/>
    <d v="2025-03-01T00:00:00"/>
    <d v="2025-09-10T00:00:00"/>
    <n v="7"/>
    <m/>
    <m/>
    <m/>
    <m/>
    <x v="27"/>
    <x v="1"/>
    <s v="In progress: Below 60 Months"/>
    <x v="3"/>
  </r>
  <r>
    <n v="228"/>
    <s v="C11/008"/>
    <s v="Gallad"/>
    <s v="Dahir"/>
    <s v="Hassan"/>
    <x v="1"/>
    <x v="10"/>
    <s v="Somalia"/>
    <x v="12"/>
    <x v="9"/>
    <m/>
    <d v="2025-03-01T00:00:00"/>
    <d v="2025-09-10T00:00:00"/>
    <n v="7"/>
    <m/>
    <m/>
    <m/>
    <m/>
    <x v="27"/>
    <x v="1"/>
    <s v="In progress: Below 60 Months"/>
    <x v="3"/>
  </r>
  <r>
    <n v="229"/>
    <s v="C11/009"/>
    <s v="Justine "/>
    <m/>
    <s v="Okello"/>
    <x v="1"/>
    <x v="10"/>
    <s v="Uganda"/>
    <x v="4"/>
    <x v="4"/>
    <m/>
    <d v="2025-03-01T00:00:00"/>
    <d v="2025-09-10T00:00:00"/>
    <n v="7"/>
    <m/>
    <m/>
    <m/>
    <m/>
    <x v="27"/>
    <x v="1"/>
    <s v="In progress: Below 60 Months"/>
    <x v="3"/>
  </r>
  <r>
    <n v="230"/>
    <s v="C11/010"/>
    <s v="Lydiah"/>
    <s v="Wanjiru"/>
    <s v="Njihia"/>
    <x v="0"/>
    <x v="10"/>
    <s v="Kenya"/>
    <x v="7"/>
    <x v="5"/>
    <m/>
    <d v="2025-03-01T00:00:00"/>
    <d v="2025-09-10T00:00:00"/>
    <n v="7"/>
    <m/>
    <m/>
    <m/>
    <m/>
    <x v="27"/>
    <x v="1"/>
    <s v="In progress: Below 60 Months"/>
    <x v="3"/>
  </r>
  <r>
    <n v="231"/>
    <s v="C11/011"/>
    <s v="Mary"/>
    <s v="Nigandi"/>
    <s v="Kubo"/>
    <x v="0"/>
    <x v="10"/>
    <s v="Kenya"/>
    <x v="7"/>
    <x v="9"/>
    <m/>
    <d v="2025-03-01T00:00:00"/>
    <d v="2025-09-10T00:00:00"/>
    <n v="7"/>
    <m/>
    <m/>
    <m/>
    <m/>
    <x v="27"/>
    <x v="1"/>
    <s v="In progress: Below 60 Months"/>
    <x v="3"/>
  </r>
  <r>
    <n v="232"/>
    <s v="C11/012"/>
    <s v="Miles-Dei"/>
    <s v="Benedict"/>
    <s v="Olufeagba"/>
    <x v="1"/>
    <x v="10"/>
    <s v="Nigeria"/>
    <x v="1"/>
    <x v="1"/>
    <m/>
    <d v="2025-03-01T00:00:00"/>
    <d v="2025-09-10T00:00:00"/>
    <n v="7"/>
    <m/>
    <m/>
    <m/>
    <m/>
    <x v="27"/>
    <x v="1"/>
    <s v="In progress: Below 60 Months"/>
    <x v="3"/>
  </r>
  <r>
    <n v="233"/>
    <s v="C11/013"/>
    <s v="Molly"/>
    <s v="Mercy"/>
    <s v="Jerono"/>
    <x v="0"/>
    <x v="10"/>
    <s v="Kenya"/>
    <x v="10"/>
    <x v="7"/>
    <m/>
    <d v="2025-03-01T00:00:00"/>
    <d v="2025-09-10T00:00:00"/>
    <n v="7"/>
    <m/>
    <m/>
    <m/>
    <m/>
    <x v="27"/>
    <x v="1"/>
    <s v="In progress: Below 60 Months"/>
    <x v="3"/>
  </r>
  <r>
    <n v="234"/>
    <s v="C11/014"/>
    <s v="Razak"/>
    <s v="Lewis"/>
    <s v="Mussa"/>
    <x v="1"/>
    <x v="10"/>
    <s v="Malawi"/>
    <x v="6"/>
    <x v="3"/>
    <m/>
    <d v="2025-03-01T00:00:00"/>
    <d v="2025-09-10T00:00:00"/>
    <n v="7"/>
    <m/>
    <m/>
    <m/>
    <m/>
    <x v="27"/>
    <x v="1"/>
    <s v="In progress: Below 60 Months"/>
    <x v="3"/>
  </r>
  <r>
    <n v="235"/>
    <s v="C11/015"/>
    <s v="Nichodemus"/>
    <s v="Mutinda"/>
    <s v="Kamuti"/>
    <x v="1"/>
    <x v="10"/>
    <s v="Kenya"/>
    <x v="7"/>
    <x v="5"/>
    <m/>
    <d v="2025-03-01T00:00:00"/>
    <d v="2025-09-10T00:00:00"/>
    <n v="7"/>
    <m/>
    <m/>
    <m/>
    <m/>
    <x v="27"/>
    <x v="1"/>
    <s v="In progress: Below 60 Months"/>
    <x v="3"/>
  </r>
  <r>
    <n v="236"/>
    <s v="C11/016"/>
    <s v="Ochuko"/>
    <s v="Maureen"/>
    <s v="Orherhe"/>
    <x v="0"/>
    <x v="10"/>
    <s v="Nigeria"/>
    <x v="0"/>
    <x v="0"/>
    <m/>
    <d v="2025-03-01T00:00:00"/>
    <d v="2025-09-10T00:00:00"/>
    <n v="7"/>
    <m/>
    <m/>
    <m/>
    <m/>
    <x v="27"/>
    <x v="1"/>
    <s v="In progress: Below 60 Months"/>
    <x v="3"/>
  </r>
  <r>
    <n v="237"/>
    <s v="C11/017"/>
    <s v="Patani"/>
    <s v="George Wills"/>
    <s v="Mhango"/>
    <x v="1"/>
    <x v="10"/>
    <s v="Malawi"/>
    <x v="6"/>
    <x v="9"/>
    <m/>
    <d v="2025-03-01T00:00:00"/>
    <d v="2025-09-10T00:00:00"/>
    <n v="7"/>
    <m/>
    <m/>
    <m/>
    <m/>
    <x v="27"/>
    <x v="1"/>
    <s v="In progress: Below 60 Months"/>
    <x v="3"/>
  </r>
  <r>
    <n v="238"/>
    <s v="C11/018"/>
    <s v="Pierre Celestin"/>
    <m/>
    <s v="Munezero"/>
    <x v="1"/>
    <x v="10"/>
    <s v="Rwanda"/>
    <x v="5"/>
    <x v="9"/>
    <m/>
    <d v="2025-03-01T00:00:00"/>
    <d v="2025-09-10T00:00:00"/>
    <n v="7"/>
    <m/>
    <m/>
    <m/>
    <m/>
    <x v="27"/>
    <x v="1"/>
    <s v="In progress: Below 60 Months"/>
    <x v="3"/>
  </r>
  <r>
    <n v="239"/>
    <s v="C11/019"/>
    <s v="Solange"/>
    <m/>
    <s v="Nikwigize"/>
    <x v="0"/>
    <x v="10"/>
    <s v="Rwanda"/>
    <x v="5"/>
    <x v="9"/>
    <m/>
    <d v="2025-03-01T00:00:00"/>
    <d v="2025-09-10T00:00:00"/>
    <n v="7"/>
    <m/>
    <m/>
    <m/>
    <m/>
    <x v="27"/>
    <x v="1"/>
    <s v="In progress: Below 60 Months"/>
    <x v="3"/>
  </r>
  <r>
    <n v="240"/>
    <s v="C11/020"/>
    <s v="Winifrida"/>
    <s v="Paschal"/>
    <s v="Mponzi"/>
    <x v="0"/>
    <x v="10"/>
    <s v="Tanzania"/>
    <x v="3"/>
    <x v="9"/>
    <m/>
    <d v="2025-03-01T00:00:00"/>
    <d v="2025-09-10T00:00:00"/>
    <n v="7"/>
    <m/>
    <m/>
    <m/>
    <m/>
    <x v="27"/>
    <x v="1"/>
    <s v="In progress: Below 60 Months"/>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2586"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8">
  <location ref="O2:S16"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axis="axisRow"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14">
        <item m="1" x="8"/>
        <item m="1" x="11"/>
        <item m="1" x="5"/>
        <item x="2"/>
        <item m="1" x="3"/>
        <item m="1" x="10"/>
        <item m="1" x="12"/>
        <item m="1" x="4"/>
        <item x="1"/>
        <item x="0"/>
        <item m="1" x="9"/>
        <item m="1" x="7"/>
        <item m="1" x="6"/>
        <item t="default"/>
      </items>
    </pivotField>
  </pivotFields>
  <rowFields count="1">
    <field x="8"/>
  </rowFields>
  <rowItems count="13">
    <i>
      <x/>
    </i>
    <i>
      <x v="1"/>
    </i>
    <i>
      <x v="2"/>
    </i>
    <i>
      <x v="3"/>
    </i>
    <i>
      <x v="4"/>
    </i>
    <i>
      <x v="5"/>
    </i>
    <i>
      <x v="6"/>
    </i>
    <i>
      <x v="7"/>
    </i>
    <i>
      <x v="8"/>
    </i>
    <i>
      <x v="9"/>
    </i>
    <i>
      <x v="10"/>
    </i>
    <i>
      <x v="11"/>
    </i>
    <i t="grand">
      <x/>
    </i>
  </rowItems>
  <colFields count="1">
    <field x="21"/>
  </colFields>
  <colItems count="4">
    <i>
      <x v="3"/>
    </i>
    <i>
      <x v="8"/>
    </i>
    <i>
      <x v="9"/>
    </i>
    <i t="grand">
      <x/>
    </i>
  </colItems>
  <dataFields count="1">
    <dataField name="Count of S.No." fld="0" subtotal="count" baseField="8" baseItem="0"/>
  </dataFields>
  <formats count="3">
    <format dxfId="100">
      <pivotArea outline="0" collapsedLevelsAreSubtotals="1" fieldPosition="0"/>
    </format>
    <format dxfId="101">
      <pivotArea dataOnly="0" labelOnly="1" grandRow="1" outline="0" fieldPosition="0"/>
    </format>
    <format dxfId="102">
      <pivotArea outline="0" fieldPosition="0">
        <references count="1">
          <reference field="8" count="0" selected="0"/>
        </references>
      </pivotArea>
    </format>
  </formats>
  <conditionalFormats count="1">
    <conditionalFormat priority="2">
      <pivotAreas count="1">
        <pivotArea type="data"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chartFormats count="12">
    <chartFormat chart="0" format="0" series="1">
      <pivotArea type="data" outline="0" fieldPosition="0">
        <references count="2">
          <reference field="4294967294" count="1" selected="0">
            <x v="0"/>
          </reference>
          <reference field="21" count="1" selected="0">
            <x v="3"/>
          </reference>
        </references>
      </pivotArea>
    </chartFormat>
    <chartFormat chart="0" format="1" series="1">
      <pivotArea type="data" outline="0" fieldPosition="0">
        <references count="2">
          <reference field="4294967294" count="1" selected="0">
            <x v="0"/>
          </reference>
          <reference field="21" count="1" selected="0">
            <x v="4"/>
          </reference>
        </references>
      </pivotArea>
    </chartFormat>
    <chartFormat chart="0" format="2" series="1">
      <pivotArea type="data" outline="0" fieldPosition="0">
        <references count="2">
          <reference field="4294967294" count="1" selected="0">
            <x v="0"/>
          </reference>
          <reference field="21" count="1" selected="0">
            <x v="8"/>
          </reference>
        </references>
      </pivotArea>
    </chartFormat>
    <chartFormat chart="0" format="3" series="1">
      <pivotArea type="data" outline="0" fieldPosition="0">
        <references count="2">
          <reference field="4294967294" count="1" selected="0">
            <x v="0"/>
          </reference>
          <reference field="21" count="1" selected="0">
            <x v="9"/>
          </reference>
        </references>
      </pivotArea>
    </chartFormat>
    <chartFormat chart="1" format="4" series="1">
      <pivotArea type="data" outline="0" fieldPosition="0">
        <references count="2">
          <reference field="4294967294" count="1" selected="0">
            <x v="0"/>
          </reference>
          <reference field="21" count="1" selected="0">
            <x v="3"/>
          </reference>
        </references>
      </pivotArea>
    </chartFormat>
    <chartFormat chart="1" format="5" series="1">
      <pivotArea type="data" outline="0" fieldPosition="0">
        <references count="2">
          <reference field="4294967294" count="1" selected="0">
            <x v="0"/>
          </reference>
          <reference field="21" count="1" selected="0">
            <x v="4"/>
          </reference>
        </references>
      </pivotArea>
    </chartFormat>
    <chartFormat chart="1" format="6" series="1">
      <pivotArea type="data" outline="0" fieldPosition="0">
        <references count="2">
          <reference field="4294967294" count="1" selected="0">
            <x v="0"/>
          </reference>
          <reference field="21" count="1" selected="0">
            <x v="8"/>
          </reference>
        </references>
      </pivotArea>
    </chartFormat>
    <chartFormat chart="1" format="7" series="1">
      <pivotArea type="data" outline="0" fieldPosition="0">
        <references count="2">
          <reference field="4294967294" count="1" selected="0">
            <x v="0"/>
          </reference>
          <reference field="21" count="1" selected="0">
            <x v="9"/>
          </reference>
        </references>
      </pivotArea>
    </chartFormat>
    <chartFormat chart="2" format="8" series="1">
      <pivotArea type="data" outline="0" fieldPosition="0">
        <references count="2">
          <reference field="4294967294" count="1" selected="0">
            <x v="0"/>
          </reference>
          <reference field="21" count="1" selected="0">
            <x v="3"/>
          </reference>
        </references>
      </pivotArea>
    </chartFormat>
    <chartFormat chart="2" format="9" series="1">
      <pivotArea type="data" outline="0" fieldPosition="0">
        <references count="2">
          <reference field="4294967294" count="1" selected="0">
            <x v="0"/>
          </reference>
          <reference field="21" count="1" selected="0">
            <x v="4"/>
          </reference>
        </references>
      </pivotArea>
    </chartFormat>
    <chartFormat chart="2" format="10" series="1">
      <pivotArea type="data" outline="0" fieldPosition="0">
        <references count="2">
          <reference field="4294967294" count="1" selected="0">
            <x v="0"/>
          </reference>
          <reference field="21" count="1" selected="0">
            <x v="8"/>
          </reference>
        </references>
      </pivotArea>
    </chartFormat>
    <chartFormat chart="2" format="11" series="1">
      <pivotArea type="data" outline="0" fieldPosition="0">
        <references count="2">
          <reference field="4294967294" count="1" selected="0">
            <x v="0"/>
          </reference>
          <reference field="2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23C35EC-4EA7-4FBA-BB93-067D46AF928D}" name="PivotTable10" cacheId="2587"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94:D108" firstHeaderRow="1" firstDataRow="2" firstDataCol="1" rowPageCount="2"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axis="axisRow" compact="0" outline="0" showAll="0">
      <items count="14">
        <item x="11"/>
        <item x="9"/>
        <item x="3"/>
        <item x="4"/>
        <item x="10"/>
        <item x="0"/>
        <item x="12"/>
        <item x="8"/>
        <item x="1"/>
        <item x="6"/>
        <item x="7"/>
        <item x="5"/>
        <item x="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16">
        <item x="0"/>
        <item x="1"/>
        <item x="2"/>
        <item x="3"/>
        <item x="4"/>
        <item x="5"/>
        <item x="6"/>
        <item x="7"/>
        <item x="8"/>
        <item x="9"/>
        <item x="10"/>
        <item x="11"/>
        <item x="12"/>
        <item x="13"/>
        <item x="14"/>
        <item t="default"/>
      </items>
    </pivotField>
    <pivotField compact="0" outline="0" showAll="0"/>
    <pivotField compact="0" outline="0" showAll="0"/>
    <pivotField axis="axisPage" compact="0" outline="0" multipleItemSelectionAllowed="1" showAll="0">
      <items count="5">
        <item x="0"/>
        <item x="1"/>
        <item h="1" x="2"/>
        <item h="1" x="3"/>
        <item t="default"/>
      </items>
    </pivotField>
  </pivotFields>
  <rowFields count="1">
    <field x="8"/>
  </rowFields>
  <rowItems count="13">
    <i>
      <x/>
    </i>
    <i>
      <x v="1"/>
    </i>
    <i>
      <x v="2"/>
    </i>
    <i>
      <x v="3"/>
    </i>
    <i>
      <x v="4"/>
    </i>
    <i>
      <x v="5"/>
    </i>
    <i>
      <x v="7"/>
    </i>
    <i>
      <x v="8"/>
    </i>
    <i>
      <x v="9"/>
    </i>
    <i>
      <x v="10"/>
    </i>
    <i>
      <x v="11"/>
    </i>
    <i>
      <x v="12"/>
    </i>
    <i t="grand">
      <x/>
    </i>
  </rowItems>
  <colFields count="1">
    <field x="5"/>
  </colFields>
  <colItems count="3">
    <i>
      <x/>
    </i>
    <i>
      <x v="1"/>
    </i>
    <i t="grand">
      <x/>
    </i>
  </colItems>
  <pageFields count="2">
    <pageField fld="18" hier="-1"/>
    <pageField fld="21" hier="-1"/>
  </pageField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79361D7-83E1-432A-99A6-854CC7B01A25}" name="PivotTable3" cacheId="2587"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3:F16"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0"/>
        <item x="1"/>
        <item x="2"/>
        <item x="3"/>
        <item t="default"/>
      </items>
    </pivotField>
  </pivotFields>
  <rowFields count="1">
    <field x="6"/>
  </rowFields>
  <rowItems count="12">
    <i>
      <x/>
    </i>
    <i>
      <x v="1"/>
    </i>
    <i>
      <x v="2"/>
    </i>
    <i>
      <x v="3"/>
    </i>
    <i>
      <x v="4"/>
    </i>
    <i>
      <x v="5"/>
    </i>
    <i>
      <x v="6"/>
    </i>
    <i>
      <x v="7"/>
    </i>
    <i>
      <x v="8"/>
    </i>
    <i>
      <x v="9"/>
    </i>
    <i>
      <x v="10"/>
    </i>
    <i t="grand">
      <x/>
    </i>
  </rowItems>
  <colFields count="1">
    <field x="21"/>
  </colFields>
  <colItems count="5">
    <i>
      <x/>
    </i>
    <i>
      <x v="1"/>
    </i>
    <i>
      <x v="2"/>
    </i>
    <i>
      <x v="3"/>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EC082D0-5254-4115-BD90-8935F103C7B7}" name="PivotTable9" cacheId="2587"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71:D84" firstHeaderRow="1" firstDataRow="2" firstDataCol="1" rowPageCount="2"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16">
        <item x="0"/>
        <item x="1"/>
        <item x="2"/>
        <item x="3"/>
        <item x="4"/>
        <item x="5"/>
        <item x="6"/>
        <item x="7"/>
        <item x="8"/>
        <item x="9"/>
        <item x="10"/>
        <item x="11"/>
        <item x="12"/>
        <item x="13"/>
        <item x="14"/>
        <item t="default"/>
      </items>
    </pivotField>
    <pivotField compact="0" outline="0" showAll="0"/>
    <pivotField compact="0" outline="0" showAll="0"/>
    <pivotField axis="axisPage" compact="0" outline="0" multipleItemSelectionAllowed="1" showAll="0">
      <items count="5">
        <item x="0"/>
        <item x="1"/>
        <item x="2"/>
        <item x="3"/>
        <item t="default"/>
      </items>
    </pivotField>
  </pivotFields>
  <rowFields count="1">
    <field x="6"/>
  </rowFields>
  <rowItems count="12">
    <i>
      <x/>
    </i>
    <i>
      <x v="1"/>
    </i>
    <i>
      <x v="2"/>
    </i>
    <i>
      <x v="3"/>
    </i>
    <i>
      <x v="4"/>
    </i>
    <i>
      <x v="5"/>
    </i>
    <i>
      <x v="6"/>
    </i>
    <i>
      <x v="7"/>
    </i>
    <i>
      <x v="8"/>
    </i>
    <i>
      <x v="9"/>
    </i>
    <i>
      <x v="10"/>
    </i>
    <i t="grand">
      <x/>
    </i>
  </rowItems>
  <colFields count="1">
    <field x="5"/>
  </colFields>
  <colItems count="3">
    <i>
      <x/>
    </i>
    <i>
      <x v="1"/>
    </i>
    <i t="grand">
      <x/>
    </i>
  </colItems>
  <pageFields count="2">
    <pageField fld="18" hier="-1"/>
    <pageField fld="21" hier="-1"/>
  </pageField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7B911B6-D379-4AE5-8D52-0BC11DDA03DC}" name="PivotTable12" cacheId="2587"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1">
  <location ref="A27:D40"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s>
  <rowFields count="1">
    <field x="6"/>
  </rowFields>
  <rowItems count="12">
    <i>
      <x/>
    </i>
    <i>
      <x v="1"/>
    </i>
    <i>
      <x v="2"/>
    </i>
    <i>
      <x v="3"/>
    </i>
    <i>
      <x v="4"/>
    </i>
    <i>
      <x v="5"/>
    </i>
    <i>
      <x v="6"/>
    </i>
    <i>
      <x v="7"/>
    </i>
    <i>
      <x v="8"/>
    </i>
    <i>
      <x v="9"/>
    </i>
    <i>
      <x v="10"/>
    </i>
    <i t="grand">
      <x/>
    </i>
  </rowItems>
  <colFields count="1">
    <field x="19"/>
  </colFields>
  <colItems count="3">
    <i>
      <x/>
    </i>
    <i>
      <x v="1"/>
    </i>
    <i t="grand">
      <x/>
    </i>
  </colItems>
  <dataFields count="1">
    <dataField name="Count of S.No." fld="0" subtotal="count" baseField="6" baseItem="0"/>
  </dataFields>
  <chartFormats count="2">
    <chartFormat chart="5" format="6" series="1">
      <pivotArea type="data" outline="0" fieldPosition="0">
        <references count="2">
          <reference field="4294967294" count="1" selected="0">
            <x v="0"/>
          </reference>
          <reference field="19" count="1" selected="0">
            <x v="0"/>
          </reference>
        </references>
      </pivotArea>
    </chartFormat>
    <chartFormat chart="5" format="7" series="1">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CAD4E4C-AD06-4282-A6F3-26A0C88CC504}" name="PivotTable4" cacheId="2586"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3:K8" firstHeaderRow="1" firstDataRow="2" firstDataCol="1"/>
  <pivotFields count="22">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2">
        <item x="0"/>
        <item x="1"/>
      </items>
    </pivotField>
    <pivotField compact="0" outline="0" showAll="0" defaultSubtotal="0">
      <items count="10">
        <item x="8"/>
        <item x="2"/>
        <item x="4"/>
        <item x="6"/>
        <item x="9"/>
        <item x="0"/>
        <item x="3"/>
        <item x="5"/>
        <item x="1"/>
        <item x="7"/>
      </items>
    </pivotField>
    <pivotField compact="0" outline="0" showAll="0" defaultSubtotal="0"/>
    <pivotField compact="0" outline="0" subtotalTop="0" showAll="0" defaultSubtotal="0">
      <items count="12">
        <item x="11"/>
        <item x="9"/>
        <item x="3"/>
        <item x="4"/>
        <item x="10"/>
        <item x="0"/>
        <item x="8"/>
        <item x="1"/>
        <item x="6"/>
        <item x="7"/>
        <item x="5"/>
        <item x="2"/>
      </items>
    </pivotField>
    <pivotField compact="0" outline="0" subtotalTop="0" showAll="0" defaultSubtotal="0">
      <items count="10">
        <item x="4"/>
        <item x="7"/>
        <item x="0"/>
        <item x="6"/>
        <item x="1"/>
        <item x="3"/>
        <item x="5"/>
        <item x="8"/>
        <item m="1" x="9"/>
        <item x="2"/>
      </items>
    </pivotField>
    <pivotField compact="0" outline="0" showAll="0" defaultSubtotal="0"/>
    <pivotField compact="0" numFmtId="14" outline="0" showAll="0" defaultSubtotal="0"/>
    <pivotField compact="0" numFmtId="14"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compact="0" outline="0" showAll="0" defaultSubtotal="0"/>
    <pivotField compact="0" outline="0" showAll="0" defaultSubtotal="0"/>
    <pivotField axis="axisRow" compact="0" outline="0" showAll="0" defaultSubtotal="0">
      <items count="13">
        <item m="1" x="6"/>
        <item x="0"/>
        <item x="1"/>
        <item m="1" x="8"/>
        <item m="1" x="11"/>
        <item m="1" x="5"/>
        <item x="2"/>
        <item m="1" x="3"/>
        <item m="1" x="10"/>
        <item m="1" x="12"/>
        <item m="1" x="9"/>
        <item m="1" x="7"/>
        <item m="1" x="4"/>
      </items>
    </pivotField>
  </pivotFields>
  <rowFields count="1">
    <field x="21"/>
  </rowFields>
  <rowItems count="4">
    <i>
      <x v="1"/>
    </i>
    <i>
      <x v="2"/>
    </i>
    <i>
      <x v="6"/>
    </i>
    <i t="grand">
      <x/>
    </i>
  </rowItems>
  <colFields count="1">
    <field x="5"/>
  </colFields>
  <colItems count="3">
    <i>
      <x/>
    </i>
    <i>
      <x v="1"/>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59FE993-1F17-40F8-B5C5-4CBCA28A2280}" name="PivotTable1" cacheId="2587"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2">
  <location ref="A6:D22"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multipleItemSelectionAllowed="1"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axis="axisRow" compact="0" outline="0" showAll="0">
      <items count="16">
        <item x="0"/>
        <item x="1"/>
        <item x="2"/>
        <item x="3"/>
        <item x="4"/>
        <item x="5"/>
        <item x="6"/>
        <item x="7"/>
        <item x="8"/>
        <item x="9"/>
        <item x="10"/>
        <item x="11"/>
        <item x="12"/>
        <item x="13"/>
        <item x="14"/>
        <item t="default"/>
      </items>
    </pivotField>
    <pivotField axis="axisPage" compact="0" outline="0" multipleItemSelectionAllowed="1" showAll="0">
      <items count="3">
        <item x="0"/>
        <item x="1"/>
        <item t="default"/>
      </items>
    </pivotField>
    <pivotField compact="0" outline="0" showAll="0"/>
    <pivotField compact="0" outline="0" showAll="0"/>
  </pivotFields>
  <rowFields count="1">
    <field x="18"/>
  </rowFields>
  <rowItems count="15">
    <i>
      <x/>
    </i>
    <i>
      <x v="1"/>
    </i>
    <i>
      <x v="2"/>
    </i>
    <i>
      <x v="3"/>
    </i>
    <i>
      <x v="4"/>
    </i>
    <i>
      <x v="5"/>
    </i>
    <i>
      <x v="6"/>
    </i>
    <i>
      <x v="7"/>
    </i>
    <i>
      <x v="8"/>
    </i>
    <i>
      <x v="9"/>
    </i>
    <i>
      <x v="10"/>
    </i>
    <i>
      <x v="11"/>
    </i>
    <i>
      <x v="12"/>
    </i>
    <i>
      <x v="13"/>
    </i>
    <i t="grand">
      <x/>
    </i>
  </rowItems>
  <colFields count="1">
    <field x="5"/>
  </colFields>
  <colItems count="3">
    <i>
      <x/>
    </i>
    <i>
      <x v="1"/>
    </i>
    <i t="grand">
      <x/>
    </i>
  </colItems>
  <pageFields count="1">
    <pageField fld="19" hier="-1"/>
  </pageFields>
  <dataFields count="1">
    <dataField name="Count of S.No." fld="0" subtotal="count" baseField="13" baseItem="1"/>
  </dataFields>
  <chartFormats count="6">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10" format="0" series="1">
      <pivotArea type="data" outline="0" fieldPosition="0">
        <references count="2">
          <reference field="4294967294" count="1" selected="0">
            <x v="0"/>
          </reference>
          <reference field="5" count="1" selected="0">
            <x v="0"/>
          </reference>
        </references>
      </pivotArea>
    </chartFormat>
    <chartFormat chart="10" format="1" series="1">
      <pivotArea type="data" outline="0" fieldPosition="0">
        <references count="2">
          <reference field="4294967294" count="1" selected="0">
            <x v="0"/>
          </reference>
          <reference field="5" count="1" selected="0">
            <x v="1"/>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8016A7F-592B-44B2-A7E6-3C2EAE21F6FA}" name="PivotTable1" cacheId="2587"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A4:G20" firstHeaderRow="1" firstDataRow="3" firstDataCol="1" rowPageCount="1" colPageCount="1"/>
  <pivotFields count="22">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axis="axisPage" compact="0" outline="0" showAll="0">
      <items count="5">
        <item x="2"/>
        <item x="3"/>
        <item x="1"/>
        <item x="0"/>
        <item t="default"/>
      </items>
    </pivotField>
  </pivotFields>
  <rowFields count="1">
    <field x="8"/>
  </rowFields>
  <rowItems count="14">
    <i>
      <x/>
    </i>
    <i>
      <x v="1"/>
    </i>
    <i>
      <x v="2"/>
    </i>
    <i>
      <x v="3"/>
    </i>
    <i>
      <x v="4"/>
    </i>
    <i>
      <x v="5"/>
    </i>
    <i>
      <x v="6"/>
    </i>
    <i>
      <x v="7"/>
    </i>
    <i>
      <x v="8"/>
    </i>
    <i>
      <x v="9"/>
    </i>
    <i>
      <x v="10"/>
    </i>
    <i>
      <x v="11"/>
    </i>
    <i>
      <x v="12"/>
    </i>
    <i t="grand">
      <x/>
    </i>
  </rowItems>
  <colFields count="2">
    <field x="19"/>
    <field x="-2"/>
  </colFields>
  <colItems count="6">
    <i>
      <x/>
      <x/>
    </i>
    <i r="1" i="1">
      <x v="1"/>
    </i>
    <i>
      <x v="1"/>
      <x/>
    </i>
    <i r="1" i="1">
      <x v="1"/>
    </i>
    <i t="grand">
      <x/>
    </i>
    <i t="grand" i="1">
      <x/>
    </i>
  </colItems>
  <pageFields count="1">
    <pageField fld="21" hier="-1"/>
  </pageFields>
  <dataFields count="2">
    <dataField name="No." fld="0" subtotal="count" baseField="8" baseItem="0"/>
    <dataField name="%" fld="0" subtotal="count" showDataAs="percentOfRow" baseField="8" baseItem="0" numFmtId="10"/>
  </dataFields>
  <formats count="8">
    <format dxfId="82">
      <pivotArea outline="0" collapsedLevelsAreSubtotals="1" fieldPosition="0"/>
    </format>
    <format dxfId="83">
      <pivotArea outline="0" fieldPosition="0">
        <references count="1">
          <reference field="4294967294" count="1">
            <x v="0"/>
          </reference>
        </references>
      </pivotArea>
    </format>
    <format dxfId="84">
      <pivotArea outline="0" fieldPosition="0">
        <references count="1">
          <reference field="4294967294" count="1">
            <x v="1"/>
          </reference>
        </references>
      </pivotArea>
    </format>
    <format dxfId="85">
      <pivotArea outline="0" fieldPosition="0">
        <references count="3">
          <reference field="4294967294" count="1" selected="0">
            <x v="1"/>
          </reference>
          <reference field="8" count="0" selected="0"/>
          <reference field="19" count="1" selected="0">
            <x v="0"/>
          </reference>
        </references>
      </pivotArea>
    </format>
    <format dxfId="86">
      <pivotArea outline="0" fieldPosition="0">
        <references count="3">
          <reference field="4294967294" count="1" selected="0">
            <x v="1"/>
          </reference>
          <reference field="8" count="0" selected="0"/>
          <reference field="19" count="1" selected="0">
            <x v="1"/>
          </reference>
        </references>
      </pivotArea>
    </format>
    <format dxfId="87">
      <pivotArea field="19" grandCol="1" outline="0" axis="axisCol" fieldPosition="0">
        <references count="1">
          <reference field="4294967294" count="1" selected="0">
            <x v="1"/>
          </reference>
        </references>
      </pivotArea>
    </format>
    <format dxfId="88">
      <pivotArea field="19" grandRow="1" outline="0" axis="axisCol" fieldPosition="0">
        <references count="2">
          <reference field="4294967294" count="1" selected="0">
            <x v="1"/>
          </reference>
          <reference field="19" count="1" selected="0">
            <x v="0"/>
          </reference>
        </references>
      </pivotArea>
    </format>
    <format dxfId="89">
      <pivotArea field="19" grandRow="1" outline="0" axis="axisCol" fieldPosition="0">
        <references count="2">
          <reference field="4294967294" count="1" selected="0">
            <x v="1"/>
          </reference>
          <reference field="19" count="1" selected="0">
            <x v="1"/>
          </reference>
        </references>
      </pivotArea>
    </format>
  </formats>
  <conditionalFormats count="1">
    <conditionalFormat priority="3">
      <pivotAreas count="1">
        <pivotArea type="data" outline="0" collapsedLevelsAreSubtotals="1" fieldPosition="0">
          <references count="1">
            <reference field="8" count="11" selected="0">
              <x v="0"/>
              <x v="1"/>
              <x v="2"/>
              <x v="3"/>
              <x v="4"/>
              <x v="5"/>
              <x v="6"/>
              <x v="7"/>
              <x v="8"/>
              <x v="9"/>
              <x v="1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3B75ACC-7B8C-4AA3-A773-EF0080AEFA94}" name="PivotTable3" cacheId="2587"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3">
  <location ref="J5:T21" firstHeaderRow="1" firstDataRow="3" firstDataCol="1" rowPageCount="1" colPageCount="1"/>
  <pivotFields count="22">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showAll="0">
      <items count="3">
        <item x="0"/>
        <item x="1"/>
        <item t="default"/>
      </items>
    </pivotField>
    <pivotField compact="0" outline="0" showAll="0"/>
    <pivotField axis="axisCol" compact="0" outline="0" showAll="0">
      <items count="5">
        <item x="2"/>
        <item x="3"/>
        <item x="1"/>
        <item x="0"/>
        <item t="default"/>
      </items>
    </pivotField>
  </pivotFields>
  <rowFields count="1">
    <field x="8"/>
  </rowFields>
  <rowItems count="14">
    <i>
      <x/>
    </i>
    <i>
      <x v="1"/>
    </i>
    <i>
      <x v="2"/>
    </i>
    <i>
      <x v="3"/>
    </i>
    <i>
      <x v="4"/>
    </i>
    <i>
      <x v="5"/>
    </i>
    <i>
      <x v="6"/>
    </i>
    <i>
      <x v="7"/>
    </i>
    <i>
      <x v="8"/>
    </i>
    <i>
      <x v="9"/>
    </i>
    <i>
      <x v="10"/>
    </i>
    <i>
      <x v="11"/>
    </i>
    <i>
      <x v="12"/>
    </i>
    <i t="grand">
      <x/>
    </i>
  </rowItems>
  <colFields count="2">
    <field x="21"/>
    <field x="-2"/>
  </colFields>
  <colItems count="10">
    <i>
      <x/>
      <x/>
    </i>
    <i r="1" i="1">
      <x v="1"/>
    </i>
    <i>
      <x v="1"/>
      <x/>
    </i>
    <i r="1" i="1">
      <x v="1"/>
    </i>
    <i>
      <x v="2"/>
      <x/>
    </i>
    <i r="1" i="1">
      <x v="1"/>
    </i>
    <i>
      <x v="3"/>
      <x/>
    </i>
    <i r="1" i="1">
      <x v="1"/>
    </i>
    <i t="grand">
      <x/>
    </i>
    <i t="grand" i="1">
      <x/>
    </i>
  </colItems>
  <pageFields count="1">
    <pageField fld="19" hier="-1"/>
  </pageFields>
  <dataFields count="2">
    <dataField name="No." fld="0" subtotal="count" baseField="8" baseItem="0"/>
    <dataField name="%" fld="0" subtotal="count" showDataAs="percentOfRow" baseField="8" baseItem="7" numFmtId="10"/>
  </dataFields>
  <formats count="26">
    <format dxfId="56">
      <pivotArea outline="0" fieldPosition="0">
        <references count="3">
          <reference field="4294967294" count="1" selected="0">
            <x v="1"/>
          </reference>
          <reference field="8" count="1" selected="0">
            <x v="0"/>
          </reference>
          <reference field="21" count="1" selected="0">
            <x v="0"/>
          </reference>
        </references>
      </pivotArea>
    </format>
    <format dxfId="57">
      <pivotArea outline="0" fieldPosition="0">
        <references count="3">
          <reference field="4294967294" count="1" selected="0">
            <x v="1"/>
          </reference>
          <reference field="8" count="11" selected="0">
            <x v="1"/>
            <x v="2"/>
            <x v="3"/>
            <x v="4"/>
            <x v="5"/>
            <x v="6"/>
            <x v="7"/>
            <x v="8"/>
            <x v="9"/>
            <x v="10"/>
            <x v="11"/>
          </reference>
          <reference field="21" count="1" selected="0">
            <x v="0"/>
          </reference>
        </references>
      </pivotArea>
    </format>
    <format dxfId="58">
      <pivotArea field="21" grandRow="1" outline="0" axis="axisCol" fieldPosition="0">
        <references count="2">
          <reference field="4294967294" count="1" selected="0">
            <x v="1"/>
          </reference>
          <reference field="21" count="1" selected="0">
            <x v="0"/>
          </reference>
        </references>
      </pivotArea>
    </format>
    <format dxfId="59">
      <pivotArea outline="0" fieldPosition="0">
        <references count="2">
          <reference field="4294967294" count="1" selected="0">
            <x v="1"/>
          </reference>
          <reference field="21" count="1" selected="0">
            <x v="1"/>
          </reference>
        </references>
      </pivotArea>
    </format>
    <format dxfId="60">
      <pivotArea outline="0" fieldPosition="0">
        <references count="2">
          <reference field="4294967294" count="1" selected="0">
            <x v="1"/>
          </reference>
          <reference field="21" count="1" selected="0">
            <x v="2"/>
          </reference>
        </references>
      </pivotArea>
    </format>
    <format dxfId="61">
      <pivotArea outline="0" fieldPosition="0">
        <references count="2">
          <reference field="4294967294" count="1" selected="0">
            <x v="1"/>
          </reference>
          <reference field="21" count="1" selected="0">
            <x v="3"/>
          </reference>
        </references>
      </pivotArea>
    </format>
    <format dxfId="62">
      <pivotArea field="21" grandCol="1" outline="0" axis="axisCol" fieldPosition="0">
        <references count="1">
          <reference field="4294967294" count="1" selected="0">
            <x v="1"/>
          </reference>
        </references>
      </pivotArea>
    </format>
    <format dxfId="63">
      <pivotArea outline="0" fieldPosition="0">
        <references count="2">
          <reference field="4294967294" count="2" selected="0">
            <x v="0"/>
            <x v="1"/>
          </reference>
          <reference field="21" count="1" selected="0">
            <x v="0"/>
          </reference>
        </references>
      </pivotArea>
    </format>
    <format dxfId="64">
      <pivotArea dataOnly="0" labelOnly="1" outline="0" fieldPosition="0">
        <references count="1">
          <reference field="21" count="1">
            <x v="0"/>
          </reference>
        </references>
      </pivotArea>
    </format>
    <format dxfId="65">
      <pivotArea dataOnly="0" labelOnly="1" outline="0" fieldPosition="0">
        <references count="2">
          <reference field="4294967294" count="2">
            <x v="0"/>
            <x v="1"/>
          </reference>
          <reference field="21" count="1" selected="0">
            <x v="0"/>
          </reference>
        </references>
      </pivotArea>
    </format>
    <format dxfId="66">
      <pivotArea outline="0" fieldPosition="0">
        <references count="2">
          <reference field="4294967294" count="2" selected="0">
            <x v="0"/>
            <x v="1"/>
          </reference>
          <reference field="21" count="1" selected="0">
            <x v="1"/>
          </reference>
        </references>
      </pivotArea>
    </format>
    <format dxfId="67">
      <pivotArea dataOnly="0" labelOnly="1" outline="0" fieldPosition="0">
        <references count="1">
          <reference field="21" count="1">
            <x v="1"/>
          </reference>
        </references>
      </pivotArea>
    </format>
    <format dxfId="68">
      <pivotArea dataOnly="0" labelOnly="1" outline="0" fieldPosition="0">
        <references count="2">
          <reference field="4294967294" count="2">
            <x v="0"/>
            <x v="1"/>
          </reference>
          <reference field="21" count="1" selected="0">
            <x v="1"/>
          </reference>
        </references>
      </pivotArea>
    </format>
    <format dxfId="69">
      <pivotArea outline="0" fieldPosition="0">
        <references count="2">
          <reference field="4294967294" count="2" selected="0">
            <x v="0"/>
            <x v="1"/>
          </reference>
          <reference field="21" count="1" selected="0">
            <x v="2"/>
          </reference>
        </references>
      </pivotArea>
    </format>
    <format dxfId="70">
      <pivotArea dataOnly="0" labelOnly="1" outline="0" fieldPosition="0">
        <references count="1">
          <reference field="21" count="1">
            <x v="2"/>
          </reference>
        </references>
      </pivotArea>
    </format>
    <format dxfId="71">
      <pivotArea dataOnly="0" labelOnly="1" outline="0" fieldPosition="0">
        <references count="2">
          <reference field="4294967294" count="2">
            <x v="0"/>
            <x v="1"/>
          </reference>
          <reference field="21" count="1" selected="0">
            <x v="2"/>
          </reference>
        </references>
      </pivotArea>
    </format>
    <format dxfId="72">
      <pivotArea outline="0" fieldPosition="0">
        <references count="2">
          <reference field="4294967294" count="2" selected="0">
            <x v="0"/>
            <x v="1"/>
          </reference>
          <reference field="21" count="1" selected="0">
            <x v="3"/>
          </reference>
        </references>
      </pivotArea>
    </format>
    <format dxfId="73">
      <pivotArea dataOnly="0" labelOnly="1" outline="0" fieldPosition="0">
        <references count="1">
          <reference field="21" count="1">
            <x v="3"/>
          </reference>
        </references>
      </pivotArea>
    </format>
    <format dxfId="74">
      <pivotArea dataOnly="0" labelOnly="1" outline="0" fieldPosition="0">
        <references count="2">
          <reference field="4294967294" count="2">
            <x v="0"/>
            <x v="1"/>
          </reference>
          <reference field="21" count="1" selected="0">
            <x v="3"/>
          </reference>
        </references>
      </pivotArea>
    </format>
    <format dxfId="75">
      <pivotArea field="21" grandCol="1" outline="0" axis="axisCol" fieldPosition="0">
        <references count="1">
          <reference field="4294967294" count="2" selected="0">
            <x v="0"/>
            <x v="1"/>
          </reference>
        </references>
      </pivotArea>
    </format>
    <format dxfId="76">
      <pivotArea field="21" dataOnly="0" labelOnly="1" grandCol="1" outline="0" axis="axisCol" fieldPosition="0">
        <references count="1">
          <reference field="4294967294" count="1" selected="0">
            <x v="0"/>
          </reference>
        </references>
      </pivotArea>
    </format>
    <format dxfId="77">
      <pivotArea field="21" dataOnly="0" labelOnly="1" grandCol="1" outline="0" axis="axisCol" fieldPosition="0">
        <references count="1">
          <reference field="4294967294" count="1" selected="0">
            <x v="1"/>
          </reference>
        </references>
      </pivotArea>
    </format>
    <format dxfId="78">
      <pivotArea type="origin" dataOnly="0" labelOnly="1" outline="0" offset="A2" fieldPosition="0"/>
    </format>
    <format dxfId="79">
      <pivotArea field="8" type="button" dataOnly="0" labelOnly="1" outline="0" axis="axisRow" fieldPosition="0"/>
    </format>
    <format dxfId="80">
      <pivotArea dataOnly="0" labelOnly="1" outline="0" fieldPosition="0">
        <references count="1">
          <reference field="8" count="0"/>
        </references>
      </pivotArea>
    </format>
    <format dxfId="81">
      <pivotArea dataOnly="0" labelOnly="1" grandRow="1" outline="0" fieldPosition="0"/>
    </format>
  </formats>
  <conditionalFormats count="1">
    <conditionalFormat priority="5">
      <pivotAreas count="1">
        <pivotArea type="data"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chartFormats count="8">
    <chartFormat chart="0" format="0" series="1">
      <pivotArea type="data" outline="0" fieldPosition="0">
        <references count="2">
          <reference field="4294967294" count="1" selected="0">
            <x v="0"/>
          </reference>
          <reference field="21" count="1" selected="0">
            <x v="0"/>
          </reference>
        </references>
      </pivotArea>
    </chartFormat>
    <chartFormat chart="0" format="1" series="1">
      <pivotArea type="data" outline="0" fieldPosition="0">
        <references count="2">
          <reference field="4294967294" count="1" selected="0">
            <x v="0"/>
          </reference>
          <reference field="21" count="1" selected="0">
            <x v="1"/>
          </reference>
        </references>
      </pivotArea>
    </chartFormat>
    <chartFormat chart="0" format="2" series="1">
      <pivotArea type="data" outline="0" fieldPosition="0">
        <references count="2">
          <reference field="4294967294" count="1" selected="0">
            <x v="0"/>
          </reference>
          <reference field="21" count="1" selected="0">
            <x v="2"/>
          </reference>
        </references>
      </pivotArea>
    </chartFormat>
    <chartFormat chart="0" format="3" series="1">
      <pivotArea type="data" outline="0" fieldPosition="0">
        <references count="2">
          <reference field="4294967294" count="1" selected="0">
            <x v="0"/>
          </reference>
          <reference field="21" count="1" selected="0">
            <x v="3"/>
          </reference>
        </references>
      </pivotArea>
    </chartFormat>
    <chartFormat chart="0" format="4" series="1">
      <pivotArea type="data" outline="0" fieldPosition="0">
        <references count="2">
          <reference field="4294967294" count="1" selected="0">
            <x v="1"/>
          </reference>
          <reference field="21" count="1" selected="0">
            <x v="2"/>
          </reference>
        </references>
      </pivotArea>
    </chartFormat>
    <chartFormat chart="0" format="5" series="1">
      <pivotArea type="data" outline="0" fieldPosition="0">
        <references count="2">
          <reference field="4294967294" count="1" selected="0">
            <x v="1"/>
          </reference>
          <reference field="21" count="1" selected="0">
            <x v="3"/>
          </reference>
        </references>
      </pivotArea>
    </chartFormat>
    <chartFormat chart="0" format="6" series="1">
      <pivotArea type="data" outline="0" fieldPosition="0">
        <references count="2">
          <reference field="4294967294" count="1" selected="0">
            <x v="1"/>
          </reference>
          <reference field="21" count="1" selected="0">
            <x v="0"/>
          </reference>
        </references>
      </pivotArea>
    </chartFormat>
    <chartFormat chart="0" format="7" series="1">
      <pivotArea type="data" outline="0" fieldPosition="0">
        <references count="2">
          <reference field="4294967294" count="1" selected="0">
            <x v="1"/>
          </reference>
          <reference field="2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17AD0060-5976-4454-9B6E-A27D4F3BB24C}" name="PivotTable2" cacheId="2587"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A25:D39"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5">
        <item h="1" x="2"/>
        <item h="1" x="3"/>
        <item x="1"/>
        <item x="0"/>
        <item t="default"/>
      </items>
    </pivotField>
  </pivotFields>
  <rowFields count="1">
    <field x="8"/>
  </rowFields>
  <rowItems count="13">
    <i>
      <x/>
    </i>
    <i>
      <x v="1"/>
    </i>
    <i>
      <x v="2"/>
    </i>
    <i>
      <x v="3"/>
    </i>
    <i>
      <x v="4"/>
    </i>
    <i>
      <x v="5"/>
    </i>
    <i>
      <x v="6"/>
    </i>
    <i>
      <x v="7"/>
    </i>
    <i>
      <x v="8"/>
    </i>
    <i>
      <x v="9"/>
    </i>
    <i>
      <x v="10"/>
    </i>
    <i>
      <x v="11"/>
    </i>
    <i t="grand">
      <x/>
    </i>
  </rowItems>
  <colFields count="1">
    <field x="5"/>
  </colFields>
  <colItems count="3">
    <i>
      <x/>
    </i>
    <i>
      <x v="1"/>
    </i>
    <i t="grand">
      <x/>
    </i>
  </colItems>
  <pageFields count="1">
    <pageField fld="21" hier="-1"/>
  </pageFields>
  <dataFields count="1">
    <dataField name="No." fld="0" subtotal="count" baseField="8" baseItem="0"/>
  </dataFields>
  <conditionalFormats count="1">
    <conditionalFormat priority="2">
      <pivotAreas count="2">
        <pivotArea type="data" outline="0" collapsedLevelsAreSubtotals="1" fieldPosition="0">
          <references count="3">
            <reference field="4294967294" count="1" selected="0">
              <x v="0"/>
            </reference>
            <reference field="5" count="2" selected="0">
              <x v="0"/>
              <x v="1"/>
            </reference>
            <reference field="8" count="12" selected="0">
              <x v="0"/>
              <x v="1"/>
              <x v="2"/>
              <x v="3"/>
              <x v="4"/>
              <x v="5"/>
              <x v="6"/>
              <x v="7"/>
              <x v="8"/>
              <x v="9"/>
              <x v="10"/>
              <x v="11"/>
            </reference>
          </references>
        </pivotArea>
        <pivotArea type="data" grandCol="1"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55A6B549-E233-46F8-A2C9-1DC45BCCE8C5}" name="PivotTable4" cacheId="2587"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5">
  <location ref="J27:O42"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3"/>
        <item x="1"/>
        <item x="0"/>
        <item t="default"/>
      </items>
    </pivotField>
  </pivotFields>
  <rowFields count="1">
    <field x="8"/>
  </rowFields>
  <rowItems count="14">
    <i>
      <x/>
    </i>
    <i>
      <x v="1"/>
    </i>
    <i>
      <x v="2"/>
    </i>
    <i>
      <x v="3"/>
    </i>
    <i>
      <x v="4"/>
    </i>
    <i>
      <x v="5"/>
    </i>
    <i>
      <x v="6"/>
    </i>
    <i>
      <x v="7"/>
    </i>
    <i>
      <x v="8"/>
    </i>
    <i>
      <x v="9"/>
    </i>
    <i>
      <x v="10"/>
    </i>
    <i>
      <x v="11"/>
    </i>
    <i>
      <x v="12"/>
    </i>
    <i t="grand">
      <x/>
    </i>
  </rowItems>
  <colFields count="1">
    <field x="21"/>
  </colFields>
  <colItems count="5">
    <i>
      <x/>
    </i>
    <i>
      <x v="1"/>
    </i>
    <i>
      <x v="2"/>
    </i>
    <i>
      <x v="3"/>
    </i>
    <i t="grand">
      <x/>
    </i>
  </colItems>
  <dataFields count="1">
    <dataField name="Count of S.No." fld="0" subtotal="count" baseField="8" baseItem="0"/>
  </dataFields>
  <formats count="1">
    <format dxfId="55">
      <pivotArea outline="0" collapsedLevelsAreSubtotals="1" fieldPosition="0"/>
    </format>
  </formats>
  <conditionalFormats count="1">
    <conditionalFormat priority="1">
      <pivotAreas count="1">
        <pivotArea type="data" outline="0" collapsedLevelsAreSubtotals="1" fieldPosition="0">
          <references count="1">
            <reference field="8" count="11" selected="0">
              <x v="0"/>
              <x v="1"/>
              <x v="2"/>
              <x v="3"/>
              <x v="4"/>
              <x v="5"/>
              <x v="6"/>
              <x v="7"/>
              <x v="8"/>
              <x v="9"/>
              <x v="10"/>
            </reference>
          </references>
        </pivotArea>
      </pivotAreas>
    </conditionalFormat>
  </conditionalFormats>
  <chartFormats count="12">
    <chartFormat chart="2" format="0" series="1">
      <pivotArea type="data" outline="0" fieldPosition="0">
        <references count="2">
          <reference field="4294967294" count="1" selected="0">
            <x v="0"/>
          </reference>
          <reference field="21" count="1" selected="0">
            <x v="0"/>
          </reference>
        </references>
      </pivotArea>
    </chartFormat>
    <chartFormat chart="2" format="1" series="1">
      <pivotArea type="data" outline="0" fieldPosition="0">
        <references count="2">
          <reference field="4294967294" count="1" selected="0">
            <x v="0"/>
          </reference>
          <reference field="21" count="1" selected="0">
            <x v="1"/>
          </reference>
        </references>
      </pivotArea>
    </chartFormat>
    <chartFormat chart="2" format="2" series="1">
      <pivotArea type="data" outline="0" fieldPosition="0">
        <references count="2">
          <reference field="4294967294" count="1" selected="0">
            <x v="0"/>
          </reference>
          <reference field="21" count="1" selected="0">
            <x v="2"/>
          </reference>
        </references>
      </pivotArea>
    </chartFormat>
    <chartFormat chart="2" format="3" series="1">
      <pivotArea type="data" outline="0" fieldPosition="0">
        <references count="2">
          <reference field="4294967294" count="1" selected="0">
            <x v="0"/>
          </reference>
          <reference field="21" count="1" selected="0">
            <x v="3"/>
          </reference>
        </references>
      </pivotArea>
    </chartFormat>
    <chartFormat chart="3" format="4" series="1">
      <pivotArea type="data" outline="0" fieldPosition="0">
        <references count="2">
          <reference field="4294967294" count="1" selected="0">
            <x v="0"/>
          </reference>
          <reference field="21" count="1" selected="0">
            <x v="0"/>
          </reference>
        </references>
      </pivotArea>
    </chartFormat>
    <chartFormat chart="3" format="5" series="1">
      <pivotArea type="data" outline="0" fieldPosition="0">
        <references count="2">
          <reference field="4294967294" count="1" selected="0">
            <x v="0"/>
          </reference>
          <reference field="21" count="1" selected="0">
            <x v="1"/>
          </reference>
        </references>
      </pivotArea>
    </chartFormat>
    <chartFormat chart="3" format="6" series="1">
      <pivotArea type="data" outline="0" fieldPosition="0">
        <references count="2">
          <reference field="4294967294" count="1" selected="0">
            <x v="0"/>
          </reference>
          <reference field="21" count="1" selected="0">
            <x v="2"/>
          </reference>
        </references>
      </pivotArea>
    </chartFormat>
    <chartFormat chart="3" format="7" series="1">
      <pivotArea type="data" outline="0" fieldPosition="0">
        <references count="2">
          <reference field="4294967294" count="1" selected="0">
            <x v="0"/>
          </reference>
          <reference field="21" count="1" selected="0">
            <x v="3"/>
          </reference>
        </references>
      </pivotArea>
    </chartFormat>
    <chartFormat chart="4" format="8" series="1">
      <pivotArea type="data" outline="0" fieldPosition="0">
        <references count="2">
          <reference field="4294967294" count="1" selected="0">
            <x v="0"/>
          </reference>
          <reference field="21" count="1" selected="0">
            <x v="0"/>
          </reference>
        </references>
      </pivotArea>
    </chartFormat>
    <chartFormat chart="4" format="9" series="1">
      <pivotArea type="data" outline="0" fieldPosition="0">
        <references count="2">
          <reference field="4294967294" count="1" selected="0">
            <x v="0"/>
          </reference>
          <reference field="21" count="1" selected="0">
            <x v="1"/>
          </reference>
        </references>
      </pivotArea>
    </chartFormat>
    <chartFormat chart="4" format="10" series="1">
      <pivotArea type="data" outline="0" fieldPosition="0">
        <references count="2">
          <reference field="4294967294" count="1" selected="0">
            <x v="0"/>
          </reference>
          <reference field="21" count="1" selected="0">
            <x v="2"/>
          </reference>
        </references>
      </pivotArea>
    </chartFormat>
    <chartFormat chart="4" format="11" series="1">
      <pivotArea type="data" outline="0" fieldPosition="0">
        <references count="2">
          <reference field="4294967294" count="1" selected="0">
            <x v="0"/>
          </reference>
          <reference field="2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E24EA2-A943-470E-9FF1-4487FAE59989}" name="PivotTable7" cacheId="2586"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Q40:V53" firstHeaderRow="0" firstDataRow="1" firstDataCol="1"/>
  <pivotFields count="22">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axis="axisRow"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8"/>
  </rowFields>
  <rowItems count="13">
    <i>
      <x/>
    </i>
    <i>
      <x v="1"/>
    </i>
    <i>
      <x v="2"/>
    </i>
    <i>
      <x v="3"/>
    </i>
    <i>
      <x v="4"/>
    </i>
    <i>
      <x v="5"/>
    </i>
    <i>
      <x v="6"/>
    </i>
    <i>
      <x v="7"/>
    </i>
    <i>
      <x v="8"/>
    </i>
    <i>
      <x v="9"/>
    </i>
    <i>
      <x v="10"/>
    </i>
    <i>
      <x v="11"/>
    </i>
    <i t="grand">
      <x/>
    </i>
  </rowItems>
  <colFields count="1">
    <field x="-2"/>
  </colFields>
  <colItems count="5">
    <i>
      <x/>
    </i>
    <i i="1">
      <x v="1"/>
    </i>
    <i i="2">
      <x v="2"/>
    </i>
    <i i="3">
      <x v="3"/>
    </i>
    <i i="4">
      <x v="4"/>
    </i>
  </colItems>
  <dataFields count="5">
    <dataField name="Number of fellows" fld="20" subtotal="count" baseField="0" baseItem="0"/>
    <dataField name="Average of Time to completion since enrolling CARTA (Months) " fld="20" subtotal="average" baseField="0" baseItem="1245199" numFmtId="166"/>
    <dataField name="StdDev of Time to completion since enrolling CARTA (Months) " fld="20" subtotal="stdDev" baseField="6" baseItem="0"/>
    <dataField name="Max of Time to completion since enrolling CARTA (Months) " fld="20" subtotal="max" baseField="6" baseItem="1"/>
    <dataField name="Min of Time to completion since enrolling CARTA (Months) " fld="20" subtotal="min" baseField="6" baseItem="1"/>
  </dataFields>
  <formats count="6">
    <format dxfId="94">
      <pivotArea outline="0" fieldPosition="0">
        <references count="1">
          <reference field="4294967294" count="1">
            <x v="1"/>
          </reference>
        </references>
      </pivotArea>
    </format>
    <format dxfId="95">
      <pivotArea outline="0" collapsedLevelsAreSubtotals="1" fieldPosition="0"/>
    </format>
    <format dxfId="96">
      <pivotArea field="8" type="button" dataOnly="0" labelOnly="1" outline="0" axis="axisRow" fieldPosition="0"/>
    </format>
    <format dxfId="97">
      <pivotArea dataOnly="0" labelOnly="1" outline="0" fieldPosition="0">
        <references count="1">
          <reference field="4294967294" count="5">
            <x v="0"/>
            <x v="1"/>
            <x v="2"/>
            <x v="3"/>
            <x v="4"/>
          </reference>
        </references>
      </pivotArea>
    </format>
    <format dxfId="98">
      <pivotArea field="8" type="button" dataOnly="0" labelOnly="1" outline="0" axis="axisRow" fieldPosition="0"/>
    </format>
    <format dxfId="99">
      <pivotArea dataOnly="0" labelOnly="1" outline="0" fieldPosition="0">
        <references count="1">
          <reference field="4294967294" count="5">
            <x v="0"/>
            <x v="1"/>
            <x v="2"/>
            <x v="3"/>
            <x v="4"/>
          </reference>
        </references>
      </pivotArea>
    </format>
  </formats>
  <chartFormats count="6">
    <chartFormat chart="3" format="2" series="1">
      <pivotArea type="data" outline="0" fieldPosition="0">
        <references count="1">
          <reference field="4294967294" count="1" selected="0">
            <x v="1"/>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4"/>
          </reference>
        </references>
      </pivotArea>
    </chartFormat>
    <chartFormat chart="6" format="7" series="1">
      <pivotArea type="data" outline="0" fieldPosition="0">
        <references count="1">
          <reference field="4294967294" count="1" selected="0">
            <x v="3"/>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3488A8D7-C8D5-4BA6-B98D-C536208A03BE}" name="PivotTable1" cacheId="2586"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A3:F16" firstHeaderRow="0" firstDataRow="1" firstDataCol="1"/>
  <pivotFields count="22">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axis="axisRow"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8"/>
  </rowFields>
  <rowItems count="13">
    <i>
      <x/>
    </i>
    <i>
      <x v="1"/>
    </i>
    <i>
      <x v="2"/>
    </i>
    <i>
      <x v="3"/>
    </i>
    <i>
      <x v="4"/>
    </i>
    <i>
      <x v="5"/>
    </i>
    <i>
      <x v="6"/>
    </i>
    <i>
      <x v="7"/>
    </i>
    <i>
      <x v="8"/>
    </i>
    <i>
      <x v="9"/>
    </i>
    <i>
      <x v="10"/>
    </i>
    <i>
      <x v="11"/>
    </i>
    <i t="grand">
      <x/>
    </i>
  </rowItems>
  <colFields count="1">
    <field x="-2"/>
  </colFields>
  <colItems count="5">
    <i>
      <x/>
    </i>
    <i i="1">
      <x v="1"/>
    </i>
    <i i="2">
      <x v="2"/>
    </i>
    <i i="3">
      <x v="3"/>
    </i>
    <i i="4">
      <x v="4"/>
    </i>
  </colItems>
  <dataFields count="5">
    <dataField name="No. of fellows (Months) " fld="20" subtotal="count" baseField="0" baseItem="0"/>
    <dataField name="Average of Time to completion since enrolling CARTA (Months) " fld="20" subtotal="average" baseField="0" baseItem="1245199" numFmtId="166"/>
    <dataField name="StdDev of Time to completion since enrolling CARTA (Months) " fld="20" subtotal="stdDev" baseField="6" baseItem="0"/>
    <dataField name="Max of Time to completion since enrolling CARTA (Months) " fld="20" subtotal="max" baseField="6" baseItem="1"/>
    <dataField name="Min of Time to completion since enrolling CARTA (Months) " fld="20" subtotal="min" baseField="6" baseItem="1"/>
  </dataFields>
  <formats count="2">
    <format dxfId="53">
      <pivotArea outline="0" collapsedLevelsAreSubtotals="1" fieldPosition="0"/>
    </format>
    <format dxfId="54">
      <pivotArea outline="0" fieldPosition="0">
        <references count="1">
          <reference field="4294967294" count="1">
            <x v="1"/>
          </reference>
        </references>
      </pivotArea>
    </format>
  </formats>
  <chartFormats count="6">
    <chartFormat chart="3" format="2" series="1">
      <pivotArea type="data" outline="0" fieldPosition="0">
        <references count="1">
          <reference field="4294967294" count="1" selected="0">
            <x v="1"/>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4"/>
          </reference>
        </references>
      </pivotArea>
    </chartFormat>
    <chartFormat chart="6" format="7" series="1">
      <pivotArea type="data" outline="0" fieldPosition="0">
        <references count="1">
          <reference field="4294967294" count="1" selected="0">
            <x v="3"/>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4ACC9078-CA57-47B3-9E08-E1DC9E3DC493}" name="PivotTable9" cacheId="2586"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A33:C44" firstHeaderRow="0" firstDataRow="1" firstDataCol="1"/>
  <pivotFields count="22">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6"/>
  </rowFields>
  <rowItems count="11">
    <i>
      <x/>
    </i>
    <i>
      <x v="1"/>
    </i>
    <i>
      <x v="2"/>
    </i>
    <i>
      <x v="3"/>
    </i>
    <i>
      <x v="4"/>
    </i>
    <i>
      <x v="5"/>
    </i>
    <i>
      <x v="6"/>
    </i>
    <i>
      <x v="7"/>
    </i>
    <i>
      <x v="8"/>
    </i>
    <i>
      <x v="9"/>
    </i>
    <i t="grand">
      <x/>
    </i>
  </rowItems>
  <colFields count="1">
    <field x="-2"/>
  </colFields>
  <colItems count="2">
    <i>
      <x/>
    </i>
    <i i="1">
      <x v="1"/>
    </i>
  </colItems>
  <dataFields count="2">
    <dataField name="Average of Time to completion since enrolling CARTA (Months) " fld="20" subtotal="average" baseField="0" baseItem="1245199" numFmtId="166"/>
    <dataField name="StdDev of Time to completion since enrolling CARTA (Months) " fld="20" subtotal="stdDev" baseField="6" baseItem="0"/>
  </dataFields>
  <formats count="2">
    <format dxfId="51">
      <pivotArea outline="0" collapsedLevelsAreSubtotals="1" fieldPosition="0"/>
    </format>
    <format dxfId="52">
      <pivotArea outline="0" fieldPosition="0">
        <references count="1">
          <reference field="4294967294" count="1">
            <x v="0"/>
          </reference>
        </references>
      </pivotArea>
    </format>
  </formats>
  <chartFormats count="4">
    <chartFormat chart="3"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85510A38-8108-4274-9A2E-2D29329452DA}" name="PivotTable2" cacheId="2586"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8">
  <location ref="A57:A58" firstHeaderRow="1" firstDataRow="1" firstDataCol="0" rowPageCount="2" colPageCount="1"/>
  <pivotFields count="22">
    <pivotField dataField="1" compact="0" outline="0" showAll="0"/>
    <pivotField compact="0" outline="0" showAll="0"/>
    <pivotField compact="0" outline="0" showAll="0"/>
    <pivotField compact="0" outline="0" showAll="0"/>
    <pivotField compact="0" outline="0" showAll="0"/>
    <pivotField axis="axisPage"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axis="axisPage" compact="0" outline="0" multipleItemSelectionAllowed="1" showAll="0">
      <items count="14">
        <item m="1" x="6"/>
        <item h="1" x="0"/>
        <item h="1" x="1"/>
        <item m="1" x="8"/>
        <item m="1" x="11"/>
        <item m="1" x="5"/>
        <item x="2"/>
        <item m="1" x="3"/>
        <item m="1" x="10"/>
        <item m="1" x="12"/>
        <item m="1" x="9"/>
        <item m="1" x="7"/>
        <item m="1" x="4"/>
        <item t="default"/>
      </items>
    </pivotField>
  </pivotFields>
  <rowItems count="1">
    <i/>
  </rowItems>
  <colItems count="1">
    <i/>
  </colItems>
  <pageFields count="2">
    <pageField fld="21" hier="-1"/>
    <pageField fld="5" hier="-1"/>
  </pageFields>
  <dataFields count="1">
    <dataField name="Count of S.No." fld="0" subtotal="count" baseField="13" baseItem="1"/>
  </dataFields>
  <formats count="2">
    <format dxfId="49">
      <pivotArea outline="0" collapsedLevelsAreSubtotals="1" fieldPosition="0"/>
    </format>
    <format dxfId="50">
      <pivotArea outline="0" fieldPosition="0">
        <references count="1">
          <reference field="4294967294" count="1">
            <x v="0"/>
          </reference>
        </references>
      </pivotArea>
    </format>
  </formats>
  <chartFormats count="14">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0"/>
          </reference>
        </references>
      </pivotArea>
    </chartFormat>
    <chartFormat chart="17" format="3">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5" count="1" selected="0">
            <x v="0"/>
          </reference>
        </references>
      </pivotArea>
    </chartFormat>
    <chartFormat chart="19" format="6">
      <pivotArea type="data" outline="0" fieldPosition="0">
        <references count="2">
          <reference field="4294967294" count="1" selected="0">
            <x v="0"/>
          </reference>
          <reference field="5" count="1" selected="0">
            <x v="1"/>
          </reference>
        </references>
      </pivotArea>
    </chartFormat>
    <chartFormat chart="21" format="0" series="1">
      <pivotArea type="data" outline="0" fieldPosition="0">
        <references count="2">
          <reference field="4294967294" count="1" selected="0">
            <x v="0"/>
          </reference>
          <reference field="5" count="1" selected="0">
            <x v="0"/>
          </reference>
        </references>
      </pivotArea>
    </chartFormat>
    <chartFormat chart="21" format="1"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BA466766-1E58-4D8B-86F8-C3410DF6367E}" name="PivotTable3" cacheId="2587"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3">
  <location ref="A3:C7" firstHeaderRow="1" firstDataRow="2" firstDataCol="1"/>
  <pivotFields count="22">
    <pivotField dataField="1"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multipleItemSelectionAllowed="1" showAll="0">
      <items count="3">
        <item x="0"/>
        <item h="1" x="1"/>
        <item t="default"/>
      </items>
    </pivotField>
    <pivotField compact="0" outline="0" showAll="0"/>
    <pivotField compact="0" outline="0" showAll="0"/>
  </pivotFields>
  <rowFields count="1">
    <field x="5"/>
  </rowFields>
  <rowItems count="3">
    <i>
      <x/>
    </i>
    <i>
      <x v="1"/>
    </i>
    <i t="grand">
      <x/>
    </i>
  </rowItems>
  <colFields count="1">
    <field x="19"/>
  </colFields>
  <colItems count="2">
    <i>
      <x/>
    </i>
    <i t="grand">
      <x/>
    </i>
  </colItems>
  <dataFields count="1">
    <dataField name="Count of S.No." fld="0" subtotal="count" baseField="13" baseItem="1"/>
  </dataFields>
  <chartFormats count="6">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14" series="1">
      <pivotArea type="data" outline="0" fieldPosition="0">
        <references count="2">
          <reference field="4294967294" count="1" selected="0">
            <x v="0"/>
          </reference>
          <reference field="19" count="1" selected="0">
            <x v="0"/>
          </reference>
        </references>
      </pivotArea>
    </chartFormat>
    <chartFormat chart="8" format="15">
      <pivotArea type="data" outline="0" fieldPosition="0">
        <references count="3">
          <reference field="4294967294" count="1" selected="0">
            <x v="0"/>
          </reference>
          <reference field="5" count="1" selected="0">
            <x v="0"/>
          </reference>
          <reference field="19" count="1" selected="0">
            <x v="0"/>
          </reference>
        </references>
      </pivotArea>
    </chartFormat>
    <chartFormat chart="8" format="16">
      <pivotArea type="data" outline="0" fieldPosition="0">
        <references count="3">
          <reference field="4294967294" count="1" selected="0">
            <x v="0"/>
          </reference>
          <reference field="5" count="1" selected="0">
            <x v="1"/>
          </reference>
          <reference field="1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A823BAC8-3EFA-47FE-80D0-CF83B168482F}" name="PivotTable7" cacheId="2587"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8">
  <location ref="A19:D32" firstHeaderRow="1" firstDataRow="2" firstDataCol="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s>
  <rowFields count="1">
    <field x="6"/>
  </rowFields>
  <rowItems count="12">
    <i>
      <x/>
    </i>
    <i>
      <x v="1"/>
    </i>
    <i>
      <x v="2"/>
    </i>
    <i>
      <x v="3"/>
    </i>
    <i>
      <x v="4"/>
    </i>
    <i>
      <x v="5"/>
    </i>
    <i>
      <x v="6"/>
    </i>
    <i>
      <x v="7"/>
    </i>
    <i>
      <x v="8"/>
    </i>
    <i>
      <x v="9"/>
    </i>
    <i>
      <x v="10"/>
    </i>
    <i t="grand">
      <x/>
    </i>
  </rowItems>
  <colFields count="1">
    <field x="5"/>
  </colFields>
  <colItems count="3">
    <i>
      <x/>
    </i>
    <i>
      <x v="1"/>
    </i>
    <i t="grand">
      <x/>
    </i>
  </colItems>
  <dataFields count="1">
    <dataField name="Count of S.No." fld="0" subtotal="count" showDataAs="percentOfRow" baseField="13" baseItem="1" numFmtId="9"/>
  </dataFields>
  <formats count="1">
    <format dxfId="48">
      <pivotArea outline="0" collapsedLevelsAreSubtotals="1" fieldPosition="0"/>
    </format>
  </formats>
  <chartFormats count="25">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0"/>
          </reference>
        </references>
      </pivotArea>
    </chartFormat>
    <chartFormat chart="17" format="3">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5" count="1" selected="0">
            <x v="0"/>
          </reference>
        </references>
      </pivotArea>
    </chartFormat>
    <chartFormat chart="19" format="6">
      <pivotArea type="data" outline="0" fieldPosition="0">
        <references count="2">
          <reference field="4294967294" count="1" selected="0">
            <x v="0"/>
          </reference>
          <reference field="5" count="1" selected="0">
            <x v="1"/>
          </reference>
        </references>
      </pivotArea>
    </chartFormat>
    <chartFormat chart="21" format="0" series="1">
      <pivotArea type="data" outline="0" fieldPosition="0">
        <references count="2">
          <reference field="4294967294" count="1" selected="0">
            <x v="0"/>
          </reference>
          <reference field="5" count="1" selected="0">
            <x v="0"/>
          </reference>
        </references>
      </pivotArea>
    </chartFormat>
    <chartFormat chart="21" format="1" series="1">
      <pivotArea type="data" outline="0" fieldPosition="0">
        <references count="2">
          <reference field="4294967294" count="1" selected="0">
            <x v="0"/>
          </reference>
          <reference field="5" count="1" selected="0">
            <x v="1"/>
          </reference>
        </references>
      </pivotArea>
    </chartFormat>
    <chartFormat chart="21" format="2" series="1">
      <pivotArea type="data" outline="0" fieldPosition="0">
        <references count="2">
          <reference field="4294967294" count="1" selected="0">
            <x v="0"/>
          </reference>
          <reference field="6" count="1" selected="0">
            <x v="2"/>
          </reference>
        </references>
      </pivotArea>
    </chartFormat>
    <chartFormat chart="21" format="3" series="1">
      <pivotArea type="data" outline="0" fieldPosition="0">
        <references count="2">
          <reference field="4294967294" count="1" selected="0">
            <x v="0"/>
          </reference>
          <reference field="6" count="1" selected="0">
            <x v="3"/>
          </reference>
        </references>
      </pivotArea>
    </chartFormat>
    <chartFormat chart="21" format="4" series="1">
      <pivotArea type="data" outline="0" fieldPosition="0">
        <references count="2">
          <reference field="4294967294" count="1" selected="0">
            <x v="0"/>
          </reference>
          <reference field="6" count="1" selected="0">
            <x v="4"/>
          </reference>
        </references>
      </pivotArea>
    </chartFormat>
    <chartFormat chart="21" format="5" series="1">
      <pivotArea type="data" outline="0" fieldPosition="0">
        <references count="2">
          <reference field="4294967294" count="1" selected="0">
            <x v="0"/>
          </reference>
          <reference field="6" count="1" selected="0">
            <x v="5"/>
          </reference>
        </references>
      </pivotArea>
    </chartFormat>
    <chartFormat chart="21" format="6" series="1">
      <pivotArea type="data" outline="0" fieldPosition="0">
        <references count="2">
          <reference field="4294967294" count="1" selected="0">
            <x v="0"/>
          </reference>
          <reference field="6" count="1" selected="0">
            <x v="6"/>
          </reference>
        </references>
      </pivotArea>
    </chartFormat>
    <chartFormat chart="21" format="7" series="1">
      <pivotArea type="data" outline="0" fieldPosition="0">
        <references count="2">
          <reference field="4294967294" count="1" selected="0">
            <x v="0"/>
          </reference>
          <reference field="6" count="1" selected="0">
            <x v="7"/>
          </reference>
        </references>
      </pivotArea>
    </chartFormat>
    <chartFormat chart="21" format="8" series="1">
      <pivotArea type="data" outline="0" fieldPosition="0">
        <references count="2">
          <reference field="4294967294" count="1" selected="0">
            <x v="0"/>
          </reference>
          <reference field="6" count="1" selected="0">
            <x v="8"/>
          </reference>
        </references>
      </pivotArea>
    </chartFormat>
    <chartFormat chart="21" format="9" series="1">
      <pivotArea type="data" outline="0" fieldPosition="0">
        <references count="2">
          <reference field="4294967294" count="1" selected="0">
            <x v="0"/>
          </reference>
          <reference field="6" count="1" selected="0">
            <x v="9"/>
          </reference>
        </references>
      </pivotArea>
    </chartFormat>
    <chartFormat chart="21" format="10" series="1">
      <pivotArea type="data" outline="0" fieldPosition="0">
        <references count="2">
          <reference field="4294967294" count="1" selected="0">
            <x v="0"/>
          </reference>
          <reference field="6" count="1" selected="0">
            <x v="0"/>
          </reference>
        </references>
      </pivotArea>
    </chartFormat>
    <chartFormat chart="21" format="11" series="1">
      <pivotArea type="data" outline="0" fieldPosition="0">
        <references count="2">
          <reference field="4294967294" count="1" selected="0">
            <x v="0"/>
          </reference>
          <reference field="6" count="1" selected="0">
            <x v="1"/>
          </reference>
        </references>
      </pivotArea>
    </chartFormat>
    <chartFormat chart="21"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C6E6268B-EDF4-4CBF-A9A5-074CE2DF6DF7}" name="PivotTable1" cacheId="2587"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0">
  <location ref="A11:B14" firstHeaderRow="1" firstDataRow="1" firstDataCol="1"/>
  <pivotFields count="22">
    <pivotField dataField="1"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s>
  <rowFields count="1">
    <field x="5"/>
  </rowFields>
  <rowItems count="3">
    <i>
      <x/>
    </i>
    <i>
      <x v="1"/>
    </i>
    <i t="grand">
      <x/>
    </i>
  </rowItems>
  <colItems count="1">
    <i/>
  </colItems>
  <dataFields count="1">
    <dataField name="Count of S.No." fld="0" subtotal="count" baseField="13" baseItem="1"/>
  </dataFields>
  <chartFormats count="12">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0"/>
          </reference>
        </references>
      </pivotArea>
    </chartFormat>
    <chartFormat chart="17" format="3">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5" count="1" selected="0">
            <x v="0"/>
          </reference>
        </references>
      </pivotArea>
    </chartFormat>
    <chartFormat chart="19"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B9793B5B-916C-46B8-B458-D8380F3C7E8E}" name="PivotTable6" cacheId="2587"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B6:E17"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compact="0" outline="0" showAll="0"/>
    <pivotField axis="axisRow" compact="0" outline="0" showAll="0">
      <items count="12">
        <item x="4"/>
        <item x="7"/>
        <item x="0"/>
        <item x="6"/>
        <item x="1"/>
        <item x="3"/>
        <item x="5"/>
        <item x="8"/>
        <item m="1" x="10"/>
        <item x="2"/>
        <item x="9"/>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5">
        <item h="1" x="2"/>
        <item h="1" x="3"/>
        <item x="1"/>
        <item x="0"/>
        <item t="default"/>
      </items>
    </pivotField>
  </pivotFields>
  <rowFields count="1">
    <field x="9"/>
  </rowFields>
  <rowItems count="10">
    <i>
      <x/>
    </i>
    <i>
      <x v="1"/>
    </i>
    <i>
      <x v="2"/>
    </i>
    <i>
      <x v="3"/>
    </i>
    <i>
      <x v="4"/>
    </i>
    <i>
      <x v="5"/>
    </i>
    <i>
      <x v="6"/>
    </i>
    <i>
      <x v="7"/>
    </i>
    <i>
      <x v="9"/>
    </i>
    <i t="grand">
      <x/>
    </i>
  </rowItems>
  <colFields count="1">
    <field x="5"/>
  </colFields>
  <colItems count="3">
    <i>
      <x/>
    </i>
    <i>
      <x v="1"/>
    </i>
    <i t="grand">
      <x/>
    </i>
  </colItems>
  <pageFields count="1">
    <pageField fld="21" hier="-1"/>
  </pageFields>
  <dataFields count="1">
    <dataField name="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00000000-0007-0000-0500-000004000000}" name="PivotTable5" cacheId="2586"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
  <location ref="K3:O15"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6"/>
  </rowFields>
  <rowItems count="11">
    <i>
      <x/>
    </i>
    <i>
      <x v="1"/>
    </i>
    <i>
      <x v="2"/>
    </i>
    <i>
      <x v="3"/>
    </i>
    <i>
      <x v="4"/>
    </i>
    <i>
      <x v="5"/>
    </i>
    <i>
      <x v="6"/>
    </i>
    <i>
      <x v="7"/>
    </i>
    <i>
      <x v="8"/>
    </i>
    <i>
      <x v="9"/>
    </i>
    <i t="grand">
      <x/>
    </i>
  </rowItems>
  <colFields count="1">
    <field x="21"/>
  </colFields>
  <colItems count="4">
    <i>
      <x v="6"/>
    </i>
    <i>
      <x v="8"/>
    </i>
    <i>
      <x v="9"/>
    </i>
    <i t="grand">
      <x/>
    </i>
  </colItems>
  <dataFields count="1">
    <dataField name="Count of S.No." fld="0" subtotal="count" baseField="6" baseItem="0"/>
  </dataFields>
  <formats count="9">
    <format dxfId="39">
      <pivotArea field="6" type="button" dataOnly="0" labelOnly="1" outline="0" axis="axisRow" fieldPosition="0"/>
    </format>
    <format dxfId="40">
      <pivotArea dataOnly="0" labelOnly="1" outline="0" fieldPosition="0">
        <references count="1">
          <reference field="21" count="0"/>
        </references>
      </pivotArea>
    </format>
    <format dxfId="41">
      <pivotArea dataOnly="0" labelOnly="1" grandCol="1" outline="0" fieldPosition="0"/>
    </format>
    <format dxfId="42">
      <pivotArea dataOnly="0" labelOnly="1" outline="0" fieldPosition="0">
        <references count="1">
          <reference field="21" count="0"/>
        </references>
      </pivotArea>
    </format>
    <format dxfId="43">
      <pivotArea dataOnly="0" labelOnly="1" grandCol="1" outline="0" fieldPosition="0"/>
    </format>
    <format dxfId="44">
      <pivotArea dataOnly="0" labelOnly="1" outline="0" fieldPosition="0">
        <references count="1">
          <reference field="21" count="0"/>
        </references>
      </pivotArea>
    </format>
    <format dxfId="45">
      <pivotArea dataOnly="0" labelOnly="1" grandCol="1" outline="0" fieldPosition="0"/>
    </format>
    <format dxfId="46">
      <pivotArea dataOnly="0" labelOnly="1" outline="0" fieldPosition="0">
        <references count="1">
          <reference field="21" count="0"/>
        </references>
      </pivotArea>
    </format>
    <format dxfId="47">
      <pivotArea dataOnly="0" labelOnly="1" grandCol="1" outline="0" fieldPosition="0"/>
    </format>
  </formats>
  <chartFormats count="6">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00000000-0007-0000-0500-000003000000}" name="PivotTable4" cacheId="2586"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8">
  <location ref="A21:E33"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6"/>
  </rowFields>
  <rowItems count="11">
    <i>
      <x/>
    </i>
    <i>
      <x v="1"/>
    </i>
    <i>
      <x v="2"/>
    </i>
    <i>
      <x v="3"/>
    </i>
    <i>
      <x v="4"/>
    </i>
    <i>
      <x v="5"/>
    </i>
    <i>
      <x v="6"/>
    </i>
    <i>
      <x v="7"/>
    </i>
    <i>
      <x v="8"/>
    </i>
    <i>
      <x v="9"/>
    </i>
    <i t="grand">
      <x/>
    </i>
  </rowItems>
  <colFields count="1">
    <field x="21"/>
  </colFields>
  <colItems count="4">
    <i>
      <x v="6"/>
    </i>
    <i>
      <x v="8"/>
    </i>
    <i>
      <x v="9"/>
    </i>
    <i t="grand">
      <x/>
    </i>
  </colItems>
  <dataFields count="1">
    <dataField name="Count of S.No." fld="0" subtotal="count" showDataAs="percentOfRow" baseField="6" baseItem="0" numFmtId="9"/>
  </dataFields>
  <formats count="10">
    <format dxfId="29">
      <pivotArea field="6" type="button" dataOnly="0" labelOnly="1" outline="0" axis="axisRow" fieldPosition="0"/>
    </format>
    <format dxfId="30">
      <pivotArea dataOnly="0" labelOnly="1" outline="0" fieldPosition="0">
        <references count="1">
          <reference field="21" count="0"/>
        </references>
      </pivotArea>
    </format>
    <format dxfId="31">
      <pivotArea dataOnly="0" labelOnly="1" grandCol="1" outline="0" fieldPosition="0"/>
    </format>
    <format dxfId="32">
      <pivotArea dataOnly="0" labelOnly="1" outline="0" fieldPosition="0">
        <references count="1">
          <reference field="21" count="0"/>
        </references>
      </pivotArea>
    </format>
    <format dxfId="33">
      <pivotArea dataOnly="0" labelOnly="1" grandCol="1" outline="0" fieldPosition="0"/>
    </format>
    <format dxfId="34">
      <pivotArea dataOnly="0" labelOnly="1" outline="0" fieldPosition="0">
        <references count="1">
          <reference field="21" count="0"/>
        </references>
      </pivotArea>
    </format>
    <format dxfId="35">
      <pivotArea dataOnly="0" labelOnly="1" grandCol="1" outline="0" fieldPosition="0"/>
    </format>
    <format dxfId="36">
      <pivotArea dataOnly="0" labelOnly="1" outline="0" fieldPosition="0">
        <references count="1">
          <reference field="21" count="0"/>
        </references>
      </pivotArea>
    </format>
    <format dxfId="37">
      <pivotArea outline="0" fieldPosition="0">
        <references count="1">
          <reference field="4294967294" count="1">
            <x v="0"/>
          </reference>
        </references>
      </pivotArea>
    </format>
    <format dxfId="38">
      <pivotArea outline="0" fieldPosition="0">
        <references count="1">
          <reference field="4294967294" count="1">
            <x v="0"/>
          </reference>
        </references>
      </pivotArea>
    </format>
  </formats>
  <chartFormats count="162">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 chart="2" format="0" series="1">
      <pivotArea type="data" outline="0" fieldPosition="0">
        <references count="2">
          <reference field="4294967294" count="1" selected="0">
            <x v="0"/>
          </reference>
          <reference field="21" count="1" selected="0">
            <x v="3"/>
          </reference>
        </references>
      </pivotArea>
    </chartFormat>
    <chartFormat chart="2" format="1" series="1">
      <pivotArea type="data" outline="0" fieldPosition="0">
        <references count="2">
          <reference field="4294967294" count="1" selected="0">
            <x v="0"/>
          </reference>
          <reference field="21" count="1" selected="0">
            <x v="4"/>
          </reference>
        </references>
      </pivotArea>
    </chartFormat>
    <chartFormat chart="2" format="2" series="1">
      <pivotArea type="data" outline="0" fieldPosition="0">
        <references count="2">
          <reference field="4294967294" count="1" selected="0">
            <x v="0"/>
          </reference>
          <reference field="21" count="1" selected="0">
            <x v="5"/>
          </reference>
        </references>
      </pivotArea>
    </chartFormat>
    <chartFormat chart="2" format="3">
      <pivotArea type="data" outline="0" fieldPosition="0">
        <references count="3">
          <reference field="4294967294" count="1" selected="0">
            <x v="0"/>
          </reference>
          <reference field="6" count="1" selected="0">
            <x v="6"/>
          </reference>
          <reference field="21" count="1" selected="0">
            <x v="4"/>
          </reference>
        </references>
      </pivotArea>
    </chartFormat>
    <chartFormat chart="2" format="4">
      <pivotArea type="data" outline="0" fieldPosition="0">
        <references count="3">
          <reference field="4294967294" count="1" selected="0">
            <x v="0"/>
          </reference>
          <reference field="6" count="1" selected="0">
            <x v="0"/>
          </reference>
          <reference field="21" count="1" selected="0">
            <x v="3"/>
          </reference>
        </references>
      </pivotArea>
    </chartFormat>
    <chartFormat chart="2" format="5">
      <pivotArea type="data" outline="0" fieldPosition="0">
        <references count="3">
          <reference field="4294967294" count="1" selected="0">
            <x v="0"/>
          </reference>
          <reference field="6" count="1" selected="0">
            <x v="5"/>
          </reference>
          <reference field="21" count="1" selected="0">
            <x v="4"/>
          </reference>
        </references>
      </pivotArea>
    </chartFormat>
    <chartFormat chart="2" format="6">
      <pivotArea type="data" outline="0" fieldPosition="0">
        <references count="3">
          <reference field="4294967294" count="1" selected="0">
            <x v="0"/>
          </reference>
          <reference field="6" count="1" selected="0">
            <x v="7"/>
          </reference>
          <reference field="21" count="1" selected="0">
            <x v="4"/>
          </reference>
        </references>
      </pivotArea>
    </chartFormat>
    <chartFormat chart="2" format="7">
      <pivotArea type="data" outline="0" fieldPosition="0">
        <references count="3">
          <reference field="4294967294" count="1" selected="0">
            <x v="0"/>
          </reference>
          <reference field="6" count="1" selected="0">
            <x v="8"/>
          </reference>
          <reference field="21" count="1" selected="0">
            <x v="4"/>
          </reference>
        </references>
      </pivotArea>
    </chartFormat>
    <chartFormat chart="2" format="8">
      <pivotArea type="data" outline="0" fieldPosition="0">
        <references count="3">
          <reference field="4294967294" count="1" selected="0">
            <x v="0"/>
          </reference>
          <reference field="6" count="1" selected="0">
            <x v="9"/>
          </reference>
          <reference field="21" count="1" selected="0">
            <x v="4"/>
          </reference>
        </references>
      </pivotArea>
    </chartFormat>
    <chartFormat chart="2" format="9">
      <pivotArea type="data" outline="0" fieldPosition="0">
        <references count="3">
          <reference field="4294967294" count="1" selected="0">
            <x v="0"/>
          </reference>
          <reference field="6" count="1" selected="0">
            <x v="8"/>
          </reference>
          <reference field="21" count="1" selected="0">
            <x v="5"/>
          </reference>
        </references>
      </pivotArea>
    </chartFormat>
    <chartFormat chart="2" format="10">
      <pivotArea type="data" outline="0" fieldPosition="0">
        <references count="3">
          <reference field="4294967294" count="1" selected="0">
            <x v="0"/>
          </reference>
          <reference field="6" count="1" selected="0">
            <x v="9"/>
          </reference>
          <reference field="21" count="1" selected="0">
            <x v="5"/>
          </reference>
        </references>
      </pivotArea>
    </chartFormat>
    <chartFormat chart="2" format="11" series="1">
      <pivotArea type="data" outline="0" fieldPosition="0">
        <references count="2">
          <reference field="4294967294" count="1" selected="0">
            <x v="0"/>
          </reference>
          <reference field="21" count="1" selected="0">
            <x v="2"/>
          </reference>
        </references>
      </pivotArea>
    </chartFormat>
    <chartFormat chart="2" format="12" series="1">
      <pivotArea type="data" outline="0" fieldPosition="0">
        <references count="2">
          <reference field="4294967294" count="1" selected="0">
            <x v="0"/>
          </reference>
          <reference field="21" count="1" selected="0">
            <x v="7"/>
          </reference>
        </references>
      </pivotArea>
    </chartFormat>
    <chartFormat chart="2" format="13" series="1">
      <pivotArea type="data" outline="0" fieldPosition="0">
        <references count="2">
          <reference field="4294967294" count="1" selected="0">
            <x v="0"/>
          </reference>
          <reference field="21" count="1" selected="0">
            <x v="6"/>
          </reference>
        </references>
      </pivotArea>
    </chartFormat>
    <chartFormat chart="2" format="14">
      <pivotArea type="data" outline="0" fieldPosition="0">
        <references count="3">
          <reference field="4294967294" count="1" selected="0">
            <x v="0"/>
          </reference>
          <reference field="6" count="1" selected="0">
            <x v="1"/>
          </reference>
          <reference field="21" count="1" selected="0">
            <x v="7"/>
          </reference>
        </references>
      </pivotArea>
    </chartFormat>
    <chartFormat chart="2" format="15">
      <pivotArea type="data" outline="0" fieldPosition="0">
        <references count="3">
          <reference field="4294967294" count="1" selected="0">
            <x v="0"/>
          </reference>
          <reference field="6" count="1" selected="0">
            <x v="2"/>
          </reference>
          <reference field="21" count="1" selected="0">
            <x v="7"/>
          </reference>
        </references>
      </pivotArea>
    </chartFormat>
    <chartFormat chart="2" format="16">
      <pivotArea type="data" outline="0" fieldPosition="0">
        <references count="3">
          <reference field="4294967294" count="1" selected="0">
            <x v="0"/>
          </reference>
          <reference field="6" count="1" selected="0">
            <x v="3"/>
          </reference>
          <reference field="21" count="1" selected="0">
            <x v="7"/>
          </reference>
        </references>
      </pivotArea>
    </chartFormat>
    <chartFormat chart="2" format="17">
      <pivotArea type="data" outline="0" fieldPosition="0">
        <references count="3">
          <reference field="4294967294" count="1" selected="0">
            <x v="0"/>
          </reference>
          <reference field="6" count="1" selected="0">
            <x v="0"/>
          </reference>
          <reference field="21" count="1" selected="0">
            <x v="7"/>
          </reference>
        </references>
      </pivotArea>
    </chartFormat>
    <chartFormat chart="2" format="18">
      <pivotArea type="data" outline="0" fieldPosition="0">
        <references count="3">
          <reference field="4294967294" count="1" selected="0">
            <x v="0"/>
          </reference>
          <reference field="6" count="1" selected="0">
            <x v="4"/>
          </reference>
          <reference field="21" count="1" selected="0">
            <x v="7"/>
          </reference>
        </references>
      </pivotArea>
    </chartFormat>
    <chartFormat chart="2" format="19">
      <pivotArea type="data" outline="0" fieldPosition="0">
        <references count="3">
          <reference field="4294967294" count="1" selected="0">
            <x v="0"/>
          </reference>
          <reference field="6" count="1" selected="0">
            <x v="5"/>
          </reference>
          <reference field="21" count="1" selected="0">
            <x v="7"/>
          </reference>
        </references>
      </pivotArea>
    </chartFormat>
    <chartFormat chart="2" format="20">
      <pivotArea type="data" outline="0" fieldPosition="0">
        <references count="3">
          <reference field="4294967294" count="1" selected="0">
            <x v="0"/>
          </reference>
          <reference field="6" count="1" selected="0">
            <x v="6"/>
          </reference>
          <reference field="21" count="1" selected="0">
            <x v="6"/>
          </reference>
        </references>
      </pivotArea>
    </chartFormat>
    <chartFormat chart="2" format="21">
      <pivotArea type="data" outline="0" fieldPosition="0">
        <references count="3">
          <reference field="4294967294" count="1" selected="0">
            <x v="0"/>
          </reference>
          <reference field="6" count="1" selected="0">
            <x v="7"/>
          </reference>
          <reference field="21" count="1" selected="0">
            <x v="6"/>
          </reference>
        </references>
      </pivotArea>
    </chartFormat>
    <chartFormat chart="2" format="22">
      <pivotArea type="data" outline="0" fieldPosition="0">
        <references count="3">
          <reference field="4294967294" count="1" selected="0">
            <x v="0"/>
          </reference>
          <reference field="6" count="1" selected="0">
            <x v="8"/>
          </reference>
          <reference field="21" count="1" selected="0">
            <x v="6"/>
          </reference>
        </references>
      </pivotArea>
    </chartFormat>
    <chartFormat chart="2" format="23">
      <pivotArea type="data" outline="0" fieldPosition="0">
        <references count="3">
          <reference field="4294967294" count="1" selected="0">
            <x v="0"/>
          </reference>
          <reference field="6" count="1" selected="0">
            <x v="9"/>
          </reference>
          <reference field="21" count="1" selected="0">
            <x v="6"/>
          </reference>
        </references>
      </pivotArea>
    </chartFormat>
    <chartFormat chart="2" format="24">
      <pivotArea type="data" outline="0" fieldPosition="0">
        <references count="3">
          <reference field="4294967294" count="1" selected="0">
            <x v="0"/>
          </reference>
          <reference field="6" count="1" selected="0">
            <x v="0"/>
          </reference>
          <reference field="21" count="1" selected="0">
            <x v="6"/>
          </reference>
        </references>
      </pivotArea>
    </chartFormat>
    <chartFormat chart="4" format="71" series="1">
      <pivotArea type="data" outline="0" fieldPosition="0">
        <references count="2">
          <reference field="4294967294" count="1" selected="0">
            <x v="0"/>
          </reference>
          <reference field="21" count="1" selected="0">
            <x v="6"/>
          </reference>
        </references>
      </pivotArea>
    </chartFormat>
    <chartFormat chart="4" format="72" series="1">
      <pivotArea type="data" outline="0" fieldPosition="0">
        <references count="2">
          <reference field="4294967294" count="1" selected="0">
            <x v="0"/>
          </reference>
          <reference field="21" count="1" selected="0">
            <x v="7"/>
          </reference>
        </references>
      </pivotArea>
    </chartFormat>
    <chartFormat chart="4" format="73" series="1">
      <pivotArea type="data" outline="0" fieldPosition="0">
        <references count="2">
          <reference field="4294967294" count="1" selected="0">
            <x v="0"/>
          </reference>
          <reference field="21" count="1" selected="0">
            <x v="8"/>
          </reference>
        </references>
      </pivotArea>
    </chartFormat>
    <chartFormat chart="4" format="74" series="1">
      <pivotArea type="data" outline="0" fieldPosition="0">
        <references count="2">
          <reference field="4294967294" count="1" selected="0">
            <x v="0"/>
          </reference>
          <reference field="21" count="1" selected="0">
            <x v="9"/>
          </reference>
        </references>
      </pivotArea>
    </chartFormat>
    <chartFormat chart="4" format="75">
      <pivotArea type="data" outline="0" fieldPosition="0">
        <references count="3">
          <reference field="4294967294" count="1" selected="0">
            <x v="0"/>
          </reference>
          <reference field="6" count="1" selected="0">
            <x v="0"/>
          </reference>
          <reference field="21" count="1" selected="0">
            <x v="7"/>
          </reference>
        </references>
      </pivotArea>
    </chartFormat>
    <chartFormat chart="4" format="76">
      <pivotArea type="data" outline="0" fieldPosition="0">
        <references count="3">
          <reference field="4294967294" count="1" selected="0">
            <x v="0"/>
          </reference>
          <reference field="6" count="1" selected="0">
            <x v="1"/>
          </reference>
          <reference field="21" count="1" selected="0">
            <x v="7"/>
          </reference>
        </references>
      </pivotArea>
    </chartFormat>
    <chartFormat chart="4" format="77">
      <pivotArea type="data" outline="0" fieldPosition="0">
        <references count="3">
          <reference field="4294967294" count="1" selected="0">
            <x v="0"/>
          </reference>
          <reference field="6" count="1" selected="0">
            <x v="2"/>
          </reference>
          <reference field="21" count="1" selected="0">
            <x v="7"/>
          </reference>
        </references>
      </pivotArea>
    </chartFormat>
    <chartFormat chart="4" format="78">
      <pivotArea type="data" outline="0" fieldPosition="0">
        <references count="3">
          <reference field="4294967294" count="1" selected="0">
            <x v="0"/>
          </reference>
          <reference field="6" count="1" selected="0">
            <x v="3"/>
          </reference>
          <reference field="21" count="1" selected="0">
            <x v="7"/>
          </reference>
        </references>
      </pivotArea>
    </chartFormat>
    <chartFormat chart="4" format="79">
      <pivotArea type="data" outline="0" fieldPosition="0">
        <references count="3">
          <reference field="4294967294" count="1" selected="0">
            <x v="0"/>
          </reference>
          <reference field="6" count="1" selected="0">
            <x v="4"/>
          </reference>
          <reference field="21" count="1" selected="0">
            <x v="7"/>
          </reference>
        </references>
      </pivotArea>
    </chartFormat>
    <chartFormat chart="4" format="80">
      <pivotArea type="data" outline="0" fieldPosition="0">
        <references count="3">
          <reference field="4294967294" count="1" selected="0">
            <x v="0"/>
          </reference>
          <reference field="6" count="1" selected="0">
            <x v="5"/>
          </reference>
          <reference field="21" count="1" selected="0">
            <x v="7"/>
          </reference>
        </references>
      </pivotArea>
    </chartFormat>
    <chartFormat chart="4" format="81">
      <pivotArea type="data" outline="0" fieldPosition="0">
        <references count="3">
          <reference field="4294967294" count="1" selected="0">
            <x v="0"/>
          </reference>
          <reference field="6" count="1" selected="0">
            <x v="6"/>
          </reference>
          <reference field="21" count="1" selected="0">
            <x v="8"/>
          </reference>
        </references>
      </pivotArea>
    </chartFormat>
    <chartFormat chart="4" format="82">
      <pivotArea type="data" outline="0" fieldPosition="0">
        <references count="3">
          <reference field="4294967294" count="1" selected="0">
            <x v="0"/>
          </reference>
          <reference field="6" count="1" selected="0">
            <x v="7"/>
          </reference>
          <reference field="21" count="1" selected="0">
            <x v="8"/>
          </reference>
        </references>
      </pivotArea>
    </chartFormat>
    <chartFormat chart="4" format="83">
      <pivotArea type="data" outline="0" fieldPosition="0">
        <references count="3">
          <reference field="4294967294" count="1" selected="0">
            <x v="0"/>
          </reference>
          <reference field="6" count="1" selected="0">
            <x v="8"/>
          </reference>
          <reference field="21" count="1" selected="0">
            <x v="8"/>
          </reference>
        </references>
      </pivotArea>
    </chartFormat>
    <chartFormat chart="4" format="84">
      <pivotArea type="data" outline="0" fieldPosition="0">
        <references count="3">
          <reference field="4294967294" count="1" selected="0">
            <x v="0"/>
          </reference>
          <reference field="6" count="1" selected="0">
            <x v="8"/>
          </reference>
          <reference field="21" count="1" selected="0">
            <x v="9"/>
          </reference>
        </references>
      </pivotArea>
    </chartFormat>
    <chartFormat chart="4" format="85">
      <pivotArea type="data" outline="0" fieldPosition="0">
        <references count="3">
          <reference field="4294967294" count="1" selected="0">
            <x v="0"/>
          </reference>
          <reference field="6" count="1" selected="0">
            <x v="9"/>
          </reference>
          <reference field="21" count="1" selected="0">
            <x v="8"/>
          </reference>
        </references>
      </pivotArea>
    </chartFormat>
    <chartFormat chart="4" format="86">
      <pivotArea type="data" outline="0" fieldPosition="0">
        <references count="3">
          <reference field="4294967294" count="1" selected="0">
            <x v="0"/>
          </reference>
          <reference field="6" count="1" selected="0">
            <x v="1"/>
          </reference>
          <reference field="21" count="1" selected="0">
            <x v="6"/>
          </reference>
        </references>
      </pivotArea>
    </chartFormat>
    <chartFormat chart="4" format="87">
      <pivotArea type="data" outline="0" fieldPosition="0">
        <references count="3">
          <reference field="4294967294" count="1" selected="0">
            <x v="0"/>
          </reference>
          <reference field="6" count="1" selected="0">
            <x v="2"/>
          </reference>
          <reference field="21" count="1" selected="0">
            <x v="6"/>
          </reference>
        </references>
      </pivotArea>
    </chartFormat>
    <chartFormat chart="4" format="88">
      <pivotArea type="data" outline="0" fieldPosition="0">
        <references count="3">
          <reference field="4294967294" count="1" selected="0">
            <x v="0"/>
          </reference>
          <reference field="6" count="1" selected="0">
            <x v="3"/>
          </reference>
          <reference field="21" count="1" selected="0">
            <x v="6"/>
          </reference>
        </references>
      </pivotArea>
    </chartFormat>
    <chartFormat chart="4" format="89">
      <pivotArea type="data" outline="0" fieldPosition="0">
        <references count="3">
          <reference field="4294967294" count="1" selected="0">
            <x v="0"/>
          </reference>
          <reference field="6" count="1" selected="0">
            <x v="4"/>
          </reference>
          <reference field="21" count="1" selected="0">
            <x v="6"/>
          </reference>
        </references>
      </pivotArea>
    </chartFormat>
    <chartFormat chart="4" format="90">
      <pivotArea type="data" outline="0" fieldPosition="0">
        <references count="3">
          <reference field="4294967294" count="1" selected="0">
            <x v="0"/>
          </reference>
          <reference field="6" count="1" selected="0">
            <x v="5"/>
          </reference>
          <reference field="21" count="1" selected="0">
            <x v="6"/>
          </reference>
        </references>
      </pivotArea>
    </chartFormat>
    <chartFormat chart="4" format="91">
      <pivotArea type="data" outline="0" fieldPosition="0">
        <references count="3">
          <reference field="4294967294" count="1" selected="0">
            <x v="0"/>
          </reference>
          <reference field="6" count="1" selected="0">
            <x v="9"/>
          </reference>
          <reference field="21" count="1" selected="0">
            <x v="9"/>
          </reference>
        </references>
      </pivotArea>
    </chartFormat>
    <chartFormat chart="4" format="92">
      <pivotArea type="data" outline="0" fieldPosition="0">
        <references count="3">
          <reference field="4294967294" count="1" selected="0">
            <x v="0"/>
          </reference>
          <reference field="6" count="1" selected="0">
            <x v="6"/>
          </reference>
          <reference field="21" count="1" selected="0">
            <x v="7"/>
          </reference>
        </references>
      </pivotArea>
    </chartFormat>
    <chartFormat chart="4" format="93">
      <pivotArea type="data" outline="0" fieldPosition="0">
        <references count="3">
          <reference field="4294967294" count="1" selected="0">
            <x v="0"/>
          </reference>
          <reference field="6" count="1" selected="0">
            <x v="7"/>
          </reference>
          <reference field="21" count="1" selected="0">
            <x v="7"/>
          </reference>
        </references>
      </pivotArea>
    </chartFormat>
    <chartFormat chart="4" format="94">
      <pivotArea type="data" outline="0" fieldPosition="0">
        <references count="3">
          <reference field="4294967294" count="1" selected="0">
            <x v="0"/>
          </reference>
          <reference field="6" count="1" selected="0">
            <x v="8"/>
          </reference>
          <reference field="21" count="1" selected="0">
            <x v="7"/>
          </reference>
        </references>
      </pivotArea>
    </chartFormat>
    <chartFormat chart="4" format="95">
      <pivotArea type="data" outline="0" fieldPosition="0">
        <references count="3">
          <reference field="4294967294" count="1" selected="0">
            <x v="0"/>
          </reference>
          <reference field="6" count="1" selected="0">
            <x v="9"/>
          </reference>
          <reference field="21" count="1" selected="0">
            <x v="7"/>
          </reference>
        </references>
      </pivotArea>
    </chartFormat>
    <chartFormat chart="4" format="96" series="1">
      <pivotArea type="data" outline="0" fieldPosition="0">
        <references count="2">
          <reference field="4294967294" count="1" selected="0">
            <x v="0"/>
          </reference>
          <reference field="21" count="1" selected="0">
            <x v="10"/>
          </reference>
        </references>
      </pivotArea>
    </chartFormat>
    <chartFormat chart="4" format="97">
      <pivotArea type="data" outline="0" fieldPosition="0">
        <references count="3">
          <reference field="4294967294" count="1" selected="0">
            <x v="0"/>
          </reference>
          <reference field="6" count="1" selected="0">
            <x v="6"/>
          </reference>
          <reference field="21" count="1" selected="0">
            <x v="6"/>
          </reference>
        </references>
      </pivotArea>
    </chartFormat>
    <chartFormat chart="4" format="98">
      <pivotArea type="data" outline="0" fieldPosition="0">
        <references count="3">
          <reference field="4294967294" count="1" selected="0">
            <x v="0"/>
          </reference>
          <reference field="6" count="1" selected="0">
            <x v="7"/>
          </reference>
          <reference field="21" count="1" selected="0">
            <x v="6"/>
          </reference>
        </references>
      </pivotArea>
    </chartFormat>
    <chartFormat chart="9" format="99" series="1">
      <pivotArea type="data" outline="0" fieldPosition="0">
        <references count="2">
          <reference field="4294967294" count="1" selected="0">
            <x v="0"/>
          </reference>
          <reference field="21" count="1" selected="0">
            <x v="6"/>
          </reference>
        </references>
      </pivotArea>
    </chartFormat>
    <chartFormat chart="9" format="100">
      <pivotArea type="data" outline="0" fieldPosition="0">
        <references count="3">
          <reference field="4294967294" count="1" selected="0">
            <x v="0"/>
          </reference>
          <reference field="6" count="1" selected="0">
            <x v="1"/>
          </reference>
          <reference field="21" count="1" selected="0">
            <x v="6"/>
          </reference>
        </references>
      </pivotArea>
    </chartFormat>
    <chartFormat chart="9" format="101">
      <pivotArea type="data" outline="0" fieldPosition="0">
        <references count="3">
          <reference field="4294967294" count="1" selected="0">
            <x v="0"/>
          </reference>
          <reference field="6" count="1" selected="0">
            <x v="2"/>
          </reference>
          <reference field="21" count="1" selected="0">
            <x v="6"/>
          </reference>
        </references>
      </pivotArea>
    </chartFormat>
    <chartFormat chart="9" format="102">
      <pivotArea type="data" outline="0" fieldPosition="0">
        <references count="3">
          <reference field="4294967294" count="1" selected="0">
            <x v="0"/>
          </reference>
          <reference field="6" count="1" selected="0">
            <x v="3"/>
          </reference>
          <reference field="21" count="1" selected="0">
            <x v="6"/>
          </reference>
        </references>
      </pivotArea>
    </chartFormat>
    <chartFormat chart="9" format="103">
      <pivotArea type="data" outline="0" fieldPosition="0">
        <references count="3">
          <reference field="4294967294" count="1" selected="0">
            <x v="0"/>
          </reference>
          <reference field="6" count="1" selected="0">
            <x v="4"/>
          </reference>
          <reference field="21" count="1" selected="0">
            <x v="6"/>
          </reference>
        </references>
      </pivotArea>
    </chartFormat>
    <chartFormat chart="9" format="104">
      <pivotArea type="data" outline="0" fieldPosition="0">
        <references count="3">
          <reference field="4294967294" count="1" selected="0">
            <x v="0"/>
          </reference>
          <reference field="6" count="1" selected="0">
            <x v="5"/>
          </reference>
          <reference field="21" count="1" selected="0">
            <x v="6"/>
          </reference>
        </references>
      </pivotArea>
    </chartFormat>
    <chartFormat chart="9" format="105">
      <pivotArea type="data" outline="0" fieldPosition="0">
        <references count="3">
          <reference field="4294967294" count="1" selected="0">
            <x v="0"/>
          </reference>
          <reference field="6" count="1" selected="0">
            <x v="6"/>
          </reference>
          <reference field="21" count="1" selected="0">
            <x v="6"/>
          </reference>
        </references>
      </pivotArea>
    </chartFormat>
    <chartFormat chart="9" format="106">
      <pivotArea type="data" outline="0" fieldPosition="0">
        <references count="3">
          <reference field="4294967294" count="1" selected="0">
            <x v="0"/>
          </reference>
          <reference field="6" count="1" selected="0">
            <x v="7"/>
          </reference>
          <reference field="21" count="1" selected="0">
            <x v="6"/>
          </reference>
        </references>
      </pivotArea>
    </chartFormat>
    <chartFormat chart="9" format="107" series="1">
      <pivotArea type="data" outline="0" fieldPosition="0">
        <references count="2">
          <reference field="4294967294" count="1" selected="0">
            <x v="0"/>
          </reference>
          <reference field="21" count="1" selected="0">
            <x v="7"/>
          </reference>
        </references>
      </pivotArea>
    </chartFormat>
    <chartFormat chart="9" format="108">
      <pivotArea type="data" outline="0" fieldPosition="0">
        <references count="3">
          <reference field="4294967294" count="1" selected="0">
            <x v="0"/>
          </reference>
          <reference field="6" count="1" selected="0">
            <x v="0"/>
          </reference>
          <reference field="21" count="1" selected="0">
            <x v="7"/>
          </reference>
        </references>
      </pivotArea>
    </chartFormat>
    <chartFormat chart="9" format="109">
      <pivotArea type="data" outline="0" fieldPosition="0">
        <references count="3">
          <reference field="4294967294" count="1" selected="0">
            <x v="0"/>
          </reference>
          <reference field="6" count="1" selected="0">
            <x v="1"/>
          </reference>
          <reference field="21" count="1" selected="0">
            <x v="7"/>
          </reference>
        </references>
      </pivotArea>
    </chartFormat>
    <chartFormat chart="9" format="110">
      <pivotArea type="data" outline="0" fieldPosition="0">
        <references count="3">
          <reference field="4294967294" count="1" selected="0">
            <x v="0"/>
          </reference>
          <reference field="6" count="1" selected="0">
            <x v="2"/>
          </reference>
          <reference field="21" count="1" selected="0">
            <x v="7"/>
          </reference>
        </references>
      </pivotArea>
    </chartFormat>
    <chartFormat chart="9" format="111">
      <pivotArea type="data" outline="0" fieldPosition="0">
        <references count="3">
          <reference field="4294967294" count="1" selected="0">
            <x v="0"/>
          </reference>
          <reference field="6" count="1" selected="0">
            <x v="3"/>
          </reference>
          <reference field="21" count="1" selected="0">
            <x v="7"/>
          </reference>
        </references>
      </pivotArea>
    </chartFormat>
    <chartFormat chart="9" format="112">
      <pivotArea type="data" outline="0" fieldPosition="0">
        <references count="3">
          <reference field="4294967294" count="1" selected="0">
            <x v="0"/>
          </reference>
          <reference field="6" count="1" selected="0">
            <x v="4"/>
          </reference>
          <reference field="21" count="1" selected="0">
            <x v="7"/>
          </reference>
        </references>
      </pivotArea>
    </chartFormat>
    <chartFormat chart="9" format="113">
      <pivotArea type="data" outline="0" fieldPosition="0">
        <references count="3">
          <reference field="4294967294" count="1" selected="0">
            <x v="0"/>
          </reference>
          <reference field="6" count="1" selected="0">
            <x v="6"/>
          </reference>
          <reference field="21" count="1" selected="0">
            <x v="7"/>
          </reference>
        </references>
      </pivotArea>
    </chartFormat>
    <chartFormat chart="9" format="114">
      <pivotArea type="data" outline="0" fieldPosition="0">
        <references count="3">
          <reference field="4294967294" count="1" selected="0">
            <x v="0"/>
          </reference>
          <reference field="6" count="1" selected="0">
            <x v="7"/>
          </reference>
          <reference field="21" count="1" selected="0">
            <x v="7"/>
          </reference>
        </references>
      </pivotArea>
    </chartFormat>
    <chartFormat chart="9" format="115">
      <pivotArea type="data" outline="0" fieldPosition="0">
        <references count="3">
          <reference field="4294967294" count="1" selected="0">
            <x v="0"/>
          </reference>
          <reference field="6" count="1" selected="0">
            <x v="8"/>
          </reference>
          <reference field="21" count="1" selected="0">
            <x v="7"/>
          </reference>
        </references>
      </pivotArea>
    </chartFormat>
    <chartFormat chart="9" format="116">
      <pivotArea type="data" outline="0" fieldPosition="0">
        <references count="3">
          <reference field="4294967294" count="1" selected="0">
            <x v="0"/>
          </reference>
          <reference field="6" count="1" selected="0">
            <x v="9"/>
          </reference>
          <reference field="21" count="1" selected="0">
            <x v="7"/>
          </reference>
        </references>
      </pivotArea>
    </chartFormat>
    <chartFormat chart="9" format="117" series="1">
      <pivotArea type="data" outline="0" fieldPosition="0">
        <references count="2">
          <reference field="4294967294" count="1" selected="0">
            <x v="0"/>
          </reference>
          <reference field="21" count="1" selected="0">
            <x v="8"/>
          </reference>
        </references>
      </pivotArea>
    </chartFormat>
    <chartFormat chart="9" format="118">
      <pivotArea type="data" outline="0" fieldPosition="0">
        <references count="3">
          <reference field="4294967294" count="1" selected="0">
            <x v="0"/>
          </reference>
          <reference field="6" count="1" selected="0">
            <x v="7"/>
          </reference>
          <reference field="21" count="1" selected="0">
            <x v="8"/>
          </reference>
        </references>
      </pivotArea>
    </chartFormat>
    <chartFormat chart="9" format="119">
      <pivotArea type="data" outline="0" fieldPosition="0">
        <references count="3">
          <reference field="4294967294" count="1" selected="0">
            <x v="0"/>
          </reference>
          <reference field="6" count="1" selected="0">
            <x v="8"/>
          </reference>
          <reference field="21" count="1" selected="0">
            <x v="8"/>
          </reference>
        </references>
      </pivotArea>
    </chartFormat>
    <chartFormat chart="9" format="120">
      <pivotArea type="data" outline="0" fieldPosition="0">
        <references count="3">
          <reference field="4294967294" count="1" selected="0">
            <x v="0"/>
          </reference>
          <reference field="6" count="1" selected="0">
            <x v="9"/>
          </reference>
          <reference field="21" count="1" selected="0">
            <x v="8"/>
          </reference>
        </references>
      </pivotArea>
    </chartFormat>
    <chartFormat chart="9" format="121" series="1">
      <pivotArea type="data" outline="0" fieldPosition="0">
        <references count="2">
          <reference field="4294967294" count="1" selected="0">
            <x v="0"/>
          </reference>
          <reference field="21" count="1" selected="0">
            <x v="9"/>
          </reference>
        </references>
      </pivotArea>
    </chartFormat>
    <chartFormat chart="9" format="122">
      <pivotArea type="data" outline="0" fieldPosition="0">
        <references count="3">
          <reference field="4294967294" count="1" selected="0">
            <x v="0"/>
          </reference>
          <reference field="6" count="1" selected="0">
            <x v="8"/>
          </reference>
          <reference field="21" count="1" selected="0">
            <x v="9"/>
          </reference>
        </references>
      </pivotArea>
    </chartFormat>
    <chartFormat chart="9" format="123">
      <pivotArea type="data" outline="0" fieldPosition="0">
        <references count="3">
          <reference field="4294967294" count="1" selected="0">
            <x v="0"/>
          </reference>
          <reference field="6" count="1" selected="0">
            <x v="9"/>
          </reference>
          <reference field="21" count="1" selected="0">
            <x v="9"/>
          </reference>
        </references>
      </pivotArea>
    </chartFormat>
    <chartFormat chart="10" format="124" series="1">
      <pivotArea type="data" outline="0" fieldPosition="0">
        <references count="2">
          <reference field="4294967294" count="1" selected="0">
            <x v="0"/>
          </reference>
          <reference field="21" count="1" selected="0">
            <x v="6"/>
          </reference>
        </references>
      </pivotArea>
    </chartFormat>
    <chartFormat chart="10" format="125">
      <pivotArea type="data" outline="0" fieldPosition="0">
        <references count="3">
          <reference field="4294967294" count="1" selected="0">
            <x v="0"/>
          </reference>
          <reference field="6" count="1" selected="0">
            <x v="1"/>
          </reference>
          <reference field="21" count="1" selected="0">
            <x v="6"/>
          </reference>
        </references>
      </pivotArea>
    </chartFormat>
    <chartFormat chart="10" format="126">
      <pivotArea type="data" outline="0" fieldPosition="0">
        <references count="3">
          <reference field="4294967294" count="1" selected="0">
            <x v="0"/>
          </reference>
          <reference field="6" count="1" selected="0">
            <x v="2"/>
          </reference>
          <reference field="21" count="1" selected="0">
            <x v="6"/>
          </reference>
        </references>
      </pivotArea>
    </chartFormat>
    <chartFormat chart="10" format="127">
      <pivotArea type="data" outline="0" fieldPosition="0">
        <references count="3">
          <reference field="4294967294" count="1" selected="0">
            <x v="0"/>
          </reference>
          <reference field="6" count="1" selected="0">
            <x v="3"/>
          </reference>
          <reference field="21" count="1" selected="0">
            <x v="6"/>
          </reference>
        </references>
      </pivotArea>
    </chartFormat>
    <chartFormat chart="10" format="128">
      <pivotArea type="data" outline="0" fieldPosition="0">
        <references count="3">
          <reference field="4294967294" count="1" selected="0">
            <x v="0"/>
          </reference>
          <reference field="6" count="1" selected="0">
            <x v="4"/>
          </reference>
          <reference field="21" count="1" selected="0">
            <x v="6"/>
          </reference>
        </references>
      </pivotArea>
    </chartFormat>
    <chartFormat chart="10" format="129">
      <pivotArea type="data" outline="0" fieldPosition="0">
        <references count="3">
          <reference field="4294967294" count="1" selected="0">
            <x v="0"/>
          </reference>
          <reference field="6" count="1" selected="0">
            <x v="5"/>
          </reference>
          <reference field="21" count="1" selected="0">
            <x v="6"/>
          </reference>
        </references>
      </pivotArea>
    </chartFormat>
    <chartFormat chart="10" format="130">
      <pivotArea type="data" outline="0" fieldPosition="0">
        <references count="3">
          <reference field="4294967294" count="1" selected="0">
            <x v="0"/>
          </reference>
          <reference field="6" count="1" selected="0">
            <x v="6"/>
          </reference>
          <reference field="21" count="1" selected="0">
            <x v="6"/>
          </reference>
        </references>
      </pivotArea>
    </chartFormat>
    <chartFormat chart="10" format="131">
      <pivotArea type="data" outline="0" fieldPosition="0">
        <references count="3">
          <reference field="4294967294" count="1" selected="0">
            <x v="0"/>
          </reference>
          <reference field="6" count="1" selected="0">
            <x v="7"/>
          </reference>
          <reference field="21" count="1" selected="0">
            <x v="6"/>
          </reference>
        </references>
      </pivotArea>
    </chartFormat>
    <chartFormat chart="10" format="132" series="1">
      <pivotArea type="data" outline="0" fieldPosition="0">
        <references count="2">
          <reference field="4294967294" count="1" selected="0">
            <x v="0"/>
          </reference>
          <reference field="21" count="1" selected="0">
            <x v="7"/>
          </reference>
        </references>
      </pivotArea>
    </chartFormat>
    <chartFormat chart="10" format="133">
      <pivotArea type="data" outline="0" fieldPosition="0">
        <references count="3">
          <reference field="4294967294" count="1" selected="0">
            <x v="0"/>
          </reference>
          <reference field="6" count="1" selected="0">
            <x v="0"/>
          </reference>
          <reference field="21" count="1" selected="0">
            <x v="7"/>
          </reference>
        </references>
      </pivotArea>
    </chartFormat>
    <chartFormat chart="10" format="134">
      <pivotArea type="data" outline="0" fieldPosition="0">
        <references count="3">
          <reference field="4294967294" count="1" selected="0">
            <x v="0"/>
          </reference>
          <reference field="6" count="1" selected="0">
            <x v="1"/>
          </reference>
          <reference field="21" count="1" selected="0">
            <x v="7"/>
          </reference>
        </references>
      </pivotArea>
    </chartFormat>
    <chartFormat chart="10" format="135">
      <pivotArea type="data" outline="0" fieldPosition="0">
        <references count="3">
          <reference field="4294967294" count="1" selected="0">
            <x v="0"/>
          </reference>
          <reference field="6" count="1" selected="0">
            <x v="2"/>
          </reference>
          <reference field="21" count="1" selected="0">
            <x v="7"/>
          </reference>
        </references>
      </pivotArea>
    </chartFormat>
    <chartFormat chart="10" format="136">
      <pivotArea type="data" outline="0" fieldPosition="0">
        <references count="3">
          <reference field="4294967294" count="1" selected="0">
            <x v="0"/>
          </reference>
          <reference field="6" count="1" selected="0">
            <x v="3"/>
          </reference>
          <reference field="21" count="1" selected="0">
            <x v="7"/>
          </reference>
        </references>
      </pivotArea>
    </chartFormat>
    <chartFormat chart="10" format="137">
      <pivotArea type="data" outline="0" fieldPosition="0">
        <references count="3">
          <reference field="4294967294" count="1" selected="0">
            <x v="0"/>
          </reference>
          <reference field="6" count="1" selected="0">
            <x v="4"/>
          </reference>
          <reference field="21" count="1" selected="0">
            <x v="7"/>
          </reference>
        </references>
      </pivotArea>
    </chartFormat>
    <chartFormat chart="10" format="138">
      <pivotArea type="data" outline="0" fieldPosition="0">
        <references count="3">
          <reference field="4294967294" count="1" selected="0">
            <x v="0"/>
          </reference>
          <reference field="6" count="1" selected="0">
            <x v="6"/>
          </reference>
          <reference field="21" count="1" selected="0">
            <x v="7"/>
          </reference>
        </references>
      </pivotArea>
    </chartFormat>
    <chartFormat chart="10" format="139">
      <pivotArea type="data" outline="0" fieldPosition="0">
        <references count="3">
          <reference field="4294967294" count="1" selected="0">
            <x v="0"/>
          </reference>
          <reference field="6" count="1" selected="0">
            <x v="7"/>
          </reference>
          <reference field="21" count="1" selected="0">
            <x v="7"/>
          </reference>
        </references>
      </pivotArea>
    </chartFormat>
    <chartFormat chart="10" format="140">
      <pivotArea type="data" outline="0" fieldPosition="0">
        <references count="3">
          <reference field="4294967294" count="1" selected="0">
            <x v="0"/>
          </reference>
          <reference field="6" count="1" selected="0">
            <x v="8"/>
          </reference>
          <reference field="21" count="1" selected="0">
            <x v="7"/>
          </reference>
        </references>
      </pivotArea>
    </chartFormat>
    <chartFormat chart="10" format="141">
      <pivotArea type="data" outline="0" fieldPosition="0">
        <references count="3">
          <reference field="4294967294" count="1" selected="0">
            <x v="0"/>
          </reference>
          <reference field="6" count="1" selected="0">
            <x v="9"/>
          </reference>
          <reference field="21" count="1" selected="0">
            <x v="7"/>
          </reference>
        </references>
      </pivotArea>
    </chartFormat>
    <chartFormat chart="10" format="142" series="1">
      <pivotArea type="data" outline="0" fieldPosition="0">
        <references count="2">
          <reference field="4294967294" count="1" selected="0">
            <x v="0"/>
          </reference>
          <reference field="21" count="1" selected="0">
            <x v="8"/>
          </reference>
        </references>
      </pivotArea>
    </chartFormat>
    <chartFormat chart="10" format="143">
      <pivotArea type="data" outline="0" fieldPosition="0">
        <references count="3">
          <reference field="4294967294" count="1" selected="0">
            <x v="0"/>
          </reference>
          <reference field="6" count="1" selected="0">
            <x v="7"/>
          </reference>
          <reference field="21" count="1" selected="0">
            <x v="8"/>
          </reference>
        </references>
      </pivotArea>
    </chartFormat>
    <chartFormat chart="10" format="144">
      <pivotArea type="data" outline="0" fieldPosition="0">
        <references count="3">
          <reference field="4294967294" count="1" selected="0">
            <x v="0"/>
          </reference>
          <reference field="6" count="1" selected="0">
            <x v="8"/>
          </reference>
          <reference field="21" count="1" selected="0">
            <x v="8"/>
          </reference>
        </references>
      </pivotArea>
    </chartFormat>
    <chartFormat chart="10" format="145">
      <pivotArea type="data" outline="0" fieldPosition="0">
        <references count="3">
          <reference field="4294967294" count="1" selected="0">
            <x v="0"/>
          </reference>
          <reference field="6" count="1" selected="0">
            <x v="9"/>
          </reference>
          <reference field="21" count="1" selected="0">
            <x v="8"/>
          </reference>
        </references>
      </pivotArea>
    </chartFormat>
    <chartFormat chart="10" format="146" series="1">
      <pivotArea type="data" outline="0" fieldPosition="0">
        <references count="2">
          <reference field="4294967294" count="1" selected="0">
            <x v="0"/>
          </reference>
          <reference field="21" count="1" selected="0">
            <x v="9"/>
          </reference>
        </references>
      </pivotArea>
    </chartFormat>
    <chartFormat chart="10" format="147">
      <pivotArea type="data" outline="0" fieldPosition="0">
        <references count="3">
          <reference field="4294967294" count="1" selected="0">
            <x v="0"/>
          </reference>
          <reference field="6" count="1" selected="0">
            <x v="8"/>
          </reference>
          <reference field="21" count="1" selected="0">
            <x v="9"/>
          </reference>
        </references>
      </pivotArea>
    </chartFormat>
    <chartFormat chart="10" format="148">
      <pivotArea type="data" outline="0" fieldPosition="0">
        <references count="3">
          <reference field="4294967294" count="1" selected="0">
            <x v="0"/>
          </reference>
          <reference field="6" count="1" selected="0">
            <x v="9"/>
          </reference>
          <reference field="21" count="1" selected="0">
            <x v="9"/>
          </reference>
        </references>
      </pivotArea>
    </chartFormat>
    <chartFormat chart="4" format="99" series="1">
      <pivotArea type="data" outline="0" fieldPosition="0">
        <references count="2">
          <reference field="4294967294" count="1" selected="0">
            <x v="0"/>
          </reference>
          <reference field="21" count="1" selected="0">
            <x v="11"/>
          </reference>
        </references>
      </pivotArea>
    </chartFormat>
    <chartFormat chart="4" format="100" series="1">
      <pivotArea type="data" outline="0" fieldPosition="0">
        <references count="2">
          <reference field="4294967294" count="1" selected="0">
            <x v="0"/>
          </reference>
          <reference field="21" count="1" selected="0">
            <x v="12"/>
          </reference>
        </references>
      </pivotArea>
    </chartFormat>
    <chartFormat chart="4" format="101">
      <pivotArea type="data" outline="0" fieldPosition="0">
        <references count="3">
          <reference field="4294967294" count="1" selected="0">
            <x v="0"/>
          </reference>
          <reference field="6" count="1" selected="0">
            <x v="0"/>
          </reference>
          <reference field="21" count="1" selected="0">
            <x v="12"/>
          </reference>
        </references>
      </pivotArea>
    </chartFormat>
    <chartFormat chart="4" format="102">
      <pivotArea type="data" outline="0" fieldPosition="0">
        <references count="3">
          <reference field="4294967294" count="1" selected="0">
            <x v="0"/>
          </reference>
          <reference field="6" count="1" selected="0">
            <x v="1"/>
          </reference>
          <reference field="21" count="1" selected="0">
            <x v="12"/>
          </reference>
        </references>
      </pivotArea>
    </chartFormat>
    <chartFormat chart="4" format="103">
      <pivotArea type="data" outline="0" fieldPosition="0">
        <references count="3">
          <reference field="4294967294" count="1" selected="0">
            <x v="0"/>
          </reference>
          <reference field="6" count="1" selected="0">
            <x v="2"/>
          </reference>
          <reference field="21" count="1" selected="0">
            <x v="12"/>
          </reference>
        </references>
      </pivotArea>
    </chartFormat>
    <chartFormat chart="4" format="104">
      <pivotArea type="data" outline="0" fieldPosition="0">
        <references count="3">
          <reference field="4294967294" count="1" selected="0">
            <x v="0"/>
          </reference>
          <reference field="6" count="1" selected="0">
            <x v="4"/>
          </reference>
          <reference field="21" count="1" selected="0">
            <x v="12"/>
          </reference>
        </references>
      </pivotArea>
    </chartFormat>
    <chartFormat chart="4" format="105">
      <pivotArea type="data" outline="0" fieldPosition="0">
        <references count="3">
          <reference field="4294967294" count="1" selected="0">
            <x v="0"/>
          </reference>
          <reference field="6" count="1" selected="0">
            <x v="5"/>
          </reference>
          <reference field="21" count="1" selected="0">
            <x v="12"/>
          </reference>
        </references>
      </pivotArea>
    </chartFormat>
    <chartFormat chart="4" format="106">
      <pivotArea type="data" outline="0" fieldPosition="0">
        <references count="3">
          <reference field="4294967294" count="1" selected="0">
            <x v="0"/>
          </reference>
          <reference field="6" count="1" selected="0">
            <x v="6"/>
          </reference>
          <reference field="21" count="1" selected="0">
            <x v="12"/>
          </reference>
        </references>
      </pivotArea>
    </chartFormat>
    <chartFormat chart="4" format="107">
      <pivotArea type="data" outline="0" fieldPosition="0">
        <references count="3">
          <reference field="4294967294" count="1" selected="0">
            <x v="0"/>
          </reference>
          <reference field="6" count="1" selected="0">
            <x v="7"/>
          </reference>
          <reference field="21" count="1" selected="0">
            <x v="12"/>
          </reference>
        </references>
      </pivotArea>
    </chartFormat>
    <chartFormat chart="4" format="108">
      <pivotArea type="data" outline="0" fieldPosition="0">
        <references count="3">
          <reference field="4294967294" count="1" selected="0">
            <x v="0"/>
          </reference>
          <reference field="6" count="1" selected="0">
            <x v="8"/>
          </reference>
          <reference field="21" count="1" selected="0">
            <x v="12"/>
          </reference>
        </references>
      </pivotArea>
    </chartFormat>
    <chartFormat chart="4" format="109">
      <pivotArea type="data" outline="0" fieldPosition="0">
        <references count="3">
          <reference field="4294967294" count="1" selected="0">
            <x v="0"/>
          </reference>
          <reference field="6" count="1" selected="0">
            <x v="9"/>
          </reference>
          <reference field="21" count="1" selected="0">
            <x v="12"/>
          </reference>
        </references>
      </pivotArea>
    </chartFormat>
    <chartFormat chart="4" format="110" series="1">
      <pivotArea type="data" outline="0" fieldPosition="0">
        <references count="1">
          <reference field="4294967294" count="1" selected="0">
            <x v="0"/>
          </reference>
        </references>
      </pivotArea>
    </chartFormat>
    <chartFormat chart="16" format="111" series="1">
      <pivotArea type="data" outline="0" fieldPosition="0">
        <references count="2">
          <reference field="4294967294" count="1" selected="0">
            <x v="0"/>
          </reference>
          <reference field="21" count="1" selected="0">
            <x v="6"/>
          </reference>
        </references>
      </pivotArea>
    </chartFormat>
    <chartFormat chart="16" format="112">
      <pivotArea type="data" outline="0" fieldPosition="0">
        <references count="3">
          <reference field="4294967294" count="1" selected="0">
            <x v="0"/>
          </reference>
          <reference field="6" count="1" selected="0">
            <x v="1"/>
          </reference>
          <reference field="21" count="1" selected="0">
            <x v="6"/>
          </reference>
        </references>
      </pivotArea>
    </chartFormat>
    <chartFormat chart="16" format="113">
      <pivotArea type="data" outline="0" fieldPosition="0">
        <references count="3">
          <reference field="4294967294" count="1" selected="0">
            <x v="0"/>
          </reference>
          <reference field="6" count="1" selected="0">
            <x v="2"/>
          </reference>
          <reference field="21" count="1" selected="0">
            <x v="6"/>
          </reference>
        </references>
      </pivotArea>
    </chartFormat>
    <chartFormat chart="16" format="114">
      <pivotArea type="data" outline="0" fieldPosition="0">
        <references count="3">
          <reference field="4294967294" count="1" selected="0">
            <x v="0"/>
          </reference>
          <reference field="6" count="1" selected="0">
            <x v="3"/>
          </reference>
          <reference field="21" count="1" selected="0">
            <x v="6"/>
          </reference>
        </references>
      </pivotArea>
    </chartFormat>
    <chartFormat chart="16" format="115">
      <pivotArea type="data" outline="0" fieldPosition="0">
        <references count="3">
          <reference field="4294967294" count="1" selected="0">
            <x v="0"/>
          </reference>
          <reference field="6" count="1" selected="0">
            <x v="4"/>
          </reference>
          <reference field="21" count="1" selected="0">
            <x v="6"/>
          </reference>
        </references>
      </pivotArea>
    </chartFormat>
    <chartFormat chart="16" format="116">
      <pivotArea type="data" outline="0" fieldPosition="0">
        <references count="3">
          <reference field="4294967294" count="1" selected="0">
            <x v="0"/>
          </reference>
          <reference field="6" count="1" selected="0">
            <x v="5"/>
          </reference>
          <reference field="21" count="1" selected="0">
            <x v="6"/>
          </reference>
        </references>
      </pivotArea>
    </chartFormat>
    <chartFormat chart="16" format="117">
      <pivotArea type="data" outline="0" fieldPosition="0">
        <references count="3">
          <reference field="4294967294" count="1" selected="0">
            <x v="0"/>
          </reference>
          <reference field="6" count="1" selected="0">
            <x v="6"/>
          </reference>
          <reference field="21" count="1" selected="0">
            <x v="6"/>
          </reference>
        </references>
      </pivotArea>
    </chartFormat>
    <chartFormat chart="16" format="118">
      <pivotArea type="data" outline="0" fieldPosition="0">
        <references count="3">
          <reference field="4294967294" count="1" selected="0">
            <x v="0"/>
          </reference>
          <reference field="6" count="1" selected="0">
            <x v="7"/>
          </reference>
          <reference field="21" count="1" selected="0">
            <x v="6"/>
          </reference>
        </references>
      </pivotArea>
    </chartFormat>
    <chartFormat chart="16" format="119" series="1">
      <pivotArea type="data" outline="0" fieldPosition="0">
        <references count="2">
          <reference field="4294967294" count="1" selected="0">
            <x v="0"/>
          </reference>
          <reference field="21" count="1" selected="0">
            <x v="7"/>
          </reference>
        </references>
      </pivotArea>
    </chartFormat>
    <chartFormat chart="16" format="120">
      <pivotArea type="data" outline="0" fieldPosition="0">
        <references count="3">
          <reference field="4294967294" count="1" selected="0">
            <x v="0"/>
          </reference>
          <reference field="6" count="1" selected="0">
            <x v="4"/>
          </reference>
          <reference field="21" count="1" selected="0">
            <x v="7"/>
          </reference>
        </references>
      </pivotArea>
    </chartFormat>
    <chartFormat chart="16" format="121">
      <pivotArea type="data" outline="0" fieldPosition="0">
        <references count="3">
          <reference field="4294967294" count="1" selected="0">
            <x v="0"/>
          </reference>
          <reference field="6" count="1" selected="0">
            <x v="7"/>
          </reference>
          <reference field="21" count="1" selected="0">
            <x v="7"/>
          </reference>
        </references>
      </pivotArea>
    </chartFormat>
    <chartFormat chart="16" format="122">
      <pivotArea type="data" outline="0" fieldPosition="0">
        <references count="3">
          <reference field="4294967294" count="1" selected="0">
            <x v="0"/>
          </reference>
          <reference field="6" count="1" selected="0">
            <x v="8"/>
          </reference>
          <reference field="21" count="1" selected="0">
            <x v="7"/>
          </reference>
        </references>
      </pivotArea>
    </chartFormat>
    <chartFormat chart="16" format="123">
      <pivotArea type="data" outline="0" fieldPosition="0">
        <references count="3">
          <reference field="4294967294" count="1" selected="0">
            <x v="0"/>
          </reference>
          <reference field="6" count="1" selected="0">
            <x v="9"/>
          </reference>
          <reference field="21" count="1" selected="0">
            <x v="7"/>
          </reference>
        </references>
      </pivotArea>
    </chartFormat>
    <chartFormat chart="16" format="124" series="1">
      <pivotArea type="data" outline="0" fieldPosition="0">
        <references count="2">
          <reference field="4294967294" count="1" selected="0">
            <x v="0"/>
          </reference>
          <reference field="21" count="1" selected="0">
            <x v="8"/>
          </reference>
        </references>
      </pivotArea>
    </chartFormat>
    <chartFormat chart="16" format="125">
      <pivotArea type="data" outline="0" fieldPosition="0">
        <references count="3">
          <reference field="4294967294" count="1" selected="0">
            <x v="0"/>
          </reference>
          <reference field="6" count="1" selected="0">
            <x v="7"/>
          </reference>
          <reference field="21" count="1" selected="0">
            <x v="8"/>
          </reference>
        </references>
      </pivotArea>
    </chartFormat>
    <chartFormat chart="16" format="126">
      <pivotArea type="data" outline="0" fieldPosition="0">
        <references count="3">
          <reference field="4294967294" count="1" selected="0">
            <x v="0"/>
          </reference>
          <reference field="6" count="1" selected="0">
            <x v="8"/>
          </reference>
          <reference field="21" count="1" selected="0">
            <x v="8"/>
          </reference>
        </references>
      </pivotArea>
    </chartFormat>
    <chartFormat chart="16" format="127">
      <pivotArea type="data" outline="0" fieldPosition="0">
        <references count="3">
          <reference field="4294967294" count="1" selected="0">
            <x v="0"/>
          </reference>
          <reference field="6" count="1" selected="0">
            <x v="9"/>
          </reference>
          <reference field="21" count="1" selected="0">
            <x v="8"/>
          </reference>
        </references>
      </pivotArea>
    </chartFormat>
    <chartFormat chart="16" format="128" series="1">
      <pivotArea type="data" outline="0" fieldPosition="0">
        <references count="2">
          <reference field="4294967294" count="1" selected="0">
            <x v="0"/>
          </reference>
          <reference field="21" count="1" selected="0">
            <x v="9"/>
          </reference>
        </references>
      </pivotArea>
    </chartFormat>
    <chartFormat chart="16" format="129">
      <pivotArea type="data" outline="0" fieldPosition="0">
        <references count="3">
          <reference field="4294967294" count="1" selected="0">
            <x v="0"/>
          </reference>
          <reference field="6" count="1" selected="0">
            <x v="8"/>
          </reference>
          <reference field="21" count="1" selected="0">
            <x v="9"/>
          </reference>
        </references>
      </pivotArea>
    </chartFormat>
    <chartFormat chart="16" format="130">
      <pivotArea type="data" outline="0" fieldPosition="0">
        <references count="3">
          <reference field="4294967294" count="1" selected="0">
            <x v="0"/>
          </reference>
          <reference field="6" count="1" selected="0">
            <x v="9"/>
          </reference>
          <reference field="21" count="1" selected="0">
            <x v="9"/>
          </reference>
        </references>
      </pivotArea>
    </chartFormat>
    <chartFormat chart="17" format="131" series="1">
      <pivotArea type="data" outline="0" fieldPosition="0">
        <references count="2">
          <reference field="4294967294" count="1" selected="0">
            <x v="0"/>
          </reference>
          <reference field="21" count="1" selected="0">
            <x v="6"/>
          </reference>
        </references>
      </pivotArea>
    </chartFormat>
    <chartFormat chart="17" format="132">
      <pivotArea type="data" outline="0" fieldPosition="0">
        <references count="3">
          <reference field="4294967294" count="1" selected="0">
            <x v="0"/>
          </reference>
          <reference field="6" count="1" selected="0">
            <x v="1"/>
          </reference>
          <reference field="21" count="1" selected="0">
            <x v="6"/>
          </reference>
        </references>
      </pivotArea>
    </chartFormat>
    <chartFormat chart="17" format="133">
      <pivotArea type="data" outline="0" fieldPosition="0">
        <references count="3">
          <reference field="4294967294" count="1" selected="0">
            <x v="0"/>
          </reference>
          <reference field="6" count="1" selected="0">
            <x v="2"/>
          </reference>
          <reference field="21" count="1" selected="0">
            <x v="6"/>
          </reference>
        </references>
      </pivotArea>
    </chartFormat>
    <chartFormat chart="17" format="134">
      <pivotArea type="data" outline="0" fieldPosition="0">
        <references count="3">
          <reference field="4294967294" count="1" selected="0">
            <x v="0"/>
          </reference>
          <reference field="6" count="1" selected="0">
            <x v="3"/>
          </reference>
          <reference field="21" count="1" selected="0">
            <x v="6"/>
          </reference>
        </references>
      </pivotArea>
    </chartFormat>
    <chartFormat chart="17" format="135">
      <pivotArea type="data" outline="0" fieldPosition="0">
        <references count="3">
          <reference field="4294967294" count="1" selected="0">
            <x v="0"/>
          </reference>
          <reference field="6" count="1" selected="0">
            <x v="4"/>
          </reference>
          <reference field="21" count="1" selected="0">
            <x v="6"/>
          </reference>
        </references>
      </pivotArea>
    </chartFormat>
    <chartFormat chart="17" format="136">
      <pivotArea type="data" outline="0" fieldPosition="0">
        <references count="3">
          <reference field="4294967294" count="1" selected="0">
            <x v="0"/>
          </reference>
          <reference field="6" count="1" selected="0">
            <x v="5"/>
          </reference>
          <reference field="21" count="1" selected="0">
            <x v="6"/>
          </reference>
        </references>
      </pivotArea>
    </chartFormat>
    <chartFormat chart="17" format="137">
      <pivotArea type="data" outline="0" fieldPosition="0">
        <references count="3">
          <reference field="4294967294" count="1" selected="0">
            <x v="0"/>
          </reference>
          <reference field="6" count="1" selected="0">
            <x v="6"/>
          </reference>
          <reference field="21" count="1" selected="0">
            <x v="6"/>
          </reference>
        </references>
      </pivotArea>
    </chartFormat>
    <chartFormat chart="17" format="138">
      <pivotArea type="data" outline="0" fieldPosition="0">
        <references count="3">
          <reference field="4294967294" count="1" selected="0">
            <x v="0"/>
          </reference>
          <reference field="6" count="1" selected="0">
            <x v="7"/>
          </reference>
          <reference field="21" count="1" selected="0">
            <x v="6"/>
          </reference>
        </references>
      </pivotArea>
    </chartFormat>
    <chartFormat chart="17" format="139" series="1">
      <pivotArea type="data" outline="0" fieldPosition="0">
        <references count="2">
          <reference field="4294967294" count="1" selected="0">
            <x v="0"/>
          </reference>
          <reference field="21" count="1" selected="0">
            <x v="7"/>
          </reference>
        </references>
      </pivotArea>
    </chartFormat>
    <chartFormat chart="17" format="140">
      <pivotArea type="data" outline="0" fieldPosition="0">
        <references count="3">
          <reference field="4294967294" count="1" selected="0">
            <x v="0"/>
          </reference>
          <reference field="6" count="1" selected="0">
            <x v="4"/>
          </reference>
          <reference field="21" count="1" selected="0">
            <x v="7"/>
          </reference>
        </references>
      </pivotArea>
    </chartFormat>
    <chartFormat chart="17" format="141">
      <pivotArea type="data" outline="0" fieldPosition="0">
        <references count="3">
          <reference field="4294967294" count="1" selected="0">
            <x v="0"/>
          </reference>
          <reference field="6" count="1" selected="0">
            <x v="7"/>
          </reference>
          <reference field="21" count="1" selected="0">
            <x v="7"/>
          </reference>
        </references>
      </pivotArea>
    </chartFormat>
    <chartFormat chart="17" format="142">
      <pivotArea type="data" outline="0" fieldPosition="0">
        <references count="3">
          <reference field="4294967294" count="1" selected="0">
            <x v="0"/>
          </reference>
          <reference field="6" count="1" selected="0">
            <x v="8"/>
          </reference>
          <reference field="21" count="1" selected="0">
            <x v="7"/>
          </reference>
        </references>
      </pivotArea>
    </chartFormat>
    <chartFormat chart="17" format="143">
      <pivotArea type="data" outline="0" fieldPosition="0">
        <references count="3">
          <reference field="4294967294" count="1" selected="0">
            <x v="0"/>
          </reference>
          <reference field="6" count="1" selected="0">
            <x v="9"/>
          </reference>
          <reference field="21" count="1" selected="0">
            <x v="7"/>
          </reference>
        </references>
      </pivotArea>
    </chartFormat>
    <chartFormat chart="17" format="144" series="1">
      <pivotArea type="data" outline="0" fieldPosition="0">
        <references count="2">
          <reference field="4294967294" count="1" selected="0">
            <x v="0"/>
          </reference>
          <reference field="21" count="1" selected="0">
            <x v="8"/>
          </reference>
        </references>
      </pivotArea>
    </chartFormat>
    <chartFormat chart="17" format="145">
      <pivotArea type="data" outline="0" fieldPosition="0">
        <references count="3">
          <reference field="4294967294" count="1" selected="0">
            <x v="0"/>
          </reference>
          <reference field="6" count="1" selected="0">
            <x v="7"/>
          </reference>
          <reference field="21" count="1" selected="0">
            <x v="8"/>
          </reference>
        </references>
      </pivotArea>
    </chartFormat>
    <chartFormat chart="17" format="146">
      <pivotArea type="data" outline="0" fieldPosition="0">
        <references count="3">
          <reference field="4294967294" count="1" selected="0">
            <x v="0"/>
          </reference>
          <reference field="6" count="1" selected="0">
            <x v="8"/>
          </reference>
          <reference field="21" count="1" selected="0">
            <x v="8"/>
          </reference>
        </references>
      </pivotArea>
    </chartFormat>
    <chartFormat chart="17" format="147">
      <pivotArea type="data" outline="0" fieldPosition="0">
        <references count="3">
          <reference field="4294967294" count="1" selected="0">
            <x v="0"/>
          </reference>
          <reference field="6" count="1" selected="0">
            <x v="9"/>
          </reference>
          <reference field="21" count="1" selected="0">
            <x v="8"/>
          </reference>
        </references>
      </pivotArea>
    </chartFormat>
    <chartFormat chart="17" format="148" series="1">
      <pivotArea type="data" outline="0" fieldPosition="0">
        <references count="2">
          <reference field="4294967294" count="1" selected="0">
            <x v="0"/>
          </reference>
          <reference field="21" count="1" selected="0">
            <x v="9"/>
          </reference>
        </references>
      </pivotArea>
    </chartFormat>
    <chartFormat chart="17" format="149">
      <pivotArea type="data" outline="0" fieldPosition="0">
        <references count="3">
          <reference field="4294967294" count="1" selected="0">
            <x v="0"/>
          </reference>
          <reference field="6" count="1" selected="0">
            <x v="8"/>
          </reference>
          <reference field="21" count="1" selected="0">
            <x v="9"/>
          </reference>
        </references>
      </pivotArea>
    </chartFormat>
    <chartFormat chart="17" format="150">
      <pivotArea type="data" outline="0" fieldPosition="0">
        <references count="3">
          <reference field="4294967294" count="1" selected="0">
            <x v="0"/>
          </reference>
          <reference field="6" count="1" selected="0">
            <x v="9"/>
          </reference>
          <reference field="21" count="1" selected="0">
            <x v="9"/>
          </reference>
        </references>
      </pivotArea>
    </chartFormat>
    <chartFormat chart="4" format="111">
      <pivotArea type="data" outline="0" fieldPosition="0">
        <references count="3">
          <reference field="4294967294" count="1" selected="0">
            <x v="0"/>
          </reference>
          <reference field="6" count="1" selected="0">
            <x v="8"/>
          </reference>
          <reference field="2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2586"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
  <location ref="A37:E41" firstHeaderRow="1" firstDataRow="2" firstDataCol="1"/>
  <pivotFields count="22">
    <pivotField dataField="1"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5"/>
  </rowFields>
  <rowItems count="3">
    <i>
      <x/>
    </i>
    <i>
      <x v="1"/>
    </i>
    <i t="grand">
      <x/>
    </i>
  </rowItems>
  <colFields count="1">
    <field x="21"/>
  </colFields>
  <colItems count="4">
    <i>
      <x v="6"/>
    </i>
    <i>
      <x v="8"/>
    </i>
    <i>
      <x v="9"/>
    </i>
    <i t="grand">
      <x/>
    </i>
  </colItems>
  <dataFields count="1">
    <dataField name="Count of S.No." fld="0" subtotal="count" baseField="6" baseItem="0"/>
  </dataFields>
  <formats count="9">
    <format dxfId="20">
      <pivotArea field="6" type="button" dataOnly="0" labelOnly="1" outline="0"/>
    </format>
    <format dxfId="21">
      <pivotArea dataOnly="0" labelOnly="1" outline="0" fieldPosition="0">
        <references count="1">
          <reference field="21" count="0"/>
        </references>
      </pivotArea>
    </format>
    <format dxfId="22">
      <pivotArea dataOnly="0" labelOnly="1" grandCol="1" outline="0" fieldPosition="0"/>
    </format>
    <format dxfId="23">
      <pivotArea dataOnly="0" labelOnly="1" outline="0" fieldPosition="0">
        <references count="1">
          <reference field="21" count="0"/>
        </references>
      </pivotArea>
    </format>
    <format dxfId="24">
      <pivotArea dataOnly="0" labelOnly="1" grandCol="1" outline="0" fieldPosition="0"/>
    </format>
    <format dxfId="25">
      <pivotArea dataOnly="0" labelOnly="1" outline="0" fieldPosition="0">
        <references count="1">
          <reference field="21" count="0"/>
        </references>
      </pivotArea>
    </format>
    <format dxfId="26">
      <pivotArea dataOnly="0" labelOnly="1" grandCol="1" outline="0" fieldPosition="0"/>
    </format>
    <format dxfId="27">
      <pivotArea dataOnly="0" labelOnly="1" outline="0" fieldPosition="0">
        <references count="1">
          <reference field="21" count="0"/>
        </references>
      </pivotArea>
    </format>
    <format dxfId="28">
      <pivotArea dataOnly="0" labelOnly="1" grandCol="1" outline="0" fieldPosition="0"/>
    </format>
  </formats>
  <chartFormats count="6">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2586"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
  <location ref="O19:S30" firstHeaderRow="1" firstDataRow="2" firstDataCol="1"/>
  <pivotFields count="22">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compact="0" outline="0" showAll="0">
      <items count="11">
        <item x="8"/>
        <item x="2"/>
        <item x="4"/>
        <item x="6"/>
        <item x="9"/>
        <item x="0"/>
        <item x="3"/>
        <item x="5"/>
        <item x="1"/>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3">
        <item x="11"/>
        <item x="9"/>
        <item x="3"/>
        <item x="4"/>
        <item x="10"/>
        <item x="0"/>
        <item x="8"/>
        <item x="1"/>
        <item x="6"/>
        <item x="7"/>
        <item x="5"/>
        <item x="2"/>
        <item t="default"/>
      </items>
      <extLst>
        <ext xmlns:x14="http://schemas.microsoft.com/office/spreadsheetml/2009/9/main" uri="{2946ED86-A175-432a-8AC1-64E0C546D7DE}">
          <x14:pivotField fillDownLabels="1"/>
        </ext>
      </extLst>
    </pivotField>
    <pivotField axis="axisRow" compact="0" outline="0" showAll="0">
      <items count="11">
        <item x="4"/>
        <item x="7"/>
        <item x="0"/>
        <item x="6"/>
        <item x="1"/>
        <item x="5"/>
        <item x="8"/>
        <item m="1" x="9"/>
        <item x="2"/>
        <item x="3"/>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14">
        <item m="1" x="8"/>
        <item m="1" x="11"/>
        <item m="1" x="5"/>
        <item x="2"/>
        <item m="1" x="3"/>
        <item m="1" x="10"/>
        <item m="1" x="12"/>
        <item m="1" x="4"/>
        <item x="1"/>
        <item x="0"/>
        <item m="1" x="9"/>
        <item m="1" x="7"/>
        <item m="1" x="6"/>
        <item t="default"/>
      </items>
      <extLst>
        <ext xmlns:x14="http://schemas.microsoft.com/office/spreadsheetml/2009/9/main" uri="{2946ED86-A175-432a-8AC1-64E0C546D7DE}">
          <x14:pivotField fillDownLabels="1"/>
        </ext>
      </extLst>
    </pivotField>
  </pivotFields>
  <rowFields count="1">
    <field x="9"/>
  </rowFields>
  <rowItems count="10">
    <i>
      <x/>
    </i>
    <i>
      <x v="1"/>
    </i>
    <i>
      <x v="2"/>
    </i>
    <i>
      <x v="3"/>
    </i>
    <i>
      <x v="4"/>
    </i>
    <i>
      <x v="5"/>
    </i>
    <i>
      <x v="6"/>
    </i>
    <i>
      <x v="8"/>
    </i>
    <i>
      <x v="9"/>
    </i>
    <i t="grand">
      <x/>
    </i>
  </rowItems>
  <colFields count="1">
    <field x="21"/>
  </colFields>
  <colItems count="4">
    <i>
      <x v="3"/>
    </i>
    <i>
      <x v="8"/>
    </i>
    <i>
      <x v="9"/>
    </i>
    <i t="grand">
      <x/>
    </i>
  </colItems>
  <dataFields count="1">
    <dataField name="Count of S.No." fld="0" subtotal="count" baseField="16" baseItem="1"/>
  </dataFields>
  <formats count="3">
    <format dxfId="91">
      <pivotArea outline="0" collapsedLevelsAreSubtotals="1" fieldPosition="0"/>
    </format>
    <format dxfId="92">
      <pivotArea dataOnly="0" labelOnly="1" grandRow="1" outline="0" fieldPosition="0"/>
    </format>
    <format dxfId="93">
      <pivotArea outline="0" fieldPosition="0">
        <references count="1">
          <reference field="9" count="0" selected="0"/>
        </references>
      </pivotArea>
    </format>
  </formats>
  <conditionalFormats count="1">
    <conditionalFormat priority="1">
      <pivotAreas count="1">
        <pivotArea type="data" outline="0" collapsedLevelsAreSubtotals="1" fieldPosition="0">
          <references count="2">
            <reference field="4294967294" count="1" selected="0">
              <x v="0"/>
            </reference>
            <reference field="9" count="9" selected="0">
              <x v="0"/>
              <x v="1"/>
              <x v="2"/>
              <x v="3"/>
              <x v="4"/>
              <x v="5"/>
              <x v="6"/>
              <x v="7"/>
              <x v="8"/>
            </reference>
          </references>
        </pivotArea>
      </pivotAreas>
    </conditionalFormat>
  </conditionalFormats>
  <chartFormats count="4">
    <chartFormat chart="0" format="1" series="1">
      <pivotArea type="data" outline="0" fieldPosition="0">
        <references count="2">
          <reference field="4294967294" count="1" selected="0">
            <x v="0"/>
          </reference>
          <reference field="21" count="1" selected="0">
            <x v="3"/>
          </reference>
        </references>
      </pivotArea>
    </chartFormat>
    <chartFormat chart="0" format="2" series="1">
      <pivotArea type="data" outline="0" fieldPosition="0">
        <references count="2">
          <reference field="4294967294" count="1" selected="0">
            <x v="0"/>
          </reference>
          <reference field="21" count="1" selected="0">
            <x v="4"/>
          </reference>
        </references>
      </pivotArea>
    </chartFormat>
    <chartFormat chart="0" format="3" series="1">
      <pivotArea type="data" outline="0" fieldPosition="0">
        <references count="2">
          <reference field="4294967294" count="1" selected="0">
            <x v="0"/>
          </reference>
          <reference field="21" count="1" selected="0">
            <x v="6"/>
          </reference>
        </references>
      </pivotArea>
    </chartFormat>
    <chartFormat chart="0" format="4" series="1">
      <pivotArea type="data" outline="0" fieldPosition="0">
        <references count="2">
          <reference field="4294967294" count="1" selected="0">
            <x v="0"/>
          </reference>
          <reference field="2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00000000-0007-0000-0500-000002000000}" name="PivotTable3" cacheId="2586"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1">
  <location ref="A46:D61"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axis="axisRow" compact="0" outline="0" showAll="0" defaultSubtotal="0">
      <items count="15">
        <item x="0"/>
        <item x="1"/>
        <item x="2"/>
        <item x="3"/>
        <item x="4"/>
        <item x="5"/>
        <item x="6"/>
        <item x="7"/>
        <item x="8"/>
        <item x="9"/>
        <item x="10"/>
        <item x="11"/>
        <item x="12"/>
        <item x="13"/>
        <item x="14"/>
      </items>
    </pivotField>
    <pivotField axis="axisPage" compact="0" outline="0" multipleItemSelectionAllowed="1" showAll="0" defaultSubtotal="0">
      <items count="2">
        <item x="0"/>
        <item h="1" x="1"/>
      </items>
    </pivotField>
    <pivotField compact="0" outline="0" showAll="0"/>
    <pivotField compact="0" outline="0" showAll="0"/>
  </pivotFields>
  <rowFields count="1">
    <field x="18"/>
  </rowFields>
  <rowItems count="14">
    <i>
      <x v="1"/>
    </i>
    <i>
      <x v="2"/>
    </i>
    <i>
      <x v="3"/>
    </i>
    <i>
      <x v="4"/>
    </i>
    <i>
      <x v="5"/>
    </i>
    <i>
      <x v="6"/>
    </i>
    <i>
      <x v="7"/>
    </i>
    <i>
      <x v="8"/>
    </i>
    <i>
      <x v="9"/>
    </i>
    <i>
      <x v="10"/>
    </i>
    <i>
      <x v="11"/>
    </i>
    <i>
      <x v="12"/>
    </i>
    <i>
      <x v="13"/>
    </i>
    <i t="grand">
      <x/>
    </i>
  </rowItems>
  <colFields count="1">
    <field x="5"/>
  </colFields>
  <colItems count="3">
    <i>
      <x/>
    </i>
    <i>
      <x v="1"/>
    </i>
    <i t="grand">
      <x/>
    </i>
  </colItems>
  <pageFields count="1">
    <pageField fld="19" hier="-1"/>
  </pageFields>
  <dataFields count="1">
    <dataField name="Count of S.No." fld="0" subtotal="count" baseField="6" baseItem="0"/>
  </dataFields>
  <formats count="5">
    <format dxfId="15">
      <pivotArea field="6" type="button" dataOnly="0" labelOnly="1" outline="0"/>
    </format>
    <format dxfId="16">
      <pivotArea dataOnly="0" labelOnly="1" grandCol="1" outline="0" fieldPosition="0"/>
    </format>
    <format dxfId="17">
      <pivotArea dataOnly="0" labelOnly="1" grandCol="1" outline="0" fieldPosition="0"/>
    </format>
    <format dxfId="18">
      <pivotArea dataOnly="0" labelOnly="1" grandCol="1" outline="0" fieldPosition="0"/>
    </format>
    <format dxfId="19">
      <pivotArea dataOnly="0" labelOnly="1" grandCol="1" outline="0" fieldPosition="0"/>
    </format>
  </formats>
  <chartFormats count="17">
    <chartFormat chart="3" format="4" series="1">
      <pivotArea type="data" outline="0" fieldPosition="0">
        <references count="2">
          <reference field="4294967294" count="1" selected="0">
            <x v="0"/>
          </reference>
          <reference field="5" count="1" selected="0">
            <x v="0"/>
          </reference>
        </references>
      </pivotArea>
    </chartFormat>
    <chartFormat chart="3" format="5" series="1">
      <pivotArea type="data" outline="0" fieldPosition="0">
        <references count="2">
          <reference field="4294967294" count="1" selected="0">
            <x v="0"/>
          </reference>
          <reference field="5" count="1" selected="0">
            <x v="1"/>
          </reference>
        </references>
      </pivotArea>
    </chartFormat>
    <chartFormat chart="4" format="6" series="1">
      <pivotArea type="data" outline="0" fieldPosition="0">
        <references count="2">
          <reference field="4294967294" count="1" selected="0">
            <x v="0"/>
          </reference>
          <reference field="5" count="1" selected="0">
            <x v="0"/>
          </reference>
        </references>
      </pivotArea>
    </chartFormat>
    <chartFormat chart="4" format="7" series="1">
      <pivotArea type="data" outline="0" fieldPosition="0">
        <references count="2">
          <reference field="4294967294" count="1" selected="0">
            <x v="0"/>
          </reference>
          <reference field="5" count="1" selected="0">
            <x v="1"/>
          </reference>
        </references>
      </pivotArea>
    </chartFormat>
    <chartFormat chart="5" format="8" series="1">
      <pivotArea type="data" outline="0" fieldPosition="0">
        <references count="2">
          <reference field="4294967294" count="1" selected="0">
            <x v="0"/>
          </reference>
          <reference field="5" count="1" selected="0">
            <x v="0"/>
          </reference>
        </references>
      </pivotArea>
    </chartFormat>
    <chartFormat chart="5" format="9" series="1">
      <pivotArea type="data" outline="0" fieldPosition="0">
        <references count="2">
          <reference field="4294967294" count="1" selected="0">
            <x v="0"/>
          </reference>
          <reference field="5" count="1" selected="0">
            <x v="1"/>
          </reference>
        </references>
      </pivotArea>
    </chartFormat>
    <chartFormat chart="5" format="10"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6" format="11" series="1">
      <pivotArea type="data" outline="0" fieldPosition="0">
        <references count="2">
          <reference field="4294967294" count="1" selected="0">
            <x v="0"/>
          </reference>
          <reference field="5" count="1" selected="0">
            <x v="0"/>
          </reference>
        </references>
      </pivotArea>
    </chartFormat>
    <chartFormat chart="6" format="12" series="1">
      <pivotArea type="data" outline="0" fieldPosition="0">
        <references count="2">
          <reference field="4294967294" count="1" selected="0">
            <x v="0"/>
          </reference>
          <reference field="5" count="1" selected="0">
            <x v="1"/>
          </reference>
        </references>
      </pivotArea>
    </chartFormat>
    <chartFormat chart="7" format="13" series="1">
      <pivotArea type="data" outline="0" fieldPosition="0">
        <references count="2">
          <reference field="4294967294" count="1" selected="0">
            <x v="0"/>
          </reference>
          <reference field="5" count="1" selected="0">
            <x v="0"/>
          </reference>
        </references>
      </pivotArea>
    </chartFormat>
    <chartFormat chart="7" format="14" series="1">
      <pivotArea type="data" outline="0" fieldPosition="0">
        <references count="2">
          <reference field="4294967294" count="1" selected="0">
            <x v="0"/>
          </reference>
          <reference field="5" count="1" selected="0">
            <x v="1"/>
          </reference>
        </references>
      </pivotArea>
    </chartFormat>
    <chartFormat chart="10" format="11" series="1">
      <pivotArea type="data" outline="0" fieldPosition="0">
        <references count="2">
          <reference field="4294967294" count="1" selected="0">
            <x v="0"/>
          </reference>
          <reference field="5" count="1" selected="0">
            <x v="0"/>
          </reference>
        </references>
      </pivotArea>
    </chartFormat>
    <chartFormat chart="10" format="12" series="1">
      <pivotArea type="data" outline="0" fieldPosition="0">
        <references count="2">
          <reference field="4294967294" count="1" selected="0">
            <x v="0"/>
          </reference>
          <reference field="5" count="1" selected="0">
            <x v="1"/>
          </reference>
        </references>
      </pivotArea>
    </chartFormat>
    <chartFormat chart="11" format="13" series="1">
      <pivotArea type="data" outline="0" fieldPosition="0">
        <references count="2">
          <reference field="4294967294" count="1" selected="0">
            <x v="0"/>
          </reference>
          <reference field="5" count="1" selected="0">
            <x v="0"/>
          </reference>
        </references>
      </pivotArea>
    </chartFormat>
    <chartFormat chart="11" format="14"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PivotTable2" cacheId="2586"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3">
  <location ref="A3:E15"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6"/>
  </rowFields>
  <rowItems count="11">
    <i>
      <x/>
    </i>
    <i>
      <x v="1"/>
    </i>
    <i>
      <x v="2"/>
    </i>
    <i>
      <x v="3"/>
    </i>
    <i>
      <x v="4"/>
    </i>
    <i>
      <x v="5"/>
    </i>
    <i>
      <x v="6"/>
    </i>
    <i>
      <x v="7"/>
    </i>
    <i>
      <x v="8"/>
    </i>
    <i>
      <x v="9"/>
    </i>
    <i t="grand">
      <x/>
    </i>
  </rowItems>
  <colFields count="1">
    <field x="21"/>
  </colFields>
  <colItems count="4">
    <i>
      <x v="6"/>
    </i>
    <i>
      <x v="8"/>
    </i>
    <i>
      <x v="9"/>
    </i>
    <i t="grand">
      <x/>
    </i>
  </colItems>
  <dataFields count="1">
    <dataField name="Count of S.No." fld="0" subtotal="count" baseField="6" baseItem="0"/>
  </dataFields>
  <formats count="9">
    <format dxfId="6">
      <pivotArea field="6" type="button" dataOnly="0" labelOnly="1" outline="0" axis="axisRow" fieldPosition="0"/>
    </format>
    <format dxfId="7">
      <pivotArea dataOnly="0" labelOnly="1" outline="0" fieldPosition="0">
        <references count="1">
          <reference field="21" count="0"/>
        </references>
      </pivotArea>
    </format>
    <format dxfId="8">
      <pivotArea dataOnly="0" labelOnly="1" grandCol="1" outline="0" fieldPosition="0"/>
    </format>
    <format dxfId="9">
      <pivotArea dataOnly="0" labelOnly="1" outline="0" fieldPosition="0">
        <references count="1">
          <reference field="21" count="0"/>
        </references>
      </pivotArea>
    </format>
    <format dxfId="10">
      <pivotArea dataOnly="0" labelOnly="1" grandCol="1" outline="0" fieldPosition="0"/>
    </format>
    <format dxfId="11">
      <pivotArea dataOnly="0" labelOnly="1" outline="0" fieldPosition="0">
        <references count="1">
          <reference field="21" count="0"/>
        </references>
      </pivotArea>
    </format>
    <format dxfId="12">
      <pivotArea dataOnly="0" labelOnly="1" grandCol="1" outline="0" fieldPosition="0"/>
    </format>
    <format dxfId="13">
      <pivotArea dataOnly="0" labelOnly="1" outline="0" fieldPosition="0">
        <references count="1">
          <reference field="21" count="0"/>
        </references>
      </pivotArea>
    </format>
    <format dxfId="14">
      <pivotArea dataOnly="0" labelOnly="1" grandCol="1" outline="0" fieldPosition="0"/>
    </format>
  </formats>
  <chartFormats count="11">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 chart="2" format="0" series="1">
      <pivotArea type="data" outline="0" fieldPosition="0">
        <references count="2">
          <reference field="4294967294" count="1" selected="0">
            <x v="0"/>
          </reference>
          <reference field="21" count="1" selected="0">
            <x v="6"/>
          </reference>
        </references>
      </pivotArea>
    </chartFormat>
    <chartFormat chart="2" format="1" series="1">
      <pivotArea type="data" outline="0" fieldPosition="0">
        <references count="2">
          <reference field="4294967294" count="1" selected="0">
            <x v="0"/>
          </reference>
          <reference field="21" count="1" selected="0">
            <x v="7"/>
          </reference>
        </references>
      </pivotArea>
    </chartFormat>
    <chartFormat chart="2" format="2" series="1">
      <pivotArea type="data" outline="0" fieldPosition="0">
        <references count="2">
          <reference field="4294967294" count="1" selected="0">
            <x v="0"/>
          </reference>
          <reference field="21" count="1" selected="0">
            <x v="8"/>
          </reference>
        </references>
      </pivotArea>
    </chartFormat>
    <chartFormat chart="2" format="3" series="1">
      <pivotArea type="data" outline="0" fieldPosition="0">
        <references count="2">
          <reference field="4294967294" count="1" selected="0">
            <x v="0"/>
          </reference>
          <reference field="21" count="1" selected="0">
            <x v="9"/>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 cacheId="2586"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
  <location ref="A2:E13" firstHeaderRow="1" firstDataRow="2" firstDataCol="1"/>
  <pivotFields count="22">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compact="0" outline="0" showAll="0">
      <items count="11">
        <item x="8"/>
        <item x="2"/>
        <item x="4"/>
        <item x="6"/>
        <item x="9"/>
        <item x="0"/>
        <item x="3"/>
        <item x="5"/>
        <item x="1"/>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3">
        <item x="11"/>
        <item x="9"/>
        <item x="3"/>
        <item x="4"/>
        <item x="10"/>
        <item x="0"/>
        <item x="8"/>
        <item x="1"/>
        <item x="6"/>
        <item x="7"/>
        <item x="5"/>
        <item x="2"/>
        <item t="default"/>
      </items>
      <extLst>
        <ext xmlns:x14="http://schemas.microsoft.com/office/spreadsheetml/2009/9/main" uri="{2946ED86-A175-432a-8AC1-64E0C546D7DE}">
          <x14:pivotField fillDownLabels="1"/>
        </ext>
      </extLst>
    </pivotField>
    <pivotField axis="axisRow" compact="0" outline="0" showAll="0">
      <items count="11">
        <item x="4"/>
        <item x="7"/>
        <item x="0"/>
        <item x="6"/>
        <item x="1"/>
        <item x="5"/>
        <item x="8"/>
        <item m="1" x="9"/>
        <item x="2"/>
        <item x="3"/>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14">
        <item m="1" x="8"/>
        <item m="1" x="11"/>
        <item m="1" x="5"/>
        <item x="2"/>
        <item m="1" x="3"/>
        <item m="1" x="10"/>
        <item m="1" x="12"/>
        <item m="1" x="4"/>
        <item x="1"/>
        <item x="0"/>
        <item m="1" x="9"/>
        <item m="1" x="7"/>
        <item m="1" x="6"/>
        <item t="default"/>
      </items>
      <extLst>
        <ext xmlns:x14="http://schemas.microsoft.com/office/spreadsheetml/2009/9/main" uri="{2946ED86-A175-432a-8AC1-64E0C546D7DE}">
          <x14:pivotField fillDownLabels="1"/>
        </ext>
      </extLst>
    </pivotField>
  </pivotFields>
  <rowFields count="1">
    <field x="9"/>
  </rowFields>
  <rowItems count="10">
    <i>
      <x/>
    </i>
    <i>
      <x v="1"/>
    </i>
    <i>
      <x v="2"/>
    </i>
    <i>
      <x v="3"/>
    </i>
    <i>
      <x v="4"/>
    </i>
    <i>
      <x v="5"/>
    </i>
    <i>
      <x v="6"/>
    </i>
    <i>
      <x v="8"/>
    </i>
    <i>
      <x v="9"/>
    </i>
    <i t="grand">
      <x/>
    </i>
  </rowItems>
  <colFields count="1">
    <field x="21"/>
  </colFields>
  <colItems count="4">
    <i>
      <x v="3"/>
    </i>
    <i>
      <x v="8"/>
    </i>
    <i>
      <x v="9"/>
    </i>
    <i t="grand">
      <x/>
    </i>
  </colItems>
  <dataFields count="1">
    <dataField name="Count of S.No." fld="0" subtotal="count" baseField="16" baseItem="1"/>
  </dataFields>
  <conditionalFormats count="1">
    <conditionalFormat priority="1">
      <pivotAreas count="1">
        <pivotArea type="data" outline="0" collapsedLevelsAreSubtotals="1" fieldPosition="0">
          <references count="2">
            <reference field="4294967294" count="1" selected="0">
              <x v="0"/>
            </reference>
            <reference field="9" count="9" selected="0">
              <x v="0"/>
              <x v="1"/>
              <x v="2"/>
              <x v="3"/>
              <x v="4"/>
              <x v="5"/>
              <x v="6"/>
              <x v="7"/>
              <x v="8"/>
            </reference>
          </references>
        </pivotArea>
      </pivotAreas>
    </conditionalFormat>
  </conditionalFormats>
  <chartFormats count="4">
    <chartFormat chart="1" format="0" series="1">
      <pivotArea type="data" outline="0" fieldPosition="0">
        <references count="2">
          <reference field="4294967294" count="1" selected="0">
            <x v="0"/>
          </reference>
          <reference field="21" count="1" selected="0">
            <x v="3"/>
          </reference>
        </references>
      </pivotArea>
    </chartFormat>
    <chartFormat chart="1" format="1" series="1">
      <pivotArea type="data" outline="0" fieldPosition="0">
        <references count="2">
          <reference field="4294967294" count="1" selected="0">
            <x v="0"/>
          </reference>
          <reference field="21" count="1" selected="0">
            <x v="4"/>
          </reference>
        </references>
      </pivotArea>
    </chartFormat>
    <chartFormat chart="1" format="2" series="1">
      <pivotArea type="data" outline="0" fieldPosition="0">
        <references count="2">
          <reference field="4294967294" count="1" selected="0">
            <x v="0"/>
          </reference>
          <reference field="21" count="1" selected="0">
            <x v="8"/>
          </reference>
        </references>
      </pivotArea>
    </chartFormat>
    <chartFormat chart="1" format="3" series="1">
      <pivotArea type="data" outline="0" fieldPosition="0">
        <references count="2">
          <reference field="4294967294" count="1" selected="0">
            <x v="0"/>
          </reference>
          <reference field="2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A94BD4F2-B022-4A9D-8FF7-47D6E86A63B5}" name="PivotTable10" cacheId="2586"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
  <location ref="A19:E30" firstHeaderRow="1" firstDataRow="2" firstDataCol="1"/>
  <pivotFields count="22">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compact="0" outline="0" showAll="0">
      <items count="11">
        <item x="8"/>
        <item x="2"/>
        <item x="4"/>
        <item x="6"/>
        <item x="9"/>
        <item x="0"/>
        <item x="3"/>
        <item x="5"/>
        <item x="1"/>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3">
        <item x="11"/>
        <item x="9"/>
        <item x="3"/>
        <item x="4"/>
        <item x="10"/>
        <item x="0"/>
        <item x="8"/>
        <item x="1"/>
        <item x="6"/>
        <item x="7"/>
        <item x="5"/>
        <item x="2"/>
        <item t="default"/>
      </items>
      <extLst>
        <ext xmlns:x14="http://schemas.microsoft.com/office/spreadsheetml/2009/9/main" uri="{2946ED86-A175-432a-8AC1-64E0C546D7DE}">
          <x14:pivotField fillDownLabels="1"/>
        </ext>
      </extLst>
    </pivotField>
    <pivotField axis="axisRow" compact="0" outline="0" showAll="0">
      <items count="11">
        <item x="4"/>
        <item x="7"/>
        <item x="0"/>
        <item x="6"/>
        <item x="1"/>
        <item x="5"/>
        <item x="8"/>
        <item m="1" x="9"/>
        <item x="2"/>
        <item x="3"/>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14">
        <item m="1" x="8"/>
        <item m="1" x="11"/>
        <item m="1" x="5"/>
        <item x="2"/>
        <item m="1" x="3"/>
        <item m="1" x="10"/>
        <item m="1" x="12"/>
        <item m="1" x="4"/>
        <item x="1"/>
        <item x="0"/>
        <item m="1" x="9"/>
        <item m="1" x="7"/>
        <item m="1" x="6"/>
        <item t="default"/>
      </items>
      <extLst>
        <ext xmlns:x14="http://schemas.microsoft.com/office/spreadsheetml/2009/9/main" uri="{2946ED86-A175-432a-8AC1-64E0C546D7DE}">
          <x14:pivotField fillDownLabels="1"/>
        </ext>
      </extLst>
    </pivotField>
  </pivotFields>
  <rowFields count="1">
    <field x="9"/>
  </rowFields>
  <rowItems count="10">
    <i>
      <x/>
    </i>
    <i>
      <x v="1"/>
    </i>
    <i>
      <x v="2"/>
    </i>
    <i>
      <x v="3"/>
    </i>
    <i>
      <x v="4"/>
    </i>
    <i>
      <x v="5"/>
    </i>
    <i>
      <x v="6"/>
    </i>
    <i>
      <x v="8"/>
    </i>
    <i>
      <x v="9"/>
    </i>
    <i t="grand">
      <x/>
    </i>
  </rowItems>
  <colFields count="1">
    <field x="21"/>
  </colFields>
  <colItems count="4">
    <i>
      <x v="3"/>
    </i>
    <i>
      <x v="8"/>
    </i>
    <i>
      <x v="9"/>
    </i>
    <i t="grand">
      <x/>
    </i>
  </colItems>
  <dataFields count="1">
    <dataField name="Count of S.No." fld="0" subtotal="count" showDataAs="percentOfRow" baseField="16" baseItem="1" numFmtId="9"/>
  </dataFields>
  <formats count="1">
    <format dxfId="5">
      <pivotArea outline="0" collapsedLevelsAreSubtotals="1" fieldPosition="0"/>
    </format>
  </formats>
  <conditionalFormats count="1">
    <conditionalFormat priority="2">
      <pivotAreas count="1">
        <pivotArea type="data" outline="0" collapsedLevelsAreSubtotals="1" fieldPosition="0">
          <references count="2">
            <reference field="4294967294" count="1" selected="0">
              <x v="0"/>
            </reference>
            <reference field="9" count="9" selected="0">
              <x v="0"/>
              <x v="1"/>
              <x v="2"/>
              <x v="3"/>
              <x v="4"/>
              <x v="5"/>
              <x v="6"/>
              <x v="7"/>
              <x v="8"/>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34925FA1-4D87-4162-8AB5-B6BA78DD69EC}" name="PivotTable1" cacheId="2586"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multipleFieldFilters="0" chartFormat="12">
  <location ref="B4:L225" firstHeaderRow="1" firstDataRow="2" firstDataCol="1" rowPageCount="2" colPageCount="1"/>
  <pivotFields count="22">
    <pivotField compact="0" outline="0" showAll="0" defaultSubtotal="0"/>
    <pivotField axis="axisRow" compact="0" outline="0" showAll="0" defaultSubtotal="0">
      <items count="224">
        <item x="22"/>
        <item x="35"/>
        <item x="30"/>
        <item x="45"/>
        <item x="206"/>
        <item x="204"/>
        <item x="51"/>
        <item x="192"/>
        <item x="69"/>
        <item x="65"/>
        <item x="92"/>
        <item x="128"/>
        <item x="52"/>
        <item x="134"/>
        <item x="102"/>
        <item x="162"/>
        <item x="166"/>
        <item x="188"/>
        <item x="185"/>
        <item x="186"/>
        <item x="13"/>
        <item x="197"/>
        <item x="84"/>
        <item x="199"/>
        <item x="200"/>
        <item x="24"/>
        <item x="39"/>
        <item x="203"/>
        <item x="67"/>
        <item x="82"/>
        <item x="83"/>
        <item x="103"/>
        <item x="119"/>
        <item x="209"/>
        <item x="210"/>
        <item x="211"/>
        <item x="212"/>
        <item x="213"/>
        <item x="214"/>
        <item x="175"/>
        <item x="216"/>
        <item x="217"/>
        <item x="218"/>
        <item x="219"/>
        <item x="5"/>
        <item x="14"/>
        <item x="20"/>
        <item x="42"/>
        <item x="54"/>
        <item x="183"/>
        <item x="8"/>
        <item x="28"/>
        <item x="78"/>
        <item x="91"/>
        <item x="137"/>
        <item x="122"/>
        <item x="3"/>
        <item x="163"/>
        <item m="1" x="220"/>
        <item x="133"/>
        <item x="132"/>
        <item m="1" x="221"/>
        <item x="6"/>
        <item x="16"/>
        <item x="18"/>
        <item x="9"/>
        <item x="100"/>
        <item x="36"/>
        <item x="149"/>
        <item x="196"/>
        <item x="44"/>
        <item x="168"/>
        <item x="46"/>
        <item x="68"/>
        <item x="88"/>
        <item x="93"/>
        <item x="141"/>
        <item x="120"/>
        <item m="1" x="222"/>
        <item x="146"/>
        <item x="140"/>
        <item x="17"/>
        <item x="55"/>
        <item x="174"/>
        <item x="21"/>
        <item x="10"/>
        <item x="15"/>
        <item x="27"/>
        <item x="29"/>
        <item x="40"/>
        <item x="31"/>
        <item x="43"/>
        <item x="208"/>
        <item x="198"/>
        <item x="60"/>
        <item x="75"/>
        <item x="77"/>
        <item x="80"/>
        <item x="112"/>
        <item x="71"/>
        <item x="99"/>
        <item x="127"/>
        <item x="124"/>
        <item x="126"/>
        <item x="138"/>
        <item x="135"/>
        <item x="165"/>
        <item x="189"/>
        <item x="142"/>
        <item x="170"/>
        <item x="38"/>
        <item x="33"/>
        <item x="53"/>
        <item x="215"/>
        <item x="190"/>
        <item x="47"/>
        <item x="90"/>
        <item x="63"/>
        <item x="59"/>
        <item x="66"/>
        <item x="76"/>
        <item x="94"/>
        <item x="79"/>
        <item x="98"/>
        <item x="85"/>
        <item x="86"/>
        <item x="105"/>
        <item x="109"/>
        <item x="116"/>
        <item m="1" x="223"/>
        <item x="158"/>
        <item x="23"/>
        <item x="25"/>
        <item x="125"/>
        <item x="156"/>
        <item x="202"/>
        <item x="48"/>
        <item x="139"/>
        <item x="74"/>
        <item x="89"/>
        <item x="97"/>
        <item x="87"/>
        <item x="107"/>
        <item x="193"/>
        <item x="104"/>
        <item x="131"/>
        <item x="110"/>
        <item x="117"/>
        <item x="123"/>
        <item x="113"/>
        <item x="0"/>
        <item x="144"/>
        <item x="154"/>
        <item x="130"/>
        <item x="201"/>
        <item x="129"/>
        <item x="12"/>
        <item x="4"/>
        <item x="26"/>
        <item x="34"/>
        <item x="32"/>
        <item x="49"/>
        <item x="205"/>
        <item x="111"/>
        <item x="58"/>
        <item x="61"/>
        <item x="70"/>
        <item x="95"/>
        <item x="101"/>
        <item x="114"/>
        <item x="121"/>
        <item x="118"/>
        <item x="136"/>
        <item x="145"/>
        <item x="147"/>
        <item x="150"/>
        <item x="152"/>
        <item x="184"/>
        <item x="181"/>
        <item x="151"/>
        <item x="7"/>
        <item x="153"/>
        <item x="96"/>
        <item x="81"/>
        <item x="169"/>
        <item x="41"/>
        <item x="176"/>
        <item x="115"/>
        <item x="160"/>
        <item x="161"/>
        <item x="73"/>
        <item x="19"/>
        <item x="155"/>
        <item x="62"/>
        <item x="108"/>
        <item x="167"/>
        <item x="159"/>
        <item x="57"/>
        <item x="64"/>
        <item x="171"/>
        <item x="172"/>
        <item x="173"/>
        <item x="50"/>
        <item x="148"/>
        <item x="178"/>
        <item x="177"/>
        <item x="164"/>
        <item x="179"/>
        <item x="180"/>
        <item x="37"/>
        <item x="182"/>
        <item x="56"/>
        <item x="207"/>
        <item x="106"/>
        <item x="72"/>
        <item x="187"/>
        <item x="1"/>
        <item x="143"/>
        <item x="2"/>
        <item x="191"/>
        <item x="157"/>
        <item x="11"/>
        <item x="194"/>
        <item x="195"/>
      </items>
    </pivotField>
    <pivotField compact="0" outline="0" showAll="0" defaultSubtotal="0"/>
    <pivotField compact="0" outline="0" showAll="0" defaultSubtotal="0"/>
    <pivotField compact="0" outline="0" showAll="0" defaultSubtotal="0"/>
    <pivotField axis="axisPage" compact="0" outline="0" multipleItemSelectionAllowed="1" showAll="0" defaultSubtotal="0">
      <items count="2">
        <item x="0"/>
        <item x="1"/>
      </items>
    </pivotField>
    <pivotField axis="axisCol" compact="0" outline="0" multipleItemSelectionAllowed="1" showAll="0" defaultSubtotal="0">
      <items count="10">
        <item x="8"/>
        <item x="2"/>
        <item x="4"/>
        <item x="6"/>
        <item x="9"/>
        <item x="0"/>
        <item x="3"/>
        <item x="5"/>
        <item x="1"/>
        <item x="7"/>
      </items>
    </pivotField>
    <pivotField compact="0" outline="0" showAll="0" defaultSubtotal="0"/>
    <pivotField compact="0" outline="0" subtotalTop="0" showAll="0" defaultSubtotal="0">
      <items count="12">
        <item x="11"/>
        <item x="9"/>
        <item x="3"/>
        <item x="4"/>
        <item x="10"/>
        <item x="0"/>
        <item x="8"/>
        <item x="1"/>
        <item x="6"/>
        <item x="7"/>
        <item x="5"/>
        <item x="2"/>
      </items>
    </pivotField>
    <pivotField compact="0" outline="0" subtotalTop="0" showAll="0" defaultSubtotal="0">
      <items count="10">
        <item x="4"/>
        <item x="7"/>
        <item x="0"/>
        <item x="6"/>
        <item x="1"/>
        <item x="3"/>
        <item x="5"/>
        <item x="8"/>
        <item m="1" x="9"/>
        <item x="2"/>
      </items>
    </pivotField>
    <pivotField compact="0" outline="0" showAll="0" defaultSubtotal="0"/>
    <pivotField compact="0" numFmtId="14" outline="0" showAll="0" defaultSubtotal="0"/>
    <pivotField compact="0" numFmtId="14"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compact="0" outline="0" multipleItemSelectionAllowed="1" showAll="0" defaultSubtotal="0"/>
    <pivotField compact="0" outline="0" showAll="0" defaultSubtotal="0"/>
    <pivotField axis="axisPage" compact="0" outline="0" showAll="0" defaultSubtotal="0">
      <items count="13">
        <item m="1" x="6"/>
        <item x="0"/>
        <item x="1"/>
        <item m="1" x="8"/>
        <item m="1" x="11"/>
        <item m="1" x="5"/>
        <item x="2"/>
        <item m="1" x="3"/>
        <item m="1" x="10"/>
        <item m="1" x="12"/>
        <item m="1" x="9"/>
        <item m="1" x="7"/>
        <item m="1" x="4"/>
      </items>
    </pivotField>
  </pivotFields>
  <rowFields count="1">
    <field x="1"/>
  </rowFields>
  <rowItems count="22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9"/>
    </i>
    <i>
      <x v="60"/>
    </i>
    <i>
      <x v="62"/>
    </i>
    <i>
      <x v="63"/>
    </i>
    <i>
      <x v="64"/>
    </i>
    <i>
      <x v="65"/>
    </i>
    <i>
      <x v="66"/>
    </i>
    <i>
      <x v="67"/>
    </i>
    <i>
      <x v="68"/>
    </i>
    <i>
      <x v="69"/>
    </i>
    <i>
      <x v="70"/>
    </i>
    <i>
      <x v="71"/>
    </i>
    <i>
      <x v="72"/>
    </i>
    <i>
      <x v="73"/>
    </i>
    <i>
      <x v="74"/>
    </i>
    <i>
      <x v="75"/>
    </i>
    <i>
      <x v="76"/>
    </i>
    <i>
      <x v="77"/>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rowItems>
  <colFields count="1">
    <field x="6"/>
  </colFields>
  <colItems count="10">
    <i>
      <x/>
    </i>
    <i>
      <x v="1"/>
    </i>
    <i>
      <x v="2"/>
    </i>
    <i>
      <x v="3"/>
    </i>
    <i>
      <x v="4"/>
    </i>
    <i>
      <x v="5"/>
    </i>
    <i>
      <x v="6"/>
    </i>
    <i>
      <x v="7"/>
    </i>
    <i>
      <x v="8"/>
    </i>
    <i>
      <x v="9"/>
    </i>
  </colItems>
  <pageFields count="2">
    <pageField fld="5" hier="-1"/>
    <pageField fld="2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5B0429-CEE4-4A94-AE68-57165FF08A96}" name="PivotTable9" cacheId="2586"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A4" firstHeaderRow="1" firstDataRow="1" firstDataCol="0" rowPageCount="1" colPageCount="1"/>
  <pivotFields count="22">
    <pivotField dataField="1" showAll="0"/>
    <pivotField showAll="0"/>
    <pivotField showAll="0"/>
    <pivotField showAll="0"/>
    <pivotField showAll="0"/>
    <pivotField showAll="0">
      <items count="3">
        <item x="0"/>
        <item x="1"/>
        <item t="default"/>
      </items>
    </pivotField>
    <pivotField showAll="0">
      <items count="11">
        <item x="8"/>
        <item x="2"/>
        <item x="4"/>
        <item x="6"/>
        <item x="9"/>
        <item x="0"/>
        <item x="3"/>
        <item x="5"/>
        <item x="1"/>
        <item x="7"/>
        <item t="default"/>
      </items>
    </pivotField>
    <pivotField showAll="0"/>
    <pivotField showAll="0">
      <items count="13">
        <item x="11"/>
        <item x="9"/>
        <item x="3"/>
        <item x="4"/>
        <item x="10"/>
        <item x="0"/>
        <item x="8"/>
        <item x="1"/>
        <item x="6"/>
        <item x="7"/>
        <item x="5"/>
        <item x="2"/>
        <item t="default"/>
      </items>
    </pivotField>
    <pivotField showAll="0">
      <items count="11">
        <item x="4"/>
        <item x="7"/>
        <item x="0"/>
        <item x="6"/>
        <item x="1"/>
        <item x="3"/>
        <item x="5"/>
        <item x="8"/>
        <item m="1" x="9"/>
        <item x="2"/>
        <item t="default"/>
      </items>
    </pivotField>
    <pivotField showAll="0"/>
    <pivotField numFmtId="14" showAll="0"/>
    <pivotField numFmtId="14" showAll="0"/>
    <pivotField showAll="0"/>
    <pivotField showAll="0"/>
    <pivotField showAll="0"/>
    <pivotField showAll="0"/>
    <pivotField showAll="0"/>
    <pivotField showAll="0"/>
    <pivotField axis="axisPage" multipleItemSelectionAllowed="1" showAll="0">
      <items count="3">
        <item x="0"/>
        <item h="1" x="1"/>
        <item t="default"/>
      </items>
    </pivotField>
    <pivotField showAll="0"/>
    <pivotField showAll="0"/>
  </pivotFields>
  <rowItems count="1">
    <i/>
  </rowItems>
  <colItems count="1">
    <i/>
  </colItems>
  <pageFields count="1">
    <pageField fld="19" hier="-1"/>
  </pageFields>
  <dataFields count="1">
    <dataField name="Count of S.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C5DD151-AE5B-4900-9098-1935581AE607}" name="PivotTable1" cacheId="2586"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D5" firstHeaderRow="1" firstDataRow="2" firstDataCol="1" rowPageCount="1" colPageCount="1"/>
  <pivotFields count="22">
    <pivotField dataField="1" showAll="0"/>
    <pivotField showAll="0"/>
    <pivotField showAll="0"/>
    <pivotField showAll="0"/>
    <pivotField showAll="0"/>
    <pivotField axis="axisCol" showAll="0">
      <items count="3">
        <item x="0"/>
        <item x="1"/>
        <item t="default"/>
      </items>
    </pivotField>
    <pivotField showAll="0">
      <items count="11">
        <item x="8"/>
        <item x="2"/>
        <item x="4"/>
        <item x="6"/>
        <item x="9"/>
        <item x="0"/>
        <item x="3"/>
        <item x="5"/>
        <item x="1"/>
        <item x="7"/>
        <item t="default"/>
      </items>
    </pivotField>
    <pivotField showAll="0"/>
    <pivotField showAll="0">
      <items count="13">
        <item x="11"/>
        <item x="9"/>
        <item x="3"/>
        <item x="4"/>
        <item x="10"/>
        <item x="0"/>
        <item x="8"/>
        <item x="1"/>
        <item x="6"/>
        <item x="7"/>
        <item x="5"/>
        <item x="2"/>
        <item t="default"/>
      </items>
    </pivotField>
    <pivotField showAll="0">
      <items count="11">
        <item x="4"/>
        <item x="7"/>
        <item x="0"/>
        <item x="6"/>
        <item x="1"/>
        <item x="3"/>
        <item x="5"/>
        <item x="8"/>
        <item m="1" x="9"/>
        <item x="2"/>
        <item t="default"/>
      </items>
    </pivotField>
    <pivotField showAll="0"/>
    <pivotField numFmtId="14" showAll="0"/>
    <pivotField numFmtId="14" showAll="0"/>
    <pivotField showAll="0"/>
    <pivotField showAll="0"/>
    <pivotField showAll="0"/>
    <pivotField showAll="0"/>
    <pivotField showAll="0"/>
    <pivotField showAll="0"/>
    <pivotField showAll="0"/>
    <pivotField showAll="0"/>
    <pivotField axis="axisPage" multipleItemSelectionAllowed="1" showAll="0">
      <items count="14">
        <item m="1" x="6"/>
        <item x="0"/>
        <item x="1"/>
        <item m="1" x="8"/>
        <item m="1" x="11"/>
        <item m="1" x="5"/>
        <item h="1" x="2"/>
        <item h="1" m="1" x="3"/>
        <item m="1" x="10"/>
        <item m="1" x="12"/>
        <item m="1" x="9"/>
        <item m="1" x="7"/>
        <item m="1" x="4"/>
        <item t="default"/>
      </items>
    </pivotField>
  </pivotFields>
  <rowItems count="1">
    <i/>
  </rowItems>
  <colFields count="1">
    <field x="5"/>
  </colFields>
  <colItems count="3">
    <i>
      <x/>
    </i>
    <i>
      <x v="1"/>
    </i>
    <i t="grand">
      <x/>
    </i>
  </colItems>
  <pageFields count="1">
    <pageField fld="21" hier="-1"/>
  </pageFields>
  <dataFields count="1">
    <dataField name="Count of S.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FFA134D-3B9B-4DCA-BDA0-4A67D29722AD}" name="PivotTable9" cacheId="25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7" firstHeaderRow="1" firstDataRow="2" firstDataCol="1"/>
  <pivotFields count="26">
    <pivotField dataField="1" showAll="0"/>
    <pivotField showAll="0"/>
    <pivotField showAll="0"/>
    <pivotField showAll="0"/>
    <pivotField showAll="0"/>
    <pivotField showAll="0"/>
    <pivotField showAll="0"/>
    <pivotField showAll="0"/>
    <pivotField axis="axisRow" showAll="0">
      <items count="13">
        <item x="7"/>
        <item x="11"/>
        <item x="3"/>
        <item x="10"/>
        <item x="2"/>
        <item x="4"/>
        <item x="9"/>
        <item x="0"/>
        <item x="8"/>
        <item x="6"/>
        <item x="1"/>
        <item x="5"/>
        <item t="default"/>
      </items>
    </pivotField>
    <pivotField showAll="0"/>
    <pivotField showAll="0"/>
    <pivotField numFmtId="14" showAll="0"/>
    <pivotField numFmtId="14" showAll="0"/>
    <pivotField showAll="0"/>
    <pivotField showAll="0"/>
    <pivotField showAll="0"/>
    <pivotField showAll="0"/>
    <pivotField showAll="0"/>
    <pivotField showAll="0">
      <items count="143">
        <item x="13"/>
        <item x="14"/>
        <item x="9"/>
        <item x="6"/>
        <item x="2"/>
        <item x="11"/>
        <item x="20"/>
        <item x="40"/>
        <item x="28"/>
        <item x="19"/>
        <item x="12"/>
        <item x="7"/>
        <item x="3"/>
        <item x="36"/>
        <item x="18"/>
        <item x="15"/>
        <item x="42"/>
        <item x="17"/>
        <item x="38"/>
        <item x="16"/>
        <item x="35"/>
        <item x="22"/>
        <item x="23"/>
        <item x="0"/>
        <item x="46"/>
        <item x="41"/>
        <item x="37"/>
        <item x="31"/>
        <item x="5"/>
        <item x="33"/>
        <item x="1"/>
        <item x="29"/>
        <item x="32"/>
        <item x="4"/>
        <item x="44"/>
        <item x="27"/>
        <item x="58"/>
        <item x="53"/>
        <item x="68"/>
        <item x="94"/>
        <item x="10"/>
        <item x="34"/>
        <item x="77"/>
        <item x="85"/>
        <item x="54"/>
        <item x="61"/>
        <item x="62"/>
        <item x="56"/>
        <item x="25"/>
        <item x="66"/>
        <item x="43"/>
        <item x="88"/>
        <item x="86"/>
        <item x="67"/>
        <item x="59"/>
        <item x="64"/>
        <item x="72"/>
        <item x="89"/>
        <item x="8"/>
        <item x="83"/>
        <item x="76"/>
        <item x="105"/>
        <item x="26"/>
        <item x="95"/>
        <item x="45"/>
        <item x="91"/>
        <item x="30"/>
        <item x="55"/>
        <item x="71"/>
        <item x="79"/>
        <item x="80"/>
        <item x="92"/>
        <item x="82"/>
        <item x="63"/>
        <item x="73"/>
        <item x="75"/>
        <item x="99"/>
        <item x="47"/>
        <item x="84"/>
        <item x="97"/>
        <item x="57"/>
        <item x="69"/>
        <item x="109"/>
        <item x="48"/>
        <item x="113"/>
        <item x="112"/>
        <item x="74"/>
        <item x="123"/>
        <item x="49"/>
        <item x="90"/>
        <item x="104"/>
        <item x="81"/>
        <item x="101"/>
        <item x="108"/>
        <item x="52"/>
        <item x="115"/>
        <item x="70"/>
        <item x="65"/>
        <item x="111"/>
        <item x="120"/>
        <item x="39"/>
        <item x="87"/>
        <item x="119"/>
        <item x="116"/>
        <item x="93"/>
        <item x="124"/>
        <item x="50"/>
        <item x="60"/>
        <item x="122"/>
        <item x="110"/>
        <item x="103"/>
        <item x="121"/>
        <item x="114"/>
        <item x="135"/>
        <item x="78"/>
        <item x="106"/>
        <item x="118"/>
        <item x="96"/>
        <item x="132"/>
        <item x="129"/>
        <item x="21"/>
        <item x="138"/>
        <item x="51"/>
        <item x="107"/>
        <item x="127"/>
        <item x="141"/>
        <item x="131"/>
        <item x="130"/>
        <item x="128"/>
        <item x="139"/>
        <item x="102"/>
        <item x="140"/>
        <item x="100"/>
        <item x="134"/>
        <item x="136"/>
        <item x="126"/>
        <item x="117"/>
        <item x="133"/>
        <item x="98"/>
        <item x="24"/>
        <item x="125"/>
        <item x="137"/>
        <item t="default"/>
      </items>
    </pivotField>
    <pivotField axis="axisCol" showAll="0">
      <items count="3">
        <item x="0"/>
        <item x="1"/>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15">
        <item x="1"/>
        <item x="2"/>
        <item x="3"/>
        <item x="4"/>
        <item x="5"/>
        <item x="6"/>
        <item x="7"/>
        <item x="8"/>
        <item x="9"/>
        <item x="10"/>
        <item x="11"/>
        <item x="12"/>
        <item x="0"/>
        <item x="13"/>
        <item t="default"/>
      </items>
    </pivotField>
  </pivotFields>
  <rowFields count="1">
    <field x="8"/>
  </rowFields>
  <rowItems count="13">
    <i>
      <x/>
    </i>
    <i>
      <x v="1"/>
    </i>
    <i>
      <x v="2"/>
    </i>
    <i>
      <x v="3"/>
    </i>
    <i>
      <x v="4"/>
    </i>
    <i>
      <x v="5"/>
    </i>
    <i>
      <x v="6"/>
    </i>
    <i>
      <x v="7"/>
    </i>
    <i>
      <x v="8"/>
    </i>
    <i>
      <x v="9"/>
    </i>
    <i>
      <x v="10"/>
    </i>
    <i>
      <x v="11"/>
    </i>
    <i t="grand">
      <x/>
    </i>
  </rowItems>
  <colFields count="1">
    <field x="19"/>
  </colFields>
  <colItems count="3">
    <i>
      <x/>
    </i>
    <i>
      <x v="1"/>
    </i>
    <i t="grand">
      <x/>
    </i>
  </colItems>
  <dataFields count="1">
    <dataField name="Count of S.No." fld="0" subtotal="count" showDataAs="percentOfRow" baseField="8" baseItem="0" numFmtId="9"/>
  </dataFields>
  <formats count="1">
    <format dxfId="90">
      <pivotArea outline="0" collapsedLevelsAreSubtotals="1" fieldPosition="0"/>
    </format>
  </formats>
  <chartFormats count="2">
    <chartFormat chart="0" format="0" series="1">
      <pivotArea type="data" outline="0" fieldPosition="0">
        <references count="2">
          <reference field="4294967294" count="1" selected="0">
            <x v="0"/>
          </reference>
          <reference field="19" count="1" selected="0">
            <x v="0"/>
          </reference>
        </references>
      </pivotArea>
    </chartFormat>
    <chartFormat chart="0" format="1" series="1">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F16A5EF-0751-4EFD-9703-D6BA7E0F6409}" name="PivotTable1" cacheId="258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16" firstHeaderRow="1" firstDataRow="1" firstDataCol="1" rowPageCount="1" colPageCount="1"/>
  <pivotFields count="26">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3">
        <item x="7"/>
        <item x="11"/>
        <item x="3"/>
        <item x="10"/>
        <item x="2"/>
        <item x="4"/>
        <item x="9"/>
        <item x="0"/>
        <item x="8"/>
        <item x="6"/>
        <item x="1"/>
        <item x="5"/>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items count="143">
        <item x="13"/>
        <item x="14"/>
        <item x="9"/>
        <item x="6"/>
        <item x="2"/>
        <item x="11"/>
        <item x="20"/>
        <item x="40"/>
        <item x="28"/>
        <item x="19"/>
        <item x="12"/>
        <item x="7"/>
        <item x="3"/>
        <item x="36"/>
        <item x="18"/>
        <item x="15"/>
        <item x="42"/>
        <item x="17"/>
        <item x="38"/>
        <item x="16"/>
        <item x="35"/>
        <item x="22"/>
        <item x="23"/>
        <item x="0"/>
        <item x="46"/>
        <item x="41"/>
        <item x="37"/>
        <item x="31"/>
        <item x="5"/>
        <item x="33"/>
        <item x="1"/>
        <item x="29"/>
        <item x="32"/>
        <item x="4"/>
        <item x="44"/>
        <item x="27"/>
        <item x="58"/>
        <item x="53"/>
        <item x="68"/>
        <item x="94"/>
        <item x="10"/>
        <item x="34"/>
        <item x="77"/>
        <item x="85"/>
        <item x="54"/>
        <item x="61"/>
        <item x="62"/>
        <item x="56"/>
        <item x="25"/>
        <item x="66"/>
        <item x="43"/>
        <item x="88"/>
        <item x="86"/>
        <item x="67"/>
        <item x="59"/>
        <item x="64"/>
        <item x="72"/>
        <item x="89"/>
        <item x="8"/>
        <item x="83"/>
        <item x="76"/>
        <item x="105"/>
        <item x="26"/>
        <item x="95"/>
        <item x="45"/>
        <item x="91"/>
        <item x="30"/>
        <item x="55"/>
        <item x="71"/>
        <item x="79"/>
        <item x="80"/>
        <item x="92"/>
        <item x="82"/>
        <item x="63"/>
        <item x="73"/>
        <item x="75"/>
        <item x="99"/>
        <item x="47"/>
        <item x="84"/>
        <item x="97"/>
        <item x="57"/>
        <item x="69"/>
        <item x="109"/>
        <item x="48"/>
        <item x="113"/>
        <item x="112"/>
        <item x="74"/>
        <item x="123"/>
        <item x="49"/>
        <item x="90"/>
        <item x="104"/>
        <item x="81"/>
        <item x="101"/>
        <item x="108"/>
        <item x="52"/>
        <item x="115"/>
        <item x="70"/>
        <item x="65"/>
        <item x="111"/>
        <item x="120"/>
        <item x="39"/>
        <item x="87"/>
        <item x="119"/>
        <item x="116"/>
        <item x="93"/>
        <item x="124"/>
        <item x="50"/>
        <item x="60"/>
        <item x="122"/>
        <item x="110"/>
        <item x="103"/>
        <item x="121"/>
        <item x="114"/>
        <item x="135"/>
        <item x="78"/>
        <item x="106"/>
        <item x="118"/>
        <item x="96"/>
        <item x="132"/>
        <item x="129"/>
        <item x="21"/>
        <item x="138"/>
        <item x="51"/>
        <item x="107"/>
        <item x="127"/>
        <item x="141"/>
        <item x="131"/>
        <item x="130"/>
        <item x="128"/>
        <item x="139"/>
        <item x="102"/>
        <item x="140"/>
        <item x="100"/>
        <item x="134"/>
        <item x="136"/>
        <item x="126"/>
        <item x="117"/>
        <item x="133"/>
        <item x="98"/>
        <item x="24"/>
        <item x="125"/>
        <item x="137"/>
        <item t="default"/>
      </items>
    </pivotField>
    <pivotField compact="0" outline="0" showAll="0"/>
    <pivotField compact="0" outline="0" showAll="0"/>
    <pivotField axis="axisPage" compact="0" outline="0" multipleItemSelectionAllowed="1" showAll="0">
      <items count="5">
        <item x="1"/>
        <item x="0"/>
        <item h="1" x="2"/>
        <item h="1" x="3"/>
        <item t="default"/>
      </items>
    </pivotField>
    <pivotField compact="0" outline="0" showAll="0"/>
    <pivotField compact="0" outline="0" showAll="0" defaultSubtotal="0"/>
    <pivotField compact="0" outline="0" showAll="0" defaultSubtotal="0"/>
    <pivotField compact="0" outline="0" showAll="0" defaultSubtotal="0">
      <items count="14">
        <item x="1"/>
        <item x="2"/>
        <item x="3"/>
        <item x="4"/>
        <item x="5"/>
        <item x="6"/>
        <item x="7"/>
        <item x="8"/>
        <item x="9"/>
        <item x="10"/>
        <item x="11"/>
        <item x="12"/>
        <item x="0"/>
        <item x="13"/>
      </items>
    </pivotField>
  </pivotFields>
  <rowFields count="1">
    <field x="8"/>
  </rowFields>
  <rowItems count="13">
    <i>
      <x/>
    </i>
    <i>
      <x v="1"/>
    </i>
    <i>
      <x v="2"/>
    </i>
    <i>
      <x v="3"/>
    </i>
    <i>
      <x v="4"/>
    </i>
    <i>
      <x v="5"/>
    </i>
    <i>
      <x v="6"/>
    </i>
    <i>
      <x v="7"/>
    </i>
    <i>
      <x v="8"/>
    </i>
    <i>
      <x v="9"/>
    </i>
    <i>
      <x v="10"/>
    </i>
    <i>
      <x v="11"/>
    </i>
    <i t="grand">
      <x/>
    </i>
  </rowItems>
  <colItems count="1">
    <i/>
  </colItems>
  <pageFields count="1">
    <pageField fld="21" hier="-1"/>
  </pageFields>
  <dataFields count="1">
    <dataField name="Count of S.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B6E807C-22DF-4687-8888-B1E4D8C82791}" name="PivotTable3" cacheId="25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23">
    <pivotField showAll="0"/>
    <pivotField showAll="0"/>
    <pivotField showAll="0"/>
    <pivotField showAll="0"/>
    <pivotField showAll="0"/>
    <pivotField showAll="0"/>
    <pivotField showAll="0"/>
    <pivotField showAll="0"/>
    <pivotField showAll="0"/>
    <pivotField showAll="0"/>
    <pivotField showAll="0"/>
    <pivotField numFmtId="14" showAll="0"/>
    <pivotField numFmtId="14"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50E13FD-0F4F-4122-87E7-83928B4F6660}" name="PivotTable8" cacheId="2586"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3:L7" firstHeaderRow="1" firstDataRow="2" firstDataCol="1" rowPageCount="1" colPageCount="1"/>
  <pivotFields count="22">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2">
        <item x="0"/>
        <item x="1"/>
      </items>
    </pivotField>
    <pivotField axis="axisCol" compact="0" outline="0" showAll="0" defaultSubtotal="0">
      <items count="10">
        <item x="8"/>
        <item x="2"/>
        <item x="4"/>
        <item x="6"/>
        <item x="9"/>
        <item x="0"/>
        <item x="3"/>
        <item x="5"/>
        <item x="1"/>
        <item x="7"/>
      </items>
    </pivotField>
    <pivotField compact="0" outline="0" showAll="0" defaultSubtotal="0"/>
    <pivotField compact="0" outline="0" subtotalTop="0" showAll="0" defaultSubtotal="0">
      <items count="12">
        <item x="11"/>
        <item x="9"/>
        <item x="3"/>
        <item x="4"/>
        <item x="10"/>
        <item x="0"/>
        <item x="8"/>
        <item x="1"/>
        <item x="6"/>
        <item x="7"/>
        <item x="5"/>
        <item x="2"/>
      </items>
    </pivotField>
    <pivotField compact="0" outline="0" subtotalTop="0" showAll="0" defaultSubtotal="0">
      <items count="10">
        <item x="4"/>
        <item x="7"/>
        <item x="0"/>
        <item x="6"/>
        <item x="1"/>
        <item x="3"/>
        <item x="5"/>
        <item x="8"/>
        <item m="1" x="9"/>
        <item x="2"/>
      </items>
    </pivotField>
    <pivotField compact="0" outline="0" showAll="0" defaultSubtotal="0"/>
    <pivotField compact="0" numFmtId="14" outline="0" showAll="0" defaultSubtotal="0"/>
    <pivotField compact="0" numFmtId="14"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axis="axisPage" compact="0" outline="0" multipleItemSelectionAllowed="1" showAll="0" defaultSubtotal="0">
      <items count="2">
        <item x="0"/>
        <item h="1" x="1"/>
      </items>
    </pivotField>
    <pivotField compact="0" outline="0" showAll="0" defaultSubtotal="0"/>
    <pivotField axis="axisRow" compact="0" outline="0" showAll="0" defaultSubtotal="0">
      <items count="13">
        <item m="1" x="6"/>
        <item x="0"/>
        <item x="1"/>
        <item m="1" x="8"/>
        <item m="1" x="11"/>
        <item m="1" x="5"/>
        <item x="2"/>
        <item m="1" x="3"/>
        <item m="1" x="10"/>
        <item m="1" x="12"/>
        <item m="1" x="9"/>
        <item m="1" x="7"/>
        <item m="1" x="4"/>
      </items>
    </pivotField>
  </pivotFields>
  <rowFields count="1">
    <field x="21"/>
  </rowFields>
  <rowItems count="3">
    <i>
      <x v="1"/>
    </i>
    <i>
      <x v="2"/>
    </i>
    <i t="grand">
      <x/>
    </i>
  </rowItems>
  <colFields count="1">
    <field x="6"/>
  </colFields>
  <colItems count="11">
    <i>
      <x/>
    </i>
    <i>
      <x v="1"/>
    </i>
    <i>
      <x v="2"/>
    </i>
    <i>
      <x v="3"/>
    </i>
    <i>
      <x v="4"/>
    </i>
    <i>
      <x v="5"/>
    </i>
    <i>
      <x v="6"/>
    </i>
    <i>
      <x v="7"/>
    </i>
    <i>
      <x v="8"/>
    </i>
    <i>
      <x v="9"/>
    </i>
    <i t="grand">
      <x/>
    </i>
  </colItems>
  <pageFields count="1">
    <pageField fld="19" hier="-1"/>
  </pageFields>
  <dataFields count="1">
    <dataField name="Count of S.No." fld="0" subtotal="count" baseField="17"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F5A8E23-8D01-4BC6-A9BF-986B2986BC6C}" sourceName="Gender">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3"/>
    <pivotTable tabId="4" name="PivotTable4"/>
    <pivotTable tabId="4" name="PivotTable5"/>
    <pivotTable tabId="19" name="PivotTable1"/>
    <pivotTable tabId="17" name="PivotTable9"/>
    <pivotTable tabId="21" name="PivotTable8"/>
    <pivotTable tabId="23"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hort" xr10:uid="{B9C474C3-19DE-49BA-B4A0-9EB7FDFDEAC1}" sourceName="Cohort">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4"/>
    <pivotTable tabId="4" name="PivotTable5"/>
    <pivotTable tabId="19" name="PivotTable1"/>
    <pivotTable tabId="17" name="PivotTable9"/>
    <pivotTable tabId="21" name="PivotTable8"/>
    <pivotTable tabId="23" name="PivotTable1"/>
  </pivotTables>
  <data>
    <tabular pivotCacheId="1">
      <items count="10">
        <i x="8" s="1"/>
        <i x="2" s="1"/>
        <i x="4" s="1"/>
        <i x="6" s="1"/>
        <i x="9" s="1"/>
        <i x="0" s="1"/>
        <i x="3" s="1"/>
        <i x="5" s="1"/>
        <i x="1"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titution_of_employment_at_registration" xr10:uid="{28E01649-B030-457C-88C9-87F6578ECB0B}" sourceName="Institution of employment at registration">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3"/>
    <pivotTable tabId="4" name="PivotTable4"/>
    <pivotTable tabId="4" name="PivotTable5"/>
    <pivotTable tabId="19" name="PivotTable1"/>
    <pivotTable tabId="17" name="PivotTable9"/>
    <pivotTable tabId="21" name="PivotTable8"/>
    <pivotTable tabId="23" name="PivotTable1"/>
  </pivotTables>
  <data>
    <tabular pivotCacheId="1">
      <items count="12">
        <i x="11" s="1"/>
        <i x="9" s="1"/>
        <i x="3" s="1"/>
        <i x="4" s="1"/>
        <i x="10" s="1"/>
        <i x="0" s="1"/>
        <i x="8" s="1"/>
        <i x="1" s="1"/>
        <i x="6" s="1"/>
        <i x="7" s="1"/>
        <i x="5"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titution_of_registration" xr10:uid="{F31A8711-44C8-4D9A-8CD7-328B3ED13D0A}" sourceName="Institution of registration ">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3"/>
    <pivotTable tabId="4" name="PivotTable4"/>
    <pivotTable tabId="4" name="PivotTable5"/>
    <pivotTable tabId="19" name="PivotTable1"/>
    <pivotTable tabId="17" name="PivotTable9"/>
    <pivotTable tabId="21" name="PivotTable8"/>
    <pivotTable tabId="23" name="PivotTable1"/>
  </pivotTables>
  <data>
    <tabular pivotCacheId="1">
      <items count="10">
        <i x="4" s="1"/>
        <i x="7" s="1"/>
        <i x="0" s="1"/>
        <i x="6" s="1"/>
        <i x="1" s="1"/>
        <i x="3" s="1"/>
        <i x="5" s="1"/>
        <i x="8" s="1"/>
        <i x="2" s="1"/>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3BD0074-2592-4FE7-9B9E-A7D21A4A6363}" cache="Slicer_Gender" caption="Gender" style="SlicerStyleLight2" rowHeight="241300"/>
  <slicer name="Cohort" xr10:uid="{C16EA34E-5F56-462B-ACE8-3571EAA4CED3}" cache="Slicer_Cohort" caption="Cohort" style="SlicerStyleLight2" rowHeight="241300"/>
  <slicer name="Institution of employment at registration" xr10:uid="{8AD44F6D-46B4-4DDD-8AE8-CAD71BF6F1F7}" cache="Slicer_Institution_of_employment_at_registration" caption="Institution of employment at registration" style="SlicerStyleLight2" rowHeight="241300"/>
  <slicer name="Institution of registration " xr10:uid="{14CEB7DA-E776-4E59-9E68-E69142871159}" cache="Slicer_Institution_of_registration" caption="Institution of registration " startItem="1"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I235" dT="2025-04-28T12:32:48.76" personId="{C03A3465-3BCF-4C27-B7A1-66C4DED2DA97}" id="{8043F2D6-00E2-4F36-9BCD-1CCA9D1D3BB3}">
    <text>which university in Malawi?</text>
  </threadedComment>
</ThreadedComment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5" Type="http://schemas.openxmlformats.org/officeDocument/2006/relationships/pivotTable" Target="../pivotTables/pivotTable14.xml"/><Relationship Id="rId4" Type="http://schemas.openxmlformats.org/officeDocument/2006/relationships/pivotTable" Target="../pivotTables/pivotTable1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5.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18.xml"/><Relationship Id="rId2" Type="http://schemas.openxmlformats.org/officeDocument/2006/relationships/pivotTable" Target="../pivotTables/pivotTable17.xml"/><Relationship Id="rId1" Type="http://schemas.openxmlformats.org/officeDocument/2006/relationships/pivotTable" Target="../pivotTables/pivotTable16.xml"/><Relationship Id="rId5" Type="http://schemas.openxmlformats.org/officeDocument/2006/relationships/drawing" Target="../drawings/drawing4.xml"/><Relationship Id="rId4" Type="http://schemas.openxmlformats.org/officeDocument/2006/relationships/pivotTable" Target="../pivotTables/pivotTable19.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21.xml"/><Relationship Id="rId1" Type="http://schemas.openxmlformats.org/officeDocument/2006/relationships/pivotTable" Target="../pivotTables/pivotTable20.xml"/></Relationships>
</file>

<file path=xl/worksheets/_rels/sheet14.xml.rels><?xml version="1.0" encoding="UTF-8" standalone="yes"?>
<Relationships xmlns="http://schemas.openxmlformats.org/package/2006/relationships"><Relationship Id="rId3" Type="http://schemas.openxmlformats.org/officeDocument/2006/relationships/pivotTable" Target="../pivotTables/pivotTable24.xml"/><Relationship Id="rId2" Type="http://schemas.openxmlformats.org/officeDocument/2006/relationships/pivotTable" Target="../pivotTables/pivotTable23.xml"/><Relationship Id="rId1" Type="http://schemas.openxmlformats.org/officeDocument/2006/relationships/pivotTable" Target="../pivotTables/pivotTable22.xml"/><Relationship Id="rId5" Type="http://schemas.openxmlformats.org/officeDocument/2006/relationships/drawing" Target="../drawings/drawing6.xml"/><Relationship Id="rId4" Type="http://schemas.openxmlformats.org/officeDocument/2006/relationships/pivotTable" Target="../pivotTables/pivotTable25.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26.xml"/></Relationships>
</file>

<file path=xl/worksheets/_rels/sheet16.xml.rels><?xml version="1.0" encoding="UTF-8" standalone="yes"?>
<Relationships xmlns="http://schemas.openxmlformats.org/package/2006/relationships"><Relationship Id="rId3" Type="http://schemas.openxmlformats.org/officeDocument/2006/relationships/pivotTable" Target="../pivotTables/pivotTable29.xml"/><Relationship Id="rId2" Type="http://schemas.openxmlformats.org/officeDocument/2006/relationships/pivotTable" Target="../pivotTables/pivotTable28.xml"/><Relationship Id="rId1" Type="http://schemas.openxmlformats.org/officeDocument/2006/relationships/pivotTable" Target="../pivotTables/pivotTable27.xml"/><Relationship Id="rId6" Type="http://schemas.openxmlformats.org/officeDocument/2006/relationships/drawing" Target="../drawings/drawing7.xml"/><Relationship Id="rId5" Type="http://schemas.openxmlformats.org/officeDocument/2006/relationships/pivotTable" Target="../pivotTables/pivotTable31.xml"/><Relationship Id="rId4" Type="http://schemas.openxmlformats.org/officeDocument/2006/relationships/pivotTable" Target="../pivotTables/pivotTable30.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33.xml"/><Relationship Id="rId1" Type="http://schemas.openxmlformats.org/officeDocument/2006/relationships/pivotTable" Target="../pivotTables/pivotTable32.xml"/></Relationships>
</file>

<file path=xl/worksheets/_rels/sheet18.xml.rels><?xml version="1.0" encoding="UTF-8" standalone="yes"?>
<Relationships xmlns="http://schemas.openxmlformats.org/package/2006/relationships"><Relationship Id="rId1" Type="http://schemas.openxmlformats.org/officeDocument/2006/relationships/pivotTable" Target="../pivotTables/pivotTable3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1:V53"/>
  <sheetViews>
    <sheetView showGridLines="0" topLeftCell="A16" zoomScale="48" zoomScaleNormal="48" workbookViewId="0">
      <selection activeCell="Q37" sqref="Q37"/>
    </sheetView>
  </sheetViews>
  <sheetFormatPr defaultRowHeight="14.45"/>
  <cols>
    <col min="7" max="7" width="19.85546875" customWidth="1"/>
    <col min="8" max="8" width="16.42578125" customWidth="1"/>
    <col min="9" max="9" width="13.85546875" customWidth="1"/>
    <col min="10" max="10" width="10.5703125" customWidth="1"/>
    <col min="15" max="15" width="36.5703125" bestFit="1" customWidth="1"/>
    <col min="16" max="18" width="37.140625" bestFit="1" customWidth="1"/>
    <col min="19" max="19" width="15.5703125" bestFit="1" customWidth="1"/>
    <col min="20" max="20" width="10.85546875" bestFit="1" customWidth="1"/>
    <col min="21" max="21" width="10.85546875" customWidth="1"/>
    <col min="22" max="22" width="9.85546875" customWidth="1"/>
    <col min="23" max="23" width="8.140625" customWidth="1"/>
    <col min="24" max="24" width="8.42578125" customWidth="1"/>
  </cols>
  <sheetData>
    <row r="1" spans="15:19">
      <c r="O1" s="16" t="s">
        <v>0</v>
      </c>
    </row>
    <row r="2" spans="15:19">
      <c r="O2" s="2" t="s">
        <v>1</v>
      </c>
      <c r="P2" s="2" t="s">
        <v>2</v>
      </c>
    </row>
    <row r="3" spans="15:19">
      <c r="O3" s="2" t="s">
        <v>3</v>
      </c>
      <c r="P3" t="s">
        <v>4</v>
      </c>
      <c r="Q3" t="s">
        <v>5</v>
      </c>
      <c r="R3" t="s">
        <v>6</v>
      </c>
      <c r="S3" t="s">
        <v>7</v>
      </c>
    </row>
    <row r="4" spans="15:19">
      <c r="O4" t="s">
        <v>8</v>
      </c>
      <c r="Q4">
        <v>1</v>
      </c>
      <c r="S4">
        <v>1</v>
      </c>
    </row>
    <row r="5" spans="15:19">
      <c r="O5" t="s">
        <v>9</v>
      </c>
      <c r="Q5">
        <v>4</v>
      </c>
      <c r="S5">
        <v>4</v>
      </c>
    </row>
    <row r="6" spans="15:19">
      <c r="O6" t="s">
        <v>10</v>
      </c>
      <c r="P6">
        <v>1</v>
      </c>
      <c r="Q6">
        <v>6</v>
      </c>
      <c r="S6">
        <v>7</v>
      </c>
    </row>
    <row r="7" spans="15:19">
      <c r="O7" t="s">
        <v>11</v>
      </c>
      <c r="P7">
        <v>2</v>
      </c>
      <c r="Q7">
        <v>13</v>
      </c>
      <c r="R7">
        <v>6</v>
      </c>
      <c r="S7">
        <v>21</v>
      </c>
    </row>
    <row r="8" spans="15:19">
      <c r="O8" t="s">
        <v>12</v>
      </c>
      <c r="P8">
        <v>6</v>
      </c>
      <c r="Q8">
        <v>8</v>
      </c>
      <c r="R8">
        <v>5</v>
      </c>
      <c r="S8">
        <v>19</v>
      </c>
    </row>
    <row r="9" spans="15:19">
      <c r="O9" t="s">
        <v>13</v>
      </c>
      <c r="P9">
        <v>3</v>
      </c>
      <c r="Q9">
        <v>7</v>
      </c>
      <c r="R9">
        <v>21</v>
      </c>
      <c r="S9">
        <v>31</v>
      </c>
    </row>
    <row r="10" spans="15:19">
      <c r="O10" t="s">
        <v>14</v>
      </c>
      <c r="Q10">
        <v>2</v>
      </c>
      <c r="R10">
        <v>2</v>
      </c>
      <c r="S10">
        <v>4</v>
      </c>
    </row>
    <row r="11" spans="15:19">
      <c r="O11" t="s">
        <v>15</v>
      </c>
      <c r="P11">
        <v>4</v>
      </c>
      <c r="Q11">
        <v>19</v>
      </c>
      <c r="R11">
        <v>13</v>
      </c>
      <c r="S11">
        <v>36</v>
      </c>
    </row>
    <row r="12" spans="15:19">
      <c r="O12" t="s">
        <v>16</v>
      </c>
      <c r="P12">
        <v>5</v>
      </c>
      <c r="Q12">
        <v>14</v>
      </c>
      <c r="R12">
        <v>8</v>
      </c>
      <c r="S12">
        <v>27</v>
      </c>
    </row>
    <row r="13" spans="15:19">
      <c r="O13" t="s">
        <v>17</v>
      </c>
      <c r="P13">
        <v>3</v>
      </c>
      <c r="Q13">
        <v>12</v>
      </c>
      <c r="R13">
        <v>5</v>
      </c>
      <c r="S13">
        <v>20</v>
      </c>
    </row>
    <row r="14" spans="15:19">
      <c r="O14" t="s">
        <v>18</v>
      </c>
      <c r="P14">
        <v>6</v>
      </c>
      <c r="Q14">
        <v>16</v>
      </c>
      <c r="R14">
        <v>2</v>
      </c>
      <c r="S14">
        <v>24</v>
      </c>
    </row>
    <row r="15" spans="15:19">
      <c r="O15" t="s">
        <v>19</v>
      </c>
      <c r="P15">
        <v>2</v>
      </c>
      <c r="Q15">
        <v>18</v>
      </c>
      <c r="R15">
        <v>6</v>
      </c>
      <c r="S15">
        <v>26</v>
      </c>
    </row>
    <row r="16" spans="15:19">
      <c r="O16" s="31" t="s">
        <v>7</v>
      </c>
      <c r="P16" s="30">
        <v>32</v>
      </c>
      <c r="Q16" s="30">
        <v>120</v>
      </c>
      <c r="R16" s="30">
        <v>68</v>
      </c>
      <c r="S16" s="30">
        <v>220</v>
      </c>
    </row>
    <row r="18" spans="15:19">
      <c r="O18" s="16" t="s">
        <v>20</v>
      </c>
    </row>
    <row r="19" spans="15:19">
      <c r="O19" s="2" t="s">
        <v>1</v>
      </c>
      <c r="P19" s="2" t="s">
        <v>2</v>
      </c>
    </row>
    <row r="20" spans="15:19">
      <c r="O20" s="2" t="s">
        <v>21</v>
      </c>
      <c r="P20" t="s">
        <v>4</v>
      </c>
      <c r="Q20" t="s">
        <v>5</v>
      </c>
      <c r="R20" t="s">
        <v>6</v>
      </c>
      <c r="S20" t="s">
        <v>7</v>
      </c>
    </row>
    <row r="21" spans="15:19">
      <c r="O21" t="s">
        <v>11</v>
      </c>
      <c r="P21">
        <v>1</v>
      </c>
      <c r="Q21">
        <v>12</v>
      </c>
      <c r="R21">
        <v>5</v>
      </c>
      <c r="S21">
        <v>18</v>
      </c>
    </row>
    <row r="22" spans="15:19">
      <c r="O22" t="s">
        <v>12</v>
      </c>
      <c r="P22">
        <v>4</v>
      </c>
      <c r="Q22">
        <v>5</v>
      </c>
      <c r="R22">
        <v>2</v>
      </c>
      <c r="S22">
        <v>11</v>
      </c>
    </row>
    <row r="23" spans="15:19">
      <c r="O23" t="s">
        <v>13</v>
      </c>
      <c r="Q23">
        <v>3</v>
      </c>
      <c r="R23">
        <v>17</v>
      </c>
      <c r="S23">
        <v>20</v>
      </c>
    </row>
    <row r="24" spans="15:19">
      <c r="O24" t="s">
        <v>14</v>
      </c>
      <c r="Q24">
        <v>4</v>
      </c>
      <c r="R24">
        <v>2</v>
      </c>
      <c r="S24">
        <v>6</v>
      </c>
    </row>
    <row r="25" spans="15:19">
      <c r="O25" t="s">
        <v>15</v>
      </c>
      <c r="P25">
        <v>5</v>
      </c>
      <c r="Q25">
        <v>15</v>
      </c>
      <c r="R25">
        <v>12</v>
      </c>
      <c r="S25">
        <v>32</v>
      </c>
    </row>
    <row r="26" spans="15:19">
      <c r="O26" t="s">
        <v>17</v>
      </c>
      <c r="P26">
        <v>5</v>
      </c>
      <c r="Q26">
        <v>14</v>
      </c>
      <c r="R26">
        <v>8</v>
      </c>
      <c r="S26">
        <v>27</v>
      </c>
    </row>
    <row r="27" spans="15:19">
      <c r="O27" t="s">
        <v>18</v>
      </c>
      <c r="P27">
        <v>3</v>
      </c>
      <c r="Q27">
        <v>5</v>
      </c>
      <c r="S27">
        <v>8</v>
      </c>
    </row>
    <row r="28" spans="15:19">
      <c r="O28" t="s">
        <v>19</v>
      </c>
      <c r="P28">
        <v>11</v>
      </c>
      <c r="Q28">
        <v>54</v>
      </c>
      <c r="R28">
        <v>15</v>
      </c>
      <c r="S28">
        <v>80</v>
      </c>
    </row>
    <row r="29" spans="15:19">
      <c r="O29" t="s">
        <v>16</v>
      </c>
      <c r="P29">
        <v>3</v>
      </c>
      <c r="Q29">
        <v>8</v>
      </c>
      <c r="R29">
        <v>7</v>
      </c>
      <c r="S29">
        <v>18</v>
      </c>
    </row>
    <row r="30" spans="15:19">
      <c r="O30" s="30" t="s">
        <v>7</v>
      </c>
      <c r="P30" s="30">
        <v>32</v>
      </c>
      <c r="Q30" s="30">
        <v>120</v>
      </c>
      <c r="R30" s="30">
        <v>68</v>
      </c>
      <c r="S30" s="30">
        <v>220</v>
      </c>
    </row>
    <row r="33" spans="6:22">
      <c r="F33" s="23"/>
      <c r="O33" s="78" t="s">
        <v>22</v>
      </c>
      <c r="P33" s="78"/>
      <c r="Q33" s="47" t="s">
        <v>23</v>
      </c>
    </row>
    <row r="34" spans="6:22">
      <c r="F34" s="23"/>
      <c r="O34" s="51" t="s">
        <v>24</v>
      </c>
      <c r="P34" s="48">
        <f ca="1">AVERAGE(Fellows!U2:U221)</f>
        <v>59.702127659574465</v>
      </c>
      <c r="Q34" s="30">
        <f>GETPIVOTDATA("S.No.",'By Cohort'!$A$27,"Current PhD Status (Completed/In Progress)","Completed")</f>
        <v>188</v>
      </c>
    </row>
    <row r="35" spans="6:22">
      <c r="F35" s="23"/>
      <c r="O35" s="52" t="s">
        <v>25</v>
      </c>
      <c r="P35" s="49">
        <f ca="1">P34/12</f>
        <v>4.9751773049645385</v>
      </c>
    </row>
    <row r="36" spans="6:22">
      <c r="F36" s="23"/>
      <c r="O36" s="46" t="s">
        <v>26</v>
      </c>
      <c r="P36" s="49">
        <f ca="1">STDEV(Fellows!U2:U221)</f>
        <v>19.819414555173399</v>
      </c>
    </row>
    <row r="37" spans="6:22">
      <c r="F37" s="23"/>
      <c r="O37" s="46" t="s">
        <v>27</v>
      </c>
      <c r="P37" s="50">
        <f ca="1">MEDIAN(Fellows!U2:U221)</f>
        <v>57</v>
      </c>
      <c r="Q37" s="3" t="s">
        <v>28</v>
      </c>
      <c r="R37">
        <f ca="1">MAX(Fellows!U2:U221)</f>
        <v>139</v>
      </c>
    </row>
    <row r="38" spans="6:22">
      <c r="F38" s="23"/>
      <c r="O38" s="46" t="s">
        <v>29</v>
      </c>
      <c r="P38" s="49">
        <f ca="1">P37/12</f>
        <v>4.75</v>
      </c>
      <c r="Q38" s="3" t="s">
        <v>30</v>
      </c>
      <c r="R38">
        <f ca="1">MIN(Fellows!U2:U221)</f>
        <v>22</v>
      </c>
    </row>
    <row r="39" spans="6:22">
      <c r="F39" s="23"/>
    </row>
    <row r="40" spans="6:22" ht="101.45">
      <c r="F40" s="23"/>
      <c r="Q40" s="62" t="s">
        <v>3</v>
      </c>
      <c r="R40" s="6" t="s">
        <v>31</v>
      </c>
      <c r="S40" s="6" t="s">
        <v>32</v>
      </c>
      <c r="T40" s="6" t="s">
        <v>33</v>
      </c>
      <c r="U40" s="6" t="s">
        <v>34</v>
      </c>
      <c r="V40" s="6" t="s">
        <v>35</v>
      </c>
    </row>
    <row r="41" spans="6:22">
      <c r="F41" s="23"/>
      <c r="Q41" t="s">
        <v>8</v>
      </c>
      <c r="R41" s="61">
        <v>1</v>
      </c>
      <c r="S41" s="61">
        <v>81</v>
      </c>
      <c r="T41" s="61" t="e">
        <v>#DIV/0!</v>
      </c>
      <c r="U41" s="61">
        <v>81</v>
      </c>
      <c r="V41" s="61">
        <v>81</v>
      </c>
    </row>
    <row r="42" spans="6:22">
      <c r="F42" s="23"/>
      <c r="Q42" t="s">
        <v>9</v>
      </c>
      <c r="R42" s="61">
        <v>4</v>
      </c>
      <c r="S42" s="61">
        <v>66.5</v>
      </c>
      <c r="T42" s="61">
        <v>12.288205727444508</v>
      </c>
      <c r="U42" s="61">
        <v>82</v>
      </c>
      <c r="V42" s="61">
        <v>52</v>
      </c>
    </row>
    <row r="43" spans="6:22">
      <c r="Q43" t="s">
        <v>10</v>
      </c>
      <c r="R43" s="61">
        <v>7</v>
      </c>
      <c r="S43" s="61">
        <v>70.333333333333329</v>
      </c>
      <c r="T43" s="61">
        <v>17.037214169771605</v>
      </c>
      <c r="U43" s="61">
        <v>99</v>
      </c>
      <c r="V43" s="61">
        <v>55</v>
      </c>
    </row>
    <row r="44" spans="6:22">
      <c r="Q44" t="s">
        <v>11</v>
      </c>
      <c r="R44" s="61">
        <v>21</v>
      </c>
      <c r="S44" s="61">
        <v>63.10526315789474</v>
      </c>
      <c r="T44" s="61">
        <v>18.961641797300228</v>
      </c>
      <c r="U44" s="61">
        <v>107</v>
      </c>
      <c r="V44" s="61">
        <v>37</v>
      </c>
    </row>
    <row r="45" spans="6:22">
      <c r="Q45" t="s">
        <v>12</v>
      </c>
      <c r="R45" s="61">
        <v>19</v>
      </c>
      <c r="S45" s="61">
        <v>61.846153846153847</v>
      </c>
      <c r="T45" s="61">
        <v>19.527101482495862</v>
      </c>
      <c r="U45" s="61">
        <v>101</v>
      </c>
      <c r="V45" s="61">
        <v>36</v>
      </c>
    </row>
    <row r="46" spans="6:22">
      <c r="Q46" t="s">
        <v>13</v>
      </c>
      <c r="R46" s="61">
        <v>31</v>
      </c>
      <c r="S46" s="61">
        <v>41.464285714285715</v>
      </c>
      <c r="T46" s="61">
        <v>11.321831231468799</v>
      </c>
      <c r="U46" s="61">
        <v>61</v>
      </c>
      <c r="V46" s="61">
        <v>24</v>
      </c>
    </row>
    <row r="47" spans="6:22">
      <c r="Q47" t="s">
        <v>14</v>
      </c>
      <c r="R47" s="61">
        <v>4</v>
      </c>
      <c r="S47" s="61">
        <v>51.75</v>
      </c>
      <c r="T47" s="61">
        <v>7.4105780251385696</v>
      </c>
      <c r="U47" s="61">
        <v>58</v>
      </c>
      <c r="V47" s="61">
        <v>42</v>
      </c>
    </row>
    <row r="48" spans="6:22">
      <c r="Q48" t="s">
        <v>15</v>
      </c>
      <c r="R48" s="61">
        <v>36</v>
      </c>
      <c r="S48" s="61">
        <v>60.40625</v>
      </c>
      <c r="T48" s="61">
        <v>23.305626310870419</v>
      </c>
      <c r="U48" s="61">
        <v>139</v>
      </c>
      <c r="V48" s="61">
        <v>22</v>
      </c>
    </row>
    <row r="49" spans="17:22">
      <c r="Q49" t="s">
        <v>16</v>
      </c>
      <c r="R49" s="61">
        <v>27</v>
      </c>
      <c r="S49" s="61">
        <v>60.954545454545453</v>
      </c>
      <c r="T49" s="61">
        <v>18.992422731503243</v>
      </c>
      <c r="U49" s="61">
        <v>105</v>
      </c>
      <c r="V49" s="61">
        <v>28</v>
      </c>
    </row>
    <row r="50" spans="17:22">
      <c r="Q50" t="s">
        <v>17</v>
      </c>
      <c r="R50" s="61">
        <v>20</v>
      </c>
      <c r="S50" s="61">
        <v>62.823529411764703</v>
      </c>
      <c r="T50" s="61">
        <v>21.307965922741342</v>
      </c>
      <c r="U50" s="61">
        <v>115</v>
      </c>
      <c r="V50" s="61">
        <v>33</v>
      </c>
    </row>
    <row r="51" spans="17:22">
      <c r="Q51" t="s">
        <v>18</v>
      </c>
      <c r="R51" s="61">
        <v>24</v>
      </c>
      <c r="S51" s="61">
        <v>66.166666666666671</v>
      </c>
      <c r="T51" s="61">
        <v>14.653849122931732</v>
      </c>
      <c r="U51" s="61">
        <v>104</v>
      </c>
      <c r="V51" s="61">
        <v>50</v>
      </c>
    </row>
    <row r="52" spans="17:22">
      <c r="Q52" t="s">
        <v>19</v>
      </c>
      <c r="R52" s="61">
        <v>26</v>
      </c>
      <c r="S52" s="61">
        <v>64.625</v>
      </c>
      <c r="T52" s="61">
        <v>19.602157157246527</v>
      </c>
      <c r="U52" s="61">
        <v>101</v>
      </c>
      <c r="V52" s="61">
        <v>32</v>
      </c>
    </row>
    <row r="53" spans="17:22">
      <c r="Q53" t="s">
        <v>7</v>
      </c>
      <c r="R53" s="61">
        <v>220</v>
      </c>
      <c r="S53" s="61">
        <v>59.702127659574465</v>
      </c>
      <c r="T53" s="61">
        <v>19.819414555173399</v>
      </c>
      <c r="U53" s="61">
        <v>139</v>
      </c>
      <c r="V53" s="61">
        <v>22</v>
      </c>
    </row>
  </sheetData>
  <mergeCells count="1">
    <mergeCell ref="O33:P33"/>
  </mergeCells>
  <conditionalFormatting pivot="1" sqref="P4:S15">
    <cfRule type="dataBar" priority="2">
      <dataBar>
        <cfvo type="min"/>
        <cfvo type="max"/>
        <color rgb="FFFF555A"/>
      </dataBar>
      <extLst>
        <ext xmlns:x14="http://schemas.microsoft.com/office/spreadsheetml/2009/9/main" uri="{B025F937-C7B1-47D3-B67F-A62EFF666E3E}">
          <x14:id>{18AE3CCF-3AB3-48E1-A1F1-5E07548D94BE}</x14:id>
        </ext>
      </extLst>
    </cfRule>
  </conditionalFormatting>
  <conditionalFormatting pivot="1" sqref="P21:S28">
    <cfRule type="dataBar" priority="1">
      <dataBar>
        <cfvo type="min"/>
        <cfvo type="max"/>
        <color rgb="FF008AEF"/>
      </dataBar>
      <extLst>
        <ext xmlns:x14="http://schemas.microsoft.com/office/spreadsheetml/2009/9/main" uri="{B025F937-C7B1-47D3-B67F-A62EFF666E3E}">
          <x14:id>{723FB97E-3EFA-4B22-A5C5-835723E91AE8}</x14:id>
        </ext>
      </extLst>
    </cfRule>
  </conditionalFormatting>
  <pageMargins left="0.7" right="0.7" top="0.75" bottom="0.75" header="0.3" footer="0.3"/>
  <pageSetup paperSize="9" orientation="portrait" r:id="rId4"/>
  <drawing r:id="rId5"/>
  <extLst>
    <ext xmlns:x14="http://schemas.microsoft.com/office/spreadsheetml/2009/9/main" uri="{78C0D931-6437-407d-A8EE-F0AAD7539E65}">
      <x14:conditionalFormattings>
        <x14:conditionalFormatting xmlns:xm="http://schemas.microsoft.com/office/excel/2006/main" pivot="1">
          <x14:cfRule type="dataBar" id="{18AE3CCF-3AB3-48E1-A1F1-5E07548D94BE}">
            <x14:dataBar minLength="0" maxLength="100" border="1" negativeBarBorderColorSameAsPositive="0">
              <x14:cfvo type="autoMin"/>
              <x14:cfvo type="autoMax"/>
              <x14:borderColor rgb="FFFF555A"/>
              <x14:negativeFillColor rgb="FFFF0000"/>
              <x14:negativeBorderColor rgb="FFFF0000"/>
              <x14:axisColor rgb="FF000000"/>
            </x14:dataBar>
          </x14:cfRule>
          <xm:sqref>P4:S15</xm:sqref>
        </x14:conditionalFormatting>
        <x14:conditionalFormatting xmlns:xm="http://schemas.microsoft.com/office/excel/2006/main" pivot="1">
          <x14:cfRule type="dataBar" id="{723FB97E-3EFA-4B22-A5C5-835723E91AE8}">
            <x14:dataBar minLength="0" maxLength="100" gradient="0">
              <x14:cfvo type="autoMin"/>
              <x14:cfvo type="autoMax"/>
              <x14:negativeFillColor rgb="FFFF0000"/>
              <x14:axisColor rgb="FF000000"/>
            </x14:dataBar>
          </x14:cfRule>
          <xm:sqref>P21:S28</xm:sqref>
        </x14:conditionalFormatting>
      </x14:conditionalFormattings>
    </ext>
    <ext xmlns:x14="http://schemas.microsoft.com/office/spreadsheetml/2009/9/main" uri="{A8765BA9-456A-4dab-B4F3-ACF838C121DE}">
      <x14:slicerList>
        <x14:slicer r:id="rId6"/>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E9E3C-0A58-4F0D-B847-EB5CB38BF1E9}">
  <dimension ref="A3:K108"/>
  <sheetViews>
    <sheetView workbookViewId="0">
      <selection activeCell="B14" sqref="B14:C14"/>
    </sheetView>
  </sheetViews>
  <sheetFormatPr defaultRowHeight="14.45"/>
  <cols>
    <col min="1" max="1" width="13" bestFit="1" customWidth="1"/>
    <col min="2" max="2" width="21.85546875" customWidth="1"/>
    <col min="3" max="3" width="21.5703125" customWidth="1"/>
    <col min="4" max="4" width="10.7109375" bestFit="1" customWidth="1"/>
    <col min="5" max="5" width="26.140625" bestFit="1" customWidth="1"/>
    <col min="6" max="6" width="10.7109375" bestFit="1" customWidth="1"/>
    <col min="7" max="7" width="30.85546875" bestFit="1" customWidth="1"/>
    <col min="8" max="8" width="26" bestFit="1" customWidth="1"/>
    <col min="9" max="10" width="9.28515625" bestFit="1" customWidth="1"/>
    <col min="11" max="11" width="10.7109375" bestFit="1" customWidth="1"/>
    <col min="12" max="14" width="27.85546875" bestFit="1" customWidth="1"/>
    <col min="15" max="15" width="10.7109375" bestFit="1" customWidth="1"/>
    <col min="16" max="28" width="9.28515625" bestFit="1" customWidth="1"/>
    <col min="29" max="29" width="10.7109375" bestFit="1" customWidth="1"/>
    <col min="30" max="31" width="6.85546875" bestFit="1" customWidth="1"/>
    <col min="32" max="32" width="6.5703125" bestFit="1" customWidth="1"/>
    <col min="33" max="34" width="6.85546875" bestFit="1" customWidth="1"/>
    <col min="35" max="35" width="6.5703125" bestFit="1" customWidth="1"/>
    <col min="36" max="37" width="6.85546875" bestFit="1" customWidth="1"/>
    <col min="38" max="38" width="7.5703125" bestFit="1" customWidth="1"/>
    <col min="39" max="39" width="10.7109375" bestFit="1" customWidth="1"/>
  </cols>
  <sheetData>
    <row r="3" spans="1:11">
      <c r="A3" s="2" t="s">
        <v>1</v>
      </c>
      <c r="B3" s="2" t="s">
        <v>2</v>
      </c>
      <c r="H3" s="2" t="s">
        <v>1</v>
      </c>
      <c r="I3" s="2" t="s">
        <v>49</v>
      </c>
    </row>
    <row r="4" spans="1:11">
      <c r="A4" s="2" t="s">
        <v>50</v>
      </c>
      <c r="B4" t="s">
        <v>6</v>
      </c>
      <c r="C4" t="s">
        <v>5</v>
      </c>
      <c r="D4" t="s">
        <v>4</v>
      </c>
      <c r="E4" t="s">
        <v>918</v>
      </c>
      <c r="F4" t="s">
        <v>7</v>
      </c>
      <c r="H4" s="2" t="s">
        <v>2</v>
      </c>
      <c r="I4" t="s">
        <v>40</v>
      </c>
      <c r="J4" t="s">
        <v>41</v>
      </c>
      <c r="K4" t="s">
        <v>7</v>
      </c>
    </row>
    <row r="5" spans="1:11">
      <c r="A5">
        <v>1</v>
      </c>
      <c r="B5">
        <v>6</v>
      </c>
      <c r="C5">
        <v>14</v>
      </c>
      <c r="F5">
        <v>20</v>
      </c>
      <c r="H5" t="s">
        <v>6</v>
      </c>
      <c r="I5">
        <v>38</v>
      </c>
      <c r="J5">
        <v>30</v>
      </c>
      <c r="K5">
        <v>68</v>
      </c>
    </row>
    <row r="6" spans="1:11">
      <c r="A6">
        <v>2</v>
      </c>
      <c r="B6">
        <v>6</v>
      </c>
      <c r="C6">
        <v>9</v>
      </c>
      <c r="D6">
        <v>1</v>
      </c>
      <c r="F6">
        <v>16</v>
      </c>
      <c r="H6" t="s">
        <v>5</v>
      </c>
      <c r="I6">
        <v>67</v>
      </c>
      <c r="J6">
        <v>53</v>
      </c>
      <c r="K6">
        <v>120</v>
      </c>
    </row>
    <row r="7" spans="1:11">
      <c r="A7">
        <v>3</v>
      </c>
      <c r="B7">
        <v>10</v>
      </c>
      <c r="C7">
        <v>8</v>
      </c>
      <c r="D7">
        <v>3</v>
      </c>
      <c r="F7">
        <v>21</v>
      </c>
      <c r="H7" t="s">
        <v>4</v>
      </c>
      <c r="I7">
        <v>19</v>
      </c>
      <c r="J7">
        <v>13</v>
      </c>
      <c r="K7">
        <v>32</v>
      </c>
    </row>
    <row r="8" spans="1:11">
      <c r="A8">
        <v>4</v>
      </c>
      <c r="B8">
        <v>6</v>
      </c>
      <c r="C8">
        <v>19</v>
      </c>
      <c r="D8">
        <v>1</v>
      </c>
      <c r="F8">
        <v>26</v>
      </c>
      <c r="H8" t="s">
        <v>7</v>
      </c>
      <c r="I8">
        <v>124</v>
      </c>
      <c r="J8">
        <v>96</v>
      </c>
      <c r="K8">
        <v>220</v>
      </c>
    </row>
    <row r="9" spans="1:11">
      <c r="A9">
        <v>5</v>
      </c>
      <c r="B9">
        <v>3</v>
      </c>
      <c r="C9">
        <v>15</v>
      </c>
      <c r="D9">
        <v>2</v>
      </c>
      <c r="F9">
        <v>20</v>
      </c>
    </row>
    <row r="10" spans="1:11">
      <c r="A10">
        <v>6</v>
      </c>
      <c r="B10">
        <v>12</v>
      </c>
      <c r="C10">
        <v>11</v>
      </c>
      <c r="D10">
        <v>1</v>
      </c>
      <c r="F10">
        <v>24</v>
      </c>
    </row>
    <row r="11" spans="1:11">
      <c r="A11">
        <v>7</v>
      </c>
      <c r="B11">
        <v>11</v>
      </c>
      <c r="C11">
        <v>13</v>
      </c>
      <c r="F11">
        <v>24</v>
      </c>
    </row>
    <row r="12" spans="1:11">
      <c r="A12">
        <v>8</v>
      </c>
      <c r="B12">
        <v>6</v>
      </c>
      <c r="C12">
        <v>11</v>
      </c>
      <c r="D12">
        <v>6</v>
      </c>
      <c r="F12">
        <v>23</v>
      </c>
    </row>
    <row r="13" spans="1:11">
      <c r="A13">
        <v>9</v>
      </c>
      <c r="B13">
        <v>3</v>
      </c>
      <c r="C13">
        <v>12</v>
      </c>
      <c r="D13">
        <v>7</v>
      </c>
      <c r="F13">
        <v>22</v>
      </c>
    </row>
    <row r="14" spans="1:11">
      <c r="A14">
        <v>10</v>
      </c>
      <c r="B14">
        <v>5</v>
      </c>
      <c r="C14">
        <v>8</v>
      </c>
      <c r="D14">
        <v>11</v>
      </c>
      <c r="F14">
        <v>24</v>
      </c>
    </row>
    <row r="15" spans="1:11">
      <c r="A15">
        <v>11</v>
      </c>
      <c r="E15">
        <v>20</v>
      </c>
      <c r="F15">
        <v>20</v>
      </c>
    </row>
    <row r="16" spans="1:11">
      <c r="A16" t="s">
        <v>7</v>
      </c>
      <c r="B16">
        <v>68</v>
      </c>
      <c r="C16">
        <v>120</v>
      </c>
      <c r="D16">
        <v>32</v>
      </c>
      <c r="E16">
        <v>20</v>
      </c>
      <c r="F16">
        <v>240</v>
      </c>
    </row>
    <row r="27" spans="1:4">
      <c r="A27" s="2" t="s">
        <v>1</v>
      </c>
      <c r="B27" s="2" t="s">
        <v>36</v>
      </c>
    </row>
    <row r="28" spans="1:4">
      <c r="A28" s="2" t="s">
        <v>50</v>
      </c>
      <c r="B28" t="s">
        <v>37</v>
      </c>
      <c r="C28" t="s">
        <v>43</v>
      </c>
      <c r="D28" t="s">
        <v>7</v>
      </c>
    </row>
    <row r="29" spans="1:4">
      <c r="A29">
        <v>1</v>
      </c>
      <c r="B29">
        <v>20</v>
      </c>
      <c r="D29">
        <v>20</v>
      </c>
    </row>
    <row r="30" spans="1:4">
      <c r="A30">
        <v>2</v>
      </c>
      <c r="B30">
        <v>15</v>
      </c>
      <c r="C30">
        <v>1</v>
      </c>
      <c r="D30">
        <v>16</v>
      </c>
    </row>
    <row r="31" spans="1:4">
      <c r="A31">
        <v>3</v>
      </c>
      <c r="B31">
        <v>18</v>
      </c>
      <c r="C31">
        <v>3</v>
      </c>
      <c r="D31">
        <v>21</v>
      </c>
    </row>
    <row r="32" spans="1:4">
      <c r="A32">
        <v>4</v>
      </c>
      <c r="B32">
        <v>25</v>
      </c>
      <c r="C32">
        <v>1</v>
      </c>
      <c r="D32">
        <v>26</v>
      </c>
    </row>
    <row r="33" spans="1:4">
      <c r="A33">
        <v>5</v>
      </c>
      <c r="B33">
        <v>18</v>
      </c>
      <c r="C33">
        <v>2</v>
      </c>
      <c r="D33">
        <v>20</v>
      </c>
    </row>
    <row r="34" spans="1:4">
      <c r="A34">
        <v>6</v>
      </c>
      <c r="B34">
        <v>23</v>
      </c>
      <c r="C34">
        <v>1</v>
      </c>
      <c r="D34">
        <v>24</v>
      </c>
    </row>
    <row r="35" spans="1:4">
      <c r="A35">
        <v>7</v>
      </c>
      <c r="B35">
        <v>24</v>
      </c>
      <c r="D35">
        <v>24</v>
      </c>
    </row>
    <row r="36" spans="1:4">
      <c r="A36">
        <v>8</v>
      </c>
      <c r="B36">
        <v>17</v>
      </c>
      <c r="C36">
        <v>6</v>
      </c>
      <c r="D36">
        <v>23</v>
      </c>
    </row>
    <row r="37" spans="1:4">
      <c r="A37">
        <v>9</v>
      </c>
      <c r="B37">
        <v>15</v>
      </c>
      <c r="C37">
        <v>7</v>
      </c>
      <c r="D37">
        <v>22</v>
      </c>
    </row>
    <row r="38" spans="1:4">
      <c r="A38">
        <v>10</v>
      </c>
      <c r="B38">
        <v>13</v>
      </c>
      <c r="C38">
        <v>11</v>
      </c>
      <c r="D38">
        <v>24</v>
      </c>
    </row>
    <row r="39" spans="1:4">
      <c r="A39">
        <v>11</v>
      </c>
      <c r="C39">
        <v>20</v>
      </c>
      <c r="D39">
        <v>20</v>
      </c>
    </row>
    <row r="40" spans="1:4">
      <c r="A40" t="s">
        <v>7</v>
      </c>
      <c r="B40">
        <v>188</v>
      </c>
      <c r="C40">
        <v>52</v>
      </c>
      <c r="D40">
        <v>240</v>
      </c>
    </row>
    <row r="68" spans="1:4">
      <c r="A68" s="2" t="s">
        <v>60</v>
      </c>
      <c r="B68" t="s">
        <v>919</v>
      </c>
    </row>
    <row r="69" spans="1:4">
      <c r="A69" s="2" t="s">
        <v>2</v>
      </c>
      <c r="B69" t="s">
        <v>919</v>
      </c>
    </row>
    <row r="71" spans="1:4">
      <c r="A71" s="2" t="s">
        <v>1</v>
      </c>
      <c r="B71" s="2" t="s">
        <v>49</v>
      </c>
    </row>
    <row r="72" spans="1:4">
      <c r="A72" s="2" t="s">
        <v>50</v>
      </c>
      <c r="B72" t="s">
        <v>40</v>
      </c>
      <c r="C72" t="s">
        <v>41</v>
      </c>
      <c r="D72" t="s">
        <v>7</v>
      </c>
    </row>
    <row r="73" spans="1:4">
      <c r="A73">
        <v>1</v>
      </c>
      <c r="B73">
        <v>7</v>
      </c>
      <c r="C73">
        <v>13</v>
      </c>
      <c r="D73">
        <v>20</v>
      </c>
    </row>
    <row r="74" spans="1:4">
      <c r="A74">
        <v>2</v>
      </c>
      <c r="B74">
        <v>7</v>
      </c>
      <c r="C74">
        <v>9</v>
      </c>
      <c r="D74">
        <v>16</v>
      </c>
    </row>
    <row r="75" spans="1:4">
      <c r="A75">
        <v>3</v>
      </c>
      <c r="B75">
        <v>12</v>
      </c>
      <c r="C75">
        <v>9</v>
      </c>
      <c r="D75">
        <v>21</v>
      </c>
    </row>
    <row r="76" spans="1:4">
      <c r="A76">
        <v>4</v>
      </c>
      <c r="B76">
        <v>12</v>
      </c>
      <c r="C76">
        <v>14</v>
      </c>
      <c r="D76">
        <v>26</v>
      </c>
    </row>
    <row r="77" spans="1:4">
      <c r="A77">
        <v>5</v>
      </c>
      <c r="B77">
        <v>11</v>
      </c>
      <c r="C77">
        <v>9</v>
      </c>
      <c r="D77">
        <v>20</v>
      </c>
    </row>
    <row r="78" spans="1:4">
      <c r="A78">
        <v>6</v>
      </c>
      <c r="B78">
        <v>15</v>
      </c>
      <c r="C78">
        <v>9</v>
      </c>
      <c r="D78">
        <v>24</v>
      </c>
    </row>
    <row r="79" spans="1:4">
      <c r="A79">
        <v>7</v>
      </c>
      <c r="B79">
        <v>18</v>
      </c>
      <c r="C79">
        <v>6</v>
      </c>
      <c r="D79">
        <v>24</v>
      </c>
    </row>
    <row r="80" spans="1:4">
      <c r="A80">
        <v>8</v>
      </c>
      <c r="B80">
        <v>14</v>
      </c>
      <c r="C80">
        <v>9</v>
      </c>
      <c r="D80">
        <v>23</v>
      </c>
    </row>
    <row r="81" spans="1:4">
      <c r="A81">
        <v>9</v>
      </c>
      <c r="B81">
        <v>13</v>
      </c>
      <c r="C81">
        <v>9</v>
      </c>
      <c r="D81">
        <v>22</v>
      </c>
    </row>
    <row r="82" spans="1:4">
      <c r="A82">
        <v>10</v>
      </c>
      <c r="B82">
        <v>15</v>
      </c>
      <c r="C82">
        <v>9</v>
      </c>
      <c r="D82">
        <v>24</v>
      </c>
    </row>
    <row r="83" spans="1:4">
      <c r="A83">
        <v>11</v>
      </c>
      <c r="B83">
        <v>11</v>
      </c>
      <c r="C83">
        <v>9</v>
      </c>
      <c r="D83">
        <v>20</v>
      </c>
    </row>
    <row r="84" spans="1:4">
      <c r="A84" t="s">
        <v>7</v>
      </c>
      <c r="B84">
        <v>135</v>
      </c>
      <c r="C84">
        <v>105</v>
      </c>
      <c r="D84">
        <v>240</v>
      </c>
    </row>
    <row r="91" spans="1:4">
      <c r="A91" s="2" t="s">
        <v>60</v>
      </c>
      <c r="B91" t="s">
        <v>919</v>
      </c>
    </row>
    <row r="92" spans="1:4">
      <c r="A92" s="2" t="s">
        <v>2</v>
      </c>
      <c r="B92" t="s">
        <v>38</v>
      </c>
    </row>
    <row r="94" spans="1:4">
      <c r="A94" s="2" t="s">
        <v>1</v>
      </c>
      <c r="B94" s="2" t="s">
        <v>49</v>
      </c>
    </row>
    <row r="95" spans="1:4">
      <c r="A95" s="2" t="s">
        <v>3</v>
      </c>
      <c r="B95" t="s">
        <v>40</v>
      </c>
      <c r="C95" t="s">
        <v>41</v>
      </c>
      <c r="D95" t="s">
        <v>7</v>
      </c>
    </row>
    <row r="96" spans="1:4">
      <c r="A96" t="s">
        <v>8</v>
      </c>
      <c r="C96">
        <v>1</v>
      </c>
      <c r="D96">
        <v>1</v>
      </c>
    </row>
    <row r="97" spans="1:4">
      <c r="A97" t="s">
        <v>9</v>
      </c>
      <c r="B97">
        <v>1</v>
      </c>
      <c r="C97">
        <v>3</v>
      </c>
      <c r="D97">
        <v>4</v>
      </c>
    </row>
    <row r="98" spans="1:4">
      <c r="A98" t="s">
        <v>10</v>
      </c>
      <c r="B98">
        <v>4</v>
      </c>
      <c r="C98">
        <v>2</v>
      </c>
      <c r="D98">
        <v>6</v>
      </c>
    </row>
    <row r="99" spans="1:4">
      <c r="A99" t="s">
        <v>11</v>
      </c>
      <c r="B99">
        <v>6</v>
      </c>
      <c r="C99">
        <v>13</v>
      </c>
      <c r="D99">
        <v>19</v>
      </c>
    </row>
    <row r="100" spans="1:4">
      <c r="A100" t="s">
        <v>12</v>
      </c>
      <c r="B100">
        <v>11</v>
      </c>
      <c r="C100">
        <v>2</v>
      </c>
      <c r="D100">
        <v>13</v>
      </c>
    </row>
    <row r="101" spans="1:4">
      <c r="A101" t="s">
        <v>13</v>
      </c>
      <c r="B101">
        <v>15</v>
      </c>
      <c r="C101">
        <v>13</v>
      </c>
      <c r="D101">
        <v>28</v>
      </c>
    </row>
    <row r="102" spans="1:4">
      <c r="A102" t="s">
        <v>14</v>
      </c>
      <c r="B102">
        <v>2</v>
      </c>
      <c r="C102">
        <v>2</v>
      </c>
      <c r="D102">
        <v>4</v>
      </c>
    </row>
    <row r="103" spans="1:4">
      <c r="A103" t="s">
        <v>15</v>
      </c>
      <c r="B103">
        <v>18</v>
      </c>
      <c r="C103">
        <v>14</v>
      </c>
      <c r="D103">
        <v>32</v>
      </c>
    </row>
    <row r="104" spans="1:4">
      <c r="A104" t="s">
        <v>16</v>
      </c>
      <c r="B104">
        <v>8</v>
      </c>
      <c r="C104">
        <v>14</v>
      </c>
      <c r="D104">
        <v>22</v>
      </c>
    </row>
    <row r="105" spans="1:4">
      <c r="A105" t="s">
        <v>17</v>
      </c>
      <c r="B105">
        <v>14</v>
      </c>
      <c r="C105">
        <v>3</v>
      </c>
      <c r="D105">
        <v>17</v>
      </c>
    </row>
    <row r="106" spans="1:4">
      <c r="A106" t="s">
        <v>18</v>
      </c>
      <c r="B106">
        <v>9</v>
      </c>
      <c r="C106">
        <v>9</v>
      </c>
      <c r="D106">
        <v>18</v>
      </c>
    </row>
    <row r="107" spans="1:4">
      <c r="A107" t="s">
        <v>19</v>
      </c>
      <c r="B107">
        <v>17</v>
      </c>
      <c r="C107">
        <v>7</v>
      </c>
      <c r="D107">
        <v>24</v>
      </c>
    </row>
    <row r="108" spans="1:4">
      <c r="A108" t="s">
        <v>7</v>
      </c>
      <c r="B108">
        <v>105</v>
      </c>
      <c r="C108">
        <v>83</v>
      </c>
      <c r="D108">
        <v>188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D22"/>
  <sheetViews>
    <sheetView topLeftCell="A10" workbookViewId="0">
      <selection activeCell="A10" sqref="A10"/>
    </sheetView>
  </sheetViews>
  <sheetFormatPr defaultRowHeight="14.45"/>
  <cols>
    <col min="1" max="1" width="39.42578125" bestFit="1" customWidth="1"/>
    <col min="2" max="3" width="9.28515625" bestFit="1" customWidth="1"/>
    <col min="4" max="5" width="10.7109375" bestFit="1" customWidth="1"/>
    <col min="10" max="10" width="20.5703125" customWidth="1"/>
    <col min="11" max="11" width="13" bestFit="1" customWidth="1"/>
  </cols>
  <sheetData>
    <row r="4" spans="1:4">
      <c r="A4" s="2" t="s">
        <v>36</v>
      </c>
      <c r="B4" t="s">
        <v>919</v>
      </c>
    </row>
    <row r="6" spans="1:4">
      <c r="A6" s="2" t="s">
        <v>1</v>
      </c>
      <c r="B6" s="2" t="s">
        <v>49</v>
      </c>
    </row>
    <row r="7" spans="1:4">
      <c r="A7" s="2" t="s">
        <v>60</v>
      </c>
      <c r="B7" t="s">
        <v>40</v>
      </c>
      <c r="C7" t="s">
        <v>41</v>
      </c>
      <c r="D7" t="s">
        <v>7</v>
      </c>
    </row>
    <row r="8" spans="1:4">
      <c r="A8" t="s">
        <v>920</v>
      </c>
      <c r="B8">
        <v>30</v>
      </c>
      <c r="C8">
        <v>22</v>
      </c>
      <c r="D8">
        <v>52</v>
      </c>
    </row>
    <row r="9" spans="1:4">
      <c r="A9" t="s">
        <v>921</v>
      </c>
      <c r="B9">
        <v>1</v>
      </c>
      <c r="C9">
        <v>2</v>
      </c>
      <c r="D9">
        <v>3</v>
      </c>
    </row>
    <row r="10" spans="1:4">
      <c r="A10" t="s">
        <v>922</v>
      </c>
      <c r="B10">
        <v>2</v>
      </c>
      <c r="C10">
        <v>3</v>
      </c>
      <c r="D10">
        <v>5</v>
      </c>
    </row>
    <row r="11" spans="1:4">
      <c r="A11" t="s">
        <v>923</v>
      </c>
      <c r="B11">
        <v>2</v>
      </c>
      <c r="C11">
        <v>6</v>
      </c>
      <c r="D11">
        <v>8</v>
      </c>
    </row>
    <row r="12" spans="1:4">
      <c r="A12" t="s">
        <v>924</v>
      </c>
      <c r="B12">
        <v>7</v>
      </c>
      <c r="C12">
        <v>9</v>
      </c>
      <c r="D12">
        <v>16</v>
      </c>
    </row>
    <row r="13" spans="1:4">
      <c r="A13" t="s">
        <v>925</v>
      </c>
      <c r="B13">
        <v>8</v>
      </c>
      <c r="C13">
        <v>7</v>
      </c>
      <c r="D13">
        <v>15</v>
      </c>
    </row>
    <row r="14" spans="1:4">
      <c r="A14" t="s">
        <v>926</v>
      </c>
      <c r="B14">
        <v>7</v>
      </c>
      <c r="C14">
        <v>9</v>
      </c>
      <c r="D14">
        <v>16</v>
      </c>
    </row>
    <row r="15" spans="1:4">
      <c r="A15" t="s">
        <v>927</v>
      </c>
      <c r="B15">
        <v>13</v>
      </c>
      <c r="C15">
        <v>11</v>
      </c>
      <c r="D15">
        <v>24</v>
      </c>
    </row>
    <row r="16" spans="1:4">
      <c r="A16" t="s">
        <v>928</v>
      </c>
      <c r="B16">
        <v>6</v>
      </c>
      <c r="C16">
        <v>4</v>
      </c>
      <c r="D16">
        <v>10</v>
      </c>
    </row>
    <row r="17" spans="1:4">
      <c r="A17" t="s">
        <v>929</v>
      </c>
      <c r="B17">
        <v>20</v>
      </c>
      <c r="C17">
        <v>10</v>
      </c>
      <c r="D17">
        <v>30</v>
      </c>
    </row>
    <row r="18" spans="1:4">
      <c r="A18" t="s">
        <v>930</v>
      </c>
      <c r="B18">
        <v>11</v>
      </c>
      <c r="C18">
        <v>3</v>
      </c>
      <c r="D18">
        <v>14</v>
      </c>
    </row>
    <row r="19" spans="1:4">
      <c r="A19" t="s">
        <v>931</v>
      </c>
      <c r="B19">
        <v>13</v>
      </c>
      <c r="C19">
        <v>9</v>
      </c>
      <c r="D19">
        <v>22</v>
      </c>
    </row>
    <row r="20" spans="1:4">
      <c r="A20" t="s">
        <v>932</v>
      </c>
      <c r="B20">
        <v>10</v>
      </c>
      <c r="C20">
        <v>10</v>
      </c>
      <c r="D20">
        <v>20</v>
      </c>
    </row>
    <row r="21" spans="1:4">
      <c r="A21" t="s">
        <v>933</v>
      </c>
      <c r="B21">
        <v>5</v>
      </c>
      <c r="D21">
        <v>5</v>
      </c>
    </row>
    <row r="22" spans="1:4">
      <c r="A22" t="s">
        <v>7</v>
      </c>
      <c r="B22">
        <v>135</v>
      </c>
      <c r="C22">
        <v>105</v>
      </c>
      <c r="D22">
        <v>240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T42"/>
  <sheetViews>
    <sheetView topLeftCell="H24" zoomScale="87" zoomScaleNormal="87" workbookViewId="0">
      <selection activeCell="M42" sqref="M42:N42"/>
    </sheetView>
  </sheetViews>
  <sheetFormatPr defaultRowHeight="14.45"/>
  <cols>
    <col min="1" max="1" width="40.140625" bestFit="1" customWidth="1"/>
    <col min="2" max="7" width="10.42578125" customWidth="1"/>
    <col min="8" max="8" width="11" customWidth="1"/>
    <col min="9" max="9" width="10.7109375" bestFit="1" customWidth="1"/>
    <col min="10" max="10" width="38.42578125" bestFit="1" customWidth="1"/>
    <col min="11" max="18" width="26.140625" bestFit="1" customWidth="1"/>
    <col min="19" max="19" width="8.42578125" bestFit="1" customWidth="1"/>
    <col min="20" max="20" width="7" bestFit="1" customWidth="1"/>
  </cols>
  <sheetData>
    <row r="2" spans="1:20">
      <c r="A2" s="2" t="s">
        <v>2</v>
      </c>
      <c r="B2" t="s">
        <v>919</v>
      </c>
    </row>
    <row r="3" spans="1:20">
      <c r="J3" s="2" t="s">
        <v>36</v>
      </c>
      <c r="K3" t="s">
        <v>919</v>
      </c>
    </row>
    <row r="4" spans="1:20">
      <c r="B4" s="2" t="s">
        <v>36</v>
      </c>
      <c r="C4" s="2" t="s">
        <v>934</v>
      </c>
    </row>
    <row r="5" spans="1:20" ht="15" thickBot="1">
      <c r="B5" t="s">
        <v>37</v>
      </c>
      <c r="D5" t="s">
        <v>43</v>
      </c>
      <c r="F5" t="s">
        <v>935</v>
      </c>
      <c r="G5" t="s">
        <v>936</v>
      </c>
      <c r="K5" s="2" t="s">
        <v>2</v>
      </c>
      <c r="L5" s="2" t="s">
        <v>934</v>
      </c>
    </row>
    <row r="6" spans="1:20" ht="15" thickBot="1">
      <c r="A6" s="2" t="s">
        <v>3</v>
      </c>
      <c r="B6" t="s">
        <v>937</v>
      </c>
      <c r="C6" t="s">
        <v>938</v>
      </c>
      <c r="D6" t="s">
        <v>937</v>
      </c>
      <c r="E6" t="s">
        <v>938</v>
      </c>
      <c r="H6" s="8"/>
      <c r="J6" s="39"/>
      <c r="K6" s="39" t="s">
        <v>4</v>
      </c>
      <c r="L6" s="40"/>
      <c r="M6" s="41" t="s">
        <v>918</v>
      </c>
      <c r="N6" s="40"/>
      <c r="O6" s="41" t="s">
        <v>5</v>
      </c>
      <c r="P6" s="40"/>
      <c r="Q6" s="41" t="s">
        <v>6</v>
      </c>
      <c r="R6" s="40"/>
      <c r="S6" s="33" t="s">
        <v>935</v>
      </c>
      <c r="T6" s="33" t="s">
        <v>936</v>
      </c>
    </row>
    <row r="7" spans="1:20" ht="15" thickBot="1">
      <c r="A7" t="s">
        <v>8</v>
      </c>
      <c r="B7">
        <v>1</v>
      </c>
      <c r="C7" s="8">
        <v>0.5</v>
      </c>
      <c r="D7">
        <v>1</v>
      </c>
      <c r="E7" s="8">
        <v>0.5</v>
      </c>
      <c r="F7">
        <v>2</v>
      </c>
      <c r="G7" s="8">
        <v>1</v>
      </c>
      <c r="H7" s="8"/>
      <c r="J7" s="42" t="s">
        <v>3</v>
      </c>
      <c r="K7" s="39" t="s">
        <v>937</v>
      </c>
      <c r="L7" s="40" t="s">
        <v>938</v>
      </c>
      <c r="M7" s="41" t="s">
        <v>937</v>
      </c>
      <c r="N7" s="40" t="s">
        <v>938</v>
      </c>
      <c r="O7" s="41" t="s">
        <v>937</v>
      </c>
      <c r="P7" s="40" t="s">
        <v>938</v>
      </c>
      <c r="Q7" s="41" t="s">
        <v>937</v>
      </c>
      <c r="R7" s="40" t="s">
        <v>938</v>
      </c>
      <c r="S7" s="27"/>
      <c r="T7" s="27"/>
    </row>
    <row r="8" spans="1:20">
      <c r="A8" t="s">
        <v>9</v>
      </c>
      <c r="B8">
        <v>4</v>
      </c>
      <c r="C8" s="8">
        <v>1</v>
      </c>
      <c r="E8" s="8">
        <v>0</v>
      </c>
      <c r="F8">
        <v>4</v>
      </c>
      <c r="G8" s="8">
        <v>1</v>
      </c>
      <c r="H8" s="8"/>
      <c r="J8" s="32" t="s">
        <v>8</v>
      </c>
      <c r="K8" s="32"/>
      <c r="L8" s="38">
        <v>0</v>
      </c>
      <c r="M8" s="76">
        <v>1</v>
      </c>
      <c r="N8" s="38">
        <v>0.5</v>
      </c>
      <c r="O8" s="76">
        <v>1</v>
      </c>
      <c r="P8" s="38">
        <v>0.5</v>
      </c>
      <c r="Q8" s="76"/>
      <c r="R8" s="38">
        <v>0</v>
      </c>
      <c r="S8" s="76">
        <v>2</v>
      </c>
      <c r="T8" s="38">
        <v>1</v>
      </c>
    </row>
    <row r="9" spans="1:20">
      <c r="A9" t="s">
        <v>10</v>
      </c>
      <c r="B9">
        <v>6</v>
      </c>
      <c r="C9" s="8">
        <v>0.75</v>
      </c>
      <c r="D9">
        <v>2</v>
      </c>
      <c r="E9" s="8">
        <v>0.25</v>
      </c>
      <c r="F9">
        <v>8</v>
      </c>
      <c r="G9" s="8">
        <v>1</v>
      </c>
      <c r="H9" s="8"/>
      <c r="J9" s="34" t="s">
        <v>9</v>
      </c>
      <c r="K9" s="34"/>
      <c r="L9" s="35">
        <v>0</v>
      </c>
      <c r="N9" s="35">
        <v>0</v>
      </c>
      <c r="O9">
        <v>4</v>
      </c>
      <c r="P9" s="35">
        <v>1</v>
      </c>
      <c r="R9" s="35">
        <v>0</v>
      </c>
      <c r="S9">
        <v>4</v>
      </c>
      <c r="T9" s="35">
        <v>1</v>
      </c>
    </row>
    <row r="10" spans="1:20">
      <c r="A10" t="s">
        <v>11</v>
      </c>
      <c r="B10">
        <v>19</v>
      </c>
      <c r="C10" s="8">
        <v>0.82608695652173914</v>
      </c>
      <c r="D10">
        <v>4</v>
      </c>
      <c r="E10" s="8">
        <v>0.17391304347826086</v>
      </c>
      <c r="F10">
        <v>23</v>
      </c>
      <c r="G10" s="8">
        <v>1</v>
      </c>
      <c r="H10" s="8"/>
      <c r="J10" s="34" t="s">
        <v>10</v>
      </c>
      <c r="K10" s="34">
        <v>1</v>
      </c>
      <c r="L10" s="35">
        <v>0.125</v>
      </c>
      <c r="M10">
        <v>1</v>
      </c>
      <c r="N10" s="35">
        <v>0.125</v>
      </c>
      <c r="O10">
        <v>6</v>
      </c>
      <c r="P10" s="35">
        <v>0.75</v>
      </c>
      <c r="R10" s="35">
        <v>0</v>
      </c>
      <c r="S10">
        <v>8</v>
      </c>
      <c r="T10" s="35">
        <v>1</v>
      </c>
    </row>
    <row r="11" spans="1:20">
      <c r="A11" t="s">
        <v>12</v>
      </c>
      <c r="B11">
        <v>13</v>
      </c>
      <c r="C11" s="8">
        <v>0.65</v>
      </c>
      <c r="D11">
        <v>7</v>
      </c>
      <c r="E11" s="8">
        <v>0.35</v>
      </c>
      <c r="F11">
        <v>20</v>
      </c>
      <c r="G11" s="8">
        <v>1</v>
      </c>
      <c r="H11" s="8"/>
      <c r="J11" s="34" t="s">
        <v>11</v>
      </c>
      <c r="K11" s="34">
        <v>2</v>
      </c>
      <c r="L11" s="35">
        <v>8.6956521739130432E-2</v>
      </c>
      <c r="M11">
        <v>2</v>
      </c>
      <c r="N11" s="35">
        <v>8.6956521739130432E-2</v>
      </c>
      <c r="O11">
        <v>13</v>
      </c>
      <c r="P11" s="35">
        <v>0.56521739130434778</v>
      </c>
      <c r="Q11">
        <v>6</v>
      </c>
      <c r="R11" s="35">
        <v>0.2608695652173913</v>
      </c>
      <c r="S11">
        <v>23</v>
      </c>
      <c r="T11" s="35">
        <v>1</v>
      </c>
    </row>
    <row r="12" spans="1:20">
      <c r="A12" t="s">
        <v>13</v>
      </c>
      <c r="B12">
        <v>28</v>
      </c>
      <c r="C12" s="8">
        <v>0.84848484848484851</v>
      </c>
      <c r="D12">
        <v>5</v>
      </c>
      <c r="E12" s="8">
        <v>0.15151515151515152</v>
      </c>
      <c r="F12">
        <v>33</v>
      </c>
      <c r="G12" s="8">
        <v>1</v>
      </c>
      <c r="H12" s="8"/>
      <c r="J12" s="34" t="s">
        <v>12</v>
      </c>
      <c r="K12" s="34">
        <v>6</v>
      </c>
      <c r="L12" s="35">
        <v>0.3</v>
      </c>
      <c r="M12">
        <v>1</v>
      </c>
      <c r="N12" s="35">
        <v>0.05</v>
      </c>
      <c r="O12">
        <v>8</v>
      </c>
      <c r="P12" s="35">
        <v>0.4</v>
      </c>
      <c r="Q12">
        <v>5</v>
      </c>
      <c r="R12" s="35">
        <v>0.25</v>
      </c>
      <c r="S12">
        <v>20</v>
      </c>
      <c r="T12" s="35">
        <v>1</v>
      </c>
    </row>
    <row r="13" spans="1:20">
      <c r="A13" t="s">
        <v>14</v>
      </c>
      <c r="B13">
        <v>4</v>
      </c>
      <c r="C13" s="8">
        <v>1</v>
      </c>
      <c r="E13" s="8">
        <v>0</v>
      </c>
      <c r="F13">
        <v>4</v>
      </c>
      <c r="G13" s="8">
        <v>1</v>
      </c>
      <c r="H13" s="8"/>
      <c r="J13" s="34" t="s">
        <v>13</v>
      </c>
      <c r="K13" s="34">
        <v>3</v>
      </c>
      <c r="L13" s="35">
        <v>9.0909090909090912E-2</v>
      </c>
      <c r="M13">
        <v>2</v>
      </c>
      <c r="N13" s="35">
        <v>6.0606060606060608E-2</v>
      </c>
      <c r="O13">
        <v>7</v>
      </c>
      <c r="P13" s="35">
        <v>0.21212121212121213</v>
      </c>
      <c r="Q13">
        <v>21</v>
      </c>
      <c r="R13" s="35">
        <v>0.63636363636363635</v>
      </c>
      <c r="S13">
        <v>33</v>
      </c>
      <c r="T13" s="35">
        <v>1</v>
      </c>
    </row>
    <row r="14" spans="1:20">
      <c r="A14" t="s">
        <v>15</v>
      </c>
      <c r="B14">
        <v>32</v>
      </c>
      <c r="C14" s="8">
        <v>0.82051282051282048</v>
      </c>
      <c r="D14">
        <v>7</v>
      </c>
      <c r="E14" s="8">
        <v>0.17948717948717949</v>
      </c>
      <c r="F14">
        <v>39</v>
      </c>
      <c r="G14" s="8">
        <v>1</v>
      </c>
      <c r="H14" s="8"/>
      <c r="J14" s="34" t="s">
        <v>14</v>
      </c>
      <c r="K14" s="34"/>
      <c r="L14" s="35">
        <v>0</v>
      </c>
      <c r="N14" s="35">
        <v>0</v>
      </c>
      <c r="O14">
        <v>2</v>
      </c>
      <c r="P14" s="35">
        <v>0.5</v>
      </c>
      <c r="Q14">
        <v>2</v>
      </c>
      <c r="R14" s="35">
        <v>0.5</v>
      </c>
      <c r="S14">
        <v>4</v>
      </c>
      <c r="T14" s="35">
        <v>1</v>
      </c>
    </row>
    <row r="15" spans="1:20">
      <c r="A15" t="s">
        <v>16</v>
      </c>
      <c r="B15">
        <v>22</v>
      </c>
      <c r="C15" s="8">
        <v>0.73333333333333328</v>
      </c>
      <c r="D15">
        <v>8</v>
      </c>
      <c r="E15" s="8">
        <v>0.26666666666666666</v>
      </c>
      <c r="F15">
        <v>30</v>
      </c>
      <c r="G15" s="8">
        <v>1</v>
      </c>
      <c r="H15" s="8"/>
      <c r="J15" s="34" t="s">
        <v>15</v>
      </c>
      <c r="K15" s="34">
        <v>4</v>
      </c>
      <c r="L15" s="35">
        <v>0.10256410256410256</v>
      </c>
      <c r="M15">
        <v>3</v>
      </c>
      <c r="N15" s="35">
        <v>7.6923076923076927E-2</v>
      </c>
      <c r="O15">
        <v>19</v>
      </c>
      <c r="P15" s="35">
        <v>0.48717948717948717</v>
      </c>
      <c r="Q15">
        <v>13</v>
      </c>
      <c r="R15" s="35">
        <v>0.33333333333333331</v>
      </c>
      <c r="S15">
        <v>39</v>
      </c>
      <c r="T15" s="35">
        <v>1</v>
      </c>
    </row>
    <row r="16" spans="1:20">
      <c r="A16" t="s">
        <v>17</v>
      </c>
      <c r="B16">
        <v>17</v>
      </c>
      <c r="C16" s="8">
        <v>0.73913043478260865</v>
      </c>
      <c r="D16">
        <v>6</v>
      </c>
      <c r="E16" s="8">
        <v>0.2608695652173913</v>
      </c>
      <c r="F16">
        <v>23</v>
      </c>
      <c r="G16" s="8">
        <v>1</v>
      </c>
      <c r="H16" s="8"/>
      <c r="J16" s="34" t="s">
        <v>16</v>
      </c>
      <c r="K16" s="34">
        <v>5</v>
      </c>
      <c r="L16" s="35">
        <v>0.16666666666666666</v>
      </c>
      <c r="M16">
        <v>3</v>
      </c>
      <c r="N16" s="35">
        <v>0.1</v>
      </c>
      <c r="O16">
        <v>14</v>
      </c>
      <c r="P16" s="35">
        <v>0.46666666666666667</v>
      </c>
      <c r="Q16">
        <v>8</v>
      </c>
      <c r="R16" s="35">
        <v>0.26666666666666666</v>
      </c>
      <c r="S16">
        <v>30</v>
      </c>
      <c r="T16" s="35">
        <v>1</v>
      </c>
    </row>
    <row r="17" spans="1:20">
      <c r="A17" t="s">
        <v>18</v>
      </c>
      <c r="B17">
        <v>18</v>
      </c>
      <c r="C17" s="8">
        <v>0.69230769230769229</v>
      </c>
      <c r="D17">
        <v>8</v>
      </c>
      <c r="E17" s="8">
        <v>0.30769230769230771</v>
      </c>
      <c r="F17">
        <v>26</v>
      </c>
      <c r="G17" s="8">
        <v>1</v>
      </c>
      <c r="H17" s="8"/>
      <c r="J17" s="34" t="s">
        <v>17</v>
      </c>
      <c r="K17" s="34">
        <v>3</v>
      </c>
      <c r="L17" s="35">
        <v>0.13043478260869565</v>
      </c>
      <c r="M17">
        <v>3</v>
      </c>
      <c r="N17" s="35">
        <v>0.13043478260869565</v>
      </c>
      <c r="O17">
        <v>12</v>
      </c>
      <c r="P17" s="35">
        <v>0.52173913043478259</v>
      </c>
      <c r="Q17">
        <v>5</v>
      </c>
      <c r="R17" s="35">
        <v>0.21739130434782608</v>
      </c>
      <c r="S17">
        <v>23</v>
      </c>
      <c r="T17" s="35">
        <v>1</v>
      </c>
    </row>
    <row r="18" spans="1:20">
      <c r="A18" t="s">
        <v>19</v>
      </c>
      <c r="B18">
        <v>24</v>
      </c>
      <c r="C18" s="8">
        <v>0.92307692307692313</v>
      </c>
      <c r="D18">
        <v>2</v>
      </c>
      <c r="E18" s="8">
        <v>7.6923076923076927E-2</v>
      </c>
      <c r="F18">
        <v>26</v>
      </c>
      <c r="G18" s="8">
        <v>1</v>
      </c>
      <c r="H18" s="8"/>
      <c r="J18" s="34" t="s">
        <v>18</v>
      </c>
      <c r="K18" s="34">
        <v>6</v>
      </c>
      <c r="L18" s="35">
        <v>0.23076923076923078</v>
      </c>
      <c r="M18">
        <v>2</v>
      </c>
      <c r="N18" s="35">
        <v>7.6923076923076927E-2</v>
      </c>
      <c r="O18">
        <v>16</v>
      </c>
      <c r="P18" s="35">
        <v>0.61538461538461542</v>
      </c>
      <c r="Q18">
        <v>2</v>
      </c>
      <c r="R18" s="35">
        <v>7.6923076923076927E-2</v>
      </c>
      <c r="S18">
        <v>26</v>
      </c>
      <c r="T18" s="35">
        <v>1</v>
      </c>
    </row>
    <row r="19" spans="1:20">
      <c r="A19" t="s">
        <v>856</v>
      </c>
      <c r="C19" s="8">
        <v>0</v>
      </c>
      <c r="D19">
        <v>2</v>
      </c>
      <c r="E19" s="8">
        <v>1</v>
      </c>
      <c r="F19">
        <v>2</v>
      </c>
      <c r="G19" s="8">
        <v>1</v>
      </c>
      <c r="J19" s="34" t="s">
        <v>19</v>
      </c>
      <c r="K19" s="34">
        <v>2</v>
      </c>
      <c r="L19" s="35">
        <v>7.6923076923076927E-2</v>
      </c>
      <c r="N19" s="35">
        <v>0</v>
      </c>
      <c r="O19">
        <v>18</v>
      </c>
      <c r="P19" s="35">
        <v>0.69230769230769229</v>
      </c>
      <c r="Q19">
        <v>6</v>
      </c>
      <c r="R19" s="35">
        <v>0.23076923076923078</v>
      </c>
      <c r="S19">
        <v>26</v>
      </c>
      <c r="T19" s="35">
        <v>1</v>
      </c>
    </row>
    <row r="20" spans="1:20" ht="15" thickBot="1">
      <c r="A20" t="s">
        <v>7</v>
      </c>
      <c r="B20">
        <v>188</v>
      </c>
      <c r="C20" s="8">
        <v>0.78333333333333333</v>
      </c>
      <c r="D20">
        <v>52</v>
      </c>
      <c r="E20" s="8">
        <v>0.21666666666666667</v>
      </c>
      <c r="F20">
        <v>240</v>
      </c>
      <c r="G20" s="8">
        <v>1</v>
      </c>
      <c r="J20" s="36" t="s">
        <v>856</v>
      </c>
      <c r="K20" s="34"/>
      <c r="L20" s="66">
        <v>0</v>
      </c>
      <c r="M20">
        <v>2</v>
      </c>
      <c r="N20" s="35">
        <v>1</v>
      </c>
      <c r="P20" s="35">
        <v>0</v>
      </c>
      <c r="R20" s="35">
        <v>0</v>
      </c>
      <c r="S20">
        <v>2</v>
      </c>
      <c r="T20" s="35">
        <v>1</v>
      </c>
    </row>
    <row r="21" spans="1:20" ht="15" thickBot="1">
      <c r="J21" s="39" t="s">
        <v>7</v>
      </c>
      <c r="K21" s="36">
        <v>32</v>
      </c>
      <c r="L21" s="37">
        <v>0.13333333333333333</v>
      </c>
      <c r="M21" s="77">
        <v>20</v>
      </c>
      <c r="N21" s="37">
        <v>8.3333333333333329E-2</v>
      </c>
      <c r="O21" s="77">
        <v>120</v>
      </c>
      <c r="P21" s="37">
        <v>0.5</v>
      </c>
      <c r="Q21" s="77">
        <v>68</v>
      </c>
      <c r="R21" s="37">
        <v>0.28333333333333333</v>
      </c>
      <c r="S21" s="77">
        <v>240</v>
      </c>
      <c r="T21" s="37">
        <v>1</v>
      </c>
    </row>
    <row r="23" spans="1:20">
      <c r="A23" s="2" t="s">
        <v>2</v>
      </c>
      <c r="B23" t="s">
        <v>38</v>
      </c>
    </row>
    <row r="25" spans="1:20">
      <c r="A25" s="2" t="s">
        <v>937</v>
      </c>
      <c r="B25" s="2" t="s">
        <v>49</v>
      </c>
    </row>
    <row r="26" spans="1:20">
      <c r="A26" s="2" t="s">
        <v>3</v>
      </c>
      <c r="B26" t="s">
        <v>40</v>
      </c>
      <c r="C26" t="s">
        <v>41</v>
      </c>
      <c r="D26" t="s">
        <v>7</v>
      </c>
    </row>
    <row r="27" spans="1:20">
      <c r="A27" t="s">
        <v>8</v>
      </c>
      <c r="C27">
        <v>1</v>
      </c>
      <c r="D27">
        <v>1</v>
      </c>
      <c r="J27" s="2" t="s">
        <v>1</v>
      </c>
      <c r="K27" s="2" t="s">
        <v>2</v>
      </c>
    </row>
    <row r="28" spans="1:20">
      <c r="A28" t="s">
        <v>9</v>
      </c>
      <c r="B28">
        <v>1</v>
      </c>
      <c r="C28">
        <v>3</v>
      </c>
      <c r="D28">
        <v>4</v>
      </c>
      <c r="J28" s="2" t="s">
        <v>3</v>
      </c>
      <c r="K28" t="s">
        <v>4</v>
      </c>
      <c r="L28" t="s">
        <v>918</v>
      </c>
      <c r="M28" t="s">
        <v>5</v>
      </c>
      <c r="N28" t="s">
        <v>6</v>
      </c>
      <c r="O28" t="s">
        <v>7</v>
      </c>
    </row>
    <row r="29" spans="1:20">
      <c r="A29" t="s">
        <v>10</v>
      </c>
      <c r="B29">
        <v>4</v>
      </c>
      <c r="C29">
        <v>2</v>
      </c>
      <c r="D29">
        <v>6</v>
      </c>
      <c r="J29" t="s">
        <v>8</v>
      </c>
      <c r="L29">
        <v>1</v>
      </c>
      <c r="M29">
        <v>1</v>
      </c>
      <c r="O29">
        <v>2</v>
      </c>
    </row>
    <row r="30" spans="1:20">
      <c r="A30" t="s">
        <v>11</v>
      </c>
      <c r="B30">
        <v>6</v>
      </c>
      <c r="C30">
        <v>13</v>
      </c>
      <c r="D30">
        <v>19</v>
      </c>
      <c r="J30" t="s">
        <v>9</v>
      </c>
      <c r="M30">
        <v>4</v>
      </c>
      <c r="O30">
        <v>4</v>
      </c>
    </row>
    <row r="31" spans="1:20">
      <c r="A31" t="s">
        <v>12</v>
      </c>
      <c r="B31">
        <v>11</v>
      </c>
      <c r="C31">
        <v>2</v>
      </c>
      <c r="D31">
        <v>13</v>
      </c>
      <c r="J31" t="s">
        <v>10</v>
      </c>
      <c r="K31">
        <v>1</v>
      </c>
      <c r="L31">
        <v>1</v>
      </c>
      <c r="M31">
        <v>6</v>
      </c>
      <c r="O31">
        <v>8</v>
      </c>
    </row>
    <row r="32" spans="1:20">
      <c r="A32" t="s">
        <v>13</v>
      </c>
      <c r="B32">
        <v>15</v>
      </c>
      <c r="C32">
        <v>13</v>
      </c>
      <c r="D32">
        <v>28</v>
      </c>
      <c r="J32" t="s">
        <v>11</v>
      </c>
      <c r="K32">
        <v>2</v>
      </c>
      <c r="L32">
        <v>2</v>
      </c>
      <c r="M32">
        <v>13</v>
      </c>
      <c r="N32">
        <v>6</v>
      </c>
      <c r="O32">
        <v>23</v>
      </c>
    </row>
    <row r="33" spans="1:15">
      <c r="A33" t="s">
        <v>14</v>
      </c>
      <c r="B33">
        <v>2</v>
      </c>
      <c r="C33">
        <v>2</v>
      </c>
      <c r="D33">
        <v>4</v>
      </c>
      <c r="J33" t="s">
        <v>12</v>
      </c>
      <c r="K33">
        <v>6</v>
      </c>
      <c r="L33">
        <v>1</v>
      </c>
      <c r="M33">
        <v>8</v>
      </c>
      <c r="N33">
        <v>5</v>
      </c>
      <c r="O33">
        <v>20</v>
      </c>
    </row>
    <row r="34" spans="1:15">
      <c r="A34" t="s">
        <v>15</v>
      </c>
      <c r="B34">
        <v>18</v>
      </c>
      <c r="C34">
        <v>14</v>
      </c>
      <c r="D34">
        <v>32</v>
      </c>
      <c r="J34" t="s">
        <v>13</v>
      </c>
      <c r="K34">
        <v>3</v>
      </c>
      <c r="L34">
        <v>2</v>
      </c>
      <c r="M34">
        <v>7</v>
      </c>
      <c r="N34">
        <v>21</v>
      </c>
      <c r="O34">
        <v>33</v>
      </c>
    </row>
    <row r="35" spans="1:15">
      <c r="A35" t="s">
        <v>16</v>
      </c>
      <c r="B35">
        <v>8</v>
      </c>
      <c r="C35">
        <v>14</v>
      </c>
      <c r="D35">
        <v>22</v>
      </c>
      <c r="J35" t="s">
        <v>14</v>
      </c>
      <c r="M35">
        <v>2</v>
      </c>
      <c r="N35">
        <v>2</v>
      </c>
      <c r="O35">
        <v>4</v>
      </c>
    </row>
    <row r="36" spans="1:15">
      <c r="A36" t="s">
        <v>17</v>
      </c>
      <c r="B36">
        <v>14</v>
      </c>
      <c r="C36">
        <v>3</v>
      </c>
      <c r="D36">
        <v>17</v>
      </c>
      <c r="J36" t="s">
        <v>15</v>
      </c>
      <c r="K36">
        <v>4</v>
      </c>
      <c r="L36">
        <v>3</v>
      </c>
      <c r="M36">
        <v>19</v>
      </c>
      <c r="N36">
        <v>13</v>
      </c>
      <c r="O36">
        <v>39</v>
      </c>
    </row>
    <row r="37" spans="1:15">
      <c r="A37" t="s">
        <v>18</v>
      </c>
      <c r="B37">
        <v>9</v>
      </c>
      <c r="C37">
        <v>9</v>
      </c>
      <c r="D37">
        <v>18</v>
      </c>
      <c r="J37" t="s">
        <v>16</v>
      </c>
      <c r="K37">
        <v>5</v>
      </c>
      <c r="L37">
        <v>3</v>
      </c>
      <c r="M37">
        <v>14</v>
      </c>
      <c r="N37">
        <v>8</v>
      </c>
      <c r="O37">
        <v>30</v>
      </c>
    </row>
    <row r="38" spans="1:15">
      <c r="A38" t="s">
        <v>19</v>
      </c>
      <c r="B38">
        <v>17</v>
      </c>
      <c r="C38">
        <v>7</v>
      </c>
      <c r="D38">
        <v>24</v>
      </c>
      <c r="J38" t="s">
        <v>17</v>
      </c>
      <c r="K38">
        <v>3</v>
      </c>
      <c r="L38">
        <v>3</v>
      </c>
      <c r="M38">
        <v>12</v>
      </c>
      <c r="N38">
        <v>5</v>
      </c>
      <c r="O38">
        <v>23</v>
      </c>
    </row>
    <row r="39" spans="1:15">
      <c r="A39" t="s">
        <v>7</v>
      </c>
      <c r="B39">
        <v>105</v>
      </c>
      <c r="C39">
        <v>83</v>
      </c>
      <c r="D39">
        <v>188</v>
      </c>
      <c r="J39" t="s">
        <v>18</v>
      </c>
      <c r="K39">
        <v>6</v>
      </c>
      <c r="L39">
        <v>2</v>
      </c>
      <c r="M39">
        <v>16</v>
      </c>
      <c r="N39">
        <v>2</v>
      </c>
      <c r="O39">
        <v>26</v>
      </c>
    </row>
    <row r="40" spans="1:15">
      <c r="J40" t="s">
        <v>19</v>
      </c>
      <c r="K40">
        <v>2</v>
      </c>
      <c r="M40">
        <v>18</v>
      </c>
      <c r="N40">
        <v>6</v>
      </c>
      <c r="O40">
        <v>26</v>
      </c>
    </row>
    <row r="41" spans="1:15">
      <c r="J41" t="s">
        <v>856</v>
      </c>
      <c r="L41">
        <v>2</v>
      </c>
      <c r="O41">
        <v>2</v>
      </c>
    </row>
    <row r="42" spans="1:15">
      <c r="J42" t="s">
        <v>7</v>
      </c>
      <c r="K42">
        <v>32</v>
      </c>
      <c r="L42">
        <v>20</v>
      </c>
      <c r="M42">
        <v>120</v>
      </c>
      <c r="N42">
        <v>68</v>
      </c>
      <c r="O42">
        <v>240</v>
      </c>
    </row>
  </sheetData>
  <conditionalFormatting pivot="1" sqref="K8:K19 M8:M19 O8:O19 Q8:Q19 S8:S19">
    <cfRule type="dataBar" priority="5">
      <dataBar>
        <cfvo type="min"/>
        <cfvo type="max"/>
        <color rgb="FFFF555A"/>
      </dataBar>
      <extLst>
        <ext xmlns:x14="http://schemas.microsoft.com/office/spreadsheetml/2009/9/main" uri="{B025F937-C7B1-47D3-B67F-A62EFF666E3E}">
          <x14:id>{C0A265CE-021A-4A2F-8FE2-24C129EF3354}</x14:id>
        </ext>
      </extLst>
    </cfRule>
  </conditionalFormatting>
  <conditionalFormatting pivot="1" sqref="B7:G17">
    <cfRule type="dataBar" priority="3">
      <dataBar>
        <cfvo type="min"/>
        <cfvo type="max"/>
        <color rgb="FFFF555A"/>
      </dataBar>
      <extLst>
        <ext xmlns:x14="http://schemas.microsoft.com/office/spreadsheetml/2009/9/main" uri="{B025F937-C7B1-47D3-B67F-A62EFF666E3E}">
          <x14:id>{FD61DB38-4A3F-4954-AE4E-F41EB0F4F3D5}</x14:id>
        </ext>
      </extLst>
    </cfRule>
  </conditionalFormatting>
  <conditionalFormatting pivot="1" sqref="B27:C38 D27:D38">
    <cfRule type="dataBar" priority="2">
      <dataBar>
        <cfvo type="min"/>
        <cfvo type="max"/>
        <color rgb="FFFF555A"/>
      </dataBar>
      <extLst>
        <ext xmlns:x14="http://schemas.microsoft.com/office/spreadsheetml/2009/9/main" uri="{B025F937-C7B1-47D3-B67F-A62EFF666E3E}">
          <x14:id>{C4ABA5FF-07DF-4496-85B7-BDB7DBCE528A}</x14:id>
        </ext>
      </extLst>
    </cfRule>
  </conditionalFormatting>
  <conditionalFormatting pivot="1" sqref="K29:O39">
    <cfRule type="dataBar" priority="1">
      <dataBar>
        <cfvo type="min"/>
        <cfvo type="max"/>
        <color rgb="FFFF555A"/>
      </dataBar>
      <extLst>
        <ext xmlns:x14="http://schemas.microsoft.com/office/spreadsheetml/2009/9/main" uri="{B025F937-C7B1-47D3-B67F-A62EFF666E3E}">
          <x14:id>{19A2C065-698D-4C50-9FC2-D112480C8DC1}</x14:id>
        </ext>
      </extLst>
    </cfRule>
  </conditionalFormatting>
  <pageMargins left="0.7" right="0.7" top="0.75" bottom="0.75" header="0.3" footer="0.3"/>
  <drawing r:id="rId5"/>
  <extLst>
    <ext xmlns:x14="http://schemas.microsoft.com/office/spreadsheetml/2009/9/main" uri="{78C0D931-6437-407d-A8EE-F0AAD7539E65}">
      <x14:conditionalFormattings>
        <x14:conditionalFormatting xmlns:xm="http://schemas.microsoft.com/office/excel/2006/main" pivot="1">
          <x14:cfRule type="dataBar" id="{C0A265CE-021A-4A2F-8FE2-24C129EF3354}">
            <x14:dataBar minLength="0" maxLength="100" border="1" negativeBarBorderColorSameAsPositive="0">
              <x14:cfvo type="autoMin"/>
              <x14:cfvo type="autoMax"/>
              <x14:borderColor rgb="FFFF555A"/>
              <x14:negativeFillColor rgb="FFFF0000"/>
              <x14:negativeBorderColor rgb="FFFF0000"/>
              <x14:axisColor rgb="FF000000"/>
            </x14:dataBar>
          </x14:cfRule>
          <xm:sqref>K8:K19 M8:M19 O8:O19 Q8:Q19 S8:S19</xm:sqref>
        </x14:conditionalFormatting>
        <x14:conditionalFormatting xmlns:xm="http://schemas.microsoft.com/office/excel/2006/main" pivot="1">
          <x14:cfRule type="dataBar" id="{FD61DB38-4A3F-4954-AE4E-F41EB0F4F3D5}">
            <x14:dataBar minLength="0" maxLength="100" border="1" negativeBarBorderColorSameAsPositive="0">
              <x14:cfvo type="autoMin"/>
              <x14:cfvo type="autoMax"/>
              <x14:borderColor rgb="FFFF555A"/>
              <x14:negativeFillColor rgb="FFFF0000"/>
              <x14:negativeBorderColor rgb="FFFF0000"/>
              <x14:axisColor rgb="FF000000"/>
            </x14:dataBar>
          </x14:cfRule>
          <xm:sqref>B7:G17</xm:sqref>
        </x14:conditionalFormatting>
        <x14:conditionalFormatting xmlns:xm="http://schemas.microsoft.com/office/excel/2006/main" pivot="1">
          <x14:cfRule type="dataBar" id="{C4ABA5FF-07DF-4496-85B7-BDB7DBCE528A}">
            <x14:dataBar minLength="0" maxLength="100" border="1" negativeBarBorderColorSameAsPositive="0">
              <x14:cfvo type="autoMin"/>
              <x14:cfvo type="autoMax"/>
              <x14:borderColor rgb="FFFF555A"/>
              <x14:negativeFillColor rgb="FFFF0000"/>
              <x14:negativeBorderColor rgb="FFFF0000"/>
              <x14:axisColor rgb="FF000000"/>
            </x14:dataBar>
          </x14:cfRule>
          <xm:sqref>B27:C38 D27:D38</xm:sqref>
        </x14:conditionalFormatting>
        <x14:conditionalFormatting xmlns:xm="http://schemas.microsoft.com/office/excel/2006/main" pivot="1">
          <x14:cfRule type="dataBar" id="{19A2C065-698D-4C50-9FC2-D112480C8DC1}">
            <x14:dataBar minLength="0" maxLength="100" border="1" negativeBarBorderColorSameAsPositive="0">
              <x14:cfvo type="autoMin"/>
              <x14:cfvo type="autoMax"/>
              <x14:borderColor rgb="FFFF555A"/>
              <x14:negativeFillColor rgb="FFFF0000"/>
              <x14:negativeBorderColor rgb="FFFF0000"/>
              <x14:axisColor rgb="FF000000"/>
            </x14:dataBar>
          </x14:cfRule>
          <xm:sqref>K29:O39</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3B2F0-75AE-44D7-B5EC-9B377013D3DA}">
  <dimension ref="A3:G63"/>
  <sheetViews>
    <sheetView workbookViewId="0">
      <selection activeCell="D6" sqref="D6"/>
    </sheetView>
  </sheetViews>
  <sheetFormatPr defaultRowHeight="14.45"/>
  <cols>
    <col min="1" max="1" width="24.85546875" customWidth="1"/>
    <col min="2" max="2" width="13.28515625" customWidth="1"/>
    <col min="3" max="3" width="11.140625" customWidth="1"/>
    <col min="4" max="4" width="17" customWidth="1"/>
    <col min="5" max="5" width="15.28515625" customWidth="1"/>
    <col min="6" max="6" width="12.5703125" customWidth="1"/>
    <col min="7" max="7" width="9.85546875" customWidth="1"/>
    <col min="8" max="65" width="26.140625" bestFit="1" customWidth="1"/>
    <col min="66" max="66" width="10.7109375" bestFit="1" customWidth="1"/>
  </cols>
  <sheetData>
    <row r="3" spans="1:7">
      <c r="A3" s="2" t="s">
        <v>3</v>
      </c>
      <c r="B3" t="s">
        <v>939</v>
      </c>
      <c r="C3" t="s">
        <v>32</v>
      </c>
      <c r="D3" t="s">
        <v>33</v>
      </c>
      <c r="E3" t="s">
        <v>34</v>
      </c>
      <c r="F3" t="s">
        <v>35</v>
      </c>
      <c r="G3" t="s">
        <v>940</v>
      </c>
    </row>
    <row r="4" spans="1:7">
      <c r="A4" t="s">
        <v>8</v>
      </c>
      <c r="B4" s="29">
        <v>1</v>
      </c>
      <c r="C4" s="28">
        <v>81</v>
      </c>
      <c r="D4" s="29" t="e">
        <v>#DIV/0!</v>
      </c>
      <c r="E4" s="29">
        <v>81</v>
      </c>
      <c r="F4" s="29">
        <v>81</v>
      </c>
    </row>
    <row r="5" spans="1:7">
      <c r="A5" t="s">
        <v>9</v>
      </c>
      <c r="B5" s="29">
        <v>4</v>
      </c>
      <c r="C5" s="28">
        <v>66.5</v>
      </c>
      <c r="D5" s="29">
        <v>12.288205727444508</v>
      </c>
      <c r="E5" s="29">
        <v>82</v>
      </c>
      <c r="F5" s="29">
        <v>52</v>
      </c>
    </row>
    <row r="6" spans="1:7">
      <c r="A6" t="s">
        <v>10</v>
      </c>
      <c r="B6" s="29">
        <v>7</v>
      </c>
      <c r="C6" s="28">
        <v>70.333333333333329</v>
      </c>
      <c r="D6" s="29">
        <v>17.037214169771605</v>
      </c>
      <c r="E6" s="29">
        <v>99</v>
      </c>
      <c r="F6" s="29">
        <v>55</v>
      </c>
    </row>
    <row r="7" spans="1:7">
      <c r="A7" t="s">
        <v>11</v>
      </c>
      <c r="B7" s="29">
        <v>21</v>
      </c>
      <c r="C7" s="28">
        <v>63.10526315789474</v>
      </c>
      <c r="D7" s="29">
        <v>18.961641797300228</v>
      </c>
      <c r="E7" s="29">
        <v>107</v>
      </c>
      <c r="F7" s="29">
        <v>37</v>
      </c>
    </row>
    <row r="8" spans="1:7">
      <c r="A8" t="s">
        <v>12</v>
      </c>
      <c r="B8" s="29">
        <v>19</v>
      </c>
      <c r="C8" s="28">
        <v>61.846153846153847</v>
      </c>
      <c r="D8" s="29">
        <v>19.527101482495862</v>
      </c>
      <c r="E8" s="29">
        <v>101</v>
      </c>
      <c r="F8" s="29">
        <v>36</v>
      </c>
    </row>
    <row r="9" spans="1:7">
      <c r="A9" t="s">
        <v>13</v>
      </c>
      <c r="B9" s="29">
        <v>31</v>
      </c>
      <c r="C9" s="28">
        <v>41.464285714285715</v>
      </c>
      <c r="D9" s="29">
        <v>11.321831231468799</v>
      </c>
      <c r="E9" s="29">
        <v>61</v>
      </c>
      <c r="F9" s="29">
        <v>24</v>
      </c>
    </row>
    <row r="10" spans="1:7">
      <c r="A10" t="s">
        <v>14</v>
      </c>
      <c r="B10" s="29">
        <v>4</v>
      </c>
      <c r="C10" s="28">
        <v>51.75</v>
      </c>
      <c r="D10" s="29">
        <v>7.4105780251385696</v>
      </c>
      <c r="E10" s="29">
        <v>58</v>
      </c>
      <c r="F10" s="29">
        <v>42</v>
      </c>
    </row>
    <row r="11" spans="1:7">
      <c r="A11" t="s">
        <v>15</v>
      </c>
      <c r="B11" s="29">
        <v>36</v>
      </c>
      <c r="C11" s="28">
        <v>60.40625</v>
      </c>
      <c r="D11" s="29">
        <v>23.305626310870419</v>
      </c>
      <c r="E11" s="29">
        <v>139</v>
      </c>
      <c r="F11" s="29">
        <v>22</v>
      </c>
    </row>
    <row r="12" spans="1:7">
      <c r="A12" t="s">
        <v>16</v>
      </c>
      <c r="B12" s="29">
        <v>27</v>
      </c>
      <c r="C12" s="28">
        <v>60.954545454545453</v>
      </c>
      <c r="D12" s="29">
        <v>18.992422731503243</v>
      </c>
      <c r="E12" s="29">
        <v>105</v>
      </c>
      <c r="F12" s="29">
        <v>28</v>
      </c>
    </row>
    <row r="13" spans="1:7">
      <c r="A13" t="s">
        <v>17</v>
      </c>
      <c r="B13" s="29">
        <v>20</v>
      </c>
      <c r="C13" s="28">
        <v>62.823529411764703</v>
      </c>
      <c r="D13" s="29">
        <v>21.307965922741342</v>
      </c>
      <c r="E13" s="29">
        <v>115</v>
      </c>
      <c r="F13" s="29">
        <v>33</v>
      </c>
    </row>
    <row r="14" spans="1:7">
      <c r="A14" t="s">
        <v>18</v>
      </c>
      <c r="B14" s="29">
        <v>24</v>
      </c>
      <c r="C14" s="28">
        <v>66.166666666666671</v>
      </c>
      <c r="D14" s="29">
        <v>14.653849122931732</v>
      </c>
      <c r="E14" s="29">
        <v>104</v>
      </c>
      <c r="F14" s="29">
        <v>50</v>
      </c>
    </row>
    <row r="15" spans="1:7">
      <c r="A15" t="s">
        <v>19</v>
      </c>
      <c r="B15" s="29">
        <v>26</v>
      </c>
      <c r="C15" s="28">
        <v>64.625</v>
      </c>
      <c r="D15" s="29">
        <v>19.602157157246527</v>
      </c>
      <c r="E15" s="29">
        <v>101</v>
      </c>
      <c r="F15" s="29">
        <v>32</v>
      </c>
    </row>
    <row r="16" spans="1:7">
      <c r="A16" t="s">
        <v>7</v>
      </c>
      <c r="B16" s="29">
        <v>220</v>
      </c>
      <c r="C16" s="28">
        <v>59.702127659574465</v>
      </c>
      <c r="D16" s="29">
        <v>19.819414555173399</v>
      </c>
      <c r="E16" s="29">
        <v>139</v>
      </c>
      <c r="F16" s="29">
        <v>22</v>
      </c>
    </row>
    <row r="17" spans="2:2">
      <c r="B17" s="28"/>
    </row>
    <row r="18" spans="2:2">
      <c r="B18" s="28"/>
    </row>
    <row r="19" spans="2:2">
      <c r="B19" s="28"/>
    </row>
    <row r="20" spans="2:2">
      <c r="B20" s="28"/>
    </row>
    <row r="21" spans="2:2">
      <c r="B21" s="28"/>
    </row>
    <row r="22" spans="2:2">
      <c r="B22" s="28"/>
    </row>
    <row r="23" spans="2:2">
      <c r="B23" s="28"/>
    </row>
    <row r="24" spans="2:2">
      <c r="B24" s="28"/>
    </row>
    <row r="25" spans="2:2">
      <c r="B25" s="28"/>
    </row>
    <row r="26" spans="2:2">
      <c r="B26" s="28"/>
    </row>
    <row r="27" spans="2:2">
      <c r="B27" s="28"/>
    </row>
    <row r="28" spans="2:2">
      <c r="B28" s="28"/>
    </row>
    <row r="29" spans="2:2">
      <c r="B29" s="28"/>
    </row>
    <row r="33" spans="1:3">
      <c r="A33" s="2" t="s">
        <v>50</v>
      </c>
      <c r="B33" t="s">
        <v>32</v>
      </c>
      <c r="C33" t="s">
        <v>33</v>
      </c>
    </row>
    <row r="34" spans="1:3">
      <c r="A34">
        <v>1</v>
      </c>
      <c r="B34" s="28">
        <v>59.6</v>
      </c>
      <c r="C34" s="29">
        <v>21.731374360103125</v>
      </c>
    </row>
    <row r="35" spans="1:3">
      <c r="A35">
        <v>2</v>
      </c>
      <c r="B35" s="28">
        <v>59.93333333333333</v>
      </c>
      <c r="C35" s="29">
        <v>28.763733779750865</v>
      </c>
    </row>
    <row r="36" spans="1:3">
      <c r="A36">
        <v>3</v>
      </c>
      <c r="B36" s="28">
        <v>52.666666666666664</v>
      </c>
      <c r="C36" s="29">
        <v>19.769257179058719</v>
      </c>
    </row>
    <row r="37" spans="1:3">
      <c r="A37">
        <v>4</v>
      </c>
      <c r="B37" s="28">
        <v>69.36</v>
      </c>
      <c r="C37" s="29">
        <v>23.442980470352595</v>
      </c>
    </row>
    <row r="38" spans="1:3">
      <c r="A38">
        <v>5</v>
      </c>
      <c r="B38" s="28">
        <v>61.444444444444443</v>
      </c>
      <c r="C38" s="29">
        <v>13.975702538259325</v>
      </c>
    </row>
    <row r="39" spans="1:3">
      <c r="A39">
        <v>6</v>
      </c>
      <c r="B39" s="28">
        <v>59.608695652173914</v>
      </c>
      <c r="C39" s="29">
        <v>22.590704303952471</v>
      </c>
    </row>
    <row r="40" spans="1:3">
      <c r="A40">
        <v>7</v>
      </c>
      <c r="B40" s="28">
        <v>59.458333333333336</v>
      </c>
      <c r="C40" s="29">
        <v>18.218431103804129</v>
      </c>
    </row>
    <row r="41" spans="1:3">
      <c r="A41">
        <v>8</v>
      </c>
      <c r="B41" s="28">
        <v>61.470588235294116</v>
      </c>
      <c r="C41" s="29">
        <v>16.591103214745942</v>
      </c>
    </row>
    <row r="42" spans="1:3">
      <c r="A42">
        <v>9</v>
      </c>
      <c r="B42" s="28">
        <v>56.466666666666669</v>
      </c>
      <c r="C42" s="29">
        <v>5.9023804721565511</v>
      </c>
    </row>
    <row r="43" spans="1:3">
      <c r="A43">
        <v>10</v>
      </c>
      <c r="B43" s="28">
        <v>50.384615384615387</v>
      </c>
      <c r="C43" s="29">
        <v>10.696872296287211</v>
      </c>
    </row>
    <row r="44" spans="1:3">
      <c r="A44" t="s">
        <v>7</v>
      </c>
      <c r="B44" s="28">
        <v>59.702127659574465</v>
      </c>
      <c r="C44" s="29">
        <v>19.819414555173399</v>
      </c>
    </row>
    <row r="52" spans="1:3">
      <c r="A52" t="s">
        <v>50</v>
      </c>
      <c r="B52" t="s">
        <v>32</v>
      </c>
      <c r="C52" t="s">
        <v>33</v>
      </c>
    </row>
    <row r="53" spans="1:3">
      <c r="A53">
        <v>1</v>
      </c>
      <c r="B53" s="29">
        <v>59.6</v>
      </c>
      <c r="C53" s="29">
        <v>21.731374360103125</v>
      </c>
    </row>
    <row r="54" spans="1:3">
      <c r="A54">
        <v>2</v>
      </c>
      <c r="B54" s="29">
        <v>59.93333333333333</v>
      </c>
      <c r="C54" s="29">
        <v>28.763733779750865</v>
      </c>
    </row>
    <row r="55" spans="1:3">
      <c r="A55">
        <v>3</v>
      </c>
      <c r="B55" s="29">
        <v>52.666666666666664</v>
      </c>
      <c r="C55" s="29">
        <v>19.769257179058719</v>
      </c>
    </row>
    <row r="56" spans="1:3">
      <c r="A56">
        <v>4</v>
      </c>
      <c r="B56" s="29">
        <v>69.36</v>
      </c>
      <c r="C56" s="29">
        <v>23.442980470352595</v>
      </c>
    </row>
    <row r="57" spans="1:3">
      <c r="A57">
        <v>5</v>
      </c>
      <c r="B57" s="29">
        <v>62.388888888888886</v>
      </c>
      <c r="C57" s="29">
        <v>14.56885836251174</v>
      </c>
    </row>
    <row r="58" spans="1:3">
      <c r="A58">
        <v>6</v>
      </c>
      <c r="B58" s="29">
        <v>56.285714285714285</v>
      </c>
      <c r="C58" s="29">
        <v>18.281528538781583</v>
      </c>
    </row>
    <row r="59" spans="1:3">
      <c r="A59">
        <v>7</v>
      </c>
      <c r="B59" s="29">
        <v>57.454545454545453</v>
      </c>
      <c r="C59" s="29">
        <v>14.268604472514946</v>
      </c>
    </row>
    <row r="60" spans="1:3">
      <c r="A60">
        <v>8</v>
      </c>
      <c r="B60" s="29">
        <v>51.81818181818182</v>
      </c>
      <c r="C60" s="29">
        <v>11.320937963068095</v>
      </c>
    </row>
    <row r="61" spans="1:3">
      <c r="A61">
        <v>9</v>
      </c>
      <c r="B61" s="29">
        <v>56</v>
      </c>
      <c r="C61" s="29">
        <v>5.4619898693913127</v>
      </c>
    </row>
    <row r="62" spans="1:3">
      <c r="A62">
        <v>10</v>
      </c>
      <c r="B62" s="29">
        <v>39.799999999999997</v>
      </c>
      <c r="C62" s="29">
        <v>9.9849887330932958</v>
      </c>
    </row>
    <row r="63" spans="1:3">
      <c r="A63" t="s">
        <v>7</v>
      </c>
      <c r="B63" s="29">
        <v>58.56547619047619</v>
      </c>
      <c r="C63" s="29">
        <v>19.473808567693329</v>
      </c>
    </row>
  </sheetData>
  <pageMargins left="0.7" right="0.7" top="0.75" bottom="0.75" header="0.3" footer="0.3"/>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D58"/>
  <sheetViews>
    <sheetView workbookViewId="0">
      <selection activeCell="C5" sqref="C5"/>
    </sheetView>
  </sheetViews>
  <sheetFormatPr defaultRowHeight="14.45"/>
  <cols>
    <col min="1" max="1" width="10.7109375" bestFit="1" customWidth="1"/>
    <col min="2" max="2" width="13" bestFit="1" customWidth="1"/>
    <col min="3" max="3" width="9.28515625" bestFit="1" customWidth="1"/>
    <col min="4" max="4" width="10.7109375" bestFit="1" customWidth="1"/>
    <col min="5" max="11" width="8.85546875" bestFit="1" customWidth="1"/>
    <col min="12" max="12" width="10.7109375" bestFit="1" customWidth="1"/>
  </cols>
  <sheetData>
    <row r="3" spans="1:3">
      <c r="A3" s="2" t="s">
        <v>1</v>
      </c>
      <c r="B3" s="2" t="s">
        <v>36</v>
      </c>
    </row>
    <row r="4" spans="1:3">
      <c r="A4" s="2" t="s">
        <v>49</v>
      </c>
      <c r="B4" t="s">
        <v>37</v>
      </c>
      <c r="C4" t="s">
        <v>7</v>
      </c>
    </row>
    <row r="5" spans="1:3">
      <c r="A5" t="s">
        <v>40</v>
      </c>
      <c r="B5">
        <v>105</v>
      </c>
      <c r="C5">
        <v>105</v>
      </c>
    </row>
    <row r="6" spans="1:3">
      <c r="A6" t="s">
        <v>41</v>
      </c>
      <c r="B6">
        <v>83</v>
      </c>
      <c r="C6">
        <v>83</v>
      </c>
    </row>
    <row r="7" spans="1:3">
      <c r="A7" t="s">
        <v>7</v>
      </c>
      <c r="B7">
        <v>188</v>
      </c>
      <c r="C7">
        <v>188</v>
      </c>
    </row>
    <row r="11" spans="1:3">
      <c r="A11" s="2" t="s">
        <v>49</v>
      </c>
      <c r="B11" t="s">
        <v>1</v>
      </c>
    </row>
    <row r="12" spans="1:3">
      <c r="A12" t="s">
        <v>40</v>
      </c>
      <c r="B12">
        <v>135</v>
      </c>
    </row>
    <row r="13" spans="1:3">
      <c r="A13" t="s">
        <v>41</v>
      </c>
      <c r="B13">
        <v>105</v>
      </c>
    </row>
    <row r="14" spans="1:3">
      <c r="A14" t="s">
        <v>7</v>
      </c>
      <c r="B14">
        <v>240</v>
      </c>
    </row>
    <row r="19" spans="1:4">
      <c r="A19" s="2" t="s">
        <v>1</v>
      </c>
      <c r="B19" s="2" t="s">
        <v>49</v>
      </c>
    </row>
    <row r="20" spans="1:4">
      <c r="A20" s="2" t="s">
        <v>50</v>
      </c>
      <c r="B20" t="s">
        <v>40</v>
      </c>
      <c r="C20" t="s">
        <v>41</v>
      </c>
      <c r="D20" t="s">
        <v>7</v>
      </c>
    </row>
    <row r="21" spans="1:4">
      <c r="A21">
        <v>1</v>
      </c>
      <c r="B21" s="8">
        <v>0.35</v>
      </c>
      <c r="C21" s="8">
        <v>0.65</v>
      </c>
      <c r="D21" s="8">
        <v>1</v>
      </c>
    </row>
    <row r="22" spans="1:4">
      <c r="A22">
        <v>2</v>
      </c>
      <c r="B22" s="8">
        <v>0.4375</v>
      </c>
      <c r="C22" s="8">
        <v>0.5625</v>
      </c>
      <c r="D22" s="8">
        <v>1</v>
      </c>
    </row>
    <row r="23" spans="1:4">
      <c r="A23">
        <v>3</v>
      </c>
      <c r="B23" s="8">
        <v>0.5714285714285714</v>
      </c>
      <c r="C23" s="8">
        <v>0.42857142857142855</v>
      </c>
      <c r="D23" s="8">
        <v>1</v>
      </c>
    </row>
    <row r="24" spans="1:4">
      <c r="A24">
        <v>4</v>
      </c>
      <c r="B24" s="8">
        <v>0.46153846153846156</v>
      </c>
      <c r="C24" s="8">
        <v>0.53846153846153844</v>
      </c>
      <c r="D24" s="8">
        <v>1</v>
      </c>
    </row>
    <row r="25" spans="1:4">
      <c r="A25">
        <v>5</v>
      </c>
      <c r="B25" s="8">
        <v>0.55000000000000004</v>
      </c>
      <c r="C25" s="8">
        <v>0.45</v>
      </c>
      <c r="D25" s="8">
        <v>1</v>
      </c>
    </row>
    <row r="26" spans="1:4">
      <c r="A26">
        <v>6</v>
      </c>
      <c r="B26" s="8">
        <v>0.625</v>
      </c>
      <c r="C26" s="8">
        <v>0.375</v>
      </c>
      <c r="D26" s="8">
        <v>1</v>
      </c>
    </row>
    <row r="27" spans="1:4">
      <c r="A27">
        <v>7</v>
      </c>
      <c r="B27" s="8">
        <v>0.75</v>
      </c>
      <c r="C27" s="8">
        <v>0.25</v>
      </c>
      <c r="D27" s="8">
        <v>1</v>
      </c>
    </row>
    <row r="28" spans="1:4">
      <c r="A28">
        <v>8</v>
      </c>
      <c r="B28" s="8">
        <v>0.60869565217391308</v>
      </c>
      <c r="C28" s="8">
        <v>0.39130434782608697</v>
      </c>
      <c r="D28" s="8">
        <v>1</v>
      </c>
    </row>
    <row r="29" spans="1:4">
      <c r="A29">
        <v>9</v>
      </c>
      <c r="B29" s="8">
        <v>0.59090909090909094</v>
      </c>
      <c r="C29" s="8">
        <v>0.40909090909090912</v>
      </c>
      <c r="D29" s="8">
        <v>1</v>
      </c>
    </row>
    <row r="30" spans="1:4">
      <c r="A30">
        <v>10</v>
      </c>
      <c r="B30" s="8">
        <v>0.625</v>
      </c>
      <c r="C30" s="8">
        <v>0.375</v>
      </c>
      <c r="D30" s="8">
        <v>1</v>
      </c>
    </row>
    <row r="31" spans="1:4">
      <c r="A31">
        <v>11</v>
      </c>
      <c r="B31" s="8">
        <v>0.55000000000000004</v>
      </c>
      <c r="C31" s="8">
        <v>0.45</v>
      </c>
      <c r="D31" s="8">
        <v>1</v>
      </c>
    </row>
    <row r="32" spans="1:4">
      <c r="A32" t="s">
        <v>7</v>
      </c>
      <c r="B32" s="8">
        <v>0.5625</v>
      </c>
      <c r="C32" s="8">
        <v>0.4375</v>
      </c>
      <c r="D32" s="8">
        <v>1</v>
      </c>
    </row>
    <row r="38" spans="1:4">
      <c r="A38" t="s">
        <v>50</v>
      </c>
      <c r="B38" t="s">
        <v>40</v>
      </c>
      <c r="C38" t="s">
        <v>41</v>
      </c>
      <c r="D38" t="s">
        <v>7</v>
      </c>
    </row>
    <row r="39" spans="1:4">
      <c r="A39">
        <v>1</v>
      </c>
      <c r="B39" t="s">
        <v>941</v>
      </c>
      <c r="C39">
        <v>13</v>
      </c>
      <c r="D39">
        <v>20</v>
      </c>
    </row>
    <row r="40" spans="1:4">
      <c r="A40">
        <v>2</v>
      </c>
      <c r="B40">
        <v>8</v>
      </c>
      <c r="C40">
        <v>10</v>
      </c>
      <c r="D40">
        <v>18</v>
      </c>
    </row>
    <row r="41" spans="1:4">
      <c r="A41">
        <v>3</v>
      </c>
      <c r="B41">
        <v>13</v>
      </c>
      <c r="C41">
        <v>9</v>
      </c>
      <c r="D41">
        <v>22</v>
      </c>
    </row>
    <row r="42" spans="1:4">
      <c r="A42">
        <v>4</v>
      </c>
      <c r="B42">
        <v>12</v>
      </c>
      <c r="C42">
        <v>14</v>
      </c>
      <c r="D42">
        <v>26</v>
      </c>
    </row>
    <row r="43" spans="1:4">
      <c r="A43">
        <v>5</v>
      </c>
      <c r="B43">
        <v>12</v>
      </c>
      <c r="C43">
        <v>9</v>
      </c>
      <c r="D43">
        <v>21</v>
      </c>
    </row>
    <row r="44" spans="1:4">
      <c r="A44">
        <v>6</v>
      </c>
      <c r="B44">
        <v>15</v>
      </c>
      <c r="C44">
        <v>9</v>
      </c>
      <c r="D44">
        <v>24</v>
      </c>
    </row>
    <row r="45" spans="1:4">
      <c r="A45">
        <v>7</v>
      </c>
      <c r="B45">
        <v>18</v>
      </c>
      <c r="C45">
        <v>6</v>
      </c>
      <c r="D45">
        <v>24</v>
      </c>
    </row>
    <row r="46" spans="1:4">
      <c r="A46">
        <v>8</v>
      </c>
      <c r="B46">
        <v>14</v>
      </c>
      <c r="C46">
        <v>9</v>
      </c>
      <c r="D46">
        <v>23</v>
      </c>
    </row>
    <row r="47" spans="1:4">
      <c r="A47">
        <v>9</v>
      </c>
      <c r="B47">
        <v>13</v>
      </c>
      <c r="C47">
        <v>9</v>
      </c>
      <c r="D47">
        <v>22</v>
      </c>
    </row>
    <row r="48" spans="1:4">
      <c r="A48">
        <v>10</v>
      </c>
      <c r="B48">
        <v>15</v>
      </c>
      <c r="C48">
        <v>9</v>
      </c>
      <c r="D48">
        <v>24</v>
      </c>
    </row>
    <row r="49" spans="1:4">
      <c r="A49" t="s">
        <v>7</v>
      </c>
      <c r="B49">
        <v>127</v>
      </c>
      <c r="C49">
        <v>97</v>
      </c>
      <c r="D49">
        <v>224</v>
      </c>
    </row>
    <row r="54" spans="1:4">
      <c r="A54" s="2" t="s">
        <v>2</v>
      </c>
      <c r="B54" t="s">
        <v>4</v>
      </c>
    </row>
    <row r="55" spans="1:4">
      <c r="A55" s="2" t="s">
        <v>49</v>
      </c>
      <c r="B55" t="s">
        <v>919</v>
      </c>
    </row>
    <row r="57" spans="1:4">
      <c r="A57" t="s">
        <v>1</v>
      </c>
    </row>
    <row r="58" spans="1:4">
      <c r="A58">
        <v>32</v>
      </c>
    </row>
  </sheetData>
  <pageMargins left="0.7" right="0.7" top="0.75" bottom="0.75" header="0.3" footer="0.3"/>
  <drawing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DEEBE-DAB9-456A-8911-E21756B12DFD}">
  <dimension ref="B4:E17"/>
  <sheetViews>
    <sheetView topLeftCell="B1" workbookViewId="0">
      <selection activeCell="C10" sqref="C10"/>
    </sheetView>
  </sheetViews>
  <sheetFormatPr defaultRowHeight="14.45"/>
  <cols>
    <col min="2" max="2" width="21.85546875" customWidth="1"/>
    <col min="3" max="3" width="24.7109375" customWidth="1"/>
    <col min="4" max="4" width="8.140625" customWidth="1"/>
    <col min="5" max="5" width="18.42578125" customWidth="1"/>
    <col min="6" max="6" width="14.42578125" customWidth="1"/>
  </cols>
  <sheetData>
    <row r="4" spans="2:5">
      <c r="B4" s="2" t="s">
        <v>2</v>
      </c>
      <c r="C4" t="s">
        <v>38</v>
      </c>
    </row>
    <row r="6" spans="2:5">
      <c r="B6" s="2" t="s">
        <v>937</v>
      </c>
      <c r="C6" s="2" t="s">
        <v>49</v>
      </c>
    </row>
    <row r="7" spans="2:5">
      <c r="B7" s="2" t="s">
        <v>21</v>
      </c>
      <c r="C7" t="s">
        <v>40</v>
      </c>
      <c r="D7" t="s">
        <v>41</v>
      </c>
      <c r="E7" t="s">
        <v>7</v>
      </c>
    </row>
    <row r="8" spans="2:5">
      <c r="B8" t="s">
        <v>11</v>
      </c>
      <c r="C8">
        <v>6</v>
      </c>
      <c r="D8">
        <v>11</v>
      </c>
      <c r="E8">
        <v>17</v>
      </c>
    </row>
    <row r="9" spans="2:5">
      <c r="B9" t="s">
        <v>12</v>
      </c>
      <c r="C9">
        <v>5</v>
      </c>
      <c r="D9">
        <v>2</v>
      </c>
      <c r="E9">
        <v>7</v>
      </c>
    </row>
    <row r="10" spans="2:5">
      <c r="B10" t="s">
        <v>13</v>
      </c>
      <c r="C10">
        <v>12</v>
      </c>
      <c r="D10">
        <v>8</v>
      </c>
      <c r="E10">
        <v>20</v>
      </c>
    </row>
    <row r="11" spans="2:5">
      <c r="B11" t="s">
        <v>14</v>
      </c>
      <c r="C11">
        <v>3</v>
      </c>
      <c r="D11">
        <v>3</v>
      </c>
      <c r="E11">
        <v>6</v>
      </c>
    </row>
    <row r="12" spans="2:5">
      <c r="B12" t="s">
        <v>15</v>
      </c>
      <c r="C12">
        <v>16</v>
      </c>
      <c r="D12">
        <v>11</v>
      </c>
      <c r="E12">
        <v>27</v>
      </c>
    </row>
    <row r="13" spans="2:5">
      <c r="B13" t="s">
        <v>16</v>
      </c>
      <c r="C13">
        <v>4</v>
      </c>
      <c r="D13">
        <v>11</v>
      </c>
      <c r="E13">
        <v>15</v>
      </c>
    </row>
    <row r="14" spans="2:5">
      <c r="B14" t="s">
        <v>17</v>
      </c>
      <c r="C14">
        <v>17</v>
      </c>
      <c r="D14">
        <v>5</v>
      </c>
      <c r="E14">
        <v>22</v>
      </c>
    </row>
    <row r="15" spans="2:5">
      <c r="B15" t="s">
        <v>18</v>
      </c>
      <c r="C15">
        <v>1</v>
      </c>
      <c r="D15">
        <v>4</v>
      </c>
      <c r="E15">
        <v>5</v>
      </c>
    </row>
    <row r="16" spans="2:5">
      <c r="B16" t="s">
        <v>19</v>
      </c>
      <c r="C16">
        <v>41</v>
      </c>
      <c r="D16">
        <v>28</v>
      </c>
      <c r="E16">
        <v>69</v>
      </c>
    </row>
    <row r="17" spans="2:5">
      <c r="B17" t="s">
        <v>7</v>
      </c>
      <c r="C17">
        <v>105</v>
      </c>
      <c r="D17">
        <v>83</v>
      </c>
      <c r="E17">
        <v>188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U61"/>
  <sheetViews>
    <sheetView topLeftCell="A10" workbookViewId="0">
      <selection activeCell="K18" sqref="K18"/>
    </sheetView>
  </sheetViews>
  <sheetFormatPr defaultRowHeight="14.45"/>
  <cols>
    <col min="1" max="1" width="13" bestFit="1" customWidth="1"/>
    <col min="2" max="4" width="11.85546875" bestFit="1" customWidth="1"/>
    <col min="5" max="5" width="6" bestFit="1" customWidth="1"/>
    <col min="6" max="6" width="10.7109375" bestFit="1" customWidth="1"/>
    <col min="7" max="7" width="6.140625" customWidth="1"/>
    <col min="8" max="8" width="8.28515625" customWidth="1"/>
    <col min="9" max="9" width="6.85546875" customWidth="1"/>
    <col min="10" max="10" width="7.5703125" customWidth="1"/>
    <col min="11" max="11" width="13" bestFit="1" customWidth="1"/>
    <col min="12" max="14" width="15.5703125" bestFit="1" customWidth="1"/>
    <col min="15" max="15" width="10.7109375" bestFit="1" customWidth="1"/>
    <col min="16" max="16" width="6" customWidth="1"/>
    <col min="17" max="17" width="6.140625" customWidth="1"/>
    <col min="18" max="18" width="7.5703125" customWidth="1"/>
    <col min="19" max="19" width="6.5703125" customWidth="1"/>
    <col min="20" max="21" width="7.5703125" customWidth="1"/>
    <col min="22" max="22" width="6.5703125" customWidth="1"/>
    <col min="23" max="24" width="7.5703125" customWidth="1"/>
    <col min="25" max="25" width="6.5703125" customWidth="1"/>
    <col min="26" max="27" width="7.5703125" customWidth="1"/>
    <col min="28" max="28" width="6.5703125" customWidth="1"/>
    <col min="29" max="29" width="7" customWidth="1"/>
    <col min="30" max="30" width="6.5703125" customWidth="1"/>
    <col min="31" max="31" width="7" customWidth="1"/>
    <col min="32" max="32" width="7.5703125" customWidth="1"/>
    <col min="33" max="33" width="10.5703125" bestFit="1" customWidth="1"/>
  </cols>
  <sheetData>
    <row r="2" spans="1:21">
      <c r="U2" s="24">
        <f>60/123</f>
        <v>0.48780487804878048</v>
      </c>
    </row>
    <row r="3" spans="1:21">
      <c r="A3" s="2" t="s">
        <v>1</v>
      </c>
      <c r="B3" s="2" t="s">
        <v>2</v>
      </c>
      <c r="K3" s="2" t="s">
        <v>1</v>
      </c>
      <c r="L3" s="2" t="s">
        <v>2</v>
      </c>
      <c r="U3" s="24">
        <f>63/123</f>
        <v>0.51219512195121952</v>
      </c>
    </row>
    <row r="4" spans="1:21" s="5" customFormat="1" ht="43.5">
      <c r="A4" s="4" t="s">
        <v>50</v>
      </c>
      <c r="B4" s="6" t="s">
        <v>4</v>
      </c>
      <c r="C4" s="6" t="s">
        <v>5</v>
      </c>
      <c r="D4" s="6" t="s">
        <v>6</v>
      </c>
      <c r="E4" s="6" t="s">
        <v>7</v>
      </c>
      <c r="F4"/>
      <c r="G4"/>
      <c r="K4" s="4" t="s">
        <v>50</v>
      </c>
      <c r="L4" s="6" t="s">
        <v>4</v>
      </c>
      <c r="M4" s="6" t="s">
        <v>5</v>
      </c>
      <c r="N4" s="6" t="s">
        <v>6</v>
      </c>
      <c r="O4" s="6" t="s">
        <v>7</v>
      </c>
      <c r="P4"/>
      <c r="Q4"/>
    </row>
    <row r="5" spans="1:21">
      <c r="A5">
        <v>1</v>
      </c>
      <c r="C5">
        <v>14</v>
      </c>
      <c r="D5">
        <v>6</v>
      </c>
      <c r="E5">
        <v>20</v>
      </c>
      <c r="K5">
        <v>1</v>
      </c>
      <c r="M5">
        <v>14</v>
      </c>
      <c r="N5">
        <v>6</v>
      </c>
      <c r="O5">
        <v>20</v>
      </c>
    </row>
    <row r="6" spans="1:21">
      <c r="A6">
        <v>2</v>
      </c>
      <c r="B6">
        <v>1</v>
      </c>
      <c r="C6">
        <v>9</v>
      </c>
      <c r="D6">
        <v>6</v>
      </c>
      <c r="E6">
        <v>16</v>
      </c>
      <c r="K6">
        <v>2</v>
      </c>
      <c r="L6">
        <v>1</v>
      </c>
      <c r="M6">
        <v>9</v>
      </c>
      <c r="N6">
        <v>6</v>
      </c>
      <c r="O6">
        <v>16</v>
      </c>
    </row>
    <row r="7" spans="1:21">
      <c r="A7">
        <v>3</v>
      </c>
      <c r="B7">
        <v>3</v>
      </c>
      <c r="C7">
        <v>8</v>
      </c>
      <c r="D7">
        <v>10</v>
      </c>
      <c r="E7">
        <v>21</v>
      </c>
      <c r="K7">
        <v>3</v>
      </c>
      <c r="L7">
        <v>3</v>
      </c>
      <c r="M7">
        <v>8</v>
      </c>
      <c r="N7">
        <v>10</v>
      </c>
      <c r="O7">
        <v>21</v>
      </c>
    </row>
    <row r="8" spans="1:21">
      <c r="A8">
        <v>4</v>
      </c>
      <c r="B8">
        <v>1</v>
      </c>
      <c r="C8">
        <v>19</v>
      </c>
      <c r="D8">
        <v>6</v>
      </c>
      <c r="E8">
        <v>26</v>
      </c>
      <c r="K8">
        <v>4</v>
      </c>
      <c r="L8">
        <v>1</v>
      </c>
      <c r="M8">
        <v>19</v>
      </c>
      <c r="N8">
        <v>6</v>
      </c>
      <c r="O8">
        <v>26</v>
      </c>
    </row>
    <row r="9" spans="1:21">
      <c r="A9">
        <v>5</v>
      </c>
      <c r="B9">
        <v>2</v>
      </c>
      <c r="C9">
        <v>15</v>
      </c>
      <c r="D9">
        <v>3</v>
      </c>
      <c r="E9">
        <v>20</v>
      </c>
      <c r="K9">
        <v>5</v>
      </c>
      <c r="L9">
        <v>2</v>
      </c>
      <c r="M9">
        <v>15</v>
      </c>
      <c r="N9">
        <v>3</v>
      </c>
      <c r="O9">
        <v>20</v>
      </c>
    </row>
    <row r="10" spans="1:21">
      <c r="A10">
        <v>6</v>
      </c>
      <c r="B10">
        <v>1</v>
      </c>
      <c r="C10">
        <v>11</v>
      </c>
      <c r="D10">
        <v>12</v>
      </c>
      <c r="E10">
        <v>24</v>
      </c>
      <c r="K10">
        <v>6</v>
      </c>
      <c r="L10">
        <v>1</v>
      </c>
      <c r="M10">
        <v>11</v>
      </c>
      <c r="N10">
        <v>12</v>
      </c>
      <c r="O10">
        <v>24</v>
      </c>
    </row>
    <row r="11" spans="1:21">
      <c r="A11">
        <v>7</v>
      </c>
      <c r="C11">
        <v>13</v>
      </c>
      <c r="D11">
        <v>11</v>
      </c>
      <c r="E11">
        <v>24</v>
      </c>
      <c r="K11">
        <v>7</v>
      </c>
      <c r="M11">
        <v>13</v>
      </c>
      <c r="N11">
        <v>11</v>
      </c>
      <c r="O11">
        <v>24</v>
      </c>
    </row>
    <row r="12" spans="1:21">
      <c r="A12">
        <v>8</v>
      </c>
      <c r="B12">
        <v>6</v>
      </c>
      <c r="C12">
        <v>11</v>
      </c>
      <c r="D12">
        <v>6</v>
      </c>
      <c r="E12">
        <v>23</v>
      </c>
      <c r="K12">
        <v>8</v>
      </c>
      <c r="L12">
        <v>6</v>
      </c>
      <c r="M12">
        <v>11</v>
      </c>
      <c r="N12">
        <v>6</v>
      </c>
      <c r="O12">
        <v>23</v>
      </c>
    </row>
    <row r="13" spans="1:21">
      <c r="A13">
        <v>9</v>
      </c>
      <c r="B13">
        <v>7</v>
      </c>
      <c r="C13">
        <v>12</v>
      </c>
      <c r="D13">
        <v>3</v>
      </c>
      <c r="E13">
        <v>22</v>
      </c>
      <c r="K13">
        <v>9</v>
      </c>
      <c r="L13">
        <v>7</v>
      </c>
      <c r="M13">
        <v>12</v>
      </c>
      <c r="N13">
        <v>3</v>
      </c>
      <c r="O13">
        <v>22</v>
      </c>
    </row>
    <row r="14" spans="1:21">
      <c r="A14">
        <v>10</v>
      </c>
      <c r="B14">
        <v>11</v>
      </c>
      <c r="C14">
        <v>8</v>
      </c>
      <c r="D14">
        <v>5</v>
      </c>
      <c r="E14">
        <v>24</v>
      </c>
      <c r="K14">
        <v>10</v>
      </c>
      <c r="L14">
        <v>11</v>
      </c>
      <c r="M14">
        <v>8</v>
      </c>
      <c r="N14">
        <v>5</v>
      </c>
      <c r="O14">
        <v>24</v>
      </c>
    </row>
    <row r="15" spans="1:21">
      <c r="A15" t="s">
        <v>7</v>
      </c>
      <c r="B15">
        <v>32</v>
      </c>
      <c r="C15">
        <v>120</v>
      </c>
      <c r="D15">
        <v>68</v>
      </c>
      <c r="E15">
        <v>220</v>
      </c>
      <c r="K15" t="s">
        <v>7</v>
      </c>
      <c r="L15">
        <v>32</v>
      </c>
      <c r="M15">
        <v>120</v>
      </c>
      <c r="N15">
        <v>68</v>
      </c>
      <c r="O15">
        <v>220</v>
      </c>
    </row>
    <row r="21" spans="1:5">
      <c r="A21" s="2" t="s">
        <v>1</v>
      </c>
      <c r="B21" s="2" t="s">
        <v>2</v>
      </c>
    </row>
    <row r="22" spans="1:5" ht="43.5">
      <c r="A22" s="4" t="s">
        <v>50</v>
      </c>
      <c r="B22" s="6" t="s">
        <v>4</v>
      </c>
      <c r="C22" s="6" t="s">
        <v>5</v>
      </c>
      <c r="D22" s="6" t="s">
        <v>6</v>
      </c>
      <c r="E22" s="7" t="s">
        <v>7</v>
      </c>
    </row>
    <row r="23" spans="1:5">
      <c r="A23">
        <v>1</v>
      </c>
      <c r="B23" s="8">
        <v>0</v>
      </c>
      <c r="C23" s="8">
        <v>0.7</v>
      </c>
      <c r="D23" s="8">
        <v>0.3</v>
      </c>
      <c r="E23" s="8">
        <v>1</v>
      </c>
    </row>
    <row r="24" spans="1:5">
      <c r="A24">
        <v>2</v>
      </c>
      <c r="B24" s="8">
        <v>6.25E-2</v>
      </c>
      <c r="C24" s="8">
        <v>0.5625</v>
      </c>
      <c r="D24" s="8">
        <v>0.375</v>
      </c>
      <c r="E24" s="8">
        <v>1</v>
      </c>
    </row>
    <row r="25" spans="1:5">
      <c r="A25">
        <v>3</v>
      </c>
      <c r="B25" s="8">
        <v>0.14285714285714285</v>
      </c>
      <c r="C25" s="8">
        <v>0.38095238095238093</v>
      </c>
      <c r="D25" s="8">
        <v>0.47619047619047616</v>
      </c>
      <c r="E25" s="8">
        <v>1</v>
      </c>
    </row>
    <row r="26" spans="1:5">
      <c r="A26">
        <v>4</v>
      </c>
      <c r="B26" s="8">
        <v>3.8461538461538464E-2</v>
      </c>
      <c r="C26" s="8">
        <v>0.73076923076923073</v>
      </c>
      <c r="D26" s="8">
        <v>0.23076923076923078</v>
      </c>
      <c r="E26" s="8">
        <v>1</v>
      </c>
    </row>
    <row r="27" spans="1:5">
      <c r="A27">
        <v>5</v>
      </c>
      <c r="B27" s="8">
        <v>0.1</v>
      </c>
      <c r="C27" s="8">
        <v>0.75</v>
      </c>
      <c r="D27" s="8">
        <v>0.15</v>
      </c>
      <c r="E27" s="8">
        <v>1</v>
      </c>
    </row>
    <row r="28" spans="1:5">
      <c r="A28">
        <v>6</v>
      </c>
      <c r="B28" s="8">
        <v>4.1666666666666664E-2</v>
      </c>
      <c r="C28" s="8">
        <v>0.45833333333333331</v>
      </c>
      <c r="D28" s="8">
        <v>0.5</v>
      </c>
      <c r="E28" s="8">
        <v>1</v>
      </c>
    </row>
    <row r="29" spans="1:5">
      <c r="A29">
        <v>7</v>
      </c>
      <c r="B29" s="8">
        <v>0</v>
      </c>
      <c r="C29" s="8">
        <v>0.54166666666666663</v>
      </c>
      <c r="D29" s="8">
        <v>0.45833333333333331</v>
      </c>
      <c r="E29" s="8">
        <v>1</v>
      </c>
    </row>
    <row r="30" spans="1:5">
      <c r="A30">
        <v>8</v>
      </c>
      <c r="B30" s="8">
        <v>0.2608695652173913</v>
      </c>
      <c r="C30" s="8">
        <v>0.47826086956521741</v>
      </c>
      <c r="D30" s="8">
        <v>0.2608695652173913</v>
      </c>
      <c r="E30" s="8">
        <v>1</v>
      </c>
    </row>
    <row r="31" spans="1:5">
      <c r="A31">
        <v>9</v>
      </c>
      <c r="B31" s="8">
        <v>0.31818181818181818</v>
      </c>
      <c r="C31" s="8">
        <v>0.54545454545454541</v>
      </c>
      <c r="D31" s="8">
        <v>0.13636363636363635</v>
      </c>
      <c r="E31" s="8">
        <v>1</v>
      </c>
    </row>
    <row r="32" spans="1:5">
      <c r="A32">
        <v>10</v>
      </c>
      <c r="B32" s="8">
        <v>0.45833333333333331</v>
      </c>
      <c r="C32" s="8">
        <v>0.33333333333333331</v>
      </c>
      <c r="D32" s="8">
        <v>0.20833333333333334</v>
      </c>
      <c r="E32" s="8">
        <v>1</v>
      </c>
    </row>
    <row r="33" spans="1:5">
      <c r="A33" t="s">
        <v>7</v>
      </c>
      <c r="B33" s="8">
        <v>0.14545454545454545</v>
      </c>
      <c r="C33" s="8">
        <v>0.54545454545454541</v>
      </c>
      <c r="D33" s="8">
        <v>0.30909090909090908</v>
      </c>
      <c r="E33" s="8">
        <v>1</v>
      </c>
    </row>
    <row r="37" spans="1:5">
      <c r="A37" s="2" t="s">
        <v>1</v>
      </c>
      <c r="B37" s="2" t="s">
        <v>2</v>
      </c>
    </row>
    <row r="38" spans="1:5" ht="43.5">
      <c r="A38" s="2" t="s">
        <v>49</v>
      </c>
      <c r="B38" s="6" t="s">
        <v>4</v>
      </c>
      <c r="C38" s="6" t="s">
        <v>5</v>
      </c>
      <c r="D38" s="6" t="s">
        <v>6</v>
      </c>
      <c r="E38" s="6" t="s">
        <v>7</v>
      </c>
    </row>
    <row r="39" spans="1:5">
      <c r="A39" t="s">
        <v>40</v>
      </c>
      <c r="B39">
        <v>19</v>
      </c>
      <c r="C39">
        <v>67</v>
      </c>
      <c r="D39">
        <v>38</v>
      </c>
      <c r="E39">
        <v>124</v>
      </c>
    </row>
    <row r="40" spans="1:5">
      <c r="A40" t="s">
        <v>41</v>
      </c>
      <c r="B40">
        <v>13</v>
      </c>
      <c r="C40">
        <v>53</v>
      </c>
      <c r="D40">
        <v>30</v>
      </c>
      <c r="E40">
        <v>96</v>
      </c>
    </row>
    <row r="41" spans="1:5">
      <c r="A41" t="s">
        <v>7</v>
      </c>
      <c r="B41">
        <v>32</v>
      </c>
      <c r="C41">
        <v>120</v>
      </c>
      <c r="D41">
        <v>68</v>
      </c>
      <c r="E41">
        <v>220</v>
      </c>
    </row>
    <row r="44" spans="1:5">
      <c r="A44" s="2" t="s">
        <v>36</v>
      </c>
      <c r="B44" t="s">
        <v>37</v>
      </c>
    </row>
    <row r="46" spans="1:5">
      <c r="A46" s="2" t="s">
        <v>1</v>
      </c>
      <c r="B46" s="2" t="s">
        <v>49</v>
      </c>
    </row>
    <row r="47" spans="1:5">
      <c r="A47" s="2" t="s">
        <v>60</v>
      </c>
      <c r="B47" t="s">
        <v>40</v>
      </c>
      <c r="C47" t="s">
        <v>41</v>
      </c>
      <c r="D47" s="6" t="s">
        <v>7</v>
      </c>
    </row>
    <row r="48" spans="1:5">
      <c r="A48" t="s">
        <v>921</v>
      </c>
      <c r="B48">
        <v>1</v>
      </c>
      <c r="C48">
        <v>2</v>
      </c>
      <c r="D48">
        <v>3</v>
      </c>
    </row>
    <row r="49" spans="1:4">
      <c r="A49" t="s">
        <v>922</v>
      </c>
      <c r="B49">
        <v>2</v>
      </c>
      <c r="C49">
        <v>3</v>
      </c>
      <c r="D49">
        <v>5</v>
      </c>
    </row>
    <row r="50" spans="1:4">
      <c r="A50" t="s">
        <v>923</v>
      </c>
      <c r="B50">
        <v>2</v>
      </c>
      <c r="C50">
        <v>6</v>
      </c>
      <c r="D50">
        <v>8</v>
      </c>
    </row>
    <row r="51" spans="1:4">
      <c r="A51" t="s">
        <v>924</v>
      </c>
      <c r="B51">
        <v>7</v>
      </c>
      <c r="C51">
        <v>9</v>
      </c>
      <c r="D51">
        <v>16</v>
      </c>
    </row>
    <row r="52" spans="1:4">
      <c r="A52" t="s">
        <v>925</v>
      </c>
      <c r="B52">
        <v>8</v>
      </c>
      <c r="C52">
        <v>7</v>
      </c>
      <c r="D52">
        <v>15</v>
      </c>
    </row>
    <row r="53" spans="1:4">
      <c r="A53" t="s">
        <v>926</v>
      </c>
      <c r="B53">
        <v>7</v>
      </c>
      <c r="C53">
        <v>9</v>
      </c>
      <c r="D53">
        <v>16</v>
      </c>
    </row>
    <row r="54" spans="1:4">
      <c r="A54" t="s">
        <v>927</v>
      </c>
      <c r="B54">
        <v>13</v>
      </c>
      <c r="C54">
        <v>11</v>
      </c>
      <c r="D54">
        <v>24</v>
      </c>
    </row>
    <row r="55" spans="1:4">
      <c r="A55" t="s">
        <v>928</v>
      </c>
      <c r="B55">
        <v>6</v>
      </c>
      <c r="C55">
        <v>4</v>
      </c>
      <c r="D55">
        <v>10</v>
      </c>
    </row>
    <row r="56" spans="1:4">
      <c r="A56" t="s">
        <v>929</v>
      </c>
      <c r="B56">
        <v>20</v>
      </c>
      <c r="C56">
        <v>10</v>
      </c>
      <c r="D56">
        <v>30</v>
      </c>
    </row>
    <row r="57" spans="1:4">
      <c r="A57" t="s">
        <v>930</v>
      </c>
      <c r="B57">
        <v>11</v>
      </c>
      <c r="C57">
        <v>3</v>
      </c>
      <c r="D57">
        <v>14</v>
      </c>
    </row>
    <row r="58" spans="1:4">
      <c r="A58" t="s">
        <v>931</v>
      </c>
      <c r="B58">
        <v>13</v>
      </c>
      <c r="C58">
        <v>9</v>
      </c>
      <c r="D58">
        <v>22</v>
      </c>
    </row>
    <row r="59" spans="1:4">
      <c r="A59" t="s">
        <v>932</v>
      </c>
      <c r="B59">
        <v>10</v>
      </c>
      <c r="C59">
        <v>10</v>
      </c>
      <c r="D59">
        <v>20</v>
      </c>
    </row>
    <row r="60" spans="1:4">
      <c r="A60" t="s">
        <v>933</v>
      </c>
      <c r="B60">
        <v>5</v>
      </c>
      <c r="D60">
        <v>5</v>
      </c>
    </row>
    <row r="61" spans="1:4">
      <c r="A61" t="s">
        <v>7</v>
      </c>
      <c r="B61">
        <v>105</v>
      </c>
      <c r="C61">
        <v>83</v>
      </c>
      <c r="D61">
        <v>188</v>
      </c>
    </row>
  </sheetData>
  <pageMargins left="0.7" right="0.7" top="0.75" bottom="0.75" header="0.3" footer="0.3"/>
  <drawing r:id="rId6"/>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E30"/>
  <sheetViews>
    <sheetView topLeftCell="A10" workbookViewId="0">
      <selection activeCell="H17" sqref="H17"/>
    </sheetView>
  </sheetViews>
  <sheetFormatPr defaultRowHeight="14.45"/>
  <cols>
    <col min="1" max="1" width="27.7109375" bestFit="1" customWidth="1"/>
    <col min="2" max="4" width="26.140625" bestFit="1" customWidth="1"/>
    <col min="5" max="6" width="10.7109375" bestFit="1" customWidth="1"/>
    <col min="7" max="7" width="10.5703125" bestFit="1" customWidth="1"/>
    <col min="8" max="8" width="18.42578125" bestFit="1" customWidth="1"/>
    <col min="9" max="9" width="19.140625" bestFit="1" customWidth="1"/>
    <col min="10" max="10" width="21.5703125" bestFit="1" customWidth="1"/>
    <col min="11" max="11" width="28.140625" bestFit="1" customWidth="1"/>
    <col min="12" max="12" width="10.5703125" bestFit="1" customWidth="1"/>
  </cols>
  <sheetData>
    <row r="2" spans="1:5">
      <c r="A2" s="2" t="s">
        <v>1</v>
      </c>
      <c r="B2" s="2" t="s">
        <v>2</v>
      </c>
    </row>
    <row r="3" spans="1:5">
      <c r="A3" s="2" t="s">
        <v>21</v>
      </c>
      <c r="B3" t="s">
        <v>4</v>
      </c>
      <c r="C3" t="s">
        <v>5</v>
      </c>
      <c r="D3" t="s">
        <v>6</v>
      </c>
      <c r="E3" t="s">
        <v>7</v>
      </c>
    </row>
    <row r="4" spans="1:5">
      <c r="A4" t="s">
        <v>11</v>
      </c>
      <c r="B4">
        <v>1</v>
      </c>
      <c r="C4">
        <v>12</v>
      </c>
      <c r="D4">
        <v>5</v>
      </c>
      <c r="E4">
        <v>18</v>
      </c>
    </row>
    <row r="5" spans="1:5">
      <c r="A5" t="s">
        <v>12</v>
      </c>
      <c r="B5">
        <v>4</v>
      </c>
      <c r="C5">
        <v>5</v>
      </c>
      <c r="D5">
        <v>2</v>
      </c>
      <c r="E5">
        <v>11</v>
      </c>
    </row>
    <row r="6" spans="1:5">
      <c r="A6" t="s">
        <v>13</v>
      </c>
      <c r="C6">
        <v>3</v>
      </c>
      <c r="D6">
        <v>17</v>
      </c>
      <c r="E6">
        <v>20</v>
      </c>
    </row>
    <row r="7" spans="1:5">
      <c r="A7" t="s">
        <v>14</v>
      </c>
      <c r="C7">
        <v>4</v>
      </c>
      <c r="D7">
        <v>2</v>
      </c>
      <c r="E7">
        <v>6</v>
      </c>
    </row>
    <row r="8" spans="1:5">
      <c r="A8" t="s">
        <v>15</v>
      </c>
      <c r="B8">
        <v>5</v>
      </c>
      <c r="C8">
        <v>15</v>
      </c>
      <c r="D8">
        <v>12</v>
      </c>
      <c r="E8">
        <v>32</v>
      </c>
    </row>
    <row r="9" spans="1:5">
      <c r="A9" t="s">
        <v>17</v>
      </c>
      <c r="B9">
        <v>5</v>
      </c>
      <c r="C9">
        <v>14</v>
      </c>
      <c r="D9">
        <v>8</v>
      </c>
      <c r="E9">
        <v>27</v>
      </c>
    </row>
    <row r="10" spans="1:5">
      <c r="A10" t="s">
        <v>18</v>
      </c>
      <c r="B10">
        <v>3</v>
      </c>
      <c r="C10">
        <v>5</v>
      </c>
      <c r="E10">
        <v>8</v>
      </c>
    </row>
    <row r="11" spans="1:5">
      <c r="A11" t="s">
        <v>19</v>
      </c>
      <c r="B11">
        <v>11</v>
      </c>
      <c r="C11">
        <v>54</v>
      </c>
      <c r="D11">
        <v>15</v>
      </c>
      <c r="E11">
        <v>80</v>
      </c>
    </row>
    <row r="12" spans="1:5">
      <c r="A12" t="s">
        <v>16</v>
      </c>
      <c r="B12">
        <v>3</v>
      </c>
      <c r="C12">
        <v>8</v>
      </c>
      <c r="D12">
        <v>7</v>
      </c>
      <c r="E12">
        <v>18</v>
      </c>
    </row>
    <row r="13" spans="1:5">
      <c r="A13" t="s">
        <v>7</v>
      </c>
      <c r="B13">
        <v>32</v>
      </c>
      <c r="C13">
        <v>120</v>
      </c>
      <c r="D13">
        <v>68</v>
      </c>
      <c r="E13">
        <v>220</v>
      </c>
    </row>
    <row r="19" spans="1:5">
      <c r="A19" s="2" t="s">
        <v>1</v>
      </c>
      <c r="B19" s="2" t="s">
        <v>2</v>
      </c>
    </row>
    <row r="20" spans="1:5">
      <c r="A20" s="2" t="s">
        <v>21</v>
      </c>
      <c r="B20" t="s">
        <v>4</v>
      </c>
      <c r="C20" t="s">
        <v>5</v>
      </c>
      <c r="D20" t="s">
        <v>6</v>
      </c>
      <c r="E20" t="s">
        <v>7</v>
      </c>
    </row>
    <row r="21" spans="1:5">
      <c r="A21" t="s">
        <v>11</v>
      </c>
      <c r="B21" s="8">
        <v>5.5555555555555552E-2</v>
      </c>
      <c r="C21" s="8">
        <v>0.66666666666666663</v>
      </c>
      <c r="D21" s="8">
        <v>0.27777777777777779</v>
      </c>
      <c r="E21" s="8">
        <v>1</v>
      </c>
    </row>
    <row r="22" spans="1:5">
      <c r="A22" t="s">
        <v>12</v>
      </c>
      <c r="B22" s="8">
        <v>0.36363636363636365</v>
      </c>
      <c r="C22" s="8">
        <v>0.45454545454545453</v>
      </c>
      <c r="D22" s="8">
        <v>0.18181818181818182</v>
      </c>
      <c r="E22" s="8">
        <v>1</v>
      </c>
    </row>
    <row r="23" spans="1:5">
      <c r="A23" t="s">
        <v>13</v>
      </c>
      <c r="B23" s="8">
        <v>0</v>
      </c>
      <c r="C23" s="8">
        <v>0.15</v>
      </c>
      <c r="D23" s="8">
        <v>0.85</v>
      </c>
      <c r="E23" s="8">
        <v>1</v>
      </c>
    </row>
    <row r="24" spans="1:5">
      <c r="A24" t="s">
        <v>14</v>
      </c>
      <c r="B24" s="8">
        <v>0</v>
      </c>
      <c r="C24" s="8">
        <v>0.66666666666666663</v>
      </c>
      <c r="D24" s="8">
        <v>0.33333333333333331</v>
      </c>
      <c r="E24" s="8">
        <v>1</v>
      </c>
    </row>
    <row r="25" spans="1:5">
      <c r="A25" t="s">
        <v>15</v>
      </c>
      <c r="B25" s="8">
        <v>0.15625</v>
      </c>
      <c r="C25" s="8">
        <v>0.46875</v>
      </c>
      <c r="D25" s="8">
        <v>0.375</v>
      </c>
      <c r="E25" s="8">
        <v>1</v>
      </c>
    </row>
    <row r="26" spans="1:5">
      <c r="A26" t="s">
        <v>17</v>
      </c>
      <c r="B26" s="8">
        <v>0.18518518518518517</v>
      </c>
      <c r="C26" s="8">
        <v>0.51851851851851849</v>
      </c>
      <c r="D26" s="8">
        <v>0.29629629629629628</v>
      </c>
      <c r="E26" s="8">
        <v>1</v>
      </c>
    </row>
    <row r="27" spans="1:5">
      <c r="A27" t="s">
        <v>18</v>
      </c>
      <c r="B27" s="8">
        <v>0.375</v>
      </c>
      <c r="C27" s="8">
        <v>0.625</v>
      </c>
      <c r="D27" s="8">
        <v>0</v>
      </c>
      <c r="E27" s="8">
        <v>1</v>
      </c>
    </row>
    <row r="28" spans="1:5">
      <c r="A28" t="s">
        <v>19</v>
      </c>
      <c r="B28" s="8">
        <v>0.13750000000000001</v>
      </c>
      <c r="C28" s="8">
        <v>0.67500000000000004</v>
      </c>
      <c r="D28" s="8">
        <v>0.1875</v>
      </c>
      <c r="E28" s="8">
        <v>1</v>
      </c>
    </row>
    <row r="29" spans="1:5">
      <c r="A29" t="s">
        <v>16</v>
      </c>
      <c r="B29" s="8">
        <v>0.16666666666666666</v>
      </c>
      <c r="C29" s="8">
        <v>0.44444444444444442</v>
      </c>
      <c r="D29" s="8">
        <v>0.3888888888888889</v>
      </c>
      <c r="E29" s="8">
        <v>1</v>
      </c>
    </row>
    <row r="30" spans="1:5">
      <c r="A30" t="s">
        <v>7</v>
      </c>
      <c r="B30" s="8">
        <v>0.14545454545454545</v>
      </c>
      <c r="C30" s="8">
        <v>0.54545454545454541</v>
      </c>
      <c r="D30" s="8">
        <v>0.30909090909090908</v>
      </c>
      <c r="E30" s="8">
        <v>1</v>
      </c>
    </row>
  </sheetData>
  <conditionalFormatting pivot="1" sqref="B21:E28">
    <cfRule type="dataBar" priority="2">
      <dataBar>
        <cfvo type="min"/>
        <cfvo type="max"/>
        <color rgb="FFFF555A"/>
      </dataBar>
      <extLst>
        <ext xmlns:x14="http://schemas.microsoft.com/office/spreadsheetml/2009/9/main" uri="{B025F937-C7B1-47D3-B67F-A62EFF666E3E}">
          <x14:id>{7AD25F90-1D4D-46ED-857F-04348C25611C}</x14:id>
        </ext>
      </extLst>
    </cfRule>
  </conditionalFormatting>
  <conditionalFormatting pivot="1" sqref="B4:E11">
    <cfRule type="dataBar" priority="1">
      <dataBar>
        <cfvo type="min"/>
        <cfvo type="max"/>
        <color rgb="FFFF555A"/>
      </dataBar>
      <extLst>
        <ext xmlns:x14="http://schemas.microsoft.com/office/spreadsheetml/2009/9/main" uri="{B025F937-C7B1-47D3-B67F-A62EFF666E3E}">
          <x14:id>{86203DF2-2500-41F2-940E-B1B40B40DEBF}</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pivot="1">
          <x14:cfRule type="dataBar" id="{7AD25F90-1D4D-46ED-857F-04348C25611C}">
            <x14:dataBar minLength="0" maxLength="100" border="1" negativeBarBorderColorSameAsPositive="0">
              <x14:cfvo type="autoMin"/>
              <x14:cfvo type="autoMax"/>
              <x14:borderColor rgb="FFFF555A"/>
              <x14:negativeFillColor rgb="FFFF0000"/>
              <x14:negativeBorderColor rgb="FFFF0000"/>
              <x14:axisColor rgb="FF000000"/>
            </x14:dataBar>
          </x14:cfRule>
          <xm:sqref>B21:E28</xm:sqref>
        </x14:conditionalFormatting>
        <x14:conditionalFormatting xmlns:xm="http://schemas.microsoft.com/office/excel/2006/main" pivot="1">
          <x14:cfRule type="dataBar" id="{86203DF2-2500-41F2-940E-B1B40B40DEBF}">
            <x14:dataBar minLength="0" maxLength="100" border="1" negativeBarBorderColorSameAsPositive="0">
              <x14:cfvo type="autoMin"/>
              <x14:cfvo type="autoMax"/>
              <x14:borderColor rgb="FFFF555A"/>
              <x14:negativeFillColor rgb="FFFF0000"/>
              <x14:negativeBorderColor rgb="FFFF0000"/>
              <x14:axisColor rgb="FF000000"/>
            </x14:dataBar>
          </x14:cfRule>
          <xm:sqref>B4:E11</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B60B5-D8DC-4B73-A50A-E48EBB54E1AD}">
  <dimension ref="B1:L225"/>
  <sheetViews>
    <sheetView zoomScale="81" zoomScaleNormal="81" workbookViewId="0">
      <selection activeCell="N12" sqref="N12"/>
    </sheetView>
  </sheetViews>
  <sheetFormatPr defaultRowHeight="14.45"/>
  <cols>
    <col min="2" max="2" width="12.140625" bestFit="1" customWidth="1"/>
    <col min="3" max="3" width="9.5703125" bestFit="1" customWidth="1"/>
    <col min="4" max="11" width="2" bestFit="1" customWidth="1"/>
    <col min="12" max="12" width="3" bestFit="1" customWidth="1"/>
    <col min="13" max="13" width="10.85546875" bestFit="1" customWidth="1"/>
    <col min="14" max="71" width="31.5703125" bestFit="1" customWidth="1"/>
    <col min="72" max="72" width="10.85546875" bestFit="1" customWidth="1"/>
    <col min="73" max="75" width="4" bestFit="1" customWidth="1"/>
    <col min="76" max="76" width="6.7109375" bestFit="1" customWidth="1"/>
    <col min="77" max="92" width="4" bestFit="1" customWidth="1"/>
    <col min="93" max="93" width="6.7109375" bestFit="1" customWidth="1"/>
    <col min="94" max="111" width="4" bestFit="1" customWidth="1"/>
    <col min="112" max="112" width="6.7109375" bestFit="1" customWidth="1"/>
    <col min="113" max="129" width="3.5703125" bestFit="1" customWidth="1"/>
    <col min="130" max="130" width="6.7109375" bestFit="1" customWidth="1"/>
    <col min="131" max="141" width="3.5703125" bestFit="1" customWidth="1"/>
    <col min="142" max="142" width="6.7109375" bestFit="1" customWidth="1"/>
    <col min="143" max="153" width="3.5703125" bestFit="1" customWidth="1"/>
    <col min="154" max="154" width="6.7109375" bestFit="1" customWidth="1"/>
    <col min="155" max="159" width="4.5703125" bestFit="1" customWidth="1"/>
    <col min="160" max="160" width="7.7109375" bestFit="1" customWidth="1"/>
    <col min="161" max="161" width="10.85546875" bestFit="1" customWidth="1"/>
  </cols>
  <sheetData>
    <row r="1" spans="2:12">
      <c r="B1" s="2" t="s">
        <v>49</v>
      </c>
      <c r="C1" t="s">
        <v>919</v>
      </c>
    </row>
    <row r="2" spans="2:12">
      <c r="B2" s="2" t="s">
        <v>2</v>
      </c>
      <c r="C2" t="s">
        <v>919</v>
      </c>
    </row>
    <row r="4" spans="2:12">
      <c r="C4" s="2" t="s">
        <v>50</v>
      </c>
    </row>
    <row r="5" spans="2:12">
      <c r="B5" s="2" t="s">
        <v>45</v>
      </c>
      <c r="C5">
        <v>1</v>
      </c>
      <c r="D5">
        <v>2</v>
      </c>
      <c r="E5">
        <v>3</v>
      </c>
      <c r="F5">
        <v>4</v>
      </c>
      <c r="G5">
        <v>5</v>
      </c>
      <c r="H5">
        <v>6</v>
      </c>
      <c r="I5">
        <v>7</v>
      </c>
      <c r="J5">
        <v>8</v>
      </c>
      <c r="K5">
        <v>9</v>
      </c>
      <c r="L5">
        <v>10</v>
      </c>
    </row>
    <row r="6" spans="2:12">
      <c r="B6" t="s">
        <v>150</v>
      </c>
    </row>
    <row r="7" spans="2:12">
      <c r="B7" t="s">
        <v>199</v>
      </c>
    </row>
    <row r="8" spans="2:12">
      <c r="B8" t="s">
        <v>182</v>
      </c>
    </row>
    <row r="9" spans="2:12">
      <c r="B9" t="s">
        <v>236</v>
      </c>
    </row>
    <row r="10" spans="2:12">
      <c r="B10" t="s">
        <v>798</v>
      </c>
    </row>
    <row r="11" spans="2:12">
      <c r="B11" t="s">
        <v>790</v>
      </c>
    </row>
    <row r="12" spans="2:12">
      <c r="B12" t="s">
        <v>256</v>
      </c>
    </row>
    <row r="13" spans="2:12">
      <c r="B13" t="s">
        <v>749</v>
      </c>
    </row>
    <row r="14" spans="2:12">
      <c r="B14" t="s">
        <v>320</v>
      </c>
    </row>
    <row r="15" spans="2:12">
      <c r="B15" t="s">
        <v>307</v>
      </c>
    </row>
    <row r="16" spans="2:12">
      <c r="B16" t="s">
        <v>401</v>
      </c>
    </row>
    <row r="17" spans="2:2">
      <c r="B17" t="s">
        <v>528</v>
      </c>
    </row>
    <row r="18" spans="2:2">
      <c r="B18" t="s">
        <v>260</v>
      </c>
    </row>
    <row r="19" spans="2:2">
      <c r="B19" t="s">
        <v>550</v>
      </c>
    </row>
    <row r="20" spans="2:2">
      <c r="B20" t="s">
        <v>436</v>
      </c>
    </row>
    <row r="21" spans="2:2">
      <c r="B21" t="s">
        <v>647</v>
      </c>
    </row>
    <row r="22" spans="2:2">
      <c r="B22" t="s">
        <v>660</v>
      </c>
    </row>
    <row r="23" spans="2:2">
      <c r="B23" t="s">
        <v>736</v>
      </c>
    </row>
    <row r="24" spans="2:2">
      <c r="B24" t="s">
        <v>728</v>
      </c>
    </row>
    <row r="25" spans="2:2">
      <c r="B25" t="s">
        <v>730</v>
      </c>
    </row>
    <row r="26" spans="2:2">
      <c r="B26" t="s">
        <v>117</v>
      </c>
    </row>
    <row r="27" spans="2:2">
      <c r="B27" t="s">
        <v>767</v>
      </c>
    </row>
    <row r="28" spans="2:2">
      <c r="B28" t="s">
        <v>373</v>
      </c>
    </row>
    <row r="29" spans="2:2">
      <c r="B29" t="s">
        <v>774</v>
      </c>
    </row>
    <row r="30" spans="2:2">
      <c r="B30" t="s">
        <v>778</v>
      </c>
    </row>
    <row r="31" spans="2:2">
      <c r="B31" t="s">
        <v>159</v>
      </c>
    </row>
    <row r="32" spans="2:2">
      <c r="B32" t="s">
        <v>214</v>
      </c>
    </row>
    <row r="33" spans="2:2">
      <c r="B33" t="s">
        <v>788</v>
      </c>
    </row>
    <row r="34" spans="2:2">
      <c r="B34" t="s">
        <v>313</v>
      </c>
    </row>
    <row r="35" spans="2:2">
      <c r="B35" t="s">
        <v>367</v>
      </c>
    </row>
    <row r="36" spans="2:2">
      <c r="B36" t="s">
        <v>371</v>
      </c>
    </row>
    <row r="37" spans="2:2">
      <c r="B37" t="s">
        <v>440</v>
      </c>
    </row>
    <row r="38" spans="2:2">
      <c r="B38" t="s">
        <v>494</v>
      </c>
    </row>
    <row r="39" spans="2:2">
      <c r="B39" t="s">
        <v>808</v>
      </c>
    </row>
    <row r="40" spans="2:2">
      <c r="B40" t="s">
        <v>811</v>
      </c>
    </row>
    <row r="41" spans="2:2">
      <c r="B41" t="s">
        <v>815</v>
      </c>
    </row>
    <row r="42" spans="2:2">
      <c r="B42" t="s">
        <v>819</v>
      </c>
    </row>
    <row r="43" spans="2:2">
      <c r="B43" t="s">
        <v>823</v>
      </c>
    </row>
    <row r="44" spans="2:2">
      <c r="B44" t="s">
        <v>827</v>
      </c>
    </row>
    <row r="45" spans="2:2">
      <c r="B45" t="s">
        <v>691</v>
      </c>
    </row>
    <row r="46" spans="2:2">
      <c r="B46" t="s">
        <v>834</v>
      </c>
    </row>
    <row r="47" spans="2:2">
      <c r="B47" t="s">
        <v>837</v>
      </c>
    </row>
    <row r="48" spans="2:2">
      <c r="B48" t="s">
        <v>841</v>
      </c>
    </row>
    <row r="49" spans="2:2">
      <c r="B49" t="s">
        <v>844</v>
      </c>
    </row>
    <row r="50" spans="2:2">
      <c r="B50" t="s">
        <v>84</v>
      </c>
    </row>
    <row r="51" spans="2:2">
      <c r="B51" t="s">
        <v>121</v>
      </c>
    </row>
    <row r="52" spans="2:2">
      <c r="B52" t="s">
        <v>143</v>
      </c>
    </row>
    <row r="53" spans="2:2">
      <c r="B53" t="s">
        <v>226</v>
      </c>
    </row>
    <row r="54" spans="2:2">
      <c r="B54" t="s">
        <v>267</v>
      </c>
    </row>
    <row r="55" spans="2:2">
      <c r="B55" t="s">
        <v>720</v>
      </c>
    </row>
    <row r="56" spans="2:2">
      <c r="B56" t="s">
        <v>94</v>
      </c>
    </row>
    <row r="57" spans="2:2">
      <c r="B57" t="s">
        <v>175</v>
      </c>
    </row>
    <row r="58" spans="2:2">
      <c r="B58" t="s">
        <v>351</v>
      </c>
    </row>
    <row r="59" spans="2:2">
      <c r="B59" t="s">
        <v>397</v>
      </c>
    </row>
    <row r="60" spans="2:2">
      <c r="B60" t="s">
        <v>560</v>
      </c>
    </row>
    <row r="61" spans="2:2">
      <c r="B61" t="s">
        <v>506</v>
      </c>
    </row>
    <row r="62" spans="2:2">
      <c r="B62" t="s">
        <v>76</v>
      </c>
    </row>
    <row r="63" spans="2:2">
      <c r="B63" t="s">
        <v>650</v>
      </c>
    </row>
    <row r="64" spans="2:2">
      <c r="B64" t="s">
        <v>546</v>
      </c>
    </row>
    <row r="65" spans="2:2">
      <c r="B65" t="s">
        <v>543</v>
      </c>
    </row>
    <row r="66" spans="2:2">
      <c r="B66" t="s">
        <v>87</v>
      </c>
    </row>
    <row r="67" spans="2:2">
      <c r="B67" t="s">
        <v>128</v>
      </c>
    </row>
    <row r="68" spans="2:2">
      <c r="B68" t="s">
        <v>135</v>
      </c>
    </row>
    <row r="69" spans="2:2">
      <c r="B69" t="s">
        <v>98</v>
      </c>
    </row>
    <row r="70" spans="2:2">
      <c r="B70" t="s">
        <v>430</v>
      </c>
    </row>
    <row r="71" spans="2:2">
      <c r="B71" t="s">
        <v>203</v>
      </c>
    </row>
    <row r="72" spans="2:2">
      <c r="B72" t="s">
        <v>603</v>
      </c>
    </row>
    <row r="73" spans="2:2">
      <c r="B73" t="s">
        <v>763</v>
      </c>
    </row>
    <row r="74" spans="2:2">
      <c r="B74" t="s">
        <v>232</v>
      </c>
    </row>
    <row r="75" spans="2:2">
      <c r="B75" t="s">
        <v>666</v>
      </c>
    </row>
    <row r="76" spans="2:2">
      <c r="B76" t="s">
        <v>240</v>
      </c>
    </row>
    <row r="77" spans="2:2">
      <c r="B77" t="s">
        <v>316</v>
      </c>
    </row>
    <row r="78" spans="2:2">
      <c r="B78" t="s">
        <v>387</v>
      </c>
    </row>
    <row r="79" spans="2:2">
      <c r="B79" t="s">
        <v>405</v>
      </c>
    </row>
    <row r="80" spans="2:2">
      <c r="B80" t="s">
        <v>574</v>
      </c>
    </row>
    <row r="81" spans="2:2">
      <c r="B81" t="s">
        <v>498</v>
      </c>
    </row>
    <row r="82" spans="2:2">
      <c r="B82" t="s">
        <v>592</v>
      </c>
    </row>
    <row r="83" spans="2:2">
      <c r="B83" t="s">
        <v>570</v>
      </c>
    </row>
    <row r="84" spans="2:2">
      <c r="B84" t="s">
        <v>132</v>
      </c>
    </row>
    <row r="85" spans="2:2">
      <c r="B85" t="s">
        <v>270</v>
      </c>
    </row>
    <row r="86" spans="2:2">
      <c r="B86" t="s">
        <v>688</v>
      </c>
    </row>
    <row r="87" spans="2:2">
      <c r="B87" t="s">
        <v>147</v>
      </c>
    </row>
    <row r="88" spans="2:2">
      <c r="B88" t="s">
        <v>102</v>
      </c>
    </row>
    <row r="89" spans="2:2">
      <c r="B89" t="s">
        <v>125</v>
      </c>
    </row>
    <row r="90" spans="2:2">
      <c r="B90" t="s">
        <v>171</v>
      </c>
    </row>
    <row r="91" spans="2:2">
      <c r="B91" t="s">
        <v>178</v>
      </c>
    </row>
    <row r="92" spans="2:2">
      <c r="B92" t="s">
        <v>219</v>
      </c>
    </row>
    <row r="93" spans="2:2">
      <c r="B93" t="s">
        <v>187</v>
      </c>
    </row>
    <row r="94" spans="2:2">
      <c r="B94" t="s">
        <v>229</v>
      </c>
    </row>
    <row r="95" spans="2:2">
      <c r="B95" t="s">
        <v>804</v>
      </c>
    </row>
    <row r="96" spans="2:2">
      <c r="B96" t="s">
        <v>770</v>
      </c>
    </row>
    <row r="97" spans="2:2">
      <c r="B97" t="s">
        <v>287</v>
      </c>
    </row>
    <row r="98" spans="2:2">
      <c r="B98" t="s">
        <v>341</v>
      </c>
    </row>
    <row r="99" spans="2:2">
      <c r="B99" t="s">
        <v>348</v>
      </c>
    </row>
    <row r="100" spans="2:2">
      <c r="B100" t="s">
        <v>359</v>
      </c>
    </row>
    <row r="101" spans="2:2">
      <c r="B101" t="s">
        <v>471</v>
      </c>
    </row>
    <row r="102" spans="2:2">
      <c r="B102" t="s">
        <v>327</v>
      </c>
    </row>
    <row r="103" spans="2:2">
      <c r="B103" t="s">
        <v>426</v>
      </c>
    </row>
    <row r="104" spans="2:2">
      <c r="B104" t="s">
        <v>524</v>
      </c>
    </row>
    <row r="105" spans="2:2">
      <c r="B105" t="s">
        <v>513</v>
      </c>
    </row>
    <row r="106" spans="2:2">
      <c r="B106" t="s">
        <v>520</v>
      </c>
    </row>
    <row r="107" spans="2:2">
      <c r="B107" t="s">
        <v>563</v>
      </c>
    </row>
    <row r="108" spans="2:2">
      <c r="B108" t="s">
        <v>553</v>
      </c>
    </row>
    <row r="109" spans="2:2">
      <c r="B109" t="s">
        <v>656</v>
      </c>
    </row>
    <row r="110" spans="2:2">
      <c r="B110" t="s">
        <v>740</v>
      </c>
    </row>
    <row r="111" spans="2:2">
      <c r="B111" t="s">
        <v>578</v>
      </c>
    </row>
    <row r="112" spans="2:2">
      <c r="B112" t="s">
        <v>674</v>
      </c>
    </row>
    <row r="113" spans="2:2">
      <c r="B113" t="s">
        <v>210</v>
      </c>
    </row>
    <row r="114" spans="2:2">
      <c r="B114" t="s">
        <v>194</v>
      </c>
    </row>
    <row r="115" spans="2:2">
      <c r="B115" t="s">
        <v>264</v>
      </c>
    </row>
    <row r="116" spans="2:2">
      <c r="B116" t="s">
        <v>830</v>
      </c>
    </row>
    <row r="117" spans="2:2">
      <c r="B117" t="s">
        <v>742</v>
      </c>
    </row>
    <row r="118" spans="2:2">
      <c r="B118" t="s">
        <v>243</v>
      </c>
    </row>
    <row r="119" spans="2:2">
      <c r="B119" t="s">
        <v>394</v>
      </c>
    </row>
    <row r="120" spans="2:2">
      <c r="B120" t="s">
        <v>299</v>
      </c>
    </row>
    <row r="121" spans="2:2">
      <c r="B121" t="s">
        <v>284</v>
      </c>
    </row>
    <row r="122" spans="2:2">
      <c r="B122" t="s">
        <v>310</v>
      </c>
    </row>
    <row r="123" spans="2:2">
      <c r="B123" t="s">
        <v>345</v>
      </c>
    </row>
    <row r="124" spans="2:2">
      <c r="B124" t="s">
        <v>409</v>
      </c>
    </row>
    <row r="125" spans="2:2">
      <c r="B125" t="s">
        <v>355</v>
      </c>
    </row>
    <row r="126" spans="2:2">
      <c r="B126" t="s">
        <v>422</v>
      </c>
    </row>
    <row r="127" spans="2:2">
      <c r="B127" t="s">
        <v>377</v>
      </c>
    </row>
    <row r="128" spans="2:2">
      <c r="B128" t="s">
        <v>380</v>
      </c>
    </row>
    <row r="129" spans="2:2">
      <c r="B129" t="s">
        <v>447</v>
      </c>
    </row>
    <row r="130" spans="2:2">
      <c r="B130" t="s">
        <v>460</v>
      </c>
    </row>
    <row r="131" spans="2:2">
      <c r="B131" t="s">
        <v>484</v>
      </c>
    </row>
    <row r="132" spans="2:2">
      <c r="B132" t="s">
        <v>634</v>
      </c>
    </row>
    <row r="133" spans="2:2">
      <c r="B133" t="s">
        <v>155</v>
      </c>
    </row>
    <row r="134" spans="2:2">
      <c r="B134" t="s">
        <v>163</v>
      </c>
    </row>
    <row r="135" spans="2:2">
      <c r="B135" t="s">
        <v>516</v>
      </c>
    </row>
    <row r="136" spans="2:2">
      <c r="B136" t="s">
        <v>626</v>
      </c>
    </row>
    <row r="137" spans="2:2">
      <c r="B137" t="s">
        <v>785</v>
      </c>
    </row>
    <row r="138" spans="2:2">
      <c r="B138" t="s">
        <v>246</v>
      </c>
    </row>
    <row r="139" spans="2:2">
      <c r="B139" t="s">
        <v>566</v>
      </c>
    </row>
    <row r="140" spans="2:2">
      <c r="B140" t="s">
        <v>338</v>
      </c>
    </row>
    <row r="141" spans="2:2">
      <c r="B141" t="s">
        <v>391</v>
      </c>
    </row>
    <row r="142" spans="2:2">
      <c r="B142" t="s">
        <v>419</v>
      </c>
    </row>
    <row r="143" spans="2:2">
      <c r="B143" t="s">
        <v>383</v>
      </c>
    </row>
    <row r="144" spans="2:2">
      <c r="B144" t="s">
        <v>453</v>
      </c>
    </row>
    <row r="145" spans="2:2">
      <c r="B145" t="s">
        <v>754</v>
      </c>
    </row>
    <row r="146" spans="2:2">
      <c r="B146" t="s">
        <v>443</v>
      </c>
    </row>
    <row r="147" spans="2:2">
      <c r="B147" t="s">
        <v>540</v>
      </c>
    </row>
    <row r="148" spans="2:2">
      <c r="B148" t="s">
        <v>463</v>
      </c>
    </row>
    <row r="149" spans="2:2">
      <c r="B149" t="s">
        <v>488</v>
      </c>
    </row>
    <row r="150" spans="2:2">
      <c r="B150" t="s">
        <v>510</v>
      </c>
    </row>
    <row r="151" spans="2:2">
      <c r="B151" t="s">
        <v>474</v>
      </c>
    </row>
    <row r="152" spans="2:2">
      <c r="B152" t="s">
        <v>63</v>
      </c>
    </row>
    <row r="153" spans="2:2">
      <c r="B153" t="s">
        <v>584</v>
      </c>
    </row>
    <row r="154" spans="2:2">
      <c r="B154" t="s">
        <v>620</v>
      </c>
    </row>
    <row r="155" spans="2:2">
      <c r="B155" t="s">
        <v>536</v>
      </c>
    </row>
    <row r="156" spans="2:2">
      <c r="B156" t="s">
        <v>781</v>
      </c>
    </row>
    <row r="157" spans="2:2">
      <c r="B157" t="s">
        <v>532</v>
      </c>
    </row>
    <row r="158" spans="2:2">
      <c r="B158" t="s">
        <v>112</v>
      </c>
    </row>
    <row r="159" spans="2:2">
      <c r="B159" t="s">
        <v>80</v>
      </c>
    </row>
    <row r="160" spans="2:2">
      <c r="B160" t="s">
        <v>167</v>
      </c>
    </row>
    <row r="161" spans="2:2">
      <c r="B161" t="s">
        <v>197</v>
      </c>
    </row>
    <row r="162" spans="2:2">
      <c r="B162" t="s">
        <v>190</v>
      </c>
    </row>
    <row r="163" spans="2:2">
      <c r="B163" t="s">
        <v>249</v>
      </c>
    </row>
    <row r="164" spans="2:2">
      <c r="B164" t="s">
        <v>794</v>
      </c>
    </row>
    <row r="165" spans="2:2">
      <c r="B165" t="s">
        <v>467</v>
      </c>
    </row>
    <row r="166" spans="2:2">
      <c r="B166" t="s">
        <v>280</v>
      </c>
    </row>
    <row r="167" spans="2:2">
      <c r="B167" t="s">
        <v>291</v>
      </c>
    </row>
    <row r="168" spans="2:2">
      <c r="B168" t="s">
        <v>323</v>
      </c>
    </row>
    <row r="169" spans="2:2">
      <c r="B169" t="s">
        <v>413</v>
      </c>
    </row>
    <row r="170" spans="2:2">
      <c r="B170" t="s">
        <v>433</v>
      </c>
    </row>
    <row r="171" spans="2:2">
      <c r="B171" t="s">
        <v>478</v>
      </c>
    </row>
    <row r="172" spans="2:2">
      <c r="B172" t="s">
        <v>502</v>
      </c>
    </row>
    <row r="173" spans="2:2">
      <c r="B173" t="s">
        <v>491</v>
      </c>
    </row>
    <row r="174" spans="2:2">
      <c r="B174" t="s">
        <v>557</v>
      </c>
    </row>
    <row r="175" spans="2:2">
      <c r="B175" t="s">
        <v>588</v>
      </c>
    </row>
    <row r="176" spans="2:2">
      <c r="B176" t="s">
        <v>596</v>
      </c>
    </row>
    <row r="177" spans="2:2">
      <c r="B177" t="s">
        <v>606</v>
      </c>
    </row>
    <row r="178" spans="2:2">
      <c r="B178" t="s">
        <v>613</v>
      </c>
    </row>
    <row r="179" spans="2:2">
      <c r="B179" t="s">
        <v>724</v>
      </c>
    </row>
    <row r="180" spans="2:2">
      <c r="B180" t="s">
        <v>712</v>
      </c>
    </row>
    <row r="181" spans="2:2">
      <c r="B181" t="s">
        <v>610</v>
      </c>
    </row>
    <row r="182" spans="2:2">
      <c r="B182" t="s">
        <v>91</v>
      </c>
    </row>
    <row r="183" spans="2:2">
      <c r="B183" t="s">
        <v>617</v>
      </c>
    </row>
    <row r="184" spans="2:2">
      <c r="B184" t="s">
        <v>416</v>
      </c>
    </row>
    <row r="185" spans="2:2">
      <c r="B185" t="s">
        <v>363</v>
      </c>
    </row>
    <row r="186" spans="2:2">
      <c r="B186" t="s">
        <v>670</v>
      </c>
    </row>
    <row r="187" spans="2:2">
      <c r="B187" t="s">
        <v>222</v>
      </c>
    </row>
    <row r="188" spans="2:2">
      <c r="B188" t="s">
        <v>695</v>
      </c>
    </row>
    <row r="189" spans="2:2">
      <c r="B189" t="s">
        <v>481</v>
      </c>
    </row>
    <row r="190" spans="2:2">
      <c r="B190" t="s">
        <v>641</v>
      </c>
    </row>
    <row r="191" spans="2:2">
      <c r="B191" t="s">
        <v>644</v>
      </c>
    </row>
    <row r="192" spans="2:2">
      <c r="B192" t="s">
        <v>334</v>
      </c>
    </row>
    <row r="193" spans="2:2">
      <c r="B193" t="s">
        <v>139</v>
      </c>
    </row>
    <row r="194" spans="2:2">
      <c r="B194" t="s">
        <v>624</v>
      </c>
    </row>
    <row r="195" spans="2:2">
      <c r="B195" t="s">
        <v>295</v>
      </c>
    </row>
    <row r="196" spans="2:2">
      <c r="B196" t="s">
        <v>457</v>
      </c>
    </row>
    <row r="197" spans="2:2">
      <c r="B197" t="s">
        <v>664</v>
      </c>
    </row>
    <row r="198" spans="2:2">
      <c r="B198" t="s">
        <v>637</v>
      </c>
    </row>
    <row r="199" spans="2:2">
      <c r="B199" t="s">
        <v>277</v>
      </c>
    </row>
    <row r="200" spans="2:2">
      <c r="B200" t="s">
        <v>303</v>
      </c>
    </row>
    <row r="201" spans="2:2">
      <c r="B201" t="s">
        <v>678</v>
      </c>
    </row>
    <row r="202" spans="2:2">
      <c r="B202" t="s">
        <v>682</v>
      </c>
    </row>
    <row r="203" spans="2:2">
      <c r="B203" t="s">
        <v>684</v>
      </c>
    </row>
    <row r="204" spans="2:2">
      <c r="B204" t="s">
        <v>252</v>
      </c>
    </row>
    <row r="205" spans="2:2">
      <c r="B205" t="s">
        <v>599</v>
      </c>
    </row>
    <row r="206" spans="2:2">
      <c r="B206" t="s">
        <v>702</v>
      </c>
    </row>
    <row r="207" spans="2:2">
      <c r="B207" t="s">
        <v>699</v>
      </c>
    </row>
    <row r="208" spans="2:2">
      <c r="B208" t="s">
        <v>653</v>
      </c>
    </row>
    <row r="209" spans="2:2">
      <c r="B209" t="s">
        <v>706</v>
      </c>
    </row>
    <row r="210" spans="2:2">
      <c r="B210" t="s">
        <v>710</v>
      </c>
    </row>
    <row r="211" spans="2:2">
      <c r="B211" t="s">
        <v>207</v>
      </c>
    </row>
    <row r="212" spans="2:2">
      <c r="B212" t="s">
        <v>716</v>
      </c>
    </row>
    <row r="213" spans="2:2">
      <c r="B213" t="s">
        <v>274</v>
      </c>
    </row>
    <row r="214" spans="2:2">
      <c r="B214" t="s">
        <v>801</v>
      </c>
    </row>
    <row r="215" spans="2:2">
      <c r="B215" t="s">
        <v>450</v>
      </c>
    </row>
    <row r="216" spans="2:2">
      <c r="B216" t="s">
        <v>330</v>
      </c>
    </row>
    <row r="217" spans="2:2">
      <c r="B217" t="s">
        <v>732</v>
      </c>
    </row>
    <row r="218" spans="2:2">
      <c r="B218" t="s">
        <v>68</v>
      </c>
    </row>
    <row r="219" spans="2:2">
      <c r="B219" t="s">
        <v>580</v>
      </c>
    </row>
    <row r="220" spans="2:2">
      <c r="B220" t="s">
        <v>72</v>
      </c>
    </row>
    <row r="221" spans="2:2">
      <c r="B221" t="s">
        <v>745</v>
      </c>
    </row>
    <row r="222" spans="2:2">
      <c r="B222" t="s">
        <v>630</v>
      </c>
    </row>
    <row r="223" spans="2:2">
      <c r="B223" t="s">
        <v>107</v>
      </c>
    </row>
    <row r="224" spans="2:2">
      <c r="B224" t="s">
        <v>757</v>
      </c>
    </row>
    <row r="225" spans="2:2">
      <c r="B225" t="s">
        <v>760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81EA2-C7A2-4D56-9D5E-1DDB7DCFDC50}">
  <dimension ref="B1:H14"/>
  <sheetViews>
    <sheetView topLeftCell="A7" workbookViewId="0">
      <selection activeCell="B25" sqref="B25"/>
    </sheetView>
  </sheetViews>
  <sheetFormatPr defaultRowHeight="14.45"/>
  <cols>
    <col min="2" max="2" width="23.85546875" customWidth="1"/>
    <col min="3" max="3" width="21.5703125" customWidth="1"/>
    <col min="4" max="8" width="14.42578125" customWidth="1"/>
  </cols>
  <sheetData>
    <row r="1" spans="2:8">
      <c r="B1" t="s">
        <v>942</v>
      </c>
      <c r="C1" t="s">
        <v>943</v>
      </c>
      <c r="D1" t="s">
        <v>944</v>
      </c>
      <c r="E1" t="s">
        <v>37</v>
      </c>
    </row>
    <row r="2" spans="2:8">
      <c r="B2" t="s">
        <v>8</v>
      </c>
      <c r="E2">
        <v>1</v>
      </c>
      <c r="F2">
        <f t="shared" ref="F2:F14" si="0">SUM(C2:E2)</f>
        <v>1</v>
      </c>
    </row>
    <row r="3" spans="2:8">
      <c r="B3" t="s">
        <v>9</v>
      </c>
      <c r="E3">
        <v>4</v>
      </c>
      <c r="F3">
        <f t="shared" si="0"/>
        <v>4</v>
      </c>
    </row>
    <row r="4" spans="2:8">
      <c r="B4" t="s">
        <v>10</v>
      </c>
      <c r="D4">
        <v>1</v>
      </c>
      <c r="E4">
        <v>6</v>
      </c>
      <c r="F4">
        <f t="shared" si="0"/>
        <v>7</v>
      </c>
    </row>
    <row r="5" spans="2:8">
      <c r="B5" t="s">
        <v>11</v>
      </c>
      <c r="C5">
        <v>3</v>
      </c>
      <c r="E5">
        <v>18</v>
      </c>
      <c r="F5">
        <f t="shared" si="0"/>
        <v>21</v>
      </c>
    </row>
    <row r="6" spans="2:8">
      <c r="B6" t="s">
        <v>12</v>
      </c>
      <c r="C6">
        <v>7</v>
      </c>
      <c r="E6">
        <v>12</v>
      </c>
      <c r="F6">
        <f t="shared" si="0"/>
        <v>19</v>
      </c>
    </row>
    <row r="7" spans="2:8">
      <c r="B7" t="s">
        <v>13</v>
      </c>
      <c r="D7">
        <v>4</v>
      </c>
      <c r="E7">
        <v>27</v>
      </c>
      <c r="F7">
        <f t="shared" si="0"/>
        <v>31</v>
      </c>
    </row>
    <row r="8" spans="2:8">
      <c r="B8" t="s">
        <v>14</v>
      </c>
      <c r="E8">
        <v>4</v>
      </c>
      <c r="F8">
        <f t="shared" si="0"/>
        <v>4</v>
      </c>
    </row>
    <row r="9" spans="2:8">
      <c r="B9" t="s">
        <v>15</v>
      </c>
      <c r="C9">
        <v>4</v>
      </c>
      <c r="D9">
        <v>3</v>
      </c>
      <c r="E9">
        <v>29</v>
      </c>
      <c r="F9">
        <f t="shared" si="0"/>
        <v>36</v>
      </c>
    </row>
    <row r="10" spans="2:8">
      <c r="B10" t="s">
        <v>16</v>
      </c>
      <c r="C10">
        <v>4</v>
      </c>
      <c r="D10">
        <v>3</v>
      </c>
      <c r="E10">
        <v>20</v>
      </c>
      <c r="F10">
        <f t="shared" si="0"/>
        <v>27</v>
      </c>
    </row>
    <row r="11" spans="2:8">
      <c r="B11" t="s">
        <v>17</v>
      </c>
      <c r="C11">
        <v>4</v>
      </c>
      <c r="D11">
        <v>1</v>
      </c>
      <c r="E11">
        <v>15</v>
      </c>
      <c r="F11">
        <f t="shared" si="0"/>
        <v>20</v>
      </c>
    </row>
    <row r="12" spans="2:8">
      <c r="B12" t="s">
        <v>18</v>
      </c>
      <c r="C12">
        <v>7</v>
      </c>
      <c r="D12">
        <v>4</v>
      </c>
      <c r="E12">
        <v>13</v>
      </c>
      <c r="F12">
        <f t="shared" si="0"/>
        <v>24</v>
      </c>
    </row>
    <row r="13" spans="2:8">
      <c r="B13" t="s">
        <v>19</v>
      </c>
      <c r="C13">
        <v>8</v>
      </c>
      <c r="D13">
        <v>3</v>
      </c>
      <c r="E13">
        <v>19</v>
      </c>
      <c r="F13">
        <f t="shared" si="0"/>
        <v>30</v>
      </c>
    </row>
    <row r="14" spans="2:8">
      <c r="B14" s="44" t="s">
        <v>7</v>
      </c>
      <c r="C14" s="45">
        <v>37</v>
      </c>
      <c r="D14" s="45">
        <v>19</v>
      </c>
      <c r="E14" s="45">
        <v>168</v>
      </c>
      <c r="F14" s="45">
        <f t="shared" si="0"/>
        <v>224</v>
      </c>
      <c r="H14" s="45"/>
    </row>
  </sheetData>
  <conditionalFormatting sqref="C2:H2 C3:F13 H3:H13 G3:G14">
    <cfRule type="dataBar" priority="1">
      <dataBar>
        <cfvo type="min"/>
        <cfvo type="max"/>
        <color rgb="FFFF555A"/>
      </dataBar>
      <extLst>
        <ext xmlns:x14="http://schemas.microsoft.com/office/spreadsheetml/2009/9/main" uri="{B025F937-C7B1-47D3-B67F-A62EFF666E3E}">
          <x14:id>{B6349D50-C062-4DDE-9375-26E8A0C1CA70}</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B6349D50-C062-4DDE-9375-26E8A0C1CA70}">
            <x14:dataBar minLength="0" maxLength="100" border="1" negativeBarBorderColorSameAsPositive="0">
              <x14:cfvo type="autoMin"/>
              <x14:cfvo type="autoMax"/>
              <x14:borderColor rgb="FFFF555A"/>
              <x14:negativeFillColor rgb="FFFF0000"/>
              <x14:negativeBorderColor rgb="FFFF0000"/>
              <x14:axisColor rgb="FF000000"/>
            </x14:dataBar>
          </x14:cfRule>
          <xm:sqref>C2:H2 C3:F13 H3:H13 G3:G14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B1C89-3B32-47AA-8214-20210BD6D4BB}">
  <dimension ref="A1"/>
  <sheetViews>
    <sheetView workbookViewId="0">
      <selection activeCell="A3" sqref="A3"/>
    </sheetView>
  </sheetViews>
  <sheetFormatPr defaultRowHeight="14.4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A0982-FE36-478F-9695-91560CAFCDA0}">
  <dimension ref="A1:B4"/>
  <sheetViews>
    <sheetView topLeftCell="A40" workbookViewId="0">
      <selection activeCell="D8" sqref="D8:D9"/>
    </sheetView>
  </sheetViews>
  <sheetFormatPr defaultRowHeight="14.45"/>
  <cols>
    <col min="1" max="1" width="38" bestFit="1" customWidth="1"/>
    <col min="2" max="2" width="12.140625" bestFit="1" customWidth="1"/>
  </cols>
  <sheetData>
    <row r="1" spans="1:2">
      <c r="A1" s="2" t="s">
        <v>36</v>
      </c>
      <c r="B1" t="s">
        <v>37</v>
      </c>
    </row>
    <row r="3" spans="1:2">
      <c r="A3" t="s">
        <v>1</v>
      </c>
    </row>
    <row r="4" spans="1:2">
      <c r="A4">
        <v>188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3B8BF-CC3E-44D7-AE24-29B5C096ACF5}">
  <dimension ref="A1:D5"/>
  <sheetViews>
    <sheetView topLeftCell="A4" workbookViewId="0">
      <selection activeCell="E7" sqref="E7"/>
    </sheetView>
  </sheetViews>
  <sheetFormatPr defaultRowHeight="14.45"/>
  <cols>
    <col min="1" max="1" width="13" bestFit="1" customWidth="1"/>
    <col min="2" max="2" width="16.42578125" bestFit="1" customWidth="1"/>
    <col min="3" max="3" width="5" bestFit="1" customWidth="1"/>
    <col min="4" max="4" width="10.7109375" bestFit="1" customWidth="1"/>
  </cols>
  <sheetData>
    <row r="1" spans="1:4">
      <c r="A1" s="2" t="s">
        <v>2</v>
      </c>
      <c r="B1" t="s">
        <v>38</v>
      </c>
    </row>
    <row r="3" spans="1:4">
      <c r="B3" s="2" t="s">
        <v>39</v>
      </c>
    </row>
    <row r="4" spans="1:4">
      <c r="B4" t="s">
        <v>40</v>
      </c>
      <c r="C4" t="s">
        <v>41</v>
      </c>
      <c r="D4" t="s">
        <v>7</v>
      </c>
    </row>
    <row r="5" spans="1:4">
      <c r="A5" t="s">
        <v>1</v>
      </c>
      <c r="B5">
        <v>105</v>
      </c>
      <c r="C5">
        <v>83</v>
      </c>
      <c r="D5">
        <v>188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BC855-278F-4BA0-BDB7-99F55C2BFCFC}">
  <dimension ref="A3:D17"/>
  <sheetViews>
    <sheetView workbookViewId="0">
      <selection activeCell="B21" sqref="B21"/>
    </sheetView>
  </sheetViews>
  <sheetFormatPr defaultRowHeight="14.45"/>
  <cols>
    <col min="1" max="1" width="29.85546875" bestFit="1" customWidth="1"/>
    <col min="2" max="2" width="17.28515625" bestFit="1" customWidth="1"/>
    <col min="3" max="3" width="11" bestFit="1" customWidth="1"/>
    <col min="4" max="4" width="11.7109375" bestFit="1" customWidth="1"/>
    <col min="5" max="5" width="11.42578125" bestFit="1" customWidth="1"/>
    <col min="6" max="6" width="17.85546875" bestFit="1" customWidth="1"/>
    <col min="7" max="7" width="16.28515625" bestFit="1" customWidth="1"/>
  </cols>
  <sheetData>
    <row r="3" spans="1:4">
      <c r="A3" s="2" t="s">
        <v>1</v>
      </c>
      <c r="B3" s="2" t="s">
        <v>39</v>
      </c>
    </row>
    <row r="4" spans="1:4">
      <c r="A4" s="2" t="s">
        <v>42</v>
      </c>
      <c r="B4" t="s">
        <v>37</v>
      </c>
      <c r="C4" t="s">
        <v>43</v>
      </c>
      <c r="D4" t="s">
        <v>7</v>
      </c>
    </row>
    <row r="5" spans="1:4">
      <c r="A5" s="23" t="s">
        <v>8</v>
      </c>
      <c r="B5" s="8">
        <v>1</v>
      </c>
      <c r="C5" s="8">
        <v>0</v>
      </c>
      <c r="D5" s="8">
        <v>1</v>
      </c>
    </row>
    <row r="6" spans="1:4">
      <c r="A6" s="23" t="s">
        <v>9</v>
      </c>
      <c r="B6" s="8">
        <v>1</v>
      </c>
      <c r="C6" s="8">
        <v>0</v>
      </c>
      <c r="D6" s="8">
        <v>1</v>
      </c>
    </row>
    <row r="7" spans="1:4">
      <c r="A7" s="23" t="s">
        <v>10</v>
      </c>
      <c r="B7" s="8">
        <v>0.8571428571428571</v>
      </c>
      <c r="C7" s="8">
        <v>0.14285714285714285</v>
      </c>
      <c r="D7" s="8">
        <v>1</v>
      </c>
    </row>
    <row r="8" spans="1:4">
      <c r="A8" s="23" t="s">
        <v>11</v>
      </c>
      <c r="B8" s="8">
        <v>0.8571428571428571</v>
      </c>
      <c r="C8" s="8">
        <v>0.14285714285714285</v>
      </c>
      <c r="D8" s="8">
        <v>1</v>
      </c>
    </row>
    <row r="9" spans="1:4">
      <c r="A9" s="23" t="s">
        <v>12</v>
      </c>
      <c r="B9" s="8">
        <v>0.63157894736842102</v>
      </c>
      <c r="C9" s="8">
        <v>0.36842105263157893</v>
      </c>
      <c r="D9" s="8">
        <v>1</v>
      </c>
    </row>
    <row r="10" spans="1:4">
      <c r="A10" s="23" t="s">
        <v>13</v>
      </c>
      <c r="B10" s="8">
        <v>0.87096774193548387</v>
      </c>
      <c r="C10" s="8">
        <v>0.12903225806451613</v>
      </c>
      <c r="D10" s="8">
        <v>1</v>
      </c>
    </row>
    <row r="11" spans="1:4">
      <c r="A11" s="23" t="s">
        <v>14</v>
      </c>
      <c r="B11" s="8">
        <v>1</v>
      </c>
      <c r="C11" s="8">
        <v>0</v>
      </c>
      <c r="D11" s="8">
        <v>1</v>
      </c>
    </row>
    <row r="12" spans="1:4">
      <c r="A12" s="23" t="s">
        <v>15</v>
      </c>
      <c r="B12" s="8">
        <v>0.83333333333333337</v>
      </c>
      <c r="C12" s="8">
        <v>0.16666666666666666</v>
      </c>
      <c r="D12" s="8">
        <v>1</v>
      </c>
    </row>
    <row r="13" spans="1:4">
      <c r="A13" s="23" t="s">
        <v>16</v>
      </c>
      <c r="B13" s="8">
        <v>0.7407407407407407</v>
      </c>
      <c r="C13" s="8">
        <v>0.25925925925925924</v>
      </c>
      <c r="D13" s="8">
        <v>1</v>
      </c>
    </row>
    <row r="14" spans="1:4">
      <c r="A14" s="23" t="s">
        <v>17</v>
      </c>
      <c r="B14" s="8">
        <v>0.75</v>
      </c>
      <c r="C14" s="8">
        <v>0.25</v>
      </c>
      <c r="D14" s="8">
        <v>1</v>
      </c>
    </row>
    <row r="15" spans="1:4">
      <c r="A15" s="23" t="s">
        <v>18</v>
      </c>
      <c r="B15" s="8">
        <v>0.58333333333333337</v>
      </c>
      <c r="C15" s="8">
        <v>0.41666666666666669</v>
      </c>
      <c r="D15" s="8">
        <v>1</v>
      </c>
    </row>
    <row r="16" spans="1:4">
      <c r="A16" s="23" t="s">
        <v>19</v>
      </c>
      <c r="B16" s="8">
        <v>0.6333333333333333</v>
      </c>
      <c r="C16" s="8">
        <v>0.36666666666666664</v>
      </c>
      <c r="D16" s="8">
        <v>1</v>
      </c>
    </row>
    <row r="17" spans="1:4">
      <c r="A17" s="23" t="s">
        <v>7</v>
      </c>
      <c r="B17" s="8">
        <v>0.7589285714285714</v>
      </c>
      <c r="C17" s="8">
        <v>0.24107142857142858</v>
      </c>
      <c r="D17" s="8">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07E50-8853-4131-A4CE-55C536D64AD1}">
  <dimension ref="A1:B16"/>
  <sheetViews>
    <sheetView workbookViewId="0">
      <selection activeCell="B16" sqref="B16"/>
    </sheetView>
  </sheetViews>
  <sheetFormatPr defaultRowHeight="14.45"/>
  <cols>
    <col min="1" max="1" width="41.85546875" bestFit="1" customWidth="1"/>
    <col min="2" max="2" width="18.42578125" bestFit="1" customWidth="1"/>
  </cols>
  <sheetData>
    <row r="1" spans="1:2">
      <c r="A1" s="2" t="s">
        <v>2</v>
      </c>
      <c r="B1" t="s">
        <v>38</v>
      </c>
    </row>
    <row r="3" spans="1:2">
      <c r="A3" s="2" t="s">
        <v>3</v>
      </c>
      <c r="B3" t="s">
        <v>1</v>
      </c>
    </row>
    <row r="4" spans="1:2">
      <c r="A4" t="s">
        <v>8</v>
      </c>
      <c r="B4">
        <v>1</v>
      </c>
    </row>
    <row r="5" spans="1:2">
      <c r="A5" t="s">
        <v>9</v>
      </c>
      <c r="B5">
        <v>4</v>
      </c>
    </row>
    <row r="6" spans="1:2">
      <c r="A6" t="s">
        <v>10</v>
      </c>
      <c r="B6">
        <v>6</v>
      </c>
    </row>
    <row r="7" spans="1:2">
      <c r="A7" t="s">
        <v>11</v>
      </c>
      <c r="B7">
        <v>18</v>
      </c>
    </row>
    <row r="8" spans="1:2">
      <c r="A8" t="s">
        <v>12</v>
      </c>
      <c r="B8">
        <v>12</v>
      </c>
    </row>
    <row r="9" spans="1:2">
      <c r="A9" t="s">
        <v>13</v>
      </c>
      <c r="B9">
        <v>27</v>
      </c>
    </row>
    <row r="10" spans="1:2">
      <c r="A10" t="s">
        <v>14</v>
      </c>
      <c r="B10">
        <v>4</v>
      </c>
    </row>
    <row r="11" spans="1:2">
      <c r="A11" t="s">
        <v>15</v>
      </c>
      <c r="B11">
        <v>30</v>
      </c>
    </row>
    <row r="12" spans="1:2">
      <c r="A12" t="s">
        <v>16</v>
      </c>
      <c r="B12">
        <v>20</v>
      </c>
    </row>
    <row r="13" spans="1:2">
      <c r="A13" t="s">
        <v>17</v>
      </c>
      <c r="B13">
        <v>15</v>
      </c>
    </row>
    <row r="14" spans="1:2">
      <c r="A14" t="s">
        <v>18</v>
      </c>
      <c r="B14">
        <v>14</v>
      </c>
    </row>
    <row r="15" spans="1:2">
      <c r="A15" t="s">
        <v>19</v>
      </c>
      <c r="B15">
        <v>19</v>
      </c>
    </row>
    <row r="16" spans="1:2">
      <c r="A16" t="s">
        <v>7</v>
      </c>
      <c r="B16">
        <v>170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01D3F-651B-487E-9C45-4636CF53FECC}">
  <dimension ref="A3:C20"/>
  <sheetViews>
    <sheetView workbookViewId="0">
      <selection activeCell="A3" sqref="A3"/>
    </sheetView>
  </sheetViews>
  <sheetFormatPr defaultRowHeight="14.45"/>
  <sheetData>
    <row r="3" spans="1:3">
      <c r="A3" s="67"/>
      <c r="B3" s="68"/>
      <c r="C3" s="69"/>
    </row>
    <row r="4" spans="1:3">
      <c r="A4" s="70"/>
      <c r="B4" s="71"/>
      <c r="C4" s="72"/>
    </row>
    <row r="5" spans="1:3">
      <c r="A5" s="70"/>
      <c r="B5" s="71"/>
      <c r="C5" s="72"/>
    </row>
    <row r="6" spans="1:3">
      <c r="A6" s="70"/>
      <c r="B6" s="71"/>
      <c r="C6" s="72"/>
    </row>
    <row r="7" spans="1:3">
      <c r="A7" s="70"/>
      <c r="B7" s="71"/>
      <c r="C7" s="72"/>
    </row>
    <row r="8" spans="1:3">
      <c r="A8" s="70"/>
      <c r="B8" s="71"/>
      <c r="C8" s="72"/>
    </row>
    <row r="9" spans="1:3">
      <c r="A9" s="70"/>
      <c r="B9" s="71"/>
      <c r="C9" s="72"/>
    </row>
    <row r="10" spans="1:3">
      <c r="A10" s="70"/>
      <c r="B10" s="71"/>
      <c r="C10" s="72"/>
    </row>
    <row r="11" spans="1:3">
      <c r="A11" s="70"/>
      <c r="B11" s="71"/>
      <c r="C11" s="72"/>
    </row>
    <row r="12" spans="1:3">
      <c r="A12" s="70"/>
      <c r="B12" s="71"/>
      <c r="C12" s="72"/>
    </row>
    <row r="13" spans="1:3">
      <c r="A13" s="70"/>
      <c r="B13" s="71"/>
      <c r="C13" s="72"/>
    </row>
    <row r="14" spans="1:3">
      <c r="A14" s="70"/>
      <c r="B14" s="71"/>
      <c r="C14" s="72"/>
    </row>
    <row r="15" spans="1:3">
      <c r="A15" s="70"/>
      <c r="B15" s="71"/>
      <c r="C15" s="72"/>
    </row>
    <row r="16" spans="1:3">
      <c r="A16" s="70"/>
      <c r="B16" s="71"/>
      <c r="C16" s="72"/>
    </row>
    <row r="17" spans="1:3">
      <c r="A17" s="70"/>
      <c r="B17" s="71"/>
      <c r="C17" s="72"/>
    </row>
    <row r="18" spans="1:3">
      <c r="A18" s="70"/>
      <c r="B18" s="71"/>
      <c r="C18" s="72"/>
    </row>
    <row r="19" spans="1:3">
      <c r="A19" s="70"/>
      <c r="B19" s="71"/>
      <c r="C19" s="72"/>
    </row>
    <row r="20" spans="1:3">
      <c r="A20" s="73"/>
      <c r="B20" s="74"/>
      <c r="C20" s="7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Y241"/>
  <sheetViews>
    <sheetView tabSelected="1" topLeftCell="Q1" zoomScaleNormal="100" workbookViewId="0">
      <pane ySplit="1" topLeftCell="A2" activePane="bottomLeft" state="frozen"/>
      <selection pane="bottomLeft" activeCell="S24" sqref="S24"/>
    </sheetView>
  </sheetViews>
  <sheetFormatPr defaultColWidth="9.140625" defaultRowHeight="14.45"/>
  <cols>
    <col min="2" max="2" width="11.5703125" customWidth="1"/>
    <col min="3" max="3" width="15" customWidth="1"/>
    <col min="4" max="4" width="13.5703125" customWidth="1"/>
    <col min="5" max="5" width="13" customWidth="1"/>
    <col min="6" max="6" width="12.85546875" customWidth="1"/>
    <col min="7" max="7" width="8.5703125" customWidth="1"/>
    <col min="8" max="8" width="17.140625" hidden="1" customWidth="1"/>
    <col min="9" max="9" width="29.5703125" customWidth="1"/>
    <col min="10" max="10" width="29.42578125" customWidth="1"/>
    <col min="11" max="11" width="17.5703125" style="1" customWidth="1"/>
    <col min="12" max="13" width="16.42578125" style="1" customWidth="1"/>
    <col min="14" max="14" width="19.7109375" style="1" customWidth="1"/>
    <col min="15" max="16" width="14.140625" style="1" customWidth="1"/>
    <col min="17" max="17" width="14.140625" customWidth="1"/>
    <col min="18" max="18" width="15.85546875" customWidth="1"/>
    <col min="19" max="19" width="18.42578125" style="1" customWidth="1"/>
    <col min="20" max="20" width="17.42578125" customWidth="1"/>
    <col min="21" max="21" width="33" style="54" customWidth="1"/>
    <col min="22" max="22" width="31.140625" style="55" customWidth="1"/>
    <col min="23" max="23" width="24.85546875" customWidth="1"/>
    <col min="24" max="24" width="11.42578125" customWidth="1"/>
    <col min="25" max="25" width="27.140625" customWidth="1"/>
  </cols>
  <sheetData>
    <row r="1" spans="1:23" s="11" customFormat="1" ht="48.6" customHeight="1">
      <c r="A1" s="9" t="s">
        <v>44</v>
      </c>
      <c r="B1" s="9" t="s">
        <v>45</v>
      </c>
      <c r="C1" s="9" t="s">
        <v>46</v>
      </c>
      <c r="D1" s="9" t="s">
        <v>47</v>
      </c>
      <c r="E1" s="9" t="s">
        <v>48</v>
      </c>
      <c r="F1" s="9" t="s">
        <v>49</v>
      </c>
      <c r="G1" s="9" t="s">
        <v>50</v>
      </c>
      <c r="H1" s="9" t="s">
        <v>51</v>
      </c>
      <c r="I1" s="9" t="s">
        <v>3</v>
      </c>
      <c r="J1" s="9" t="s">
        <v>21</v>
      </c>
      <c r="K1" s="10" t="s">
        <v>52</v>
      </c>
      <c r="L1" s="10" t="s">
        <v>53</v>
      </c>
      <c r="M1" s="10" t="s">
        <v>54</v>
      </c>
      <c r="N1" s="10" t="s">
        <v>55</v>
      </c>
      <c r="O1" s="10" t="s">
        <v>56</v>
      </c>
      <c r="P1" s="10" t="s">
        <v>57</v>
      </c>
      <c r="Q1" s="9" t="s">
        <v>58</v>
      </c>
      <c r="R1" s="9" t="s">
        <v>59</v>
      </c>
      <c r="S1" s="10" t="s">
        <v>60</v>
      </c>
      <c r="T1" s="9" t="s">
        <v>36</v>
      </c>
      <c r="U1" s="9" t="s">
        <v>61</v>
      </c>
      <c r="V1" s="9" t="s">
        <v>2</v>
      </c>
      <c r="W1" s="9" t="s">
        <v>62</v>
      </c>
    </row>
    <row r="2" spans="1:23" ht="25.35" customHeight="1">
      <c r="A2" s="12">
        <v>1</v>
      </c>
      <c r="B2" s="12" t="s">
        <v>63</v>
      </c>
      <c r="C2" s="12" t="s">
        <v>64</v>
      </c>
      <c r="D2" s="12" t="s">
        <v>65</v>
      </c>
      <c r="E2" s="12" t="s">
        <v>66</v>
      </c>
      <c r="F2" s="12" t="s">
        <v>40</v>
      </c>
      <c r="G2" s="12">
        <v>6</v>
      </c>
      <c r="H2" s="12" t="s">
        <v>67</v>
      </c>
      <c r="I2" s="12" t="s">
        <v>13</v>
      </c>
      <c r="J2" s="12" t="s">
        <v>13</v>
      </c>
      <c r="K2" s="13">
        <v>41908</v>
      </c>
      <c r="L2" s="13">
        <v>42430</v>
      </c>
      <c r="M2" s="15">
        <f t="shared" ref="M2:M62" ca="1" si="0">TODAY()</f>
        <v>45910</v>
      </c>
      <c r="N2" s="13"/>
      <c r="O2" s="13"/>
      <c r="P2" s="13"/>
      <c r="Q2" s="12"/>
      <c r="R2" s="12">
        <f t="shared" ref="R2:R62" si="1">IF(N2="",U2,N2)</f>
        <v>28</v>
      </c>
      <c r="S2" s="25">
        <v>43281</v>
      </c>
      <c r="T2" s="12" t="s">
        <v>37</v>
      </c>
      <c r="U2" s="60">
        <f t="shared" ref="U2:U29" si="2">DATEDIF(L2,S2,"M")+1-Q2</f>
        <v>28</v>
      </c>
      <c r="V2" s="53" t="str">
        <f t="shared" ref="V2:V29" si="3">IF(U2&gt;51,"Completed:Delayed"," Completed:On time")</f>
        <v xml:space="preserve"> Completed:On time</v>
      </c>
      <c r="W2" s="56">
        <f t="shared" ref="W2:W29" si="4">DATEDIF(K2,S2,"M")+1-Q2</f>
        <v>46</v>
      </c>
    </row>
    <row r="3" spans="1:23" ht="25.35" customHeight="1">
      <c r="A3" s="12">
        <v>2</v>
      </c>
      <c r="B3" s="12" t="s">
        <v>68</v>
      </c>
      <c r="C3" s="12" t="s">
        <v>69</v>
      </c>
      <c r="D3" s="12" t="s">
        <v>70</v>
      </c>
      <c r="E3" s="12" t="s">
        <v>71</v>
      </c>
      <c r="F3" s="12" t="s">
        <v>40</v>
      </c>
      <c r="G3" s="12">
        <v>9</v>
      </c>
      <c r="H3" s="12" t="s">
        <v>67</v>
      </c>
      <c r="I3" s="12" t="s">
        <v>15</v>
      </c>
      <c r="J3" s="12" t="s">
        <v>15</v>
      </c>
      <c r="K3" s="13">
        <v>42417</v>
      </c>
      <c r="L3" s="13">
        <v>43525</v>
      </c>
      <c r="M3" s="15">
        <f t="shared" ca="1" si="0"/>
        <v>45910</v>
      </c>
      <c r="N3" s="14"/>
      <c r="O3" s="43"/>
      <c r="P3" s="14"/>
      <c r="Q3" s="14"/>
      <c r="R3" s="12">
        <f t="shared" si="1"/>
        <v>54</v>
      </c>
      <c r="S3" s="25">
        <v>45163</v>
      </c>
      <c r="T3" s="12" t="s">
        <v>37</v>
      </c>
      <c r="U3" s="60">
        <f t="shared" si="2"/>
        <v>54</v>
      </c>
      <c r="V3" s="53" t="str">
        <f t="shared" si="3"/>
        <v>Completed:Delayed</v>
      </c>
      <c r="W3" s="56">
        <f t="shared" si="4"/>
        <v>91</v>
      </c>
    </row>
    <row r="4" spans="1:23" ht="25.35" customHeight="1">
      <c r="A4" s="12">
        <v>3</v>
      </c>
      <c r="B4" s="12" t="s">
        <v>72</v>
      </c>
      <c r="C4" s="12" t="s">
        <v>73</v>
      </c>
      <c r="D4" s="12" t="s">
        <v>74</v>
      </c>
      <c r="E4" s="12" t="s">
        <v>75</v>
      </c>
      <c r="F4" s="12" t="s">
        <v>40</v>
      </c>
      <c r="G4" s="12">
        <v>9</v>
      </c>
      <c r="H4" s="12" t="s">
        <v>67</v>
      </c>
      <c r="I4" s="12" t="s">
        <v>15</v>
      </c>
      <c r="J4" s="12" t="s">
        <v>19</v>
      </c>
      <c r="K4" s="13">
        <v>43647</v>
      </c>
      <c r="L4" s="13">
        <v>43525</v>
      </c>
      <c r="M4" s="15">
        <f t="shared" ca="1" si="0"/>
        <v>45910</v>
      </c>
      <c r="N4" s="14"/>
      <c r="O4" s="43"/>
      <c r="P4" s="14"/>
      <c r="Q4" s="14"/>
      <c r="R4" s="12">
        <f t="shared" si="1"/>
        <v>58</v>
      </c>
      <c r="S4" s="25">
        <v>45280</v>
      </c>
      <c r="T4" s="12" t="s">
        <v>37</v>
      </c>
      <c r="U4" s="60">
        <f t="shared" si="2"/>
        <v>58</v>
      </c>
      <c r="V4" s="53" t="str">
        <f t="shared" si="3"/>
        <v>Completed:Delayed</v>
      </c>
      <c r="W4" s="56">
        <f t="shared" si="4"/>
        <v>54</v>
      </c>
    </row>
    <row r="5" spans="1:23" ht="25.35" customHeight="1">
      <c r="A5" s="12">
        <v>4</v>
      </c>
      <c r="B5" s="12" t="s">
        <v>76</v>
      </c>
      <c r="C5" s="12" t="s">
        <v>77</v>
      </c>
      <c r="D5" s="12" t="s">
        <v>78</v>
      </c>
      <c r="E5" s="12" t="s">
        <v>79</v>
      </c>
      <c r="F5" s="12" t="s">
        <v>40</v>
      </c>
      <c r="G5" s="12">
        <v>2</v>
      </c>
      <c r="H5" s="12" t="s">
        <v>67</v>
      </c>
      <c r="I5" s="12" t="s">
        <v>15</v>
      </c>
      <c r="J5" s="12" t="s">
        <v>15</v>
      </c>
      <c r="K5" s="13">
        <v>40920</v>
      </c>
      <c r="L5" s="13">
        <v>40969</v>
      </c>
      <c r="M5" s="15">
        <f t="shared" ca="1" si="0"/>
        <v>45910</v>
      </c>
      <c r="N5" s="13"/>
      <c r="O5" s="13"/>
      <c r="P5" s="13"/>
      <c r="Q5" s="12"/>
      <c r="R5" s="12">
        <f t="shared" si="1"/>
        <v>93</v>
      </c>
      <c r="S5" s="25">
        <v>43787</v>
      </c>
      <c r="T5" s="12" t="s">
        <v>37</v>
      </c>
      <c r="U5" s="60">
        <f t="shared" si="2"/>
        <v>93</v>
      </c>
      <c r="V5" s="53" t="str">
        <f t="shared" si="3"/>
        <v>Completed:Delayed</v>
      </c>
      <c r="W5" s="56">
        <f t="shared" si="4"/>
        <v>95</v>
      </c>
    </row>
    <row r="6" spans="1:23" ht="25.35" customHeight="1">
      <c r="A6" s="12">
        <v>5</v>
      </c>
      <c r="B6" s="12" t="s">
        <v>80</v>
      </c>
      <c r="C6" s="12" t="s">
        <v>81</v>
      </c>
      <c r="D6" s="12" t="s">
        <v>82</v>
      </c>
      <c r="E6" s="12" t="s">
        <v>83</v>
      </c>
      <c r="F6" s="12" t="s">
        <v>40</v>
      </c>
      <c r="G6" s="12">
        <v>7</v>
      </c>
      <c r="H6" s="12" t="s">
        <v>67</v>
      </c>
      <c r="I6" s="12" t="s">
        <v>13</v>
      </c>
      <c r="J6" s="12" t="s">
        <v>13</v>
      </c>
      <c r="K6" s="13">
        <v>42458</v>
      </c>
      <c r="L6" s="13">
        <v>42795</v>
      </c>
      <c r="M6" s="15">
        <f t="shared" ca="1" si="0"/>
        <v>45910</v>
      </c>
      <c r="N6" s="13"/>
      <c r="O6" s="13"/>
      <c r="P6" s="13"/>
      <c r="Q6" s="12"/>
      <c r="R6" s="12">
        <f t="shared" si="1"/>
        <v>34</v>
      </c>
      <c r="S6" s="25">
        <v>43813</v>
      </c>
      <c r="T6" s="12" t="s">
        <v>37</v>
      </c>
      <c r="U6" s="60">
        <f t="shared" si="2"/>
        <v>34</v>
      </c>
      <c r="V6" s="53" t="str">
        <f t="shared" si="3"/>
        <v xml:space="preserve"> Completed:On time</v>
      </c>
      <c r="W6" s="56">
        <f t="shared" si="4"/>
        <v>45</v>
      </c>
    </row>
    <row r="7" spans="1:23" ht="25.35" customHeight="1">
      <c r="A7" s="12">
        <v>6</v>
      </c>
      <c r="B7" s="12" t="s">
        <v>84</v>
      </c>
      <c r="C7" s="12" t="s">
        <v>85</v>
      </c>
      <c r="D7" s="12"/>
      <c r="E7" s="12" t="s">
        <v>86</v>
      </c>
      <c r="F7" s="12" t="s">
        <v>41</v>
      </c>
      <c r="G7" s="12">
        <v>2</v>
      </c>
      <c r="H7" s="12" t="s">
        <v>67</v>
      </c>
      <c r="I7" s="12" t="s">
        <v>15</v>
      </c>
      <c r="J7" s="12" t="s">
        <v>15</v>
      </c>
      <c r="K7" s="13">
        <v>40924</v>
      </c>
      <c r="L7" s="13">
        <v>40969</v>
      </c>
      <c r="M7" s="15">
        <f t="shared" ca="1" si="0"/>
        <v>45910</v>
      </c>
      <c r="N7" s="14">
        <f ca="1">DATEDIF(L7,M7,"M") +1</f>
        <v>163</v>
      </c>
      <c r="O7" s="43"/>
      <c r="P7" s="14"/>
      <c r="Q7" s="14"/>
      <c r="R7" s="12">
        <f t="shared" ca="1" si="1"/>
        <v>163</v>
      </c>
      <c r="S7" s="25">
        <v>45183</v>
      </c>
      <c r="T7" s="12" t="s">
        <v>37</v>
      </c>
      <c r="U7" s="60">
        <f t="shared" si="2"/>
        <v>139</v>
      </c>
      <c r="V7" s="53" t="str">
        <f t="shared" si="3"/>
        <v>Completed:Delayed</v>
      </c>
      <c r="W7" s="56">
        <f t="shared" si="4"/>
        <v>140</v>
      </c>
    </row>
    <row r="8" spans="1:23" ht="25.35" customHeight="1">
      <c r="A8" s="12">
        <v>7</v>
      </c>
      <c r="B8" s="12" t="s">
        <v>87</v>
      </c>
      <c r="C8" s="12" t="s">
        <v>88</v>
      </c>
      <c r="D8" s="12" t="s">
        <v>89</v>
      </c>
      <c r="E8" s="12" t="s">
        <v>90</v>
      </c>
      <c r="F8" s="12" t="s">
        <v>40</v>
      </c>
      <c r="G8" s="12">
        <v>3</v>
      </c>
      <c r="H8" s="12" t="s">
        <v>67</v>
      </c>
      <c r="I8" s="12" t="s">
        <v>15</v>
      </c>
      <c r="J8" s="12" t="s">
        <v>15</v>
      </c>
      <c r="K8" s="13">
        <v>41325</v>
      </c>
      <c r="L8" s="13">
        <v>41334</v>
      </c>
      <c r="M8" s="15">
        <f t="shared" ca="1" si="0"/>
        <v>45910</v>
      </c>
      <c r="N8" s="13"/>
      <c r="O8" s="13"/>
      <c r="P8" s="13"/>
      <c r="Q8" s="12"/>
      <c r="R8" s="12">
        <f t="shared" si="1"/>
        <v>56</v>
      </c>
      <c r="S8" s="25">
        <v>43038</v>
      </c>
      <c r="T8" s="12" t="s">
        <v>37</v>
      </c>
      <c r="U8" s="60">
        <f t="shared" si="2"/>
        <v>56</v>
      </c>
      <c r="V8" s="53" t="str">
        <f t="shared" si="3"/>
        <v>Completed:Delayed</v>
      </c>
      <c r="W8" s="56">
        <f t="shared" si="4"/>
        <v>57</v>
      </c>
    </row>
    <row r="9" spans="1:23" ht="25.35" customHeight="1">
      <c r="A9" s="12">
        <v>8</v>
      </c>
      <c r="B9" s="12" t="s">
        <v>91</v>
      </c>
      <c r="C9" s="12" t="s">
        <v>92</v>
      </c>
      <c r="D9" s="12" t="s">
        <v>77</v>
      </c>
      <c r="E9" s="12" t="s">
        <v>93</v>
      </c>
      <c r="F9" s="12" t="s">
        <v>41</v>
      </c>
      <c r="G9" s="12">
        <v>8</v>
      </c>
      <c r="H9" s="12" t="s">
        <v>67</v>
      </c>
      <c r="I9" s="12" t="s">
        <v>13</v>
      </c>
      <c r="J9" s="12" t="s">
        <v>19</v>
      </c>
      <c r="K9" s="13">
        <v>43318</v>
      </c>
      <c r="L9" s="13">
        <v>43160</v>
      </c>
      <c r="M9" s="15">
        <f t="shared" ca="1" si="0"/>
        <v>45910</v>
      </c>
      <c r="N9" s="14"/>
      <c r="O9" s="43"/>
      <c r="P9" s="14"/>
      <c r="Q9" s="14"/>
      <c r="R9" s="12">
        <f t="shared" si="1"/>
        <v>51</v>
      </c>
      <c r="S9" s="25">
        <v>44682</v>
      </c>
      <c r="T9" s="12" t="s">
        <v>37</v>
      </c>
      <c r="U9" s="60">
        <f t="shared" si="2"/>
        <v>51</v>
      </c>
      <c r="V9" s="53" t="str">
        <f t="shared" si="3"/>
        <v xml:space="preserve"> Completed:On time</v>
      </c>
      <c r="W9" s="56">
        <f t="shared" si="4"/>
        <v>45</v>
      </c>
    </row>
    <row r="10" spans="1:23" ht="25.35" customHeight="1">
      <c r="A10" s="12">
        <v>9</v>
      </c>
      <c r="B10" s="12" t="s">
        <v>94</v>
      </c>
      <c r="C10" s="12" t="s">
        <v>95</v>
      </c>
      <c r="D10" s="12" t="s">
        <v>96</v>
      </c>
      <c r="E10" s="12" t="s">
        <v>97</v>
      </c>
      <c r="F10" s="12" t="s">
        <v>41</v>
      </c>
      <c r="G10" s="12">
        <v>2</v>
      </c>
      <c r="H10" s="12" t="s">
        <v>67</v>
      </c>
      <c r="I10" s="12" t="s">
        <v>15</v>
      </c>
      <c r="J10" s="12" t="s">
        <v>15</v>
      </c>
      <c r="K10" s="13">
        <v>40987</v>
      </c>
      <c r="L10" s="13">
        <v>40969</v>
      </c>
      <c r="M10" s="15">
        <f t="shared" ca="1" si="0"/>
        <v>45910</v>
      </c>
      <c r="N10" s="13"/>
      <c r="O10" s="13"/>
      <c r="P10" s="13"/>
      <c r="Q10" s="12"/>
      <c r="R10" s="12">
        <f t="shared" si="1"/>
        <v>25</v>
      </c>
      <c r="S10" s="25">
        <v>41729</v>
      </c>
      <c r="T10" s="12" t="s">
        <v>37</v>
      </c>
      <c r="U10" s="60">
        <f t="shared" si="2"/>
        <v>25</v>
      </c>
      <c r="V10" s="53" t="str">
        <f t="shared" si="3"/>
        <v xml:space="preserve"> Completed:On time</v>
      </c>
      <c r="W10" s="56">
        <f t="shared" si="4"/>
        <v>25</v>
      </c>
    </row>
    <row r="11" spans="1:23" ht="25.35" customHeight="1">
      <c r="A11" s="12">
        <v>10</v>
      </c>
      <c r="B11" s="12" t="s">
        <v>98</v>
      </c>
      <c r="C11" s="12" t="s">
        <v>99</v>
      </c>
      <c r="D11" s="12" t="s">
        <v>100</v>
      </c>
      <c r="E11" s="12" t="s">
        <v>101</v>
      </c>
      <c r="F11" s="12" t="s">
        <v>40</v>
      </c>
      <c r="G11" s="12">
        <v>3</v>
      </c>
      <c r="H11" s="12" t="s">
        <v>67</v>
      </c>
      <c r="I11" s="12" t="s">
        <v>15</v>
      </c>
      <c r="J11" s="12" t="s">
        <v>15</v>
      </c>
      <c r="K11" s="13">
        <v>41326</v>
      </c>
      <c r="L11" s="13">
        <v>41334</v>
      </c>
      <c r="M11" s="15">
        <f t="shared" ca="1" si="0"/>
        <v>45910</v>
      </c>
      <c r="N11" s="13"/>
      <c r="O11" s="13"/>
      <c r="P11" s="13"/>
      <c r="Q11" s="12"/>
      <c r="R11" s="12">
        <f t="shared" si="1"/>
        <v>52</v>
      </c>
      <c r="S11" s="25">
        <v>42916</v>
      </c>
      <c r="T11" s="12" t="s">
        <v>37</v>
      </c>
      <c r="U11" s="60">
        <f t="shared" si="2"/>
        <v>52</v>
      </c>
      <c r="V11" s="53" t="str">
        <f t="shared" si="3"/>
        <v>Completed:Delayed</v>
      </c>
      <c r="W11" s="56">
        <f t="shared" si="4"/>
        <v>53</v>
      </c>
    </row>
    <row r="12" spans="1:23" ht="25.35" customHeight="1">
      <c r="A12" s="12">
        <v>11</v>
      </c>
      <c r="B12" s="12" t="s">
        <v>102</v>
      </c>
      <c r="C12" s="12" t="s">
        <v>103</v>
      </c>
      <c r="D12" s="12" t="s">
        <v>104</v>
      </c>
      <c r="E12" s="12" t="s">
        <v>105</v>
      </c>
      <c r="F12" s="12" t="s">
        <v>41</v>
      </c>
      <c r="G12" s="12">
        <v>4</v>
      </c>
      <c r="H12" s="12" t="s">
        <v>106</v>
      </c>
      <c r="I12" s="12" t="s">
        <v>19</v>
      </c>
      <c r="J12" s="12" t="s">
        <v>19</v>
      </c>
      <c r="K12" s="13">
        <v>42809</v>
      </c>
      <c r="L12" s="13">
        <v>41699</v>
      </c>
      <c r="M12" s="15">
        <f t="shared" ca="1" si="0"/>
        <v>45910</v>
      </c>
      <c r="N12" s="13"/>
      <c r="O12" s="13"/>
      <c r="P12" s="13"/>
      <c r="Q12" s="12"/>
      <c r="R12" s="12">
        <f t="shared" si="1"/>
        <v>69</v>
      </c>
      <c r="S12" s="25">
        <v>43799</v>
      </c>
      <c r="T12" s="12" t="s">
        <v>37</v>
      </c>
      <c r="U12" s="60">
        <f t="shared" si="2"/>
        <v>69</v>
      </c>
      <c r="V12" s="53" t="str">
        <f t="shared" si="3"/>
        <v>Completed:Delayed</v>
      </c>
      <c r="W12" s="56">
        <f t="shared" si="4"/>
        <v>33</v>
      </c>
    </row>
    <row r="13" spans="1:23" ht="25.35" customHeight="1">
      <c r="A13" s="12">
        <v>12</v>
      </c>
      <c r="B13" s="12" t="s">
        <v>107</v>
      </c>
      <c r="C13" s="12" t="s">
        <v>108</v>
      </c>
      <c r="D13" s="12" t="s">
        <v>109</v>
      </c>
      <c r="E13" s="12" t="s">
        <v>110</v>
      </c>
      <c r="F13" s="12" t="s">
        <v>41</v>
      </c>
      <c r="G13" s="12">
        <v>9</v>
      </c>
      <c r="H13" s="12" t="s">
        <v>111</v>
      </c>
      <c r="I13" s="12" t="s">
        <v>10</v>
      </c>
      <c r="J13" s="12" t="s">
        <v>19</v>
      </c>
      <c r="K13" s="13">
        <v>43861</v>
      </c>
      <c r="L13" s="13">
        <v>43525</v>
      </c>
      <c r="M13" s="15">
        <f t="shared" ca="1" si="0"/>
        <v>45910</v>
      </c>
      <c r="N13" s="14"/>
      <c r="O13" s="25"/>
      <c r="P13" s="25"/>
      <c r="Q13" s="14"/>
      <c r="R13" s="12">
        <f t="shared" si="1"/>
        <v>59</v>
      </c>
      <c r="S13" s="25">
        <v>45313</v>
      </c>
      <c r="T13" s="12" t="s">
        <v>37</v>
      </c>
      <c r="U13" s="60">
        <f t="shared" si="2"/>
        <v>59</v>
      </c>
      <c r="V13" s="53" t="str">
        <f t="shared" si="3"/>
        <v>Completed:Delayed</v>
      </c>
      <c r="W13" s="56">
        <f t="shared" si="4"/>
        <v>48</v>
      </c>
    </row>
    <row r="14" spans="1:23" ht="25.35" customHeight="1">
      <c r="A14" s="12">
        <v>13</v>
      </c>
      <c r="B14" s="12" t="s">
        <v>112</v>
      </c>
      <c r="C14" s="12" t="s">
        <v>113</v>
      </c>
      <c r="D14" s="12" t="s">
        <v>114</v>
      </c>
      <c r="E14" s="12" t="s">
        <v>115</v>
      </c>
      <c r="F14" s="12" t="s">
        <v>41</v>
      </c>
      <c r="G14" s="12">
        <v>7</v>
      </c>
      <c r="H14" s="12" t="s">
        <v>116</v>
      </c>
      <c r="I14" s="12" t="s">
        <v>11</v>
      </c>
      <c r="J14" s="12" t="s">
        <v>19</v>
      </c>
      <c r="K14" s="13">
        <v>42889</v>
      </c>
      <c r="L14" s="13">
        <v>42795</v>
      </c>
      <c r="M14" s="15">
        <f t="shared" ca="1" si="0"/>
        <v>45910</v>
      </c>
      <c r="N14" s="13"/>
      <c r="O14" s="13"/>
      <c r="P14" s="13"/>
      <c r="Q14" s="12"/>
      <c r="R14" s="12">
        <f t="shared" si="1"/>
        <v>51</v>
      </c>
      <c r="S14" s="25">
        <v>44334</v>
      </c>
      <c r="T14" s="12" t="s">
        <v>37</v>
      </c>
      <c r="U14" s="60">
        <f t="shared" si="2"/>
        <v>51</v>
      </c>
      <c r="V14" s="53" t="str">
        <f t="shared" si="3"/>
        <v xml:space="preserve"> Completed:On time</v>
      </c>
      <c r="W14" s="56">
        <f t="shared" si="4"/>
        <v>48</v>
      </c>
    </row>
    <row r="15" spans="1:23" ht="25.35" customHeight="1">
      <c r="A15" s="12">
        <v>14</v>
      </c>
      <c r="B15" s="12" t="s">
        <v>117</v>
      </c>
      <c r="C15" s="12" t="s">
        <v>118</v>
      </c>
      <c r="D15" s="12"/>
      <c r="E15" s="12" t="s">
        <v>119</v>
      </c>
      <c r="F15" s="12" t="s">
        <v>40</v>
      </c>
      <c r="G15" s="12">
        <v>10</v>
      </c>
      <c r="H15" s="12" t="s">
        <v>120</v>
      </c>
      <c r="I15" s="12" t="s">
        <v>18</v>
      </c>
      <c r="J15" s="12" t="s">
        <v>19</v>
      </c>
      <c r="K15" s="13">
        <v>43861</v>
      </c>
      <c r="L15" s="13">
        <v>43891</v>
      </c>
      <c r="M15" s="15">
        <f t="shared" ca="1" si="0"/>
        <v>45910</v>
      </c>
      <c r="N15" s="14">
        <f ca="1">DATEDIF(L15,M15,"M") +1</f>
        <v>67</v>
      </c>
      <c r="O15" s="43"/>
      <c r="P15" s="14"/>
      <c r="Q15" s="14"/>
      <c r="R15" s="12">
        <f t="shared" ca="1" si="1"/>
        <v>67</v>
      </c>
      <c r="S15" s="25">
        <v>45538</v>
      </c>
      <c r="T15" s="12" t="s">
        <v>37</v>
      </c>
      <c r="U15" s="60">
        <f t="shared" si="2"/>
        <v>55</v>
      </c>
      <c r="V15" s="53" t="str">
        <f t="shared" si="3"/>
        <v>Completed:Delayed</v>
      </c>
      <c r="W15" s="56">
        <f t="shared" si="4"/>
        <v>56</v>
      </c>
    </row>
    <row r="16" spans="1:23" ht="25.35" customHeight="1">
      <c r="A16" s="12">
        <v>15</v>
      </c>
      <c r="B16" s="12" t="s">
        <v>121</v>
      </c>
      <c r="C16" s="12" t="s">
        <v>122</v>
      </c>
      <c r="D16" s="12"/>
      <c r="E16" s="12" t="s">
        <v>123</v>
      </c>
      <c r="F16" s="12" t="s">
        <v>40</v>
      </c>
      <c r="G16" s="12">
        <v>2</v>
      </c>
      <c r="H16" s="12" t="s">
        <v>124</v>
      </c>
      <c r="I16" s="12" t="s">
        <v>16</v>
      </c>
      <c r="J16" s="12" t="s">
        <v>16</v>
      </c>
      <c r="K16" s="13">
        <v>40917</v>
      </c>
      <c r="L16" s="13">
        <v>40969</v>
      </c>
      <c r="M16" s="15">
        <f t="shared" ca="1" si="0"/>
        <v>45910</v>
      </c>
      <c r="N16" s="13"/>
      <c r="O16" s="13"/>
      <c r="P16" s="13"/>
      <c r="Q16" s="12"/>
      <c r="R16" s="12">
        <f t="shared" si="1"/>
        <v>49</v>
      </c>
      <c r="S16" s="25">
        <v>42460</v>
      </c>
      <c r="T16" s="12" t="s">
        <v>37</v>
      </c>
      <c r="U16" s="60">
        <f t="shared" si="2"/>
        <v>49</v>
      </c>
      <c r="V16" s="53" t="str">
        <f t="shared" si="3"/>
        <v xml:space="preserve"> Completed:On time</v>
      </c>
      <c r="W16" s="56">
        <f t="shared" si="4"/>
        <v>51</v>
      </c>
    </row>
    <row r="17" spans="1:25" ht="25.35" customHeight="1">
      <c r="A17" s="12">
        <v>16</v>
      </c>
      <c r="B17" s="12" t="s">
        <v>125</v>
      </c>
      <c r="C17" s="12" t="s">
        <v>126</v>
      </c>
      <c r="D17" s="12" t="s">
        <v>114</v>
      </c>
      <c r="E17" s="12" t="s">
        <v>127</v>
      </c>
      <c r="F17" s="12" t="s">
        <v>41</v>
      </c>
      <c r="G17" s="12">
        <v>4</v>
      </c>
      <c r="H17" s="12" t="s">
        <v>116</v>
      </c>
      <c r="I17" s="12" t="s">
        <v>11</v>
      </c>
      <c r="J17" s="12" t="s">
        <v>11</v>
      </c>
      <c r="K17" s="13">
        <v>41710</v>
      </c>
      <c r="L17" s="13">
        <v>41699</v>
      </c>
      <c r="M17" s="15">
        <f t="shared" ca="1" si="0"/>
        <v>45910</v>
      </c>
      <c r="N17" s="13"/>
      <c r="O17" s="13"/>
      <c r="P17" s="13"/>
      <c r="Q17" s="12"/>
      <c r="R17" s="12">
        <f t="shared" si="1"/>
        <v>37</v>
      </c>
      <c r="S17" s="25">
        <v>42824</v>
      </c>
      <c r="T17" s="12" t="s">
        <v>37</v>
      </c>
      <c r="U17" s="60">
        <f t="shared" si="2"/>
        <v>37</v>
      </c>
      <c r="V17" s="53" t="str">
        <f t="shared" si="3"/>
        <v xml:space="preserve"> Completed:On time</v>
      </c>
      <c r="W17" s="56">
        <f t="shared" si="4"/>
        <v>37</v>
      </c>
    </row>
    <row r="18" spans="1:25" ht="25.35" customHeight="1">
      <c r="A18" s="12">
        <v>17</v>
      </c>
      <c r="B18" s="12" t="s">
        <v>128</v>
      </c>
      <c r="C18" s="12" t="s">
        <v>129</v>
      </c>
      <c r="D18" s="12"/>
      <c r="E18" s="12" t="s">
        <v>130</v>
      </c>
      <c r="F18" s="12" t="s">
        <v>40</v>
      </c>
      <c r="G18" s="12">
        <v>3</v>
      </c>
      <c r="H18" s="12" t="s">
        <v>131</v>
      </c>
      <c r="I18" s="12" t="s">
        <v>17</v>
      </c>
      <c r="J18" s="12" t="s">
        <v>17</v>
      </c>
      <c r="K18" s="13">
        <v>41329</v>
      </c>
      <c r="L18" s="13">
        <v>41334</v>
      </c>
      <c r="M18" s="15">
        <f t="shared" ca="1" si="0"/>
        <v>45910</v>
      </c>
      <c r="N18" s="13"/>
      <c r="O18" s="13"/>
      <c r="P18" s="13"/>
      <c r="Q18" s="12"/>
      <c r="R18" s="12">
        <f t="shared" si="1"/>
        <v>82</v>
      </c>
      <c r="S18" s="25">
        <v>43819</v>
      </c>
      <c r="T18" s="12" t="s">
        <v>37</v>
      </c>
      <c r="U18" s="60">
        <f t="shared" si="2"/>
        <v>82</v>
      </c>
      <c r="V18" s="53" t="str">
        <f t="shared" si="3"/>
        <v>Completed:Delayed</v>
      </c>
      <c r="W18" s="56">
        <f t="shared" si="4"/>
        <v>82</v>
      </c>
    </row>
    <row r="19" spans="1:25" ht="25.35" customHeight="1">
      <c r="A19" s="12">
        <v>18</v>
      </c>
      <c r="B19" s="12" t="s">
        <v>132</v>
      </c>
      <c r="C19" s="12" t="s">
        <v>133</v>
      </c>
      <c r="D19" s="12" t="s">
        <v>114</v>
      </c>
      <c r="E19" s="12" t="s">
        <v>134</v>
      </c>
      <c r="F19" s="12" t="s">
        <v>40</v>
      </c>
      <c r="G19" s="12">
        <v>3</v>
      </c>
      <c r="H19" s="12" t="s">
        <v>111</v>
      </c>
      <c r="I19" s="12" t="s">
        <v>14</v>
      </c>
      <c r="J19" s="12" t="s">
        <v>14</v>
      </c>
      <c r="K19" s="13">
        <v>41205</v>
      </c>
      <c r="L19" s="13">
        <v>41334</v>
      </c>
      <c r="M19" s="15">
        <f t="shared" ca="1" si="0"/>
        <v>45910</v>
      </c>
      <c r="N19" s="13"/>
      <c r="O19" s="13"/>
      <c r="P19" s="13"/>
      <c r="Q19" s="12"/>
      <c r="R19" s="12">
        <f t="shared" si="1"/>
        <v>42</v>
      </c>
      <c r="S19" s="25">
        <v>42612</v>
      </c>
      <c r="T19" s="12" t="s">
        <v>37</v>
      </c>
      <c r="U19" s="60">
        <f t="shared" si="2"/>
        <v>42</v>
      </c>
      <c r="V19" s="53" t="str">
        <f t="shared" si="3"/>
        <v xml:space="preserve"> Completed:On time</v>
      </c>
      <c r="W19" s="56">
        <f t="shared" si="4"/>
        <v>47</v>
      </c>
    </row>
    <row r="20" spans="1:25" ht="25.35" customHeight="1">
      <c r="A20" s="12">
        <v>19</v>
      </c>
      <c r="B20" s="12" t="s">
        <v>135</v>
      </c>
      <c r="C20" s="12" t="s">
        <v>136</v>
      </c>
      <c r="D20" s="12" t="s">
        <v>137</v>
      </c>
      <c r="E20" s="12" t="s">
        <v>138</v>
      </c>
      <c r="F20" s="12" t="s">
        <v>40</v>
      </c>
      <c r="G20" s="12">
        <v>3</v>
      </c>
      <c r="H20" s="12" t="s">
        <v>131</v>
      </c>
      <c r="I20" s="12" t="s">
        <v>17</v>
      </c>
      <c r="J20" s="12" t="s">
        <v>17</v>
      </c>
      <c r="K20" s="13">
        <v>41097</v>
      </c>
      <c r="L20" s="13">
        <v>41334</v>
      </c>
      <c r="M20" s="15">
        <f t="shared" ca="1" si="0"/>
        <v>45910</v>
      </c>
      <c r="N20" s="13"/>
      <c r="O20" s="13"/>
      <c r="P20" s="13"/>
      <c r="Q20" s="12"/>
      <c r="R20" s="12">
        <f t="shared" si="1"/>
        <v>46</v>
      </c>
      <c r="S20" s="25">
        <v>42735</v>
      </c>
      <c r="T20" s="12" t="s">
        <v>37</v>
      </c>
      <c r="U20" s="60">
        <f t="shared" si="2"/>
        <v>46</v>
      </c>
      <c r="V20" s="53" t="str">
        <f t="shared" si="3"/>
        <v xml:space="preserve"> Completed:On time</v>
      </c>
      <c r="W20" s="56">
        <f t="shared" si="4"/>
        <v>54</v>
      </c>
    </row>
    <row r="21" spans="1:25" ht="25.35" customHeight="1">
      <c r="A21" s="12">
        <v>20</v>
      </c>
      <c r="B21" s="12" t="s">
        <v>139</v>
      </c>
      <c r="C21" s="12" t="s">
        <v>140</v>
      </c>
      <c r="D21" s="12" t="s">
        <v>141</v>
      </c>
      <c r="E21" s="12" t="s">
        <v>142</v>
      </c>
      <c r="F21" s="12" t="s">
        <v>40</v>
      </c>
      <c r="G21" s="12">
        <v>8</v>
      </c>
      <c r="H21" s="12" t="s">
        <v>124</v>
      </c>
      <c r="I21" s="12" t="s">
        <v>16</v>
      </c>
      <c r="J21" s="12" t="s">
        <v>16</v>
      </c>
      <c r="K21" s="13">
        <v>43191</v>
      </c>
      <c r="L21" s="13">
        <v>43160</v>
      </c>
      <c r="M21" s="15">
        <f t="shared" ca="1" si="0"/>
        <v>45910</v>
      </c>
      <c r="N21" s="14"/>
      <c r="O21" s="43"/>
      <c r="P21" s="14"/>
      <c r="Q21" s="14"/>
      <c r="R21" s="12">
        <f t="shared" si="1"/>
        <v>58</v>
      </c>
      <c r="S21" s="25">
        <v>44900</v>
      </c>
      <c r="T21" s="12" t="s">
        <v>37</v>
      </c>
      <c r="U21" s="60">
        <f t="shared" si="2"/>
        <v>58</v>
      </c>
      <c r="V21" s="53" t="str">
        <f t="shared" si="3"/>
        <v>Completed:Delayed</v>
      </c>
      <c r="W21" s="56">
        <f t="shared" si="4"/>
        <v>57</v>
      </c>
    </row>
    <row r="22" spans="1:25" ht="25.35" customHeight="1">
      <c r="A22" s="12">
        <v>21</v>
      </c>
      <c r="B22" s="12" t="s">
        <v>143</v>
      </c>
      <c r="C22" s="12" t="s">
        <v>144</v>
      </c>
      <c r="D22" s="12" t="s">
        <v>145</v>
      </c>
      <c r="E22" s="12" t="s">
        <v>146</v>
      </c>
      <c r="F22" s="12" t="s">
        <v>41</v>
      </c>
      <c r="G22" s="12">
        <v>2</v>
      </c>
      <c r="H22" s="12" t="s">
        <v>124</v>
      </c>
      <c r="I22" s="12" t="s">
        <v>16</v>
      </c>
      <c r="J22" s="12" t="s">
        <v>16</v>
      </c>
      <c r="K22" s="13">
        <v>40977</v>
      </c>
      <c r="L22" s="13">
        <v>40969</v>
      </c>
      <c r="M22" s="15">
        <f t="shared" ca="1" si="0"/>
        <v>45910</v>
      </c>
      <c r="N22" s="13"/>
      <c r="O22" s="13"/>
      <c r="P22" s="13"/>
      <c r="Q22" s="12"/>
      <c r="R22" s="12">
        <f t="shared" si="1"/>
        <v>57</v>
      </c>
      <c r="S22" s="25">
        <v>42704</v>
      </c>
      <c r="T22" s="12" t="s">
        <v>37</v>
      </c>
      <c r="U22" s="60">
        <f t="shared" si="2"/>
        <v>57</v>
      </c>
      <c r="V22" s="53" t="str">
        <f t="shared" si="3"/>
        <v>Completed:Delayed</v>
      </c>
      <c r="W22" s="56">
        <f t="shared" si="4"/>
        <v>57</v>
      </c>
    </row>
    <row r="23" spans="1:25" ht="25.35" customHeight="1">
      <c r="A23" s="12">
        <v>22</v>
      </c>
      <c r="B23" s="12" t="s">
        <v>147</v>
      </c>
      <c r="C23" s="12" t="s">
        <v>148</v>
      </c>
      <c r="D23" s="12" t="s">
        <v>109</v>
      </c>
      <c r="E23" s="12" t="s">
        <v>149</v>
      </c>
      <c r="F23" s="12" t="s">
        <v>41</v>
      </c>
      <c r="G23" s="12">
        <v>4</v>
      </c>
      <c r="H23" s="12" t="s">
        <v>67</v>
      </c>
      <c r="I23" s="12" t="s">
        <v>15</v>
      </c>
      <c r="J23" s="12" t="s">
        <v>17</v>
      </c>
      <c r="K23" s="13">
        <v>42277</v>
      </c>
      <c r="L23" s="13">
        <v>41699</v>
      </c>
      <c r="M23" s="15">
        <f t="shared" ca="1" si="0"/>
        <v>45910</v>
      </c>
      <c r="N23" s="13"/>
      <c r="O23" s="13"/>
      <c r="P23" s="13"/>
      <c r="Q23" s="12"/>
      <c r="R23" s="12">
        <f t="shared" si="1"/>
        <v>46</v>
      </c>
      <c r="S23" s="25">
        <v>43089</v>
      </c>
      <c r="T23" s="12" t="s">
        <v>37</v>
      </c>
      <c r="U23" s="60">
        <f t="shared" si="2"/>
        <v>46</v>
      </c>
      <c r="V23" s="53" t="str">
        <f t="shared" si="3"/>
        <v xml:space="preserve"> Completed:On time</v>
      </c>
      <c r="W23" s="56">
        <f t="shared" si="4"/>
        <v>27</v>
      </c>
    </row>
    <row r="24" spans="1:25" ht="25.35" customHeight="1">
      <c r="A24" s="12">
        <v>23</v>
      </c>
      <c r="B24" s="12" t="s">
        <v>150</v>
      </c>
      <c r="C24" s="12" t="s">
        <v>151</v>
      </c>
      <c r="D24" s="12" t="s">
        <v>152</v>
      </c>
      <c r="E24" s="12" t="s">
        <v>153</v>
      </c>
      <c r="F24" s="12" t="s">
        <v>41</v>
      </c>
      <c r="G24" s="12">
        <v>1</v>
      </c>
      <c r="H24" s="12" t="s">
        <v>67</v>
      </c>
      <c r="I24" s="12" t="s">
        <v>15</v>
      </c>
      <c r="J24" s="12" t="s">
        <v>15</v>
      </c>
      <c r="K24" s="13">
        <v>40603</v>
      </c>
      <c r="L24" s="13">
        <v>40634</v>
      </c>
      <c r="M24" s="15">
        <f t="shared" ca="1" si="0"/>
        <v>45910</v>
      </c>
      <c r="N24" s="13"/>
      <c r="O24" s="13"/>
      <c r="P24" s="13"/>
      <c r="Q24" s="12"/>
      <c r="R24" s="12">
        <f t="shared" si="1"/>
        <v>70</v>
      </c>
      <c r="S24" s="25">
        <v>42766</v>
      </c>
      <c r="T24" s="12" t="s">
        <v>37</v>
      </c>
      <c r="U24" s="60">
        <f t="shared" si="2"/>
        <v>70</v>
      </c>
      <c r="V24" s="53" t="str">
        <f t="shared" si="3"/>
        <v>Completed:Delayed</v>
      </c>
      <c r="W24" s="56">
        <f t="shared" si="4"/>
        <v>71</v>
      </c>
      <c r="X24" s="22" t="s">
        <v>154</v>
      </c>
    </row>
    <row r="25" spans="1:25" ht="25.35" customHeight="1">
      <c r="A25" s="12">
        <v>24</v>
      </c>
      <c r="B25" s="12" t="s">
        <v>155</v>
      </c>
      <c r="C25" s="12" t="s">
        <v>156</v>
      </c>
      <c r="D25" s="12" t="s">
        <v>157</v>
      </c>
      <c r="E25" s="12" t="s">
        <v>158</v>
      </c>
      <c r="F25" s="12" t="s">
        <v>40</v>
      </c>
      <c r="G25" s="12">
        <v>6</v>
      </c>
      <c r="H25" s="12" t="s">
        <v>131</v>
      </c>
      <c r="I25" s="12" t="s">
        <v>9</v>
      </c>
      <c r="J25" s="12" t="s">
        <v>19</v>
      </c>
      <c r="K25" s="13">
        <v>42816</v>
      </c>
      <c r="L25" s="13">
        <v>42430</v>
      </c>
      <c r="M25" s="15">
        <f t="shared" ca="1" si="0"/>
        <v>45910</v>
      </c>
      <c r="N25" s="14"/>
      <c r="O25" s="43"/>
      <c r="P25" s="14"/>
      <c r="Q25" s="14"/>
      <c r="R25" s="12">
        <f t="shared" si="1"/>
        <v>67</v>
      </c>
      <c r="S25" s="25">
        <v>44461</v>
      </c>
      <c r="T25" s="12" t="s">
        <v>37</v>
      </c>
      <c r="U25" s="60">
        <f t="shared" si="2"/>
        <v>67</v>
      </c>
      <c r="V25" s="53" t="str">
        <f t="shared" si="3"/>
        <v>Completed:Delayed</v>
      </c>
      <c r="W25" s="56">
        <f t="shared" si="4"/>
        <v>55</v>
      </c>
    </row>
    <row r="26" spans="1:25" ht="25.35" customHeight="1">
      <c r="A26" s="12">
        <v>25</v>
      </c>
      <c r="B26" s="12" t="s">
        <v>159</v>
      </c>
      <c r="C26" s="12" t="s">
        <v>160</v>
      </c>
      <c r="D26" s="12" t="s">
        <v>161</v>
      </c>
      <c r="E26" s="12" t="s">
        <v>162</v>
      </c>
      <c r="F26" s="12" t="s">
        <v>40</v>
      </c>
      <c r="G26" s="12">
        <v>10</v>
      </c>
      <c r="H26" s="12" t="s">
        <v>131</v>
      </c>
      <c r="I26" s="12" t="s">
        <v>12</v>
      </c>
      <c r="J26" s="12" t="s">
        <v>19</v>
      </c>
      <c r="K26" s="13">
        <v>44013</v>
      </c>
      <c r="L26" s="13">
        <v>43891</v>
      </c>
      <c r="M26" s="15">
        <f t="shared" ca="1" si="0"/>
        <v>45910</v>
      </c>
      <c r="N26" s="14"/>
      <c r="O26" s="43"/>
      <c r="P26" s="14"/>
      <c r="Q26" s="14"/>
      <c r="R26" s="12">
        <f t="shared" si="1"/>
        <v>43</v>
      </c>
      <c r="S26" s="25">
        <v>45188</v>
      </c>
      <c r="T26" s="12" t="s">
        <v>37</v>
      </c>
      <c r="U26" s="60">
        <f t="shared" si="2"/>
        <v>43</v>
      </c>
      <c r="V26" s="53" t="str">
        <f t="shared" si="3"/>
        <v xml:space="preserve"> Completed:On time</v>
      </c>
      <c r="W26" s="56">
        <f t="shared" si="4"/>
        <v>39</v>
      </c>
    </row>
    <row r="27" spans="1:25" ht="25.35" customHeight="1">
      <c r="A27" s="12">
        <v>26</v>
      </c>
      <c r="B27" s="12" t="s">
        <v>163</v>
      </c>
      <c r="C27" s="12" t="s">
        <v>164</v>
      </c>
      <c r="D27" s="12" t="s">
        <v>165</v>
      </c>
      <c r="E27" s="12" t="s">
        <v>166</v>
      </c>
      <c r="F27" s="12" t="s">
        <v>40</v>
      </c>
      <c r="G27" s="12">
        <v>6</v>
      </c>
      <c r="H27" s="12" t="s">
        <v>131</v>
      </c>
      <c r="I27" s="12" t="s">
        <v>17</v>
      </c>
      <c r="J27" s="12" t="s">
        <v>17</v>
      </c>
      <c r="K27" s="13">
        <v>42704</v>
      </c>
      <c r="L27" s="13">
        <v>42430</v>
      </c>
      <c r="M27" s="15">
        <f t="shared" ca="1" si="0"/>
        <v>45910</v>
      </c>
      <c r="N27" s="13"/>
      <c r="O27" s="25">
        <v>43941</v>
      </c>
      <c r="P27" s="25">
        <v>43993</v>
      </c>
      <c r="Q27" s="12">
        <v>2</v>
      </c>
      <c r="R27" s="12">
        <f t="shared" si="1"/>
        <v>52</v>
      </c>
      <c r="S27" s="25">
        <v>44069</v>
      </c>
      <c r="T27" s="12" t="s">
        <v>37</v>
      </c>
      <c r="U27" s="60">
        <f t="shared" si="2"/>
        <v>52</v>
      </c>
      <c r="V27" s="53" t="str">
        <f t="shared" si="3"/>
        <v>Completed:Delayed</v>
      </c>
      <c r="W27" s="56">
        <f t="shared" si="4"/>
        <v>43</v>
      </c>
    </row>
    <row r="28" spans="1:25" ht="25.35" customHeight="1">
      <c r="A28" s="12">
        <v>27</v>
      </c>
      <c r="B28" s="12" t="s">
        <v>167</v>
      </c>
      <c r="C28" s="12" t="s">
        <v>168</v>
      </c>
      <c r="D28" s="12" t="s">
        <v>169</v>
      </c>
      <c r="E28" s="12" t="s">
        <v>170</v>
      </c>
      <c r="F28" s="12" t="s">
        <v>40</v>
      </c>
      <c r="G28" s="12">
        <v>7</v>
      </c>
      <c r="H28" s="12" t="s">
        <v>124</v>
      </c>
      <c r="I28" s="12" t="s">
        <v>16</v>
      </c>
      <c r="J28" s="12" t="s">
        <v>19</v>
      </c>
      <c r="K28" s="13">
        <v>42855</v>
      </c>
      <c r="L28" s="13">
        <v>42795</v>
      </c>
      <c r="M28" s="15">
        <f t="shared" ca="1" si="0"/>
        <v>45910</v>
      </c>
      <c r="N28" s="13"/>
      <c r="O28" s="13"/>
      <c r="P28" s="13"/>
      <c r="Q28" s="12"/>
      <c r="R28" s="12">
        <f t="shared" si="1"/>
        <v>51</v>
      </c>
      <c r="S28" s="25">
        <v>44334</v>
      </c>
      <c r="T28" s="12" t="s">
        <v>37</v>
      </c>
      <c r="U28" s="60">
        <f t="shared" si="2"/>
        <v>51</v>
      </c>
      <c r="V28" s="53" t="str">
        <f t="shared" si="3"/>
        <v xml:space="preserve"> Completed:On time</v>
      </c>
      <c r="W28" s="56">
        <f t="shared" si="4"/>
        <v>49</v>
      </c>
    </row>
    <row r="29" spans="1:25" ht="25.35" customHeight="1">
      <c r="A29" s="12">
        <v>28</v>
      </c>
      <c r="B29" s="12" t="s">
        <v>171</v>
      </c>
      <c r="C29" s="12" t="s">
        <v>172</v>
      </c>
      <c r="D29" s="12" t="s">
        <v>173</v>
      </c>
      <c r="E29" s="12" t="s">
        <v>174</v>
      </c>
      <c r="F29" s="12" t="s">
        <v>40</v>
      </c>
      <c r="G29" s="12">
        <v>4</v>
      </c>
      <c r="H29" s="12" t="s">
        <v>67</v>
      </c>
      <c r="I29" s="12" t="s">
        <v>13</v>
      </c>
      <c r="J29" s="12" t="s">
        <v>13</v>
      </c>
      <c r="K29" s="13">
        <v>41348</v>
      </c>
      <c r="L29" s="13">
        <v>41699</v>
      </c>
      <c r="M29" s="15">
        <f t="shared" ca="1" si="0"/>
        <v>45910</v>
      </c>
      <c r="N29" s="13"/>
      <c r="O29" s="13"/>
      <c r="P29" s="13"/>
      <c r="Q29" s="12"/>
      <c r="R29" s="12">
        <f t="shared" si="1"/>
        <v>37</v>
      </c>
      <c r="S29" s="25">
        <v>42825</v>
      </c>
      <c r="T29" s="12" t="s">
        <v>37</v>
      </c>
      <c r="U29" s="60">
        <f t="shared" si="2"/>
        <v>37</v>
      </c>
      <c r="V29" s="53" t="str">
        <f t="shared" si="3"/>
        <v xml:space="preserve"> Completed:On time</v>
      </c>
      <c r="W29" s="56">
        <f t="shared" si="4"/>
        <v>49</v>
      </c>
    </row>
    <row r="30" spans="1:25" ht="25.35" hidden="1" customHeight="1">
      <c r="A30" s="12">
        <v>29</v>
      </c>
      <c r="B30" s="12" t="s">
        <v>175</v>
      </c>
      <c r="C30" s="12" t="s">
        <v>176</v>
      </c>
      <c r="D30" s="12"/>
      <c r="E30" s="12" t="s">
        <v>177</v>
      </c>
      <c r="F30" s="12" t="s">
        <v>41</v>
      </c>
      <c r="G30" s="12">
        <v>2</v>
      </c>
      <c r="H30" s="12" t="s">
        <v>116</v>
      </c>
      <c r="I30" s="12" t="s">
        <v>11</v>
      </c>
      <c r="J30" s="12" t="s">
        <v>11</v>
      </c>
      <c r="K30" s="13">
        <v>40933</v>
      </c>
      <c r="L30" s="13">
        <v>40969</v>
      </c>
      <c r="M30" s="15">
        <f t="shared" ca="1" si="0"/>
        <v>45910</v>
      </c>
      <c r="N30" s="14">
        <f ca="1">DATEDIF(L30,M30,"M") +1</f>
        <v>163</v>
      </c>
      <c r="O30" s="43"/>
      <c r="P30" s="14"/>
      <c r="Q30" s="14"/>
      <c r="R30" s="12">
        <f t="shared" ca="1" si="1"/>
        <v>163</v>
      </c>
      <c r="S30" s="25"/>
      <c r="T30" s="12" t="s">
        <v>43</v>
      </c>
      <c r="U30" s="53" t="str">
        <f ca="1">IF(N30&gt;60,"In progress: Above 60 months","In progress: Below 60 Months")</f>
        <v>In progress: Above 60 months</v>
      </c>
      <c r="V30" s="53" t="str">
        <f ca="1">IF(N30&gt;60,"In progress: Above 60 months","In progress: Below 60 Months")</f>
        <v>In progress: Above 60 months</v>
      </c>
      <c r="W30" s="56"/>
    </row>
    <row r="31" spans="1:25" ht="25.35" customHeight="1">
      <c r="A31" s="12">
        <v>30</v>
      </c>
      <c r="B31" s="12" t="s">
        <v>178</v>
      </c>
      <c r="C31" s="12" t="s">
        <v>179</v>
      </c>
      <c r="D31" s="12" t="s">
        <v>180</v>
      </c>
      <c r="E31" s="12" t="s">
        <v>181</v>
      </c>
      <c r="F31" s="12" t="s">
        <v>41</v>
      </c>
      <c r="G31" s="12">
        <v>4</v>
      </c>
      <c r="H31" s="12" t="s">
        <v>67</v>
      </c>
      <c r="I31" s="12" t="s">
        <v>15</v>
      </c>
      <c r="J31" s="12" t="s">
        <v>15</v>
      </c>
      <c r="K31" s="13">
        <v>41830</v>
      </c>
      <c r="L31" s="13">
        <v>41699</v>
      </c>
      <c r="M31" s="15">
        <f t="shared" ca="1" si="0"/>
        <v>45910</v>
      </c>
      <c r="N31" s="14"/>
      <c r="O31" s="43"/>
      <c r="P31" s="14"/>
      <c r="Q31" s="14"/>
      <c r="R31" s="12">
        <f t="shared" si="1"/>
        <v>85</v>
      </c>
      <c r="S31" s="25">
        <v>44260</v>
      </c>
      <c r="T31" s="12" t="s">
        <v>37</v>
      </c>
      <c r="U31" s="60">
        <f t="shared" ref="U31:U36" si="5">DATEDIF(L31,S31,"M")+1-Q31</f>
        <v>85</v>
      </c>
      <c r="V31" s="53" t="str">
        <f t="shared" ref="V31:V36" si="6">IF(U31&gt;51,"Completed:Delayed"," Completed:On time")</f>
        <v>Completed:Delayed</v>
      </c>
      <c r="W31" s="56">
        <f t="shared" ref="W31:W36" si="7">DATEDIF(K31,S31,"M")+1-Q31</f>
        <v>80</v>
      </c>
    </row>
    <row r="32" spans="1:25" ht="25.35" customHeight="1">
      <c r="A32" s="12">
        <v>31</v>
      </c>
      <c r="B32" s="12" t="s">
        <v>182</v>
      </c>
      <c r="C32" s="12" t="s">
        <v>183</v>
      </c>
      <c r="D32" s="12" t="s">
        <v>184</v>
      </c>
      <c r="E32" s="12" t="s">
        <v>185</v>
      </c>
      <c r="F32" s="12" t="s">
        <v>40</v>
      </c>
      <c r="G32" s="12">
        <v>1</v>
      </c>
      <c r="H32" s="12" t="s">
        <v>131</v>
      </c>
      <c r="I32" s="12" t="s">
        <v>12</v>
      </c>
      <c r="J32" s="12" t="s">
        <v>12</v>
      </c>
      <c r="K32" s="13">
        <v>40827</v>
      </c>
      <c r="L32" s="13">
        <v>40634</v>
      </c>
      <c r="M32" s="15">
        <f t="shared" ca="1" si="0"/>
        <v>45910</v>
      </c>
      <c r="N32" s="13"/>
      <c r="O32" s="13"/>
      <c r="P32" s="13"/>
      <c r="Q32" s="12"/>
      <c r="R32" s="12">
        <f t="shared" si="1"/>
        <v>36</v>
      </c>
      <c r="S32" s="25">
        <v>41729</v>
      </c>
      <c r="T32" s="12" t="s">
        <v>37</v>
      </c>
      <c r="U32" s="60">
        <f t="shared" si="5"/>
        <v>36</v>
      </c>
      <c r="V32" s="53" t="str">
        <f t="shared" si="6"/>
        <v xml:space="preserve"> Completed:On time</v>
      </c>
      <c r="W32" s="56">
        <f t="shared" si="7"/>
        <v>30</v>
      </c>
      <c r="X32" s="17"/>
      <c r="Y32" t="s">
        <v>186</v>
      </c>
    </row>
    <row r="33" spans="1:25" ht="25.35" customHeight="1">
      <c r="A33" s="12">
        <v>32</v>
      </c>
      <c r="B33" s="12" t="s">
        <v>187</v>
      </c>
      <c r="C33" s="12" t="s">
        <v>183</v>
      </c>
      <c r="D33" s="12" t="s">
        <v>188</v>
      </c>
      <c r="E33" s="12" t="s">
        <v>189</v>
      </c>
      <c r="F33" s="12" t="s">
        <v>40</v>
      </c>
      <c r="G33" s="12">
        <v>4</v>
      </c>
      <c r="H33" s="12" t="s">
        <v>131</v>
      </c>
      <c r="I33" s="12" t="s">
        <v>12</v>
      </c>
      <c r="J33" s="12" t="s">
        <v>17</v>
      </c>
      <c r="K33" s="13">
        <v>41730</v>
      </c>
      <c r="L33" s="13">
        <v>41699</v>
      </c>
      <c r="M33" s="15">
        <f t="shared" ca="1" si="0"/>
        <v>45910</v>
      </c>
      <c r="N33" s="14"/>
      <c r="O33" s="43"/>
      <c r="P33" s="14"/>
      <c r="Q33" s="14"/>
      <c r="R33" s="12">
        <f t="shared" si="1"/>
        <v>91</v>
      </c>
      <c r="S33" s="26">
        <v>44442</v>
      </c>
      <c r="T33" s="12" t="s">
        <v>37</v>
      </c>
      <c r="U33" s="60">
        <f t="shared" si="5"/>
        <v>91</v>
      </c>
      <c r="V33" s="53" t="str">
        <f t="shared" si="6"/>
        <v>Completed:Delayed</v>
      </c>
      <c r="W33" s="56">
        <f t="shared" si="7"/>
        <v>90</v>
      </c>
    </row>
    <row r="34" spans="1:25" ht="25.35" customHeight="1">
      <c r="A34" s="12">
        <v>33</v>
      </c>
      <c r="B34" s="12" t="s">
        <v>190</v>
      </c>
      <c r="C34" s="12" t="s">
        <v>191</v>
      </c>
      <c r="D34" s="12" t="s">
        <v>192</v>
      </c>
      <c r="E34" s="12" t="s">
        <v>193</v>
      </c>
      <c r="F34" s="12" t="s">
        <v>40</v>
      </c>
      <c r="G34" s="12">
        <v>7</v>
      </c>
      <c r="H34" s="12" t="s">
        <v>131</v>
      </c>
      <c r="I34" s="12" t="s">
        <v>17</v>
      </c>
      <c r="J34" s="12" t="s">
        <v>17</v>
      </c>
      <c r="K34" s="13">
        <v>42916</v>
      </c>
      <c r="L34" s="13">
        <v>42795</v>
      </c>
      <c r="M34" s="15">
        <f t="shared" ca="1" si="0"/>
        <v>45910</v>
      </c>
      <c r="N34" s="14"/>
      <c r="O34" s="43"/>
      <c r="P34" s="14"/>
      <c r="Q34" s="14"/>
      <c r="R34" s="12">
        <f t="shared" si="1"/>
        <v>55</v>
      </c>
      <c r="S34" s="25">
        <v>44468</v>
      </c>
      <c r="T34" s="12" t="s">
        <v>37</v>
      </c>
      <c r="U34" s="60">
        <f t="shared" si="5"/>
        <v>55</v>
      </c>
      <c r="V34" s="53" t="str">
        <f t="shared" si="6"/>
        <v>Completed:Delayed</v>
      </c>
      <c r="W34" s="56">
        <f t="shared" si="7"/>
        <v>51</v>
      </c>
    </row>
    <row r="35" spans="1:25" ht="25.35" customHeight="1">
      <c r="A35" s="12">
        <v>34</v>
      </c>
      <c r="B35" s="12" t="s">
        <v>194</v>
      </c>
      <c r="C35" s="12" t="s">
        <v>195</v>
      </c>
      <c r="D35" s="12"/>
      <c r="E35" s="12" t="s">
        <v>196</v>
      </c>
      <c r="F35" s="12" t="s">
        <v>41</v>
      </c>
      <c r="G35" s="12">
        <v>5</v>
      </c>
      <c r="H35" s="12" t="s">
        <v>120</v>
      </c>
      <c r="I35" s="12" t="s">
        <v>18</v>
      </c>
      <c r="J35" s="12" t="s">
        <v>12</v>
      </c>
      <c r="K35" s="13">
        <v>42993</v>
      </c>
      <c r="L35" s="13">
        <v>42064</v>
      </c>
      <c r="M35" s="15">
        <f t="shared" ca="1" si="0"/>
        <v>45910</v>
      </c>
      <c r="N35" s="13"/>
      <c r="O35" s="13"/>
      <c r="P35" s="13"/>
      <c r="Q35" s="12"/>
      <c r="R35" s="12">
        <f t="shared" si="1"/>
        <v>58</v>
      </c>
      <c r="S35" s="25">
        <v>43830</v>
      </c>
      <c r="T35" s="12" t="s">
        <v>37</v>
      </c>
      <c r="U35" s="60">
        <f t="shared" si="5"/>
        <v>58</v>
      </c>
      <c r="V35" s="53" t="str">
        <f t="shared" si="6"/>
        <v>Completed:Delayed</v>
      </c>
      <c r="W35" s="56">
        <f t="shared" si="7"/>
        <v>28</v>
      </c>
    </row>
    <row r="36" spans="1:25" ht="25.35" customHeight="1">
      <c r="A36" s="12">
        <v>35</v>
      </c>
      <c r="B36" s="12" t="s">
        <v>197</v>
      </c>
      <c r="C36" s="12" t="s">
        <v>195</v>
      </c>
      <c r="D36" s="12"/>
      <c r="E36" s="12" t="s">
        <v>198</v>
      </c>
      <c r="F36" s="12" t="s">
        <v>41</v>
      </c>
      <c r="G36" s="12">
        <v>7</v>
      </c>
      <c r="H36" s="12" t="s">
        <v>120</v>
      </c>
      <c r="I36" s="12" t="s">
        <v>18</v>
      </c>
      <c r="J36" s="12" t="s">
        <v>11</v>
      </c>
      <c r="K36" s="13">
        <v>42855</v>
      </c>
      <c r="L36" s="13">
        <v>42795</v>
      </c>
      <c r="M36" s="15">
        <f t="shared" ca="1" si="0"/>
        <v>45910</v>
      </c>
      <c r="N36" s="14"/>
      <c r="O36" s="43"/>
      <c r="P36" s="14"/>
      <c r="Q36" s="14"/>
      <c r="R36" s="12">
        <f t="shared" si="1"/>
        <v>82</v>
      </c>
      <c r="S36" s="25">
        <v>45273</v>
      </c>
      <c r="T36" s="12" t="s">
        <v>37</v>
      </c>
      <c r="U36" s="60">
        <f t="shared" si="5"/>
        <v>82</v>
      </c>
      <c r="V36" s="53" t="str">
        <f t="shared" si="6"/>
        <v>Completed:Delayed</v>
      </c>
      <c r="W36" s="56">
        <f t="shared" si="7"/>
        <v>80</v>
      </c>
    </row>
    <row r="37" spans="1:25" ht="25.35" customHeight="1">
      <c r="A37" s="12">
        <v>36</v>
      </c>
      <c r="B37" s="12" t="s">
        <v>199</v>
      </c>
      <c r="C37" s="12" t="s">
        <v>200</v>
      </c>
      <c r="D37" s="12"/>
      <c r="E37" s="12" t="s">
        <v>201</v>
      </c>
      <c r="F37" s="12" t="s">
        <v>40</v>
      </c>
      <c r="G37" s="12">
        <v>1</v>
      </c>
      <c r="H37" s="12" t="s">
        <v>120</v>
      </c>
      <c r="I37" s="12" t="s">
        <v>18</v>
      </c>
      <c r="J37" s="12" t="s">
        <v>14</v>
      </c>
      <c r="K37" s="13">
        <v>40616</v>
      </c>
      <c r="L37" s="13">
        <v>40634</v>
      </c>
      <c r="M37" s="15">
        <f t="shared" ca="1" si="0"/>
        <v>45910</v>
      </c>
      <c r="N37" s="13"/>
      <c r="O37" s="13"/>
      <c r="P37" s="13"/>
      <c r="Q37" s="12"/>
      <c r="R37" s="12">
        <f t="shared" si="1"/>
        <v>79</v>
      </c>
      <c r="S37" s="25">
        <v>43023</v>
      </c>
      <c r="T37" s="12" t="s">
        <v>37</v>
      </c>
      <c r="U37" s="60">
        <f t="shared" ref="U37:U45" si="8">DATEDIF(L37,S37,"M")+1-Q37</f>
        <v>79</v>
      </c>
      <c r="V37" s="53" t="str">
        <f t="shared" ref="V37:V45" si="9">IF(U37&gt;51,"Completed:Delayed"," Completed:On time")</f>
        <v>Completed:Delayed</v>
      </c>
      <c r="W37" s="56">
        <f t="shared" ref="W37:W45" si="10">DATEDIF(K37,S37,"M")+1-Q37</f>
        <v>80</v>
      </c>
      <c r="X37" s="18"/>
      <c r="Y37" t="s">
        <v>202</v>
      </c>
    </row>
    <row r="38" spans="1:25" ht="25.35" customHeight="1">
      <c r="A38" s="12">
        <v>37</v>
      </c>
      <c r="B38" s="12" t="s">
        <v>203</v>
      </c>
      <c r="C38" s="12" t="s">
        <v>204</v>
      </c>
      <c r="D38" s="12" t="s">
        <v>205</v>
      </c>
      <c r="E38" s="12" t="s">
        <v>206</v>
      </c>
      <c r="F38" s="12" t="s">
        <v>41</v>
      </c>
      <c r="G38" s="12">
        <v>3</v>
      </c>
      <c r="H38" s="12" t="s">
        <v>120</v>
      </c>
      <c r="I38" s="12" t="s">
        <v>18</v>
      </c>
      <c r="J38" s="12" t="s">
        <v>18</v>
      </c>
      <c r="K38" s="13">
        <v>41200</v>
      </c>
      <c r="L38" s="13">
        <v>41334</v>
      </c>
      <c r="M38" s="15">
        <f t="shared" ca="1" si="0"/>
        <v>45910</v>
      </c>
      <c r="N38" s="13"/>
      <c r="O38" s="13"/>
      <c r="P38" s="13"/>
      <c r="Q38" s="12"/>
      <c r="R38" s="12">
        <f t="shared" si="1"/>
        <v>57</v>
      </c>
      <c r="S38" s="25">
        <v>43069</v>
      </c>
      <c r="T38" s="12" t="s">
        <v>37</v>
      </c>
      <c r="U38" s="60">
        <f t="shared" si="8"/>
        <v>57</v>
      </c>
      <c r="V38" s="53" t="str">
        <f t="shared" si="9"/>
        <v>Completed:Delayed</v>
      </c>
      <c r="W38" s="56">
        <f t="shared" si="10"/>
        <v>62</v>
      </c>
    </row>
    <row r="39" spans="1:25" ht="25.35" customHeight="1">
      <c r="A39" s="12">
        <v>38</v>
      </c>
      <c r="B39" s="12" t="s">
        <v>207</v>
      </c>
      <c r="C39" s="12" t="s">
        <v>208</v>
      </c>
      <c r="D39" s="12"/>
      <c r="E39" s="12" t="s">
        <v>209</v>
      </c>
      <c r="F39" s="12" t="s">
        <v>41</v>
      </c>
      <c r="G39" s="12">
        <v>9</v>
      </c>
      <c r="H39" s="12" t="s">
        <v>116</v>
      </c>
      <c r="I39" s="12" t="s">
        <v>11</v>
      </c>
      <c r="J39" s="12" t="s">
        <v>11</v>
      </c>
      <c r="K39" s="13">
        <v>43647</v>
      </c>
      <c r="L39" s="13">
        <v>43525</v>
      </c>
      <c r="M39" s="15">
        <f t="shared" ca="1" si="0"/>
        <v>45910</v>
      </c>
      <c r="N39" s="14"/>
      <c r="O39" s="43"/>
      <c r="P39" s="14"/>
      <c r="Q39" s="14"/>
      <c r="R39" s="12">
        <f t="shared" si="1"/>
        <v>55</v>
      </c>
      <c r="S39" s="25">
        <v>45174</v>
      </c>
      <c r="T39" s="12" t="s">
        <v>37</v>
      </c>
      <c r="U39" s="60">
        <f t="shared" si="8"/>
        <v>55</v>
      </c>
      <c r="V39" s="53" t="str">
        <f t="shared" si="9"/>
        <v>Completed:Delayed</v>
      </c>
      <c r="W39" s="56">
        <f t="shared" si="10"/>
        <v>51</v>
      </c>
    </row>
    <row r="40" spans="1:25" ht="25.35" customHeight="1">
      <c r="A40" s="12">
        <v>39</v>
      </c>
      <c r="B40" s="12" t="s">
        <v>210</v>
      </c>
      <c r="C40" s="12" t="s">
        <v>211</v>
      </c>
      <c r="D40" s="12"/>
      <c r="E40" s="12" t="s">
        <v>212</v>
      </c>
      <c r="F40" s="12" t="s">
        <v>41</v>
      </c>
      <c r="G40" s="12">
        <v>5</v>
      </c>
      <c r="H40" s="12" t="s">
        <v>213</v>
      </c>
      <c r="I40" s="12" t="s">
        <v>9</v>
      </c>
      <c r="J40" s="12" t="s">
        <v>19</v>
      </c>
      <c r="K40" s="13">
        <v>42370</v>
      </c>
      <c r="L40" s="13">
        <v>42064</v>
      </c>
      <c r="M40" s="15">
        <f t="shared" ca="1" si="0"/>
        <v>45910</v>
      </c>
      <c r="N40" s="13"/>
      <c r="O40" s="13"/>
      <c r="P40" s="13"/>
      <c r="Q40" s="12"/>
      <c r="R40" s="12">
        <f t="shared" si="1"/>
        <v>52</v>
      </c>
      <c r="S40" s="25">
        <v>43646</v>
      </c>
      <c r="T40" s="12" t="s">
        <v>37</v>
      </c>
      <c r="U40" s="60">
        <f t="shared" si="8"/>
        <v>52</v>
      </c>
      <c r="V40" s="53" t="str">
        <f t="shared" si="9"/>
        <v>Completed:Delayed</v>
      </c>
      <c r="W40" s="56">
        <f t="shared" si="10"/>
        <v>42</v>
      </c>
    </row>
    <row r="41" spans="1:25" ht="25.35" customHeight="1">
      <c r="A41" s="12">
        <v>40</v>
      </c>
      <c r="B41" s="12" t="s">
        <v>214</v>
      </c>
      <c r="C41" s="12" t="s">
        <v>215</v>
      </c>
      <c r="D41" s="12" t="s">
        <v>216</v>
      </c>
      <c r="E41" s="12" t="s">
        <v>217</v>
      </c>
      <c r="F41" s="12" t="s">
        <v>40</v>
      </c>
      <c r="G41" s="12">
        <v>10</v>
      </c>
      <c r="H41" s="12" t="s">
        <v>67</v>
      </c>
      <c r="I41" s="12" t="s">
        <v>15</v>
      </c>
      <c r="J41" s="12" t="s">
        <v>15</v>
      </c>
      <c r="K41" s="13"/>
      <c r="L41" s="13">
        <v>43891</v>
      </c>
      <c r="M41" s="15">
        <f t="shared" ca="1" si="0"/>
        <v>45910</v>
      </c>
      <c r="N41" s="14"/>
      <c r="O41" s="43"/>
      <c r="P41" s="14"/>
      <c r="Q41" s="14"/>
      <c r="R41" s="12">
        <f t="shared" si="1"/>
        <v>22</v>
      </c>
      <c r="S41" s="25">
        <v>44543</v>
      </c>
      <c r="T41" s="12" t="s">
        <v>37</v>
      </c>
      <c r="U41" s="60">
        <f t="shared" si="8"/>
        <v>22</v>
      </c>
      <c r="V41" s="53" t="str">
        <f t="shared" si="9"/>
        <v xml:space="preserve"> Completed:On time</v>
      </c>
      <c r="W41" s="56">
        <f t="shared" si="10"/>
        <v>1464</v>
      </c>
      <c r="X41" t="s">
        <v>218</v>
      </c>
    </row>
    <row r="42" spans="1:25" ht="25.35" customHeight="1">
      <c r="A42" s="12">
        <v>41</v>
      </c>
      <c r="B42" s="12" t="s">
        <v>219</v>
      </c>
      <c r="C42" s="12" t="s">
        <v>220</v>
      </c>
      <c r="D42" s="12" t="s">
        <v>114</v>
      </c>
      <c r="E42" s="12" t="s">
        <v>221</v>
      </c>
      <c r="F42" s="12" t="s">
        <v>41</v>
      </c>
      <c r="G42" s="12">
        <v>4</v>
      </c>
      <c r="H42" s="12" t="s">
        <v>116</v>
      </c>
      <c r="I42" s="12" t="s">
        <v>11</v>
      </c>
      <c r="J42" s="12" t="s">
        <v>19</v>
      </c>
      <c r="K42" s="13">
        <v>42005</v>
      </c>
      <c r="L42" s="13">
        <v>41699</v>
      </c>
      <c r="M42" s="15">
        <f t="shared" ca="1" si="0"/>
        <v>45910</v>
      </c>
      <c r="N42" s="14"/>
      <c r="O42" s="43"/>
      <c r="P42" s="14"/>
      <c r="Q42" s="14"/>
      <c r="R42" s="12">
        <f t="shared" si="1"/>
        <v>89</v>
      </c>
      <c r="S42" s="25">
        <v>44392</v>
      </c>
      <c r="T42" s="12" t="s">
        <v>37</v>
      </c>
      <c r="U42" s="60">
        <f t="shared" si="8"/>
        <v>89</v>
      </c>
      <c r="V42" s="53" t="str">
        <f t="shared" si="9"/>
        <v>Completed:Delayed</v>
      </c>
      <c r="W42" s="56">
        <f t="shared" si="10"/>
        <v>79</v>
      </c>
    </row>
    <row r="43" spans="1:25" ht="25.35" customHeight="1">
      <c r="A43" s="12">
        <v>42</v>
      </c>
      <c r="B43" s="12" t="s">
        <v>222</v>
      </c>
      <c r="C43" s="12" t="s">
        <v>223</v>
      </c>
      <c r="D43" s="12" t="s">
        <v>224</v>
      </c>
      <c r="E43" s="12" t="s">
        <v>225</v>
      </c>
      <c r="F43" s="12" t="s">
        <v>40</v>
      </c>
      <c r="G43" s="12">
        <v>8</v>
      </c>
      <c r="H43" s="12" t="s">
        <v>131</v>
      </c>
      <c r="I43" s="12" t="s">
        <v>17</v>
      </c>
      <c r="J43" s="12" t="s">
        <v>17</v>
      </c>
      <c r="K43" s="13">
        <v>43374</v>
      </c>
      <c r="L43" s="13">
        <v>43160</v>
      </c>
      <c r="M43" s="15">
        <f t="shared" ca="1" si="0"/>
        <v>45910</v>
      </c>
      <c r="N43" s="14"/>
      <c r="O43" s="43"/>
      <c r="P43" s="14"/>
      <c r="Q43" s="14"/>
      <c r="R43" s="12">
        <f t="shared" si="1"/>
        <v>50</v>
      </c>
      <c r="S43" s="25">
        <v>44679</v>
      </c>
      <c r="T43" s="12" t="s">
        <v>37</v>
      </c>
      <c r="U43" s="60">
        <f t="shared" si="8"/>
        <v>50</v>
      </c>
      <c r="V43" s="53" t="str">
        <f t="shared" si="9"/>
        <v xml:space="preserve"> Completed:On time</v>
      </c>
      <c r="W43" s="56">
        <f t="shared" si="10"/>
        <v>43</v>
      </c>
    </row>
    <row r="44" spans="1:25" ht="25.35" customHeight="1">
      <c r="A44" s="12">
        <v>43</v>
      </c>
      <c r="B44" s="12" t="s">
        <v>226</v>
      </c>
      <c r="C44" s="12" t="s">
        <v>227</v>
      </c>
      <c r="D44" s="12" t="s">
        <v>114</v>
      </c>
      <c r="E44" s="12" t="s">
        <v>228</v>
      </c>
      <c r="F44" s="12" t="s">
        <v>40</v>
      </c>
      <c r="G44" s="12">
        <v>2</v>
      </c>
      <c r="H44" s="12" t="s">
        <v>131</v>
      </c>
      <c r="I44" s="12" t="s">
        <v>12</v>
      </c>
      <c r="J44" s="12" t="s">
        <v>12</v>
      </c>
      <c r="K44" s="13">
        <v>41334</v>
      </c>
      <c r="L44" s="13">
        <v>40969</v>
      </c>
      <c r="M44" s="15">
        <f t="shared" ca="1" si="0"/>
        <v>45910</v>
      </c>
      <c r="N44" s="13"/>
      <c r="O44" s="13"/>
      <c r="P44" s="13"/>
      <c r="Q44" s="12"/>
      <c r="R44" s="12">
        <f t="shared" si="1"/>
        <v>57</v>
      </c>
      <c r="S44" s="25">
        <v>42704</v>
      </c>
      <c r="T44" s="12" t="s">
        <v>37</v>
      </c>
      <c r="U44" s="60">
        <f t="shared" si="8"/>
        <v>57</v>
      </c>
      <c r="V44" s="53" t="str">
        <f t="shared" si="9"/>
        <v>Completed:Delayed</v>
      </c>
      <c r="W44" s="56">
        <f t="shared" si="10"/>
        <v>45</v>
      </c>
    </row>
    <row r="45" spans="1:25" ht="25.35" customHeight="1">
      <c r="A45" s="12">
        <v>44</v>
      </c>
      <c r="B45" s="12" t="s">
        <v>229</v>
      </c>
      <c r="C45" s="12" t="s">
        <v>230</v>
      </c>
      <c r="D45" s="12"/>
      <c r="E45" s="12" t="s">
        <v>231</v>
      </c>
      <c r="F45" s="12" t="s">
        <v>41</v>
      </c>
      <c r="G45" s="12">
        <v>4</v>
      </c>
      <c r="H45" s="12" t="s">
        <v>106</v>
      </c>
      <c r="I45" s="12" t="s">
        <v>19</v>
      </c>
      <c r="J45" s="12" t="s">
        <v>19</v>
      </c>
      <c r="K45" s="13">
        <v>41617</v>
      </c>
      <c r="L45" s="13">
        <v>41699</v>
      </c>
      <c r="M45" s="15">
        <f t="shared" ca="1" si="0"/>
        <v>45910</v>
      </c>
      <c r="N45" s="14"/>
      <c r="O45" s="43"/>
      <c r="P45" s="14"/>
      <c r="Q45" s="14"/>
      <c r="R45" s="12">
        <f t="shared" si="1"/>
        <v>101</v>
      </c>
      <c r="S45" s="25">
        <v>44746</v>
      </c>
      <c r="T45" s="12" t="s">
        <v>37</v>
      </c>
      <c r="U45" s="60">
        <f t="shared" si="8"/>
        <v>101</v>
      </c>
      <c r="V45" s="53" t="str">
        <f t="shared" si="9"/>
        <v>Completed:Delayed</v>
      </c>
      <c r="W45" s="56">
        <f t="shared" si="10"/>
        <v>103</v>
      </c>
    </row>
    <row r="46" spans="1:25" ht="25.35" hidden="1" customHeight="1">
      <c r="A46" s="12">
        <v>45</v>
      </c>
      <c r="B46" s="12" t="s">
        <v>232</v>
      </c>
      <c r="C46" s="12" t="s">
        <v>233</v>
      </c>
      <c r="D46" s="12" t="s">
        <v>234</v>
      </c>
      <c r="E46" s="12" t="s">
        <v>235</v>
      </c>
      <c r="F46" s="12" t="s">
        <v>40</v>
      </c>
      <c r="G46" s="12">
        <v>3</v>
      </c>
      <c r="H46" s="12" t="s">
        <v>131</v>
      </c>
      <c r="I46" s="12" t="s">
        <v>12</v>
      </c>
      <c r="J46" s="12" t="s">
        <v>12</v>
      </c>
      <c r="K46" s="13">
        <v>41153</v>
      </c>
      <c r="L46" s="13">
        <v>41334</v>
      </c>
      <c r="M46" s="15">
        <f t="shared" ca="1" si="0"/>
        <v>45910</v>
      </c>
      <c r="N46" s="14">
        <f ca="1">DATEDIF(L46,M46,"M") +1</f>
        <v>151</v>
      </c>
      <c r="O46" s="43"/>
      <c r="P46" s="14"/>
      <c r="Q46" s="14"/>
      <c r="R46" s="12">
        <f t="shared" ca="1" si="1"/>
        <v>151</v>
      </c>
      <c r="S46" s="25"/>
      <c r="T46" s="12" t="s">
        <v>43</v>
      </c>
      <c r="U46" s="53" t="str">
        <f ca="1">IF(N46&gt;60,"In progress: Above 60 months","In progress: Below 60 Months")</f>
        <v>In progress: Above 60 months</v>
      </c>
      <c r="V46" s="53" t="str">
        <f ca="1">IF(N46&gt;60,"In progress: Above 60 months","In progress: Below 60 Months")</f>
        <v>In progress: Above 60 months</v>
      </c>
      <c r="W46" s="56"/>
    </row>
    <row r="47" spans="1:25" ht="25.35" customHeight="1">
      <c r="A47" s="12">
        <v>46</v>
      </c>
      <c r="B47" s="12" t="s">
        <v>236</v>
      </c>
      <c r="C47" s="12" t="s">
        <v>237</v>
      </c>
      <c r="D47" s="12"/>
      <c r="E47" s="12" t="s">
        <v>238</v>
      </c>
      <c r="F47" s="12" t="s">
        <v>41</v>
      </c>
      <c r="G47" s="12">
        <v>1</v>
      </c>
      <c r="H47" s="12" t="s">
        <v>120</v>
      </c>
      <c r="I47" s="12" t="s">
        <v>18</v>
      </c>
      <c r="J47" s="12" t="s">
        <v>14</v>
      </c>
      <c r="K47" s="13">
        <v>40695</v>
      </c>
      <c r="L47" s="13">
        <v>40634</v>
      </c>
      <c r="M47" s="15">
        <f t="shared" ca="1" si="0"/>
        <v>45910</v>
      </c>
      <c r="N47" s="13"/>
      <c r="O47" s="13"/>
      <c r="P47" s="13"/>
      <c r="Q47" s="12"/>
      <c r="R47" s="12">
        <f t="shared" si="1"/>
        <v>56</v>
      </c>
      <c r="S47" s="25">
        <v>42338</v>
      </c>
      <c r="T47" s="12" t="s">
        <v>37</v>
      </c>
      <c r="U47" s="60">
        <f>DATEDIF(L47,S47,"M")+1-Q47</f>
        <v>56</v>
      </c>
      <c r="V47" s="53" t="str">
        <f>IF(U47&gt;51,"Completed:Delayed"," Completed:On time")</f>
        <v>Completed:Delayed</v>
      </c>
      <c r="W47" s="56">
        <f>DATEDIF(K47,S47,"M")+1-Q47</f>
        <v>54</v>
      </c>
      <c r="X47" s="19"/>
      <c r="Y47" t="s">
        <v>239</v>
      </c>
    </row>
    <row r="48" spans="1:25" ht="25.35" hidden="1" customHeight="1">
      <c r="A48" s="12">
        <v>47</v>
      </c>
      <c r="B48" s="12" t="s">
        <v>240</v>
      </c>
      <c r="C48" s="12" t="s">
        <v>241</v>
      </c>
      <c r="D48" s="12"/>
      <c r="E48" s="12" t="s">
        <v>242</v>
      </c>
      <c r="F48" s="12" t="s">
        <v>41</v>
      </c>
      <c r="G48" s="12">
        <v>3</v>
      </c>
      <c r="H48" s="12" t="s">
        <v>120</v>
      </c>
      <c r="I48" s="12" t="s">
        <v>18</v>
      </c>
      <c r="J48" s="12" t="s">
        <v>12</v>
      </c>
      <c r="K48" s="13">
        <v>41360</v>
      </c>
      <c r="L48" s="13">
        <v>41334</v>
      </c>
      <c r="M48" s="15">
        <f t="shared" ca="1" si="0"/>
        <v>45910</v>
      </c>
      <c r="N48" s="14">
        <f ca="1">DATEDIF(L48,M48,"M") +1</f>
        <v>151</v>
      </c>
      <c r="O48" s="43"/>
      <c r="P48" s="14"/>
      <c r="Q48" s="14"/>
      <c r="R48" s="12">
        <f t="shared" ca="1" si="1"/>
        <v>151</v>
      </c>
      <c r="S48" s="25"/>
      <c r="T48" s="12" t="s">
        <v>43</v>
      </c>
      <c r="U48" s="53" t="str">
        <f ca="1">IF(N48&gt;60,"In progress: Above 60 months","In progress: Below 60 Months")</f>
        <v>In progress: Above 60 months</v>
      </c>
      <c r="V48" s="53" t="str">
        <f ca="1">IF(N48&gt;60,"In progress: Above 60 months","In progress: Below 60 Months")</f>
        <v>In progress: Above 60 months</v>
      </c>
      <c r="W48" s="56"/>
    </row>
    <row r="49" spans="1:23" ht="25.35" customHeight="1">
      <c r="A49" s="12">
        <v>48</v>
      </c>
      <c r="B49" s="12" t="s">
        <v>243</v>
      </c>
      <c r="C49" s="12" t="s">
        <v>241</v>
      </c>
      <c r="D49" s="12" t="s">
        <v>244</v>
      </c>
      <c r="E49" s="12" t="s">
        <v>245</v>
      </c>
      <c r="F49" s="12" t="s">
        <v>41</v>
      </c>
      <c r="G49" s="12">
        <v>5</v>
      </c>
      <c r="H49" s="12" t="s">
        <v>111</v>
      </c>
      <c r="I49" s="12" t="s">
        <v>10</v>
      </c>
      <c r="J49" s="12" t="s">
        <v>19</v>
      </c>
      <c r="K49" s="13">
        <v>42231</v>
      </c>
      <c r="L49" s="13">
        <v>42064</v>
      </c>
      <c r="M49" s="15">
        <f t="shared" ca="1" si="0"/>
        <v>45910</v>
      </c>
      <c r="N49" s="13"/>
      <c r="O49" s="13"/>
      <c r="P49" s="13"/>
      <c r="Q49" s="12"/>
      <c r="R49" s="12">
        <f t="shared" si="1"/>
        <v>58</v>
      </c>
      <c r="S49" s="25">
        <v>43830</v>
      </c>
      <c r="T49" s="12" t="s">
        <v>37</v>
      </c>
      <c r="U49" s="60">
        <f t="shared" ref="U49:U56" si="11">DATEDIF(L49,S49,"M")+1-Q49</f>
        <v>58</v>
      </c>
      <c r="V49" s="53" t="str">
        <f t="shared" ref="V49:V56" si="12">IF(U49&gt;51,"Completed:Delayed"," Completed:On time")</f>
        <v>Completed:Delayed</v>
      </c>
      <c r="W49" s="56">
        <f t="shared" ref="W49:W56" si="13">DATEDIF(K49,S49,"M")+1-Q49</f>
        <v>53</v>
      </c>
    </row>
    <row r="50" spans="1:23" ht="25.35" customHeight="1">
      <c r="A50" s="12">
        <v>49</v>
      </c>
      <c r="B50" s="12" t="s">
        <v>246</v>
      </c>
      <c r="C50" s="12" t="s">
        <v>247</v>
      </c>
      <c r="D50" s="12"/>
      <c r="E50" s="12" t="s">
        <v>248</v>
      </c>
      <c r="F50" s="12" t="s">
        <v>41</v>
      </c>
      <c r="G50" s="12">
        <v>6</v>
      </c>
      <c r="H50" s="12" t="s">
        <v>67</v>
      </c>
      <c r="I50" s="12" t="s">
        <v>15</v>
      </c>
      <c r="J50" s="12" t="s">
        <v>15</v>
      </c>
      <c r="K50" s="13">
        <v>42590</v>
      </c>
      <c r="L50" s="13">
        <v>42430</v>
      </c>
      <c r="M50" s="15">
        <f t="shared" ca="1" si="0"/>
        <v>45910</v>
      </c>
      <c r="N50" s="14"/>
      <c r="O50" s="25">
        <v>43907</v>
      </c>
      <c r="P50" s="25">
        <v>44242</v>
      </c>
      <c r="Q50" s="14">
        <v>11</v>
      </c>
      <c r="R50" s="12">
        <f t="shared" si="1"/>
        <v>50</v>
      </c>
      <c r="S50" s="25">
        <v>44276</v>
      </c>
      <c r="T50" s="12" t="s">
        <v>37</v>
      </c>
      <c r="U50" s="60">
        <f t="shared" si="11"/>
        <v>50</v>
      </c>
      <c r="V50" s="53" t="str">
        <f t="shared" si="12"/>
        <v xml:space="preserve"> Completed:On time</v>
      </c>
      <c r="W50" s="56">
        <f t="shared" si="13"/>
        <v>45</v>
      </c>
    </row>
    <row r="51" spans="1:23" ht="25.35" customHeight="1">
      <c r="A51" s="12">
        <v>50</v>
      </c>
      <c r="B51" s="12" t="s">
        <v>249</v>
      </c>
      <c r="C51" s="12" t="s">
        <v>247</v>
      </c>
      <c r="D51" s="12" t="s">
        <v>250</v>
      </c>
      <c r="E51" s="12" t="s">
        <v>251</v>
      </c>
      <c r="F51" s="12" t="s">
        <v>40</v>
      </c>
      <c r="G51" s="12">
        <v>7</v>
      </c>
      <c r="H51" s="12" t="s">
        <v>67</v>
      </c>
      <c r="I51" s="12" t="s">
        <v>15</v>
      </c>
      <c r="J51" s="12" t="s">
        <v>15</v>
      </c>
      <c r="K51" s="13">
        <v>42982</v>
      </c>
      <c r="L51" s="13">
        <v>42795</v>
      </c>
      <c r="M51" s="15">
        <f t="shared" ca="1" si="0"/>
        <v>45910</v>
      </c>
      <c r="N51" s="14"/>
      <c r="O51" s="25">
        <v>44078</v>
      </c>
      <c r="P51" s="25">
        <v>44256</v>
      </c>
      <c r="Q51" s="14">
        <v>6</v>
      </c>
      <c r="R51" s="12">
        <f t="shared" si="1"/>
        <v>49</v>
      </c>
      <c r="S51" s="25">
        <v>44442</v>
      </c>
      <c r="T51" s="12" t="s">
        <v>37</v>
      </c>
      <c r="U51" s="60">
        <f t="shared" si="11"/>
        <v>49</v>
      </c>
      <c r="V51" s="53" t="str">
        <f t="shared" si="12"/>
        <v xml:space="preserve"> Completed:On time</v>
      </c>
      <c r="W51" s="56">
        <f t="shared" si="13"/>
        <v>42</v>
      </c>
    </row>
    <row r="52" spans="1:23" ht="25.35" customHeight="1">
      <c r="A52" s="12">
        <v>51</v>
      </c>
      <c r="B52" s="12" t="s">
        <v>252</v>
      </c>
      <c r="C52" s="12" t="s">
        <v>253</v>
      </c>
      <c r="D52" s="12" t="s">
        <v>254</v>
      </c>
      <c r="E52" s="12" t="s">
        <v>255</v>
      </c>
      <c r="F52" s="12" t="s">
        <v>41</v>
      </c>
      <c r="G52" s="12">
        <v>9</v>
      </c>
      <c r="H52" s="12" t="s">
        <v>124</v>
      </c>
      <c r="I52" s="12" t="s">
        <v>16</v>
      </c>
      <c r="J52" s="12" t="s">
        <v>16</v>
      </c>
      <c r="K52" s="13">
        <v>43709</v>
      </c>
      <c r="L52" s="13">
        <v>43525</v>
      </c>
      <c r="M52" s="15">
        <f t="shared" ca="1" si="0"/>
        <v>45910</v>
      </c>
      <c r="N52" s="14"/>
      <c r="O52" s="43"/>
      <c r="P52" s="14"/>
      <c r="Q52" s="14"/>
      <c r="R52" s="12">
        <f t="shared" si="1"/>
        <v>60</v>
      </c>
      <c r="S52" s="25">
        <v>45337</v>
      </c>
      <c r="T52" s="12" t="s">
        <v>37</v>
      </c>
      <c r="U52" s="60">
        <f t="shared" si="11"/>
        <v>60</v>
      </c>
      <c r="V52" s="53" t="str">
        <f t="shared" si="12"/>
        <v>Completed:Delayed</v>
      </c>
      <c r="W52" s="56">
        <f t="shared" si="13"/>
        <v>54</v>
      </c>
    </row>
    <row r="53" spans="1:23" ht="25.35" customHeight="1">
      <c r="A53" s="12">
        <v>52</v>
      </c>
      <c r="B53" s="12" t="s">
        <v>256</v>
      </c>
      <c r="C53" s="12" t="s">
        <v>257</v>
      </c>
      <c r="D53" s="12" t="s">
        <v>258</v>
      </c>
      <c r="E53" s="12" t="s">
        <v>259</v>
      </c>
      <c r="F53" s="12" t="s">
        <v>40</v>
      </c>
      <c r="G53" s="12">
        <v>1</v>
      </c>
      <c r="H53" s="12" t="s">
        <v>124</v>
      </c>
      <c r="I53" s="12" t="s">
        <v>16</v>
      </c>
      <c r="J53" s="12" t="s">
        <v>19</v>
      </c>
      <c r="K53" s="13">
        <v>40577</v>
      </c>
      <c r="L53" s="13">
        <v>40634</v>
      </c>
      <c r="M53" s="15">
        <f t="shared" ca="1" si="0"/>
        <v>45910</v>
      </c>
      <c r="N53" s="13"/>
      <c r="O53" s="13"/>
      <c r="P53" s="13"/>
      <c r="Q53" s="12"/>
      <c r="R53" s="12">
        <f t="shared" si="1"/>
        <v>67</v>
      </c>
      <c r="S53" s="25">
        <v>42674</v>
      </c>
      <c r="T53" s="12" t="s">
        <v>37</v>
      </c>
      <c r="U53" s="60">
        <f t="shared" si="11"/>
        <v>67</v>
      </c>
      <c r="V53" s="53" t="str">
        <f t="shared" si="12"/>
        <v>Completed:Delayed</v>
      </c>
      <c r="W53" s="56">
        <f t="shared" si="13"/>
        <v>69</v>
      </c>
    </row>
    <row r="54" spans="1:23" ht="25.35" customHeight="1">
      <c r="A54" s="12">
        <v>53</v>
      </c>
      <c r="B54" s="12" t="s">
        <v>260</v>
      </c>
      <c r="C54" s="12" t="s">
        <v>261</v>
      </c>
      <c r="D54" s="12" t="s">
        <v>262</v>
      </c>
      <c r="E54" s="12" t="s">
        <v>263</v>
      </c>
      <c r="F54" s="12" t="s">
        <v>40</v>
      </c>
      <c r="G54" s="12">
        <v>1</v>
      </c>
      <c r="H54" s="12" t="s">
        <v>131</v>
      </c>
      <c r="I54" s="12" t="s">
        <v>12</v>
      </c>
      <c r="J54" s="12" t="s">
        <v>12</v>
      </c>
      <c r="K54" s="13">
        <v>40605</v>
      </c>
      <c r="L54" s="13">
        <v>40634</v>
      </c>
      <c r="M54" s="15">
        <f t="shared" ca="1" si="0"/>
        <v>45910</v>
      </c>
      <c r="N54" s="13"/>
      <c r="O54" s="13"/>
      <c r="P54" s="13"/>
      <c r="Q54" s="12"/>
      <c r="R54" s="12">
        <f t="shared" si="1"/>
        <v>101</v>
      </c>
      <c r="S54" s="25">
        <v>43699</v>
      </c>
      <c r="T54" s="12" t="s">
        <v>37</v>
      </c>
      <c r="U54" s="60">
        <f t="shared" si="11"/>
        <v>101</v>
      </c>
      <c r="V54" s="53" t="str">
        <f t="shared" si="12"/>
        <v>Completed:Delayed</v>
      </c>
      <c r="W54" s="56">
        <f t="shared" si="13"/>
        <v>102</v>
      </c>
    </row>
    <row r="55" spans="1:23" ht="25.35" customHeight="1">
      <c r="A55" s="12">
        <v>54</v>
      </c>
      <c r="B55" s="12" t="s">
        <v>264</v>
      </c>
      <c r="C55" s="12" t="s">
        <v>261</v>
      </c>
      <c r="D55" s="12" t="s">
        <v>265</v>
      </c>
      <c r="E55" s="12" t="s">
        <v>266</v>
      </c>
      <c r="F55" s="12" t="s">
        <v>40</v>
      </c>
      <c r="G55" s="12">
        <v>5</v>
      </c>
      <c r="H55" s="12" t="s">
        <v>67</v>
      </c>
      <c r="I55" s="12" t="s">
        <v>13</v>
      </c>
      <c r="J55" s="12" t="s">
        <v>13</v>
      </c>
      <c r="K55" s="13">
        <v>41748</v>
      </c>
      <c r="L55" s="13">
        <v>42064</v>
      </c>
      <c r="M55" s="15">
        <f t="shared" ca="1" si="0"/>
        <v>45910</v>
      </c>
      <c r="N55" s="13"/>
      <c r="O55" s="13"/>
      <c r="P55" s="13"/>
      <c r="Q55" s="12"/>
      <c r="R55" s="12">
        <f t="shared" si="1"/>
        <v>39</v>
      </c>
      <c r="S55" s="25">
        <v>43250</v>
      </c>
      <c r="T55" s="12" t="s">
        <v>37</v>
      </c>
      <c r="U55" s="60">
        <f t="shared" si="11"/>
        <v>39</v>
      </c>
      <c r="V55" s="53" t="str">
        <f t="shared" si="12"/>
        <v xml:space="preserve"> Completed:On time</v>
      </c>
      <c r="W55" s="56">
        <f t="shared" si="13"/>
        <v>50</v>
      </c>
    </row>
    <row r="56" spans="1:23" ht="25.35" customHeight="1">
      <c r="A56" s="12">
        <v>55</v>
      </c>
      <c r="B56" s="12" t="s">
        <v>267</v>
      </c>
      <c r="C56" s="12" t="s">
        <v>268</v>
      </c>
      <c r="D56" s="12"/>
      <c r="E56" s="12" t="s">
        <v>269</v>
      </c>
      <c r="F56" s="12" t="s">
        <v>40</v>
      </c>
      <c r="G56" s="12">
        <v>2</v>
      </c>
      <c r="H56" s="12" t="s">
        <v>111</v>
      </c>
      <c r="I56" s="12" t="s">
        <v>14</v>
      </c>
      <c r="J56" s="12" t="s">
        <v>17</v>
      </c>
      <c r="K56" s="13">
        <v>40946</v>
      </c>
      <c r="L56" s="13">
        <v>40969</v>
      </c>
      <c r="M56" s="15">
        <f t="shared" ca="1" si="0"/>
        <v>45910</v>
      </c>
      <c r="N56" s="13"/>
      <c r="O56" s="13"/>
      <c r="P56" s="13"/>
      <c r="Q56" s="12"/>
      <c r="R56" s="12">
        <f t="shared" si="1"/>
        <v>58</v>
      </c>
      <c r="S56" s="25">
        <v>42735</v>
      </c>
      <c r="T56" s="12" t="s">
        <v>37</v>
      </c>
      <c r="U56" s="60">
        <f t="shared" si="11"/>
        <v>58</v>
      </c>
      <c r="V56" s="53" t="str">
        <f t="shared" si="12"/>
        <v>Completed:Delayed</v>
      </c>
      <c r="W56" s="56">
        <f t="shared" si="13"/>
        <v>59</v>
      </c>
    </row>
    <row r="57" spans="1:23" ht="25.35" hidden="1" customHeight="1">
      <c r="A57" s="12">
        <v>56</v>
      </c>
      <c r="B57" s="12" t="s">
        <v>270</v>
      </c>
      <c r="C57" s="12" t="s">
        <v>271</v>
      </c>
      <c r="D57" s="12" t="s">
        <v>272</v>
      </c>
      <c r="E57" s="12" t="s">
        <v>273</v>
      </c>
      <c r="F57" s="12" t="s">
        <v>40</v>
      </c>
      <c r="G57" s="12">
        <v>3</v>
      </c>
      <c r="H57" s="12" t="s">
        <v>131</v>
      </c>
      <c r="I57" s="12" t="s">
        <v>12</v>
      </c>
      <c r="J57" s="12" t="s">
        <v>12</v>
      </c>
      <c r="K57" s="13">
        <v>41153</v>
      </c>
      <c r="L57" s="13">
        <v>41334</v>
      </c>
      <c r="M57" s="15">
        <f t="shared" ca="1" si="0"/>
        <v>45910</v>
      </c>
      <c r="N57" s="14">
        <f ca="1">DATEDIF(L57,M57,"M") +1</f>
        <v>151</v>
      </c>
      <c r="O57" s="43"/>
      <c r="P57" s="14"/>
      <c r="Q57" s="14"/>
      <c r="R57" s="12">
        <f t="shared" ca="1" si="1"/>
        <v>151</v>
      </c>
      <c r="S57" s="25"/>
      <c r="T57" s="12" t="s">
        <v>43</v>
      </c>
      <c r="U57" s="53" t="str">
        <f ca="1">IF(N57&gt;60,"In progress: Above 60 months","In progress: Below 60 Months")</f>
        <v>In progress: Above 60 months</v>
      </c>
      <c r="V57" s="53" t="str">
        <f ca="1">IF(N57&gt;60,"In progress: Above 60 months","In progress: Below 60 Months")</f>
        <v>In progress: Above 60 months</v>
      </c>
      <c r="W57" s="56"/>
    </row>
    <row r="58" spans="1:23" ht="25.35" customHeight="1">
      <c r="A58" s="12">
        <v>57</v>
      </c>
      <c r="B58" s="12" t="s">
        <v>274</v>
      </c>
      <c r="C58" s="12" t="s">
        <v>275</v>
      </c>
      <c r="D58" s="12"/>
      <c r="E58" s="12" t="s">
        <v>276</v>
      </c>
      <c r="F58" s="12" t="s">
        <v>40</v>
      </c>
      <c r="G58" s="12">
        <v>9</v>
      </c>
      <c r="H58" s="12" t="s">
        <v>120</v>
      </c>
      <c r="I58" s="12" t="s">
        <v>18</v>
      </c>
      <c r="J58" s="12" t="s">
        <v>18</v>
      </c>
      <c r="K58" s="13">
        <v>43810</v>
      </c>
      <c r="L58" s="13">
        <v>43525</v>
      </c>
      <c r="M58" s="15">
        <f t="shared" ca="1" si="0"/>
        <v>45910</v>
      </c>
      <c r="N58" s="14"/>
      <c r="O58" s="43"/>
      <c r="P58" s="14"/>
      <c r="Q58" s="14"/>
      <c r="R58" s="12">
        <f t="shared" si="1"/>
        <v>56</v>
      </c>
      <c r="S58" s="25">
        <v>45229</v>
      </c>
      <c r="T58" s="12" t="s">
        <v>37</v>
      </c>
      <c r="U58" s="60">
        <f t="shared" ref="U58:U72" si="14">DATEDIF(L58,S58,"M")+1-Q58</f>
        <v>56</v>
      </c>
      <c r="V58" s="53" t="str">
        <f t="shared" ref="V58:V72" si="15">IF(U58&gt;51,"Completed:Delayed"," Completed:On time")</f>
        <v>Completed:Delayed</v>
      </c>
      <c r="W58" s="56">
        <f t="shared" ref="W58:W72" si="16">DATEDIF(K58,S58,"M")+1-Q58</f>
        <v>47</v>
      </c>
    </row>
    <row r="59" spans="1:23" ht="25.35" customHeight="1">
      <c r="A59" s="12">
        <v>58</v>
      </c>
      <c r="B59" s="12" t="s">
        <v>277</v>
      </c>
      <c r="C59" s="12" t="s">
        <v>278</v>
      </c>
      <c r="D59" s="12"/>
      <c r="E59" s="12" t="s">
        <v>279</v>
      </c>
      <c r="F59" s="12" t="s">
        <v>41</v>
      </c>
      <c r="G59" s="12">
        <v>8</v>
      </c>
      <c r="H59" s="12" t="s">
        <v>120</v>
      </c>
      <c r="I59" s="12" t="s">
        <v>18</v>
      </c>
      <c r="J59" s="12" t="s">
        <v>18</v>
      </c>
      <c r="K59" s="13">
        <v>43344</v>
      </c>
      <c r="L59" s="13">
        <v>43160</v>
      </c>
      <c r="M59" s="15">
        <f t="shared" ca="1" si="0"/>
        <v>45910</v>
      </c>
      <c r="N59" s="14">
        <f ca="1">DATEDIF(L59,M59,"M") +1</f>
        <v>91</v>
      </c>
      <c r="O59" s="43"/>
      <c r="P59" s="14"/>
      <c r="Q59" s="14"/>
      <c r="R59" s="12">
        <f t="shared" ca="1" si="1"/>
        <v>91</v>
      </c>
      <c r="S59" s="25">
        <v>45247</v>
      </c>
      <c r="T59" s="12" t="s">
        <v>37</v>
      </c>
      <c r="U59" s="60">
        <f t="shared" si="14"/>
        <v>69</v>
      </c>
      <c r="V59" s="53" t="str">
        <f t="shared" si="15"/>
        <v>Completed:Delayed</v>
      </c>
      <c r="W59" s="56">
        <f t="shared" si="16"/>
        <v>63</v>
      </c>
    </row>
    <row r="60" spans="1:23" ht="25.35" customHeight="1">
      <c r="A60" s="12">
        <v>59</v>
      </c>
      <c r="B60" s="12" t="s">
        <v>280</v>
      </c>
      <c r="C60" s="12" t="s">
        <v>281</v>
      </c>
      <c r="D60" s="12" t="s">
        <v>282</v>
      </c>
      <c r="E60" s="12" t="s">
        <v>283</v>
      </c>
      <c r="F60" s="12" t="s">
        <v>40</v>
      </c>
      <c r="G60" s="12">
        <v>7</v>
      </c>
      <c r="H60" s="12" t="s">
        <v>131</v>
      </c>
      <c r="I60" s="12" t="s">
        <v>12</v>
      </c>
      <c r="J60" s="12" t="s">
        <v>12</v>
      </c>
      <c r="K60" s="13">
        <v>42978</v>
      </c>
      <c r="L60" s="13">
        <v>42795</v>
      </c>
      <c r="M60" s="15">
        <f t="shared" ca="1" si="0"/>
        <v>45910</v>
      </c>
      <c r="N60" s="14"/>
      <c r="O60" s="43"/>
      <c r="P60" s="14"/>
      <c r="Q60" s="14"/>
      <c r="R60" s="12">
        <f t="shared" si="1"/>
        <v>69</v>
      </c>
      <c r="S60" s="25">
        <v>44879</v>
      </c>
      <c r="T60" s="12" t="s">
        <v>37</v>
      </c>
      <c r="U60" s="60">
        <f t="shared" si="14"/>
        <v>69</v>
      </c>
      <c r="V60" s="53" t="str">
        <f t="shared" si="15"/>
        <v>Completed:Delayed</v>
      </c>
      <c r="W60" s="56">
        <f t="shared" si="16"/>
        <v>63</v>
      </c>
    </row>
    <row r="61" spans="1:23" ht="25.35" customHeight="1">
      <c r="A61" s="12">
        <v>60</v>
      </c>
      <c r="B61" s="12" t="s">
        <v>284</v>
      </c>
      <c r="C61" s="12" t="s">
        <v>285</v>
      </c>
      <c r="D61" s="12"/>
      <c r="E61" s="12" t="s">
        <v>286</v>
      </c>
      <c r="F61" s="12" t="s">
        <v>41</v>
      </c>
      <c r="G61" s="12">
        <v>5</v>
      </c>
      <c r="H61" s="12" t="s">
        <v>124</v>
      </c>
      <c r="I61" s="12" t="s">
        <v>16</v>
      </c>
      <c r="J61" s="12" t="s">
        <v>16</v>
      </c>
      <c r="K61" s="13">
        <v>42037</v>
      </c>
      <c r="L61" s="13">
        <v>42064</v>
      </c>
      <c r="M61" s="15">
        <f t="shared" ca="1" si="0"/>
        <v>45910</v>
      </c>
      <c r="N61" s="13"/>
      <c r="O61" s="13"/>
      <c r="P61" s="13"/>
      <c r="Q61" s="12"/>
      <c r="R61" s="12">
        <f t="shared" si="1"/>
        <v>46</v>
      </c>
      <c r="S61" s="25">
        <v>43465</v>
      </c>
      <c r="T61" s="12" t="s">
        <v>37</v>
      </c>
      <c r="U61" s="60">
        <f t="shared" si="14"/>
        <v>46</v>
      </c>
      <c r="V61" s="53" t="str">
        <f t="shared" si="15"/>
        <v xml:space="preserve"> Completed:On time</v>
      </c>
      <c r="W61" s="56">
        <f t="shared" si="16"/>
        <v>47</v>
      </c>
    </row>
    <row r="62" spans="1:23" ht="25.35" customHeight="1">
      <c r="A62" s="12">
        <v>61</v>
      </c>
      <c r="B62" s="12" t="s">
        <v>287</v>
      </c>
      <c r="C62" s="12" t="s">
        <v>288</v>
      </c>
      <c r="D62" s="12" t="s">
        <v>289</v>
      </c>
      <c r="E62" s="12" t="s">
        <v>290</v>
      </c>
      <c r="F62" s="12" t="s">
        <v>40</v>
      </c>
      <c r="G62" s="12">
        <v>4</v>
      </c>
      <c r="H62" s="12" t="s">
        <v>116</v>
      </c>
      <c r="I62" s="12" t="s">
        <v>11</v>
      </c>
      <c r="J62" s="12" t="s">
        <v>19</v>
      </c>
      <c r="K62" s="13">
        <v>42886</v>
      </c>
      <c r="L62" s="13">
        <v>41699</v>
      </c>
      <c r="M62" s="15">
        <f t="shared" ca="1" si="0"/>
        <v>45910</v>
      </c>
      <c r="N62" s="14"/>
      <c r="O62" s="43"/>
      <c r="P62" s="14"/>
      <c r="Q62" s="14"/>
      <c r="R62" s="12">
        <f t="shared" si="1"/>
        <v>93</v>
      </c>
      <c r="S62" s="25">
        <v>44508</v>
      </c>
      <c r="T62" s="12" t="s">
        <v>37</v>
      </c>
      <c r="U62" s="60">
        <f t="shared" si="14"/>
        <v>93</v>
      </c>
      <c r="V62" s="53" t="str">
        <f t="shared" si="15"/>
        <v>Completed:Delayed</v>
      </c>
      <c r="W62" s="56">
        <f t="shared" si="16"/>
        <v>54</v>
      </c>
    </row>
    <row r="63" spans="1:23" ht="25.35" customHeight="1">
      <c r="A63" s="12">
        <v>62</v>
      </c>
      <c r="B63" s="12" t="s">
        <v>291</v>
      </c>
      <c r="C63" s="12" t="s">
        <v>292</v>
      </c>
      <c r="D63" s="12" t="s">
        <v>293</v>
      </c>
      <c r="E63" s="12" t="s">
        <v>294</v>
      </c>
      <c r="F63" s="12" t="s">
        <v>40</v>
      </c>
      <c r="G63" s="12">
        <v>7</v>
      </c>
      <c r="H63" s="12" t="s">
        <v>67</v>
      </c>
      <c r="I63" s="12" t="s">
        <v>15</v>
      </c>
      <c r="J63" s="12" t="s">
        <v>15</v>
      </c>
      <c r="K63" s="13">
        <v>42828</v>
      </c>
      <c r="L63" s="13">
        <v>42795</v>
      </c>
      <c r="M63" s="15">
        <f t="shared" ref="M63:M125" ca="1" si="17">TODAY()</f>
        <v>45910</v>
      </c>
      <c r="N63" s="14"/>
      <c r="O63" s="25">
        <v>44077</v>
      </c>
      <c r="P63" s="25">
        <v>44287</v>
      </c>
      <c r="Q63" s="14">
        <v>7</v>
      </c>
      <c r="R63" s="12">
        <f t="shared" ref="R63:R125" si="18">IF(N63="",U63,N63)</f>
        <v>48</v>
      </c>
      <c r="S63" s="25">
        <v>44460</v>
      </c>
      <c r="T63" s="12" t="s">
        <v>37</v>
      </c>
      <c r="U63" s="60">
        <f t="shared" si="14"/>
        <v>48</v>
      </c>
      <c r="V63" s="53" t="str">
        <f t="shared" si="15"/>
        <v xml:space="preserve"> Completed:On time</v>
      </c>
      <c r="W63" s="56">
        <f t="shared" si="16"/>
        <v>47</v>
      </c>
    </row>
    <row r="64" spans="1:23" ht="25.35" customHeight="1">
      <c r="A64" s="12">
        <v>63</v>
      </c>
      <c r="B64" s="12" t="s">
        <v>295</v>
      </c>
      <c r="C64" s="12" t="s">
        <v>296</v>
      </c>
      <c r="D64" s="12" t="s">
        <v>297</v>
      </c>
      <c r="E64" s="12" t="s">
        <v>298</v>
      </c>
      <c r="F64" s="12" t="s">
        <v>41</v>
      </c>
      <c r="G64" s="12">
        <v>8</v>
      </c>
      <c r="H64" s="12" t="s">
        <v>67</v>
      </c>
      <c r="I64" s="12" t="s">
        <v>15</v>
      </c>
      <c r="J64" s="12" t="s">
        <v>19</v>
      </c>
      <c r="K64" s="13">
        <v>43318</v>
      </c>
      <c r="L64" s="13">
        <v>43160</v>
      </c>
      <c r="M64" s="15">
        <f t="shared" ca="1" si="17"/>
        <v>45910</v>
      </c>
      <c r="N64" s="14"/>
      <c r="O64" s="43"/>
      <c r="P64" s="14"/>
      <c r="Q64" s="14"/>
      <c r="R64" s="12">
        <f t="shared" si="18"/>
        <v>43</v>
      </c>
      <c r="S64" s="25">
        <v>44441</v>
      </c>
      <c r="T64" s="12" t="s">
        <v>37</v>
      </c>
      <c r="U64" s="60">
        <f t="shared" si="14"/>
        <v>43</v>
      </c>
      <c r="V64" s="53" t="str">
        <f t="shared" si="15"/>
        <v xml:space="preserve"> Completed:On time</v>
      </c>
      <c r="W64" s="56">
        <f t="shared" si="16"/>
        <v>37</v>
      </c>
    </row>
    <row r="65" spans="1:23" ht="25.35" customHeight="1">
      <c r="A65" s="12">
        <v>64</v>
      </c>
      <c r="B65" s="12" t="s">
        <v>299</v>
      </c>
      <c r="C65" s="12" t="s">
        <v>300</v>
      </c>
      <c r="D65" s="12" t="s">
        <v>301</v>
      </c>
      <c r="E65" s="12" t="s">
        <v>302</v>
      </c>
      <c r="F65" s="12" t="s">
        <v>40</v>
      </c>
      <c r="G65" s="12">
        <v>5</v>
      </c>
      <c r="H65" s="12" t="s">
        <v>67</v>
      </c>
      <c r="I65" s="12" t="s">
        <v>15</v>
      </c>
      <c r="J65" s="12" t="s">
        <v>15</v>
      </c>
      <c r="K65" s="13">
        <v>41852</v>
      </c>
      <c r="L65" s="13">
        <v>42064</v>
      </c>
      <c r="M65" s="15">
        <f t="shared" ca="1" si="17"/>
        <v>45910</v>
      </c>
      <c r="N65" s="13"/>
      <c r="O65" s="13"/>
      <c r="P65" s="13"/>
      <c r="Q65" s="12"/>
      <c r="R65" s="12">
        <f t="shared" si="18"/>
        <v>59</v>
      </c>
      <c r="S65" s="25">
        <v>43832</v>
      </c>
      <c r="T65" s="12" t="s">
        <v>37</v>
      </c>
      <c r="U65" s="60">
        <f t="shared" si="14"/>
        <v>59</v>
      </c>
      <c r="V65" s="53" t="str">
        <f t="shared" si="15"/>
        <v>Completed:Delayed</v>
      </c>
      <c r="W65" s="56">
        <f t="shared" si="16"/>
        <v>66</v>
      </c>
    </row>
    <row r="66" spans="1:23" ht="25.35" customHeight="1">
      <c r="A66" s="12">
        <v>65</v>
      </c>
      <c r="B66" s="12" t="s">
        <v>303</v>
      </c>
      <c r="C66" s="12" t="s">
        <v>304</v>
      </c>
      <c r="D66" s="12" t="s">
        <v>305</v>
      </c>
      <c r="E66" s="12" t="s">
        <v>306</v>
      </c>
      <c r="F66" s="12" t="s">
        <v>40</v>
      </c>
      <c r="G66" s="12">
        <v>8</v>
      </c>
      <c r="H66" s="12" t="s">
        <v>67</v>
      </c>
      <c r="I66" s="12" t="s">
        <v>15</v>
      </c>
      <c r="J66" s="12" t="s">
        <v>19</v>
      </c>
      <c r="K66" s="13">
        <v>43261</v>
      </c>
      <c r="L66" s="13">
        <v>43160</v>
      </c>
      <c r="M66" s="15">
        <f t="shared" ca="1" si="17"/>
        <v>45910</v>
      </c>
      <c r="N66" s="14">
        <f ca="1">DATEDIF(L66,M66,"M") +1</f>
        <v>91</v>
      </c>
      <c r="O66" s="43"/>
      <c r="P66" s="14"/>
      <c r="Q66" s="14"/>
      <c r="R66" s="12">
        <f t="shared" ca="1" si="18"/>
        <v>91</v>
      </c>
      <c r="S66" s="25">
        <v>45498</v>
      </c>
      <c r="T66" s="12" t="s">
        <v>37</v>
      </c>
      <c r="U66" s="60">
        <f t="shared" si="14"/>
        <v>77</v>
      </c>
      <c r="V66" s="53" t="str">
        <f t="shared" si="15"/>
        <v>Completed:Delayed</v>
      </c>
      <c r="W66" s="56">
        <f t="shared" si="16"/>
        <v>74</v>
      </c>
    </row>
    <row r="67" spans="1:23" ht="25.35" customHeight="1">
      <c r="A67" s="12">
        <v>66</v>
      </c>
      <c r="B67" s="12" t="s">
        <v>307</v>
      </c>
      <c r="C67" s="12" t="s">
        <v>308</v>
      </c>
      <c r="D67" s="12"/>
      <c r="E67" s="12" t="s">
        <v>309</v>
      </c>
      <c r="F67" s="12" t="s">
        <v>41</v>
      </c>
      <c r="G67" s="12">
        <v>1</v>
      </c>
      <c r="H67" s="12" t="s">
        <v>120</v>
      </c>
      <c r="I67" s="12" t="s">
        <v>18</v>
      </c>
      <c r="J67" s="12" t="s">
        <v>18</v>
      </c>
      <c r="K67" s="13">
        <v>40823</v>
      </c>
      <c r="L67" s="13">
        <v>40634</v>
      </c>
      <c r="M67" s="15">
        <f t="shared" ca="1" si="17"/>
        <v>45910</v>
      </c>
      <c r="N67" s="13"/>
      <c r="O67" s="13"/>
      <c r="P67" s="13"/>
      <c r="Q67" s="12"/>
      <c r="R67" s="12">
        <f t="shared" si="18"/>
        <v>76</v>
      </c>
      <c r="S67" s="25">
        <v>42947</v>
      </c>
      <c r="T67" s="12" t="s">
        <v>37</v>
      </c>
      <c r="U67" s="60">
        <f t="shared" si="14"/>
        <v>76</v>
      </c>
      <c r="V67" s="53" t="str">
        <f t="shared" si="15"/>
        <v>Completed:Delayed</v>
      </c>
      <c r="W67" s="56">
        <f t="shared" si="16"/>
        <v>70</v>
      </c>
    </row>
    <row r="68" spans="1:23" ht="25.35" customHeight="1">
      <c r="A68" s="12">
        <v>67</v>
      </c>
      <c r="B68" s="12" t="s">
        <v>310</v>
      </c>
      <c r="C68" s="12" t="s">
        <v>311</v>
      </c>
      <c r="D68" s="12"/>
      <c r="E68" s="12" t="s">
        <v>312</v>
      </c>
      <c r="F68" s="12" t="s">
        <v>41</v>
      </c>
      <c r="G68" s="12">
        <v>5</v>
      </c>
      <c r="H68" s="12" t="s">
        <v>116</v>
      </c>
      <c r="I68" s="12" t="s">
        <v>11</v>
      </c>
      <c r="J68" s="12" t="s">
        <v>11</v>
      </c>
      <c r="K68" s="13">
        <v>42125</v>
      </c>
      <c r="L68" s="13">
        <v>42064</v>
      </c>
      <c r="M68" s="15">
        <f t="shared" ca="1" si="17"/>
        <v>45910</v>
      </c>
      <c r="N68" s="13"/>
      <c r="O68" s="13"/>
      <c r="P68" s="13"/>
      <c r="Q68" s="12"/>
      <c r="R68" s="12">
        <f t="shared" si="18"/>
        <v>53</v>
      </c>
      <c r="S68" s="25">
        <v>43677</v>
      </c>
      <c r="T68" s="12" t="s">
        <v>37</v>
      </c>
      <c r="U68" s="60">
        <f t="shared" si="14"/>
        <v>53</v>
      </c>
      <c r="V68" s="53" t="str">
        <f t="shared" si="15"/>
        <v>Completed:Delayed</v>
      </c>
      <c r="W68" s="56">
        <f t="shared" si="16"/>
        <v>51</v>
      </c>
    </row>
    <row r="69" spans="1:23" ht="25.35" customHeight="1">
      <c r="A69" s="12">
        <v>68</v>
      </c>
      <c r="B69" s="12" t="s">
        <v>313</v>
      </c>
      <c r="C69" s="12" t="s">
        <v>314</v>
      </c>
      <c r="D69" s="12"/>
      <c r="E69" s="12" t="s">
        <v>315</v>
      </c>
      <c r="F69" s="12" t="s">
        <v>41</v>
      </c>
      <c r="G69" s="12">
        <v>10</v>
      </c>
      <c r="H69" s="12" t="s">
        <v>116</v>
      </c>
      <c r="I69" s="12" t="s">
        <v>11</v>
      </c>
      <c r="J69" s="12" t="s">
        <v>11</v>
      </c>
      <c r="K69" s="13">
        <v>44074</v>
      </c>
      <c r="L69" s="13">
        <v>43891</v>
      </c>
      <c r="M69" s="15">
        <f t="shared" ca="1" si="17"/>
        <v>45910</v>
      </c>
      <c r="N69" s="14"/>
      <c r="O69" s="43"/>
      <c r="P69" s="14"/>
      <c r="Q69" s="14"/>
      <c r="R69" s="12">
        <f t="shared" si="18"/>
        <v>45</v>
      </c>
      <c r="S69" s="25">
        <v>45247</v>
      </c>
      <c r="T69" s="12" t="s">
        <v>37</v>
      </c>
      <c r="U69" s="60">
        <f t="shared" si="14"/>
        <v>45</v>
      </c>
      <c r="V69" s="53" t="str">
        <f t="shared" si="15"/>
        <v xml:space="preserve"> Completed:On time</v>
      </c>
      <c r="W69" s="56">
        <f t="shared" si="16"/>
        <v>39</v>
      </c>
    </row>
    <row r="70" spans="1:23" ht="25.35" customHeight="1">
      <c r="A70" s="12">
        <v>69</v>
      </c>
      <c r="B70" s="12" t="s">
        <v>316</v>
      </c>
      <c r="C70" s="12" t="s">
        <v>317</v>
      </c>
      <c r="D70" s="12" t="s">
        <v>318</v>
      </c>
      <c r="E70" s="12" t="s">
        <v>319</v>
      </c>
      <c r="F70" s="12" t="s">
        <v>41</v>
      </c>
      <c r="G70" s="12">
        <v>3</v>
      </c>
      <c r="H70" s="12" t="s">
        <v>131</v>
      </c>
      <c r="I70" s="12" t="s">
        <v>12</v>
      </c>
      <c r="J70" s="12" t="s">
        <v>12</v>
      </c>
      <c r="K70" s="13">
        <v>41130</v>
      </c>
      <c r="L70" s="13">
        <v>41334</v>
      </c>
      <c r="M70" s="15">
        <f t="shared" ca="1" si="17"/>
        <v>45910</v>
      </c>
      <c r="N70" s="13"/>
      <c r="O70" s="13"/>
      <c r="P70" s="13"/>
      <c r="Q70" s="12"/>
      <c r="R70" s="12">
        <f t="shared" si="18"/>
        <v>45</v>
      </c>
      <c r="S70" s="25">
        <v>42678</v>
      </c>
      <c r="T70" s="12" t="s">
        <v>37</v>
      </c>
      <c r="U70" s="60">
        <f t="shared" si="14"/>
        <v>45</v>
      </c>
      <c r="V70" s="53" t="str">
        <f t="shared" si="15"/>
        <v xml:space="preserve"> Completed:On time</v>
      </c>
      <c r="W70" s="56">
        <f t="shared" si="16"/>
        <v>51</v>
      </c>
    </row>
    <row r="71" spans="1:23" ht="25.35" customHeight="1">
      <c r="A71" s="12">
        <v>70</v>
      </c>
      <c r="B71" s="12" t="s">
        <v>320</v>
      </c>
      <c r="C71" s="12" t="s">
        <v>321</v>
      </c>
      <c r="D71" s="12"/>
      <c r="E71" s="12" t="s">
        <v>322</v>
      </c>
      <c r="F71" s="12" t="s">
        <v>41</v>
      </c>
      <c r="G71" s="12">
        <v>1</v>
      </c>
      <c r="H71" s="12" t="s">
        <v>124</v>
      </c>
      <c r="I71" s="12" t="s">
        <v>16</v>
      </c>
      <c r="J71" s="12" t="s">
        <v>16</v>
      </c>
      <c r="K71" s="13">
        <v>40544</v>
      </c>
      <c r="L71" s="13">
        <v>40634</v>
      </c>
      <c r="M71" s="15">
        <f t="shared" ca="1" si="17"/>
        <v>45910</v>
      </c>
      <c r="N71" s="13"/>
      <c r="O71" s="13"/>
      <c r="P71" s="13"/>
      <c r="Q71" s="12"/>
      <c r="R71" s="12">
        <f t="shared" si="18"/>
        <v>65</v>
      </c>
      <c r="S71" s="25">
        <v>42613</v>
      </c>
      <c r="T71" s="12" t="s">
        <v>37</v>
      </c>
      <c r="U71" s="60">
        <f t="shared" si="14"/>
        <v>65</v>
      </c>
      <c r="V71" s="53" t="str">
        <f t="shared" si="15"/>
        <v>Completed:Delayed</v>
      </c>
      <c r="W71" s="56">
        <f t="shared" si="16"/>
        <v>68</v>
      </c>
    </row>
    <row r="72" spans="1:23" ht="25.35" customHeight="1">
      <c r="A72" s="12">
        <v>71</v>
      </c>
      <c r="B72" s="12" t="s">
        <v>323</v>
      </c>
      <c r="C72" s="12" t="s">
        <v>324</v>
      </c>
      <c r="D72" s="12" t="s">
        <v>325</v>
      </c>
      <c r="E72" s="12" t="s">
        <v>326</v>
      </c>
      <c r="F72" s="12" t="s">
        <v>40</v>
      </c>
      <c r="G72" s="12">
        <v>7</v>
      </c>
      <c r="H72" s="12" t="s">
        <v>67</v>
      </c>
      <c r="I72" s="12" t="s">
        <v>13</v>
      </c>
      <c r="J72" s="12" t="s">
        <v>13</v>
      </c>
      <c r="K72" s="13">
        <v>42683</v>
      </c>
      <c r="L72" s="13">
        <v>42795</v>
      </c>
      <c r="M72" s="15">
        <f t="shared" ca="1" si="17"/>
        <v>45910</v>
      </c>
      <c r="N72" s="13"/>
      <c r="O72" s="13"/>
      <c r="P72" s="13"/>
      <c r="Q72" s="12"/>
      <c r="R72" s="12">
        <f t="shared" si="18"/>
        <v>33</v>
      </c>
      <c r="S72" s="25">
        <v>43783</v>
      </c>
      <c r="T72" s="12" t="s">
        <v>37</v>
      </c>
      <c r="U72" s="60">
        <f t="shared" si="14"/>
        <v>33</v>
      </c>
      <c r="V72" s="53" t="str">
        <f t="shared" si="15"/>
        <v xml:space="preserve"> Completed:On time</v>
      </c>
      <c r="W72" s="56">
        <f t="shared" si="16"/>
        <v>37</v>
      </c>
    </row>
    <row r="73" spans="1:23" ht="25.35" hidden="1" customHeight="1">
      <c r="A73" s="12">
        <v>72</v>
      </c>
      <c r="B73" s="12" t="s">
        <v>327</v>
      </c>
      <c r="C73" s="12" t="s">
        <v>328</v>
      </c>
      <c r="D73" s="12" t="s">
        <v>130</v>
      </c>
      <c r="E73" s="12" t="s">
        <v>329</v>
      </c>
      <c r="F73" s="12" t="s">
        <v>40</v>
      </c>
      <c r="G73" s="12">
        <v>4</v>
      </c>
      <c r="H73" s="12" t="s">
        <v>131</v>
      </c>
      <c r="I73" s="12" t="s">
        <v>12</v>
      </c>
      <c r="J73" s="12" t="s">
        <v>19</v>
      </c>
      <c r="K73" s="13">
        <v>41693</v>
      </c>
      <c r="L73" s="13">
        <v>41699</v>
      </c>
      <c r="M73" s="15">
        <f t="shared" ca="1" si="17"/>
        <v>45910</v>
      </c>
      <c r="N73" s="14">
        <f ca="1">DATEDIF(L73,M73,"M") +1</f>
        <v>139</v>
      </c>
      <c r="O73" s="43"/>
      <c r="P73" s="14"/>
      <c r="Q73" s="14"/>
      <c r="R73" s="12">
        <f t="shared" ca="1" si="18"/>
        <v>139</v>
      </c>
      <c r="S73" s="25"/>
      <c r="T73" s="12" t="s">
        <v>43</v>
      </c>
      <c r="U73" s="53" t="str">
        <f ca="1">IF(N73&gt;60,"In progress: Above 60 months","In progress: Below 60 Months")</f>
        <v>In progress: Above 60 months</v>
      </c>
      <c r="V73" s="53" t="str">
        <f ca="1">IF(N73&gt;60,"In progress: Above 60 months","In progress: Below 60 Months")</f>
        <v>In progress: Above 60 months</v>
      </c>
      <c r="W73" s="56"/>
    </row>
    <row r="74" spans="1:23" ht="25.35" customHeight="1">
      <c r="A74" s="12">
        <v>73</v>
      </c>
      <c r="B74" s="12" t="s">
        <v>330</v>
      </c>
      <c r="C74" s="12" t="s">
        <v>331</v>
      </c>
      <c r="D74" s="12" t="s">
        <v>332</v>
      </c>
      <c r="E74" s="12" t="s">
        <v>333</v>
      </c>
      <c r="F74" s="12" t="s">
        <v>40</v>
      </c>
      <c r="G74" s="12">
        <v>9</v>
      </c>
      <c r="H74" s="12" t="s">
        <v>67</v>
      </c>
      <c r="I74" s="12" t="s">
        <v>13</v>
      </c>
      <c r="J74" s="12" t="s">
        <v>15</v>
      </c>
      <c r="K74" s="13">
        <v>43570</v>
      </c>
      <c r="L74" s="13">
        <v>43525</v>
      </c>
      <c r="M74" s="15">
        <f t="shared" ca="1" si="17"/>
        <v>45910</v>
      </c>
      <c r="N74" s="14"/>
      <c r="O74" s="25">
        <v>45047</v>
      </c>
      <c r="P74" s="25">
        <v>45229</v>
      </c>
      <c r="Q74" s="14">
        <v>6</v>
      </c>
      <c r="R74" s="12">
        <f t="shared" si="18"/>
        <v>50</v>
      </c>
      <c r="S74" s="25">
        <v>45226</v>
      </c>
      <c r="T74" s="12" t="s">
        <v>37</v>
      </c>
      <c r="U74" s="60">
        <f t="shared" ref="U74:U91" si="19">DATEDIF(L74,S74,"M")+1-Q74</f>
        <v>50</v>
      </c>
      <c r="V74" s="53" t="str">
        <f t="shared" ref="V74:V91" si="20">IF(U74&gt;51,"Completed:Delayed"," Completed:On time")</f>
        <v xml:space="preserve"> Completed:On time</v>
      </c>
      <c r="W74" s="56">
        <f t="shared" ref="W74:W91" si="21">DATEDIF(K74,S74,"M")+1-Q74</f>
        <v>49</v>
      </c>
    </row>
    <row r="75" spans="1:23" ht="25.35" customHeight="1">
      <c r="A75" s="12">
        <v>74</v>
      </c>
      <c r="B75" s="12" t="s">
        <v>334</v>
      </c>
      <c r="C75" s="12" t="s">
        <v>335</v>
      </c>
      <c r="D75" s="12" t="s">
        <v>336</v>
      </c>
      <c r="E75" s="12" t="s">
        <v>337</v>
      </c>
      <c r="F75" s="12" t="s">
        <v>40</v>
      </c>
      <c r="G75" s="12">
        <v>8</v>
      </c>
      <c r="H75" s="12" t="s">
        <v>131</v>
      </c>
      <c r="I75" s="12" t="s">
        <v>17</v>
      </c>
      <c r="J75" s="12" t="s">
        <v>17</v>
      </c>
      <c r="K75" s="13">
        <v>43160</v>
      </c>
      <c r="L75" s="13">
        <v>43160</v>
      </c>
      <c r="M75" s="15">
        <f t="shared" ca="1" si="17"/>
        <v>45910</v>
      </c>
      <c r="N75" s="13"/>
      <c r="O75" s="13"/>
      <c r="P75" s="13"/>
      <c r="Q75" s="12"/>
      <c r="R75" s="12">
        <f t="shared" si="18"/>
        <v>33</v>
      </c>
      <c r="S75" s="25">
        <v>44160</v>
      </c>
      <c r="T75" s="12" t="s">
        <v>37</v>
      </c>
      <c r="U75" s="60">
        <f t="shared" si="19"/>
        <v>33</v>
      </c>
      <c r="V75" s="53" t="str">
        <f t="shared" si="20"/>
        <v xml:space="preserve"> Completed:On time</v>
      </c>
      <c r="W75" s="56">
        <f t="shared" si="21"/>
        <v>33</v>
      </c>
    </row>
    <row r="76" spans="1:23" ht="25.35" customHeight="1">
      <c r="A76" s="12">
        <v>75</v>
      </c>
      <c r="B76" s="12" t="s">
        <v>338</v>
      </c>
      <c r="C76" s="12" t="s">
        <v>339</v>
      </c>
      <c r="D76" s="12"/>
      <c r="E76" s="12" t="s">
        <v>340</v>
      </c>
      <c r="F76" s="12" t="s">
        <v>41</v>
      </c>
      <c r="G76" s="12">
        <v>6</v>
      </c>
      <c r="H76" s="12" t="s">
        <v>116</v>
      </c>
      <c r="I76" s="12" t="s">
        <v>11</v>
      </c>
      <c r="J76" s="12" t="s">
        <v>11</v>
      </c>
      <c r="K76" s="13">
        <v>42638</v>
      </c>
      <c r="L76" s="13">
        <v>42430</v>
      </c>
      <c r="M76" s="15">
        <f t="shared" ca="1" si="17"/>
        <v>45910</v>
      </c>
      <c r="N76" s="14"/>
      <c r="O76" s="43"/>
      <c r="P76" s="14"/>
      <c r="Q76" s="14"/>
      <c r="R76" s="12">
        <f t="shared" si="18"/>
        <v>70</v>
      </c>
      <c r="S76" s="25">
        <v>44539</v>
      </c>
      <c r="T76" s="12" t="s">
        <v>37</v>
      </c>
      <c r="U76" s="60">
        <f t="shared" si="19"/>
        <v>70</v>
      </c>
      <c r="V76" s="53" t="str">
        <f t="shared" si="20"/>
        <v>Completed:Delayed</v>
      </c>
      <c r="W76" s="56">
        <f t="shared" si="21"/>
        <v>63</v>
      </c>
    </row>
    <row r="77" spans="1:23" ht="25.35" customHeight="1">
      <c r="A77" s="12">
        <v>76</v>
      </c>
      <c r="B77" s="12" t="s">
        <v>341</v>
      </c>
      <c r="C77" s="12" t="s">
        <v>342</v>
      </c>
      <c r="D77" s="12" t="s">
        <v>343</v>
      </c>
      <c r="E77" s="12" t="s">
        <v>344</v>
      </c>
      <c r="F77" s="12" t="s">
        <v>40</v>
      </c>
      <c r="G77" s="12">
        <v>4</v>
      </c>
      <c r="H77" s="12" t="s">
        <v>131</v>
      </c>
      <c r="I77" s="12" t="s">
        <v>12</v>
      </c>
      <c r="J77" s="12" t="s">
        <v>17</v>
      </c>
      <c r="K77" s="13">
        <v>41913</v>
      </c>
      <c r="L77" s="13">
        <v>41699</v>
      </c>
      <c r="M77" s="15">
        <f t="shared" ca="1" si="17"/>
        <v>45910</v>
      </c>
      <c r="N77" s="13"/>
      <c r="O77" s="13"/>
      <c r="P77" s="13"/>
      <c r="Q77" s="12"/>
      <c r="R77" s="12">
        <f t="shared" si="18"/>
        <v>51</v>
      </c>
      <c r="S77" s="25">
        <v>43242</v>
      </c>
      <c r="T77" s="12" t="s">
        <v>37</v>
      </c>
      <c r="U77" s="60">
        <f t="shared" si="19"/>
        <v>51</v>
      </c>
      <c r="V77" s="53" t="str">
        <f t="shared" si="20"/>
        <v xml:space="preserve"> Completed:On time</v>
      </c>
      <c r="W77" s="56">
        <f t="shared" si="21"/>
        <v>44</v>
      </c>
    </row>
    <row r="78" spans="1:23" ht="25.35" customHeight="1">
      <c r="A78" s="12">
        <v>77</v>
      </c>
      <c r="B78" s="12" t="s">
        <v>345</v>
      </c>
      <c r="C78" s="12" t="s">
        <v>346</v>
      </c>
      <c r="D78" s="12" t="s">
        <v>347</v>
      </c>
      <c r="E78" s="12" t="s">
        <v>347</v>
      </c>
      <c r="F78" s="12" t="s">
        <v>40</v>
      </c>
      <c r="G78" s="12">
        <v>5</v>
      </c>
      <c r="H78" s="12" t="s">
        <v>131</v>
      </c>
      <c r="I78" s="12" t="s">
        <v>12</v>
      </c>
      <c r="J78" s="12" t="s">
        <v>12</v>
      </c>
      <c r="K78" s="13">
        <v>42257</v>
      </c>
      <c r="L78" s="13">
        <v>42064</v>
      </c>
      <c r="M78" s="15">
        <f t="shared" ca="1" si="17"/>
        <v>45910</v>
      </c>
      <c r="N78" s="13"/>
      <c r="O78" s="25">
        <v>43905</v>
      </c>
      <c r="P78" s="25">
        <v>44049</v>
      </c>
      <c r="Q78" s="12">
        <v>5</v>
      </c>
      <c r="R78" s="12">
        <f t="shared" si="18"/>
        <v>64</v>
      </c>
      <c r="S78" s="25">
        <v>44155</v>
      </c>
      <c r="T78" s="12" t="s">
        <v>37</v>
      </c>
      <c r="U78" s="60">
        <f t="shared" si="19"/>
        <v>64</v>
      </c>
      <c r="V78" s="53" t="str">
        <f t="shared" si="20"/>
        <v>Completed:Delayed</v>
      </c>
      <c r="W78" s="56">
        <f t="shared" si="21"/>
        <v>58</v>
      </c>
    </row>
    <row r="79" spans="1:23" ht="25.35" customHeight="1">
      <c r="A79" s="12">
        <v>78</v>
      </c>
      <c r="B79" s="12" t="s">
        <v>348</v>
      </c>
      <c r="C79" s="12" t="s">
        <v>349</v>
      </c>
      <c r="D79" s="12"/>
      <c r="E79" s="12" t="s">
        <v>350</v>
      </c>
      <c r="F79" s="12" t="s">
        <v>41</v>
      </c>
      <c r="G79" s="12">
        <v>4</v>
      </c>
      <c r="H79" s="12" t="s">
        <v>116</v>
      </c>
      <c r="I79" s="12" t="s">
        <v>11</v>
      </c>
      <c r="J79" s="12" t="s">
        <v>11</v>
      </c>
      <c r="K79" s="13">
        <v>41604</v>
      </c>
      <c r="L79" s="13">
        <v>41699</v>
      </c>
      <c r="M79" s="15">
        <f t="shared" ca="1" si="17"/>
        <v>45910</v>
      </c>
      <c r="N79" s="13"/>
      <c r="O79" s="13"/>
      <c r="P79" s="13"/>
      <c r="Q79" s="12"/>
      <c r="R79" s="12">
        <f t="shared" si="18"/>
        <v>56</v>
      </c>
      <c r="S79" s="25">
        <v>43399</v>
      </c>
      <c r="T79" s="12" t="s">
        <v>37</v>
      </c>
      <c r="U79" s="60">
        <f t="shared" si="19"/>
        <v>56</v>
      </c>
      <c r="V79" s="53" t="str">
        <f t="shared" si="20"/>
        <v>Completed:Delayed</v>
      </c>
      <c r="W79" s="56">
        <f t="shared" si="21"/>
        <v>60</v>
      </c>
    </row>
    <row r="80" spans="1:23" ht="25.35" customHeight="1">
      <c r="A80" s="12">
        <v>79</v>
      </c>
      <c r="B80" s="12" t="s">
        <v>351</v>
      </c>
      <c r="C80" s="12" t="s">
        <v>352</v>
      </c>
      <c r="D80" s="12" t="s">
        <v>353</v>
      </c>
      <c r="E80" s="12" t="s">
        <v>354</v>
      </c>
      <c r="F80" s="12" t="s">
        <v>41</v>
      </c>
      <c r="G80" s="12">
        <v>2</v>
      </c>
      <c r="H80" s="12" t="s">
        <v>124</v>
      </c>
      <c r="I80" s="12" t="s">
        <v>16</v>
      </c>
      <c r="J80" s="12" t="s">
        <v>16</v>
      </c>
      <c r="K80" s="13">
        <v>40961</v>
      </c>
      <c r="L80" s="13">
        <v>40969</v>
      </c>
      <c r="M80" s="15">
        <f t="shared" ca="1" si="17"/>
        <v>45910</v>
      </c>
      <c r="N80" s="13"/>
      <c r="O80" s="13"/>
      <c r="P80" s="13"/>
      <c r="Q80" s="12"/>
      <c r="R80" s="12">
        <f t="shared" si="18"/>
        <v>40</v>
      </c>
      <c r="S80" s="25">
        <v>42185</v>
      </c>
      <c r="T80" s="12" t="s">
        <v>37</v>
      </c>
      <c r="U80" s="60">
        <f t="shared" si="19"/>
        <v>40</v>
      </c>
      <c r="V80" s="53" t="str">
        <f t="shared" si="20"/>
        <v xml:space="preserve"> Completed:On time</v>
      </c>
      <c r="W80" s="56">
        <f t="shared" si="21"/>
        <v>41</v>
      </c>
    </row>
    <row r="81" spans="1:23" ht="25.35" customHeight="1">
      <c r="A81" s="12">
        <v>80</v>
      </c>
      <c r="B81" s="12" t="s">
        <v>355</v>
      </c>
      <c r="C81" s="12" t="s">
        <v>356</v>
      </c>
      <c r="D81" s="12" t="s">
        <v>357</v>
      </c>
      <c r="E81" s="12" t="s">
        <v>358</v>
      </c>
      <c r="F81" s="12" t="s">
        <v>40</v>
      </c>
      <c r="G81" s="12">
        <v>5</v>
      </c>
      <c r="H81" s="12" t="s">
        <v>67</v>
      </c>
      <c r="I81" s="12" t="s">
        <v>15</v>
      </c>
      <c r="J81" s="12" t="s">
        <v>15</v>
      </c>
      <c r="K81" s="13">
        <v>41306</v>
      </c>
      <c r="L81" s="13">
        <v>42064</v>
      </c>
      <c r="M81" s="15">
        <f t="shared" ca="1" si="17"/>
        <v>45910</v>
      </c>
      <c r="N81" s="14"/>
      <c r="O81" s="25">
        <v>42795</v>
      </c>
      <c r="P81" s="25">
        <v>43132</v>
      </c>
      <c r="Q81" s="14">
        <v>12</v>
      </c>
      <c r="R81" s="12">
        <f t="shared" si="18"/>
        <v>66</v>
      </c>
      <c r="S81" s="25">
        <v>44411</v>
      </c>
      <c r="T81" s="12" t="s">
        <v>37</v>
      </c>
      <c r="U81" s="60">
        <f t="shared" si="19"/>
        <v>66</v>
      </c>
      <c r="V81" s="53" t="str">
        <f t="shared" si="20"/>
        <v>Completed:Delayed</v>
      </c>
      <c r="W81" s="56">
        <f t="shared" si="21"/>
        <v>91</v>
      </c>
    </row>
    <row r="82" spans="1:23" ht="25.35" customHeight="1">
      <c r="A82" s="12">
        <v>81</v>
      </c>
      <c r="B82" s="12" t="s">
        <v>359</v>
      </c>
      <c r="C82" s="12" t="s">
        <v>360</v>
      </c>
      <c r="D82" s="12" t="s">
        <v>361</v>
      </c>
      <c r="E82" s="12" t="s">
        <v>362</v>
      </c>
      <c r="F82" s="12" t="s">
        <v>40</v>
      </c>
      <c r="G82" s="12">
        <v>4</v>
      </c>
      <c r="H82" s="12" t="s">
        <v>111</v>
      </c>
      <c r="I82" s="12" t="s">
        <v>10</v>
      </c>
      <c r="J82" s="12" t="s">
        <v>19</v>
      </c>
      <c r="K82" s="13">
        <v>42036</v>
      </c>
      <c r="L82" s="13">
        <v>41699</v>
      </c>
      <c r="M82" s="15">
        <f t="shared" ca="1" si="17"/>
        <v>45910</v>
      </c>
      <c r="N82" s="13"/>
      <c r="O82" s="13"/>
      <c r="P82" s="13"/>
      <c r="Q82" s="12"/>
      <c r="R82" s="12">
        <f t="shared" si="18"/>
        <v>70</v>
      </c>
      <c r="S82" s="25">
        <v>43830</v>
      </c>
      <c r="T82" s="12" t="s">
        <v>37</v>
      </c>
      <c r="U82" s="60">
        <f t="shared" si="19"/>
        <v>70</v>
      </c>
      <c r="V82" s="53" t="str">
        <f t="shared" si="20"/>
        <v>Completed:Delayed</v>
      </c>
      <c r="W82" s="56">
        <f t="shared" si="21"/>
        <v>59</v>
      </c>
    </row>
    <row r="83" spans="1:23" ht="25.35" customHeight="1">
      <c r="A83" s="12">
        <v>82</v>
      </c>
      <c r="B83" s="12" t="s">
        <v>363</v>
      </c>
      <c r="C83" s="12" t="s">
        <v>364</v>
      </c>
      <c r="D83" s="12" t="s">
        <v>365</v>
      </c>
      <c r="E83" s="12" t="s">
        <v>366</v>
      </c>
      <c r="F83" s="12" t="s">
        <v>41</v>
      </c>
      <c r="G83" s="12">
        <v>8</v>
      </c>
      <c r="H83" s="12" t="s">
        <v>67</v>
      </c>
      <c r="I83" s="12" t="s">
        <v>13</v>
      </c>
      <c r="J83" s="12" t="s">
        <v>13</v>
      </c>
      <c r="K83" s="13">
        <v>42870</v>
      </c>
      <c r="L83" s="13">
        <v>43160</v>
      </c>
      <c r="M83" s="15">
        <f t="shared" ca="1" si="17"/>
        <v>45910</v>
      </c>
      <c r="N83" s="14"/>
      <c r="O83" s="43"/>
      <c r="P83" s="14"/>
      <c r="Q83" s="14"/>
      <c r="R83" s="12">
        <f t="shared" si="18"/>
        <v>43</v>
      </c>
      <c r="S83" s="25">
        <v>44461</v>
      </c>
      <c r="T83" s="12" t="s">
        <v>37</v>
      </c>
      <c r="U83" s="60">
        <f t="shared" si="19"/>
        <v>43</v>
      </c>
      <c r="V83" s="53" t="str">
        <f t="shared" si="20"/>
        <v xml:space="preserve"> Completed:On time</v>
      </c>
      <c r="W83" s="56">
        <f t="shared" si="21"/>
        <v>53</v>
      </c>
    </row>
    <row r="84" spans="1:23" ht="25.35" customHeight="1">
      <c r="A84" s="12">
        <v>83</v>
      </c>
      <c r="B84" s="12" t="s">
        <v>367</v>
      </c>
      <c r="C84" s="12" t="s">
        <v>368</v>
      </c>
      <c r="D84" s="12" t="s">
        <v>369</v>
      </c>
      <c r="E84" s="12" t="s">
        <v>370</v>
      </c>
      <c r="F84" s="12" t="s">
        <v>41</v>
      </c>
      <c r="G84" s="12">
        <v>10</v>
      </c>
      <c r="H84" s="12" t="s">
        <v>131</v>
      </c>
      <c r="I84" s="12" t="s">
        <v>17</v>
      </c>
      <c r="J84" s="12" t="s">
        <v>17</v>
      </c>
      <c r="K84" s="13">
        <v>44245</v>
      </c>
      <c r="L84" s="13">
        <v>43891</v>
      </c>
      <c r="M84" s="15">
        <f t="shared" ca="1" si="17"/>
        <v>45910</v>
      </c>
      <c r="N84" s="14">
        <f ca="1">DATEDIF(L84,M84,"M") +1</f>
        <v>67</v>
      </c>
      <c r="O84" s="43"/>
      <c r="P84" s="14"/>
      <c r="Q84" s="14"/>
      <c r="R84" s="12">
        <f t="shared" ca="1" si="18"/>
        <v>67</v>
      </c>
      <c r="S84" s="25">
        <v>45610</v>
      </c>
      <c r="T84" s="12" t="s">
        <v>37</v>
      </c>
      <c r="U84" s="60">
        <f t="shared" si="19"/>
        <v>57</v>
      </c>
      <c r="V84" s="53" t="str">
        <f t="shared" si="20"/>
        <v>Completed:Delayed</v>
      </c>
      <c r="W84" s="56">
        <f t="shared" si="21"/>
        <v>45</v>
      </c>
    </row>
    <row r="85" spans="1:23" ht="25.35" customHeight="1">
      <c r="A85" s="12">
        <v>84</v>
      </c>
      <c r="B85" s="12" t="s">
        <v>371</v>
      </c>
      <c r="C85" s="12" t="s">
        <v>368</v>
      </c>
      <c r="D85" s="12"/>
      <c r="E85" s="12" t="s">
        <v>372</v>
      </c>
      <c r="F85" s="12" t="s">
        <v>41</v>
      </c>
      <c r="G85" s="12">
        <v>10</v>
      </c>
      <c r="H85" s="12" t="s">
        <v>116</v>
      </c>
      <c r="I85" s="12" t="s">
        <v>11</v>
      </c>
      <c r="J85" s="12" t="s">
        <v>11</v>
      </c>
      <c r="K85" s="13">
        <v>44580</v>
      </c>
      <c r="L85" s="13">
        <v>43891</v>
      </c>
      <c r="M85" s="15">
        <f t="shared" ca="1" si="17"/>
        <v>45910</v>
      </c>
      <c r="N85" s="14"/>
      <c r="O85" s="43"/>
      <c r="P85" s="14"/>
      <c r="Q85" s="14"/>
      <c r="R85" s="12">
        <f t="shared" si="18"/>
        <v>45</v>
      </c>
      <c r="S85" s="25">
        <v>45254</v>
      </c>
      <c r="T85" s="12" t="s">
        <v>37</v>
      </c>
      <c r="U85" s="60">
        <f t="shared" si="19"/>
        <v>45</v>
      </c>
      <c r="V85" s="53" t="str">
        <f t="shared" si="20"/>
        <v xml:space="preserve"> Completed:On time</v>
      </c>
      <c r="W85" s="56">
        <f t="shared" si="21"/>
        <v>23</v>
      </c>
    </row>
    <row r="86" spans="1:23" ht="25.35" customHeight="1">
      <c r="A86" s="12">
        <v>85</v>
      </c>
      <c r="B86" s="12" t="s">
        <v>373</v>
      </c>
      <c r="C86" s="12" t="s">
        <v>374</v>
      </c>
      <c r="D86" s="12" t="s">
        <v>375</v>
      </c>
      <c r="E86" s="12" t="s">
        <v>376</v>
      </c>
      <c r="F86" s="12" t="s">
        <v>41</v>
      </c>
      <c r="G86" s="12">
        <v>10</v>
      </c>
      <c r="H86" s="12" t="s">
        <v>120</v>
      </c>
      <c r="I86" s="12" t="s">
        <v>18</v>
      </c>
      <c r="J86" s="12" t="s">
        <v>18</v>
      </c>
      <c r="K86" s="13">
        <v>43840</v>
      </c>
      <c r="L86" s="13">
        <v>43891</v>
      </c>
      <c r="M86" s="15">
        <f t="shared" ca="1" si="17"/>
        <v>45910</v>
      </c>
      <c r="N86" s="14">
        <f ca="1">DATEDIF(L86,M86,"M") +1</f>
        <v>67</v>
      </c>
      <c r="O86" s="43"/>
      <c r="P86" s="14"/>
      <c r="Q86" s="14"/>
      <c r="R86" s="12">
        <f t="shared" ca="1" si="18"/>
        <v>67</v>
      </c>
      <c r="S86" s="25">
        <v>45590</v>
      </c>
      <c r="T86" s="12" t="s">
        <v>37</v>
      </c>
      <c r="U86" s="60">
        <f t="shared" si="19"/>
        <v>56</v>
      </c>
      <c r="V86" s="53" t="str">
        <f t="shared" si="20"/>
        <v>Completed:Delayed</v>
      </c>
      <c r="W86" s="56">
        <f t="shared" si="21"/>
        <v>58</v>
      </c>
    </row>
    <row r="87" spans="1:23" ht="25.35" customHeight="1">
      <c r="A87" s="12">
        <v>86</v>
      </c>
      <c r="B87" s="12" t="s">
        <v>377</v>
      </c>
      <c r="C87" s="12" t="s">
        <v>378</v>
      </c>
      <c r="D87" s="12"/>
      <c r="E87" s="12" t="s">
        <v>379</v>
      </c>
      <c r="F87" s="12" t="s">
        <v>40</v>
      </c>
      <c r="G87" s="12">
        <v>5</v>
      </c>
      <c r="H87" s="12" t="s">
        <v>131</v>
      </c>
      <c r="I87" s="12" t="s">
        <v>17</v>
      </c>
      <c r="J87" s="12" t="s">
        <v>17</v>
      </c>
      <c r="K87" s="13">
        <v>42290</v>
      </c>
      <c r="L87" s="13">
        <v>42064</v>
      </c>
      <c r="M87" s="15">
        <f t="shared" ca="1" si="17"/>
        <v>45910</v>
      </c>
      <c r="N87" s="13"/>
      <c r="O87" s="13"/>
      <c r="P87" s="13"/>
      <c r="Q87" s="12"/>
      <c r="R87" s="12">
        <f t="shared" si="18"/>
        <v>69</v>
      </c>
      <c r="S87" s="25">
        <v>44160</v>
      </c>
      <c r="T87" s="12" t="s">
        <v>37</v>
      </c>
      <c r="U87" s="60">
        <f t="shared" si="19"/>
        <v>69</v>
      </c>
      <c r="V87" s="53" t="str">
        <f t="shared" si="20"/>
        <v>Completed:Delayed</v>
      </c>
      <c r="W87" s="56">
        <f t="shared" si="21"/>
        <v>62</v>
      </c>
    </row>
    <row r="88" spans="1:23" ht="25.35" customHeight="1">
      <c r="A88" s="12">
        <v>87</v>
      </c>
      <c r="B88" s="12" t="s">
        <v>380</v>
      </c>
      <c r="C88" s="12" t="s">
        <v>381</v>
      </c>
      <c r="D88" s="12"/>
      <c r="E88" s="12" t="s">
        <v>382</v>
      </c>
      <c r="F88" s="12" t="s">
        <v>40</v>
      </c>
      <c r="G88" s="12">
        <v>5</v>
      </c>
      <c r="H88" s="12" t="s">
        <v>131</v>
      </c>
      <c r="I88" s="12" t="s">
        <v>12</v>
      </c>
      <c r="J88" s="12" t="s">
        <v>19</v>
      </c>
      <c r="K88" s="13">
        <v>42222</v>
      </c>
      <c r="L88" s="13">
        <v>42064</v>
      </c>
      <c r="M88" s="15">
        <f t="shared" ca="1" si="17"/>
        <v>45910</v>
      </c>
      <c r="N88" s="13"/>
      <c r="O88" s="13"/>
      <c r="P88" s="13"/>
      <c r="Q88" s="12"/>
      <c r="R88" s="12">
        <f t="shared" si="18"/>
        <v>56</v>
      </c>
      <c r="S88" s="25">
        <v>43769</v>
      </c>
      <c r="T88" s="12" t="s">
        <v>37</v>
      </c>
      <c r="U88" s="60">
        <f t="shared" si="19"/>
        <v>56</v>
      </c>
      <c r="V88" s="53" t="str">
        <f t="shared" si="20"/>
        <v>Completed:Delayed</v>
      </c>
      <c r="W88" s="56">
        <f t="shared" si="21"/>
        <v>51</v>
      </c>
    </row>
    <row r="89" spans="1:23" ht="25.35" customHeight="1">
      <c r="A89" s="12">
        <v>88</v>
      </c>
      <c r="B89" s="12" t="s">
        <v>383</v>
      </c>
      <c r="C89" s="12" t="s">
        <v>384</v>
      </c>
      <c r="D89" s="12" t="s">
        <v>385</v>
      </c>
      <c r="E89" s="12" t="s">
        <v>386</v>
      </c>
      <c r="F89" s="12" t="s">
        <v>40</v>
      </c>
      <c r="G89" s="12">
        <v>6</v>
      </c>
      <c r="H89" s="12" t="s">
        <v>116</v>
      </c>
      <c r="I89" s="12" t="s">
        <v>11</v>
      </c>
      <c r="J89" s="12" t="s">
        <v>11</v>
      </c>
      <c r="K89" s="13">
        <v>42464</v>
      </c>
      <c r="L89" s="13">
        <v>42430</v>
      </c>
      <c r="M89" s="15">
        <f t="shared" ca="1" si="17"/>
        <v>45910</v>
      </c>
      <c r="N89" s="14"/>
      <c r="O89" s="43"/>
      <c r="P89" s="14"/>
      <c r="Q89" s="14"/>
      <c r="R89" s="12">
        <f t="shared" si="18"/>
        <v>72</v>
      </c>
      <c r="S89" s="25">
        <v>44607</v>
      </c>
      <c r="T89" s="12" t="s">
        <v>37</v>
      </c>
      <c r="U89" s="60">
        <f t="shared" si="19"/>
        <v>72</v>
      </c>
      <c r="V89" s="53" t="str">
        <f t="shared" si="20"/>
        <v>Completed:Delayed</v>
      </c>
      <c r="W89" s="56">
        <f t="shared" si="21"/>
        <v>71</v>
      </c>
    </row>
    <row r="90" spans="1:23" ht="25.35" customHeight="1">
      <c r="A90" s="12">
        <v>89</v>
      </c>
      <c r="B90" s="12" t="s">
        <v>387</v>
      </c>
      <c r="C90" s="12" t="s">
        <v>388</v>
      </c>
      <c r="D90" s="12" t="s">
        <v>389</v>
      </c>
      <c r="E90" s="12" t="s">
        <v>390</v>
      </c>
      <c r="F90" s="12" t="s">
        <v>41</v>
      </c>
      <c r="G90" s="12">
        <v>3</v>
      </c>
      <c r="H90" s="12" t="s">
        <v>67</v>
      </c>
      <c r="I90" s="12" t="s">
        <v>13</v>
      </c>
      <c r="J90" s="12" t="s">
        <v>13</v>
      </c>
      <c r="K90" s="13">
        <v>41178</v>
      </c>
      <c r="L90" s="13">
        <v>41334</v>
      </c>
      <c r="M90" s="15">
        <f t="shared" ca="1" si="17"/>
        <v>45910</v>
      </c>
      <c r="N90" s="13"/>
      <c r="O90" s="13"/>
      <c r="P90" s="13"/>
      <c r="Q90" s="12"/>
      <c r="R90" s="12">
        <f t="shared" si="18"/>
        <v>34</v>
      </c>
      <c r="S90" s="25">
        <v>42350</v>
      </c>
      <c r="T90" s="12" t="s">
        <v>37</v>
      </c>
      <c r="U90" s="60">
        <f t="shared" si="19"/>
        <v>34</v>
      </c>
      <c r="V90" s="53" t="str">
        <f t="shared" si="20"/>
        <v xml:space="preserve"> Completed:On time</v>
      </c>
      <c r="W90" s="56">
        <f t="shared" si="21"/>
        <v>39</v>
      </c>
    </row>
    <row r="91" spans="1:23" ht="25.35" customHeight="1">
      <c r="A91" s="12">
        <v>90</v>
      </c>
      <c r="B91" s="12" t="s">
        <v>391</v>
      </c>
      <c r="C91" s="12" t="s">
        <v>109</v>
      </c>
      <c r="D91" s="12" t="s">
        <v>392</v>
      </c>
      <c r="E91" s="12" t="s">
        <v>393</v>
      </c>
      <c r="F91" s="12" t="s">
        <v>41</v>
      </c>
      <c r="G91" s="12">
        <v>6</v>
      </c>
      <c r="H91" s="12" t="s">
        <v>67</v>
      </c>
      <c r="I91" s="12" t="s">
        <v>13</v>
      </c>
      <c r="J91" s="12" t="s">
        <v>13</v>
      </c>
      <c r="K91" s="13">
        <v>42683</v>
      </c>
      <c r="L91" s="13">
        <v>42430</v>
      </c>
      <c r="M91" s="15">
        <f t="shared" ca="1" si="17"/>
        <v>45910</v>
      </c>
      <c r="N91" s="13"/>
      <c r="O91" s="13"/>
      <c r="P91" s="13"/>
      <c r="Q91" s="12"/>
      <c r="R91" s="12">
        <f t="shared" si="18"/>
        <v>40</v>
      </c>
      <c r="S91" s="25">
        <v>43637</v>
      </c>
      <c r="T91" s="12" t="s">
        <v>37</v>
      </c>
      <c r="U91" s="60">
        <f t="shared" si="19"/>
        <v>40</v>
      </c>
      <c r="V91" s="53" t="str">
        <f t="shared" si="20"/>
        <v xml:space="preserve"> Completed:On time</v>
      </c>
      <c r="W91" s="56">
        <f t="shared" si="21"/>
        <v>32</v>
      </c>
    </row>
    <row r="92" spans="1:23" ht="25.35" hidden="1" customHeight="1">
      <c r="A92" s="12">
        <v>91</v>
      </c>
      <c r="B92" s="12" t="s">
        <v>394</v>
      </c>
      <c r="C92" s="12" t="s">
        <v>261</v>
      </c>
      <c r="D92" s="12" t="s">
        <v>395</v>
      </c>
      <c r="E92" s="12" t="s">
        <v>396</v>
      </c>
      <c r="F92" s="12" t="s">
        <v>40</v>
      </c>
      <c r="G92" s="12">
        <v>5</v>
      </c>
      <c r="H92" s="12" t="s">
        <v>131</v>
      </c>
      <c r="I92" s="12" t="s">
        <v>17</v>
      </c>
      <c r="J92" s="12" t="s">
        <v>17</v>
      </c>
      <c r="K92" s="13">
        <v>42255</v>
      </c>
      <c r="L92" s="13">
        <v>42064</v>
      </c>
      <c r="M92" s="15">
        <f t="shared" ca="1" si="17"/>
        <v>45910</v>
      </c>
      <c r="N92" s="14">
        <f ca="1">DATEDIF(L92,M92,"M") +1</f>
        <v>127</v>
      </c>
      <c r="O92" s="43"/>
      <c r="P92" s="14"/>
      <c r="Q92" s="14"/>
      <c r="R92" s="12">
        <f t="shared" ca="1" si="18"/>
        <v>127</v>
      </c>
      <c r="S92" s="25"/>
      <c r="T92" s="12" t="s">
        <v>43</v>
      </c>
      <c r="U92" s="53" t="str">
        <f ca="1">IF(N92&gt;60,"In progress: Above 60 months","In progress: Below 60 Months")</f>
        <v>In progress: Above 60 months</v>
      </c>
      <c r="V92" s="53" t="str">
        <f ca="1">IF(N92&gt;60,"In progress: Above 60 months","In progress: Below 60 Months")</f>
        <v>In progress: Above 60 months</v>
      </c>
      <c r="W92" s="56"/>
    </row>
    <row r="93" spans="1:23" ht="25.35" customHeight="1">
      <c r="A93" s="12">
        <v>92</v>
      </c>
      <c r="B93" s="12" t="s">
        <v>397</v>
      </c>
      <c r="C93" s="12" t="s">
        <v>398</v>
      </c>
      <c r="D93" s="12" t="s">
        <v>399</v>
      </c>
      <c r="E93" s="12" t="s">
        <v>400</v>
      </c>
      <c r="F93" s="12" t="s">
        <v>41</v>
      </c>
      <c r="G93" s="12">
        <v>2</v>
      </c>
      <c r="H93" s="12" t="s">
        <v>131</v>
      </c>
      <c r="I93" s="12" t="s">
        <v>9</v>
      </c>
      <c r="J93" s="12" t="s">
        <v>19</v>
      </c>
      <c r="K93" s="13">
        <v>40987</v>
      </c>
      <c r="L93" s="13">
        <v>40969</v>
      </c>
      <c r="M93" s="15">
        <f t="shared" ca="1" si="17"/>
        <v>45910</v>
      </c>
      <c r="N93" s="13"/>
      <c r="O93" s="13"/>
      <c r="P93" s="13"/>
      <c r="Q93" s="12"/>
      <c r="R93" s="12">
        <f t="shared" si="18"/>
        <v>82</v>
      </c>
      <c r="S93" s="25">
        <v>43438</v>
      </c>
      <c r="T93" s="12" t="s">
        <v>37</v>
      </c>
      <c r="U93" s="60">
        <f>DATEDIF(L93,S93,"M")+1-Q93</f>
        <v>82</v>
      </c>
      <c r="V93" s="53" t="str">
        <f>IF(U93&gt;51,"Completed:Delayed"," Completed:On time")</f>
        <v>Completed:Delayed</v>
      </c>
      <c r="W93" s="56">
        <f>DATEDIF(K93,S93,"M")+1-Q93</f>
        <v>81</v>
      </c>
    </row>
    <row r="94" spans="1:23" ht="25.35" customHeight="1">
      <c r="A94" s="12">
        <v>93</v>
      </c>
      <c r="B94" s="12" t="s">
        <v>401</v>
      </c>
      <c r="C94" s="12" t="s">
        <v>402</v>
      </c>
      <c r="D94" s="12" t="s">
        <v>403</v>
      </c>
      <c r="E94" s="12" t="s">
        <v>404</v>
      </c>
      <c r="F94" s="12" t="s">
        <v>41</v>
      </c>
      <c r="G94" s="12">
        <v>1</v>
      </c>
      <c r="H94" s="12" t="s">
        <v>67</v>
      </c>
      <c r="I94" s="12" t="s">
        <v>15</v>
      </c>
      <c r="J94" s="12" t="s">
        <v>15</v>
      </c>
      <c r="K94" s="13">
        <v>40609</v>
      </c>
      <c r="L94" s="13">
        <v>40634</v>
      </c>
      <c r="M94" s="15">
        <f t="shared" ca="1" si="17"/>
        <v>45910</v>
      </c>
      <c r="N94" s="13"/>
      <c r="O94" s="13"/>
      <c r="P94" s="13"/>
      <c r="Q94" s="12"/>
      <c r="R94" s="12">
        <f t="shared" si="18"/>
        <v>35</v>
      </c>
      <c r="S94" s="25">
        <v>41671</v>
      </c>
      <c r="T94" s="12" t="s">
        <v>37</v>
      </c>
      <c r="U94" s="60">
        <f>DATEDIF(L94,S94,"M")+1-Q94</f>
        <v>35</v>
      </c>
      <c r="V94" s="53" t="str">
        <f>IF(U94&gt;51,"Completed:Delayed"," Completed:On time")</f>
        <v xml:space="preserve"> Completed:On time</v>
      </c>
      <c r="W94" s="56">
        <f>DATEDIF(K94,S94,"M")+1-Q94</f>
        <v>35</v>
      </c>
    </row>
    <row r="95" spans="1:23" ht="25.35" customHeight="1">
      <c r="A95" s="12">
        <v>94</v>
      </c>
      <c r="B95" s="12" t="s">
        <v>405</v>
      </c>
      <c r="C95" s="12" t="s">
        <v>406</v>
      </c>
      <c r="D95" s="12" t="s">
        <v>407</v>
      </c>
      <c r="E95" s="12" t="s">
        <v>408</v>
      </c>
      <c r="F95" s="12" t="s">
        <v>40</v>
      </c>
      <c r="G95" s="12">
        <v>3</v>
      </c>
      <c r="H95" s="12" t="s">
        <v>131</v>
      </c>
      <c r="I95" s="12" t="s">
        <v>12</v>
      </c>
      <c r="J95" s="12" t="s">
        <v>17</v>
      </c>
      <c r="K95" s="13">
        <v>41432</v>
      </c>
      <c r="L95" s="13">
        <v>41334</v>
      </c>
      <c r="M95" s="15">
        <f t="shared" ca="1" si="17"/>
        <v>45910</v>
      </c>
      <c r="N95" s="13"/>
      <c r="O95" s="13"/>
      <c r="P95" s="13"/>
      <c r="Q95" s="12"/>
      <c r="R95" s="12">
        <f t="shared" si="18"/>
        <v>50</v>
      </c>
      <c r="S95" s="25">
        <v>42855</v>
      </c>
      <c r="T95" s="12" t="s">
        <v>37</v>
      </c>
      <c r="U95" s="60">
        <f>DATEDIF(L95,S95,"M")+1-Q95</f>
        <v>50</v>
      </c>
      <c r="V95" s="53" t="str">
        <f>IF(U95&gt;51,"Completed:Delayed"," Completed:On time")</f>
        <v xml:space="preserve"> Completed:On time</v>
      </c>
      <c r="W95" s="56">
        <f>DATEDIF(K95,S95,"M")+1-Q95</f>
        <v>47</v>
      </c>
    </row>
    <row r="96" spans="1:23" ht="25.35" hidden="1" customHeight="1">
      <c r="A96" s="12">
        <v>95</v>
      </c>
      <c r="B96" s="12" t="s">
        <v>409</v>
      </c>
      <c r="C96" s="12" t="s">
        <v>410</v>
      </c>
      <c r="D96" s="12" t="s">
        <v>411</v>
      </c>
      <c r="E96" s="12" t="s">
        <v>412</v>
      </c>
      <c r="F96" s="12" t="s">
        <v>41</v>
      </c>
      <c r="G96" s="12">
        <v>5</v>
      </c>
      <c r="H96" s="12" t="s">
        <v>131</v>
      </c>
      <c r="I96" s="12" t="s">
        <v>12</v>
      </c>
      <c r="J96" s="12" t="s">
        <v>12</v>
      </c>
      <c r="K96" s="13">
        <v>41883</v>
      </c>
      <c r="L96" s="13">
        <v>42064</v>
      </c>
      <c r="M96" s="15">
        <f t="shared" ca="1" si="17"/>
        <v>45910</v>
      </c>
      <c r="N96" s="14">
        <f ca="1">DATEDIF(L96,M96,"M") +1</f>
        <v>127</v>
      </c>
      <c r="O96" s="43"/>
      <c r="P96" s="14"/>
      <c r="Q96" s="14"/>
      <c r="R96" s="12">
        <f t="shared" ca="1" si="18"/>
        <v>127</v>
      </c>
      <c r="S96" s="25"/>
      <c r="T96" s="12" t="s">
        <v>43</v>
      </c>
      <c r="U96" s="53" t="str">
        <f ca="1">IF(N96&gt;60,"In progress: Above 60 months","In progress: Below 60 Months")</f>
        <v>In progress: Above 60 months</v>
      </c>
      <c r="V96" s="53" t="str">
        <f ca="1">IF(N96&gt;60,"In progress: Above 60 months","In progress: Below 60 Months")</f>
        <v>In progress: Above 60 months</v>
      </c>
      <c r="W96" s="56"/>
    </row>
    <row r="97" spans="1:23" ht="25.35" customHeight="1">
      <c r="A97" s="12">
        <v>96</v>
      </c>
      <c r="B97" s="12" t="s">
        <v>413</v>
      </c>
      <c r="C97" s="12" t="s">
        <v>406</v>
      </c>
      <c r="D97" s="12" t="s">
        <v>414</v>
      </c>
      <c r="E97" s="12" t="s">
        <v>415</v>
      </c>
      <c r="F97" s="12" t="s">
        <v>40</v>
      </c>
      <c r="G97" s="12">
        <v>7</v>
      </c>
      <c r="H97" s="12" t="s">
        <v>106</v>
      </c>
      <c r="I97" s="12" t="s">
        <v>19</v>
      </c>
      <c r="J97" s="12" t="s">
        <v>19</v>
      </c>
      <c r="K97" s="13">
        <v>42443</v>
      </c>
      <c r="L97" s="13">
        <v>42795</v>
      </c>
      <c r="M97" s="15">
        <f t="shared" ca="1" si="17"/>
        <v>45910</v>
      </c>
      <c r="N97" s="14"/>
      <c r="O97" s="43"/>
      <c r="P97" s="14"/>
      <c r="Q97" s="14"/>
      <c r="R97" s="12">
        <f t="shared" si="18"/>
        <v>73</v>
      </c>
      <c r="S97" s="25">
        <v>44995</v>
      </c>
      <c r="T97" s="12" t="s">
        <v>37</v>
      </c>
      <c r="U97" s="60">
        <f>DATEDIF(L97,S97,"M")+1-Q97</f>
        <v>73</v>
      </c>
      <c r="V97" s="53" t="str">
        <f>IF(U97&gt;51,"Completed:Delayed"," Completed:On time")</f>
        <v>Completed:Delayed</v>
      </c>
      <c r="W97" s="56">
        <f>DATEDIF(K97,S97,"M")+1-Q97</f>
        <v>84</v>
      </c>
    </row>
    <row r="98" spans="1:23" ht="25.35" customHeight="1">
      <c r="A98" s="12">
        <v>97</v>
      </c>
      <c r="B98" s="12" t="s">
        <v>416</v>
      </c>
      <c r="C98" s="12" t="s">
        <v>417</v>
      </c>
      <c r="D98" s="12"/>
      <c r="E98" s="12" t="s">
        <v>418</v>
      </c>
      <c r="F98" s="12" t="s">
        <v>40</v>
      </c>
      <c r="G98" s="12">
        <v>8</v>
      </c>
      <c r="H98" s="12" t="s">
        <v>120</v>
      </c>
      <c r="I98" s="12" t="s">
        <v>18</v>
      </c>
      <c r="J98" s="12" t="s">
        <v>19</v>
      </c>
      <c r="K98" s="13">
        <v>43403</v>
      </c>
      <c r="L98" s="13">
        <v>43160</v>
      </c>
      <c r="M98" s="15">
        <f t="shared" ca="1" si="17"/>
        <v>45910</v>
      </c>
      <c r="N98" s="14"/>
      <c r="O98" s="25">
        <v>43952</v>
      </c>
      <c r="P98" s="25">
        <v>44043</v>
      </c>
      <c r="Q98" s="14">
        <v>3</v>
      </c>
      <c r="R98" s="12">
        <f t="shared" si="18"/>
        <v>72</v>
      </c>
      <c r="S98" s="25">
        <v>45434</v>
      </c>
      <c r="T98" s="12" t="s">
        <v>37</v>
      </c>
      <c r="U98" s="60">
        <f>DATEDIF(L98,S98,"M")+1-Q98</f>
        <v>72</v>
      </c>
      <c r="V98" s="53" t="str">
        <f>IF(U98&gt;51,"Completed:Delayed"," Completed:On time")</f>
        <v>Completed:Delayed</v>
      </c>
      <c r="W98" s="56">
        <f>DATEDIF(K98,S98,"M")+1-Q98</f>
        <v>64</v>
      </c>
    </row>
    <row r="99" spans="1:23" ht="25.35" customHeight="1">
      <c r="A99" s="12">
        <v>98</v>
      </c>
      <c r="B99" s="12" t="s">
        <v>419</v>
      </c>
      <c r="C99" s="12" t="s">
        <v>420</v>
      </c>
      <c r="D99" s="12"/>
      <c r="E99" s="12" t="s">
        <v>421</v>
      </c>
      <c r="F99" s="12" t="s">
        <v>41</v>
      </c>
      <c r="G99" s="12">
        <v>6</v>
      </c>
      <c r="H99" s="12" t="s">
        <v>124</v>
      </c>
      <c r="I99" s="12" t="s">
        <v>16</v>
      </c>
      <c r="J99" s="12" t="s">
        <v>19</v>
      </c>
      <c r="K99" s="13">
        <v>42622</v>
      </c>
      <c r="L99" s="13">
        <v>42430</v>
      </c>
      <c r="M99" s="15">
        <f t="shared" ca="1" si="17"/>
        <v>45910</v>
      </c>
      <c r="N99" s="14">
        <f ca="1">DATEDIF(L99,M99,"M") +1</f>
        <v>115</v>
      </c>
      <c r="O99" s="43"/>
      <c r="P99" s="14"/>
      <c r="Q99" s="14"/>
      <c r="R99" s="12">
        <f t="shared" ca="1" si="18"/>
        <v>115</v>
      </c>
      <c r="S99" s="25">
        <v>45610</v>
      </c>
      <c r="T99" s="12" t="s">
        <v>37</v>
      </c>
      <c r="U99" s="60">
        <f>DATEDIF(L99,S99,"M")+1-Q99</f>
        <v>105</v>
      </c>
      <c r="V99" s="53" t="str">
        <f>IF(U99&gt;51,"Completed:Delayed"," Completed:On time")</f>
        <v>Completed:Delayed</v>
      </c>
      <c r="W99" s="56">
        <f>DATEDIF(K99,S99,"M")+1-Q99</f>
        <v>99</v>
      </c>
    </row>
    <row r="100" spans="1:23" ht="25.35" customHeight="1">
      <c r="A100" s="12">
        <v>99</v>
      </c>
      <c r="B100" s="12" t="s">
        <v>422</v>
      </c>
      <c r="C100" s="12" t="s">
        <v>423</v>
      </c>
      <c r="D100" s="12" t="s">
        <v>424</v>
      </c>
      <c r="E100" s="12" t="s">
        <v>425</v>
      </c>
      <c r="F100" s="12" t="s">
        <v>40</v>
      </c>
      <c r="G100" s="12">
        <v>5</v>
      </c>
      <c r="H100" s="12" t="s">
        <v>116</v>
      </c>
      <c r="I100" s="12" t="s">
        <v>11</v>
      </c>
      <c r="J100" s="12" t="s">
        <v>11</v>
      </c>
      <c r="K100" s="13">
        <v>42765</v>
      </c>
      <c r="L100" s="13">
        <v>42064</v>
      </c>
      <c r="M100" s="15">
        <f t="shared" ca="1" si="17"/>
        <v>45910</v>
      </c>
      <c r="N100" s="13"/>
      <c r="O100" s="13"/>
      <c r="P100" s="13"/>
      <c r="Q100" s="12"/>
      <c r="R100" s="12">
        <f t="shared" si="18"/>
        <v>75</v>
      </c>
      <c r="S100" s="25">
        <v>44333</v>
      </c>
      <c r="T100" s="12" t="s">
        <v>37</v>
      </c>
      <c r="U100" s="60">
        <f>DATEDIF(L100,S100,"M")+1-Q100</f>
        <v>75</v>
      </c>
      <c r="V100" s="53" t="str">
        <f>IF(U100&gt;51,"Completed:Delayed"," Completed:On time")</f>
        <v>Completed:Delayed</v>
      </c>
      <c r="W100" s="56">
        <f>DATEDIF(K100,S100,"M")+1-Q100</f>
        <v>52</v>
      </c>
    </row>
    <row r="101" spans="1:23" ht="25.35" customHeight="1">
      <c r="A101" s="12">
        <v>100</v>
      </c>
      <c r="B101" s="12" t="s">
        <v>426</v>
      </c>
      <c r="C101" s="12" t="s">
        <v>427</v>
      </c>
      <c r="D101" s="12" t="s">
        <v>428</v>
      </c>
      <c r="E101" s="12" t="s">
        <v>429</v>
      </c>
      <c r="F101" s="12" t="s">
        <v>40</v>
      </c>
      <c r="G101" s="12">
        <v>4</v>
      </c>
      <c r="H101" s="12" t="s">
        <v>120</v>
      </c>
      <c r="I101" s="12" t="s">
        <v>18</v>
      </c>
      <c r="J101" s="12" t="s">
        <v>11</v>
      </c>
      <c r="K101" s="13">
        <v>42353</v>
      </c>
      <c r="L101" s="13">
        <v>41699</v>
      </c>
      <c r="M101" s="15">
        <f t="shared" ca="1" si="17"/>
        <v>45910</v>
      </c>
      <c r="N101" s="13"/>
      <c r="O101" s="13"/>
      <c r="P101" s="13"/>
      <c r="Q101" s="12"/>
      <c r="R101" s="12">
        <f t="shared" si="18"/>
        <v>87</v>
      </c>
      <c r="S101" s="25">
        <v>44333</v>
      </c>
      <c r="T101" s="12" t="s">
        <v>37</v>
      </c>
      <c r="U101" s="60">
        <f>DATEDIF(L101,S101,"M")+1-Q101</f>
        <v>87</v>
      </c>
      <c r="V101" s="53" t="str">
        <f>IF(U101&gt;51,"Completed:Delayed"," Completed:On time")</f>
        <v>Completed:Delayed</v>
      </c>
      <c r="W101" s="56">
        <f>DATEDIF(K101,S101,"M")+1-Q101</f>
        <v>66</v>
      </c>
    </row>
    <row r="102" spans="1:23" ht="25.35" customHeight="1">
      <c r="A102" s="12">
        <v>101</v>
      </c>
      <c r="B102" s="12" t="s">
        <v>430</v>
      </c>
      <c r="C102" s="12" t="s">
        <v>431</v>
      </c>
      <c r="D102" s="12" t="s">
        <v>204</v>
      </c>
      <c r="E102" s="12" t="s">
        <v>432</v>
      </c>
      <c r="F102" s="12" t="s">
        <v>41</v>
      </c>
      <c r="G102" s="12">
        <v>3</v>
      </c>
      <c r="H102" s="12" t="s">
        <v>116</v>
      </c>
      <c r="I102" s="12" t="s">
        <v>11</v>
      </c>
      <c r="J102" s="12" t="s">
        <v>11</v>
      </c>
      <c r="K102" s="13">
        <v>41163</v>
      </c>
      <c r="L102" s="13">
        <v>41334</v>
      </c>
      <c r="M102" s="15">
        <f t="shared" ca="1" si="17"/>
        <v>45910</v>
      </c>
      <c r="N102" s="13"/>
      <c r="O102" s="13"/>
      <c r="P102" s="13"/>
      <c r="Q102" s="12"/>
      <c r="R102" s="12">
        <f t="shared" si="18"/>
        <v>37</v>
      </c>
      <c r="S102" s="25">
        <v>42460</v>
      </c>
      <c r="T102" s="12" t="s">
        <v>37</v>
      </c>
      <c r="U102" s="60">
        <f t="shared" ref="U102:U126" si="22">DATEDIF(L102,S102,"M")+1-Q102</f>
        <v>37</v>
      </c>
      <c r="V102" s="53" t="str">
        <f t="shared" ref="V102:V126" si="23">IF(U102&gt;51,"Completed:Delayed"," Completed:On time")</f>
        <v xml:space="preserve"> Completed:On time</v>
      </c>
      <c r="W102" s="56">
        <f t="shared" ref="W102:W126" si="24">DATEDIF(K102,S102,"M")+1-Q102</f>
        <v>43</v>
      </c>
    </row>
    <row r="103" spans="1:23" ht="25.35" customHeight="1">
      <c r="A103" s="12">
        <v>102</v>
      </c>
      <c r="B103" s="12" t="s">
        <v>433</v>
      </c>
      <c r="C103" s="12" t="s">
        <v>434</v>
      </c>
      <c r="D103" s="12" t="s">
        <v>435</v>
      </c>
      <c r="E103" s="12" t="s">
        <v>165</v>
      </c>
      <c r="F103" s="12" t="s">
        <v>40</v>
      </c>
      <c r="G103" s="12">
        <v>7</v>
      </c>
      <c r="H103" s="12" t="s">
        <v>131</v>
      </c>
      <c r="I103" s="12" t="s">
        <v>17</v>
      </c>
      <c r="J103" s="12" t="s">
        <v>19</v>
      </c>
      <c r="K103" s="13">
        <v>42916</v>
      </c>
      <c r="L103" s="13">
        <v>42795</v>
      </c>
      <c r="M103" s="15">
        <f t="shared" ca="1" si="17"/>
        <v>45910</v>
      </c>
      <c r="N103" s="14"/>
      <c r="O103" s="43"/>
      <c r="P103" s="14"/>
      <c r="Q103" s="14"/>
      <c r="R103" s="12">
        <f t="shared" si="18"/>
        <v>79</v>
      </c>
      <c r="S103" s="25">
        <v>45195</v>
      </c>
      <c r="T103" s="12" t="s">
        <v>37</v>
      </c>
      <c r="U103" s="60">
        <f t="shared" si="22"/>
        <v>79</v>
      </c>
      <c r="V103" s="53" t="str">
        <f t="shared" si="23"/>
        <v>Completed:Delayed</v>
      </c>
      <c r="W103" s="56">
        <f t="shared" si="24"/>
        <v>75</v>
      </c>
    </row>
    <row r="104" spans="1:23" ht="25.35" customHeight="1">
      <c r="A104" s="12">
        <v>103</v>
      </c>
      <c r="B104" s="12" t="s">
        <v>436</v>
      </c>
      <c r="C104" s="12" t="s">
        <v>437</v>
      </c>
      <c r="D104" s="12" t="s">
        <v>438</v>
      </c>
      <c r="E104" s="12" t="s">
        <v>439</v>
      </c>
      <c r="F104" s="12" t="s">
        <v>41</v>
      </c>
      <c r="G104" s="12">
        <v>1</v>
      </c>
      <c r="H104" s="12" t="s">
        <v>106</v>
      </c>
      <c r="I104" s="12" t="s">
        <v>19</v>
      </c>
      <c r="J104" s="12" t="s">
        <v>19</v>
      </c>
      <c r="K104" s="13">
        <v>40638</v>
      </c>
      <c r="L104" s="13">
        <v>40634</v>
      </c>
      <c r="M104" s="15">
        <f t="shared" ca="1" si="17"/>
        <v>45910</v>
      </c>
      <c r="N104" s="13"/>
      <c r="O104" s="13"/>
      <c r="P104" s="13"/>
      <c r="Q104" s="12"/>
      <c r="R104" s="12">
        <f t="shared" si="18"/>
        <v>88</v>
      </c>
      <c r="S104" s="25">
        <v>43285</v>
      </c>
      <c r="T104" s="12" t="s">
        <v>37</v>
      </c>
      <c r="U104" s="60">
        <f t="shared" si="22"/>
        <v>88</v>
      </c>
      <c r="V104" s="53" t="str">
        <f t="shared" si="23"/>
        <v>Completed:Delayed</v>
      </c>
      <c r="W104" s="56">
        <f t="shared" si="24"/>
        <v>87</v>
      </c>
    </row>
    <row r="105" spans="1:23" ht="25.35" customHeight="1">
      <c r="A105" s="12">
        <v>104</v>
      </c>
      <c r="B105" s="12" t="s">
        <v>440</v>
      </c>
      <c r="C105" s="12" t="s">
        <v>441</v>
      </c>
      <c r="D105" s="12" t="s">
        <v>114</v>
      </c>
      <c r="E105" s="12" t="s">
        <v>442</v>
      </c>
      <c r="F105" s="12" t="s">
        <v>41</v>
      </c>
      <c r="G105" s="12">
        <v>10</v>
      </c>
      <c r="H105" s="12" t="s">
        <v>106</v>
      </c>
      <c r="I105" s="12" t="s">
        <v>19</v>
      </c>
      <c r="J105" s="12" t="s">
        <v>19</v>
      </c>
      <c r="K105" s="13">
        <v>43660</v>
      </c>
      <c r="L105" s="13">
        <v>43891</v>
      </c>
      <c r="M105" s="15">
        <f t="shared" ca="1" si="17"/>
        <v>45910</v>
      </c>
      <c r="N105" s="14">
        <f ca="1">DATEDIF(L105,M105,"M") +1</f>
        <v>67</v>
      </c>
      <c r="O105" s="43"/>
      <c r="P105" s="14"/>
      <c r="Q105" s="14"/>
      <c r="R105" s="12">
        <f t="shared" ca="1" si="18"/>
        <v>67</v>
      </c>
      <c r="S105" s="25">
        <v>45596</v>
      </c>
      <c r="T105" s="12" t="s">
        <v>37</v>
      </c>
      <c r="U105" s="60">
        <f t="shared" si="22"/>
        <v>56</v>
      </c>
      <c r="V105" s="53" t="str">
        <f t="shared" si="23"/>
        <v>Completed:Delayed</v>
      </c>
      <c r="W105" s="56">
        <f t="shared" si="24"/>
        <v>64</v>
      </c>
    </row>
    <row r="106" spans="1:23" ht="25.35" customHeight="1">
      <c r="A106" s="12">
        <v>105</v>
      </c>
      <c r="B106" s="12" t="s">
        <v>443</v>
      </c>
      <c r="C106" s="12" t="s">
        <v>444</v>
      </c>
      <c r="D106" s="12" t="s">
        <v>445</v>
      </c>
      <c r="E106" s="12" t="s">
        <v>446</v>
      </c>
      <c r="F106" s="12" t="s">
        <v>41</v>
      </c>
      <c r="G106" s="12">
        <v>6</v>
      </c>
      <c r="H106" s="12" t="s">
        <v>124</v>
      </c>
      <c r="I106" s="12" t="s">
        <v>16</v>
      </c>
      <c r="J106" s="12" t="s">
        <v>16</v>
      </c>
      <c r="K106" s="13">
        <v>41828</v>
      </c>
      <c r="L106" s="13">
        <v>42430</v>
      </c>
      <c r="M106" s="15">
        <f t="shared" ca="1" si="17"/>
        <v>45910</v>
      </c>
      <c r="N106" s="13"/>
      <c r="O106" s="13"/>
      <c r="P106" s="13"/>
      <c r="Q106" s="12"/>
      <c r="R106" s="12">
        <f t="shared" si="18"/>
        <v>50</v>
      </c>
      <c r="S106" s="25">
        <v>43948</v>
      </c>
      <c r="T106" s="12" t="s">
        <v>37</v>
      </c>
      <c r="U106" s="60">
        <f t="shared" si="22"/>
        <v>50</v>
      </c>
      <c r="V106" s="53" t="str">
        <f t="shared" si="23"/>
        <v xml:space="preserve"> Completed:On time</v>
      </c>
      <c r="W106" s="56">
        <f t="shared" si="24"/>
        <v>70</v>
      </c>
    </row>
    <row r="107" spans="1:23" ht="25.35" customHeight="1">
      <c r="A107" s="12">
        <v>106</v>
      </c>
      <c r="B107" s="12" t="s">
        <v>447</v>
      </c>
      <c r="C107" s="12" t="s">
        <v>265</v>
      </c>
      <c r="D107" s="12" t="s">
        <v>448</v>
      </c>
      <c r="E107" s="12" t="s">
        <v>449</v>
      </c>
      <c r="F107" s="12" t="s">
        <v>40</v>
      </c>
      <c r="G107" s="12">
        <v>5</v>
      </c>
      <c r="H107" s="12" t="s">
        <v>67</v>
      </c>
      <c r="I107" s="12" t="s">
        <v>13</v>
      </c>
      <c r="J107" s="12" t="s">
        <v>13</v>
      </c>
      <c r="K107" s="13">
        <v>41744</v>
      </c>
      <c r="L107" s="13">
        <v>42064</v>
      </c>
      <c r="M107" s="15">
        <f t="shared" ca="1" si="17"/>
        <v>45910</v>
      </c>
      <c r="N107" s="13"/>
      <c r="O107" s="13"/>
      <c r="P107" s="13"/>
      <c r="Q107" s="12"/>
      <c r="R107" s="12">
        <f t="shared" si="18"/>
        <v>42</v>
      </c>
      <c r="S107" s="25">
        <v>43327</v>
      </c>
      <c r="T107" s="12" t="s">
        <v>37</v>
      </c>
      <c r="U107" s="60">
        <f t="shared" si="22"/>
        <v>42</v>
      </c>
      <c r="V107" s="53" t="str">
        <f t="shared" si="23"/>
        <v xml:space="preserve"> Completed:On time</v>
      </c>
      <c r="W107" s="56">
        <f t="shared" si="24"/>
        <v>53</v>
      </c>
    </row>
    <row r="108" spans="1:23" ht="25.35" customHeight="1">
      <c r="A108" s="12">
        <v>107</v>
      </c>
      <c r="B108" s="12" t="s">
        <v>450</v>
      </c>
      <c r="C108" s="12" t="s">
        <v>451</v>
      </c>
      <c r="D108" s="12"/>
      <c r="E108" s="12" t="s">
        <v>452</v>
      </c>
      <c r="F108" s="12" t="s">
        <v>40</v>
      </c>
      <c r="G108" s="12">
        <v>9</v>
      </c>
      <c r="H108" s="12" t="s">
        <v>106</v>
      </c>
      <c r="I108" s="12" t="s">
        <v>19</v>
      </c>
      <c r="J108" s="12" t="s">
        <v>19</v>
      </c>
      <c r="K108" s="13">
        <v>43528</v>
      </c>
      <c r="L108" s="13">
        <v>43525</v>
      </c>
      <c r="M108" s="15">
        <f t="shared" ca="1" si="17"/>
        <v>45910</v>
      </c>
      <c r="N108" s="14">
        <f ca="1">DATEDIF(L108,M108,"M") +1</f>
        <v>79</v>
      </c>
      <c r="O108" s="43"/>
      <c r="P108" s="14"/>
      <c r="Q108" s="14"/>
      <c r="R108" s="12">
        <f t="shared" ca="1" si="18"/>
        <v>79</v>
      </c>
      <c r="S108" s="25">
        <v>45443</v>
      </c>
      <c r="T108" s="12" t="s">
        <v>37</v>
      </c>
      <c r="U108" s="60">
        <f t="shared" si="22"/>
        <v>63</v>
      </c>
      <c r="V108" s="53" t="str">
        <f t="shared" si="23"/>
        <v>Completed:Delayed</v>
      </c>
      <c r="W108" s="56">
        <f t="shared" si="24"/>
        <v>63</v>
      </c>
    </row>
    <row r="109" spans="1:23" ht="25.35" customHeight="1">
      <c r="A109" s="12">
        <v>108</v>
      </c>
      <c r="B109" s="12" t="s">
        <v>453</v>
      </c>
      <c r="C109" s="12" t="s">
        <v>454</v>
      </c>
      <c r="D109" s="12" t="s">
        <v>455</v>
      </c>
      <c r="E109" s="12" t="s">
        <v>456</v>
      </c>
      <c r="F109" s="12" t="s">
        <v>41</v>
      </c>
      <c r="G109" s="12">
        <v>6</v>
      </c>
      <c r="H109" s="12" t="s">
        <v>67</v>
      </c>
      <c r="I109" s="12" t="s">
        <v>15</v>
      </c>
      <c r="J109" s="12" t="s">
        <v>15</v>
      </c>
      <c r="K109" s="13">
        <v>41358</v>
      </c>
      <c r="L109" s="13">
        <v>42430</v>
      </c>
      <c r="M109" s="15">
        <f t="shared" ca="1" si="17"/>
        <v>45910</v>
      </c>
      <c r="N109" s="13"/>
      <c r="O109" s="13"/>
      <c r="P109" s="13"/>
      <c r="Q109" s="12"/>
      <c r="R109" s="12">
        <f t="shared" si="18"/>
        <v>38</v>
      </c>
      <c r="S109" s="25">
        <v>43585</v>
      </c>
      <c r="T109" s="12" t="s">
        <v>37</v>
      </c>
      <c r="U109" s="60">
        <f t="shared" si="22"/>
        <v>38</v>
      </c>
      <c r="V109" s="53" t="str">
        <f t="shared" si="23"/>
        <v xml:space="preserve"> Completed:On time</v>
      </c>
      <c r="W109" s="56">
        <f t="shared" si="24"/>
        <v>74</v>
      </c>
    </row>
    <row r="110" spans="1:23" ht="25.35" customHeight="1">
      <c r="A110" s="12">
        <v>109</v>
      </c>
      <c r="B110" s="12" t="s">
        <v>457</v>
      </c>
      <c r="C110" s="12" t="s">
        <v>458</v>
      </c>
      <c r="D110" s="12" t="s">
        <v>459</v>
      </c>
      <c r="E110" s="12" t="s">
        <v>322</v>
      </c>
      <c r="F110" s="12" t="s">
        <v>40</v>
      </c>
      <c r="G110" s="12">
        <v>8</v>
      </c>
      <c r="H110" s="12" t="s">
        <v>106</v>
      </c>
      <c r="I110" s="12" t="s">
        <v>19</v>
      </c>
      <c r="J110" s="12" t="s">
        <v>19</v>
      </c>
      <c r="K110" s="13">
        <v>43313</v>
      </c>
      <c r="L110" s="13">
        <v>43160</v>
      </c>
      <c r="M110" s="15">
        <f t="shared" ca="1" si="17"/>
        <v>45910</v>
      </c>
      <c r="N110" s="14">
        <f ca="1">DATEDIF(L110,M110,"M") +1</f>
        <v>91</v>
      </c>
      <c r="O110" s="43"/>
      <c r="P110" s="14"/>
      <c r="Q110" s="14"/>
      <c r="R110" s="12">
        <f t="shared" ca="1" si="18"/>
        <v>91</v>
      </c>
      <c r="S110" s="25">
        <v>45610</v>
      </c>
      <c r="T110" s="12" t="s">
        <v>37</v>
      </c>
      <c r="U110" s="60">
        <f t="shared" si="22"/>
        <v>81</v>
      </c>
      <c r="V110" s="53" t="str">
        <f t="shared" si="23"/>
        <v>Completed:Delayed</v>
      </c>
      <c r="W110" s="56">
        <f t="shared" si="24"/>
        <v>76</v>
      </c>
    </row>
    <row r="111" spans="1:23" ht="25.35" customHeight="1">
      <c r="A111" s="12">
        <v>110</v>
      </c>
      <c r="B111" s="12" t="s">
        <v>460</v>
      </c>
      <c r="C111" s="12" t="s">
        <v>461</v>
      </c>
      <c r="D111" s="12"/>
      <c r="E111" s="12" t="s">
        <v>462</v>
      </c>
      <c r="F111" s="12" t="s">
        <v>41</v>
      </c>
      <c r="G111" s="12">
        <v>5</v>
      </c>
      <c r="H111" s="12" t="s">
        <v>124</v>
      </c>
      <c r="I111" s="12" t="s">
        <v>16</v>
      </c>
      <c r="J111" s="12" t="s">
        <v>16</v>
      </c>
      <c r="K111" s="13">
        <v>42079</v>
      </c>
      <c r="L111" s="13">
        <v>42064</v>
      </c>
      <c r="M111" s="15">
        <f t="shared" ca="1" si="17"/>
        <v>45910</v>
      </c>
      <c r="N111" s="13"/>
      <c r="O111" s="13"/>
      <c r="P111" s="13"/>
      <c r="Q111" s="12"/>
      <c r="R111" s="12">
        <f t="shared" si="18"/>
        <v>61</v>
      </c>
      <c r="S111" s="25">
        <v>43909</v>
      </c>
      <c r="T111" s="12" t="s">
        <v>37</v>
      </c>
      <c r="U111" s="60">
        <f t="shared" si="22"/>
        <v>61</v>
      </c>
      <c r="V111" s="53" t="str">
        <f t="shared" si="23"/>
        <v>Completed:Delayed</v>
      </c>
      <c r="W111" s="56">
        <f t="shared" si="24"/>
        <v>61</v>
      </c>
    </row>
    <row r="112" spans="1:23" ht="25.35" customHeight="1">
      <c r="A112" s="12">
        <v>111</v>
      </c>
      <c r="B112" s="12" t="s">
        <v>463</v>
      </c>
      <c r="C112" s="12" t="s">
        <v>464</v>
      </c>
      <c r="D112" s="12" t="s">
        <v>465</v>
      </c>
      <c r="E112" s="12" t="s">
        <v>466</v>
      </c>
      <c r="F112" s="12" t="s">
        <v>40</v>
      </c>
      <c r="G112" s="12">
        <v>6</v>
      </c>
      <c r="H112" s="12" t="s">
        <v>67</v>
      </c>
      <c r="I112" s="12" t="s">
        <v>13</v>
      </c>
      <c r="J112" s="12" t="s">
        <v>13</v>
      </c>
      <c r="K112" s="13">
        <v>41862</v>
      </c>
      <c r="L112" s="13">
        <v>42430</v>
      </c>
      <c r="M112" s="15">
        <f t="shared" ca="1" si="17"/>
        <v>45910</v>
      </c>
      <c r="N112" s="13"/>
      <c r="O112" s="13"/>
      <c r="P112" s="13"/>
      <c r="Q112" s="12"/>
      <c r="R112" s="12">
        <f t="shared" si="18"/>
        <v>46</v>
      </c>
      <c r="S112" s="25">
        <v>43813</v>
      </c>
      <c r="T112" s="12" t="s">
        <v>37</v>
      </c>
      <c r="U112" s="60">
        <f t="shared" si="22"/>
        <v>46</v>
      </c>
      <c r="V112" s="53" t="str">
        <f t="shared" si="23"/>
        <v xml:space="preserve"> Completed:On time</v>
      </c>
      <c r="W112" s="56">
        <f t="shared" si="24"/>
        <v>65</v>
      </c>
    </row>
    <row r="113" spans="1:23" ht="25.35" customHeight="1">
      <c r="A113" s="12">
        <v>112</v>
      </c>
      <c r="B113" s="12" t="s">
        <v>467</v>
      </c>
      <c r="C113" s="12" t="s">
        <v>468</v>
      </c>
      <c r="D113" s="12" t="s">
        <v>469</v>
      </c>
      <c r="E113" s="12" t="s">
        <v>470</v>
      </c>
      <c r="F113" s="12" t="s">
        <v>41</v>
      </c>
      <c r="G113" s="12">
        <v>7</v>
      </c>
      <c r="H113" s="12" t="s">
        <v>124</v>
      </c>
      <c r="I113" s="12" t="s">
        <v>16</v>
      </c>
      <c r="J113" s="12" t="s">
        <v>16</v>
      </c>
      <c r="K113" s="13">
        <v>42704</v>
      </c>
      <c r="L113" s="13">
        <v>42795</v>
      </c>
      <c r="M113" s="15">
        <f t="shared" ca="1" si="17"/>
        <v>45910</v>
      </c>
      <c r="N113" s="13"/>
      <c r="O113" s="13"/>
      <c r="P113" s="13"/>
      <c r="Q113" s="12"/>
      <c r="R113" s="12">
        <f t="shared" si="18"/>
        <v>46</v>
      </c>
      <c r="S113" s="25">
        <v>44181</v>
      </c>
      <c r="T113" s="12" t="s">
        <v>37</v>
      </c>
      <c r="U113" s="60">
        <f t="shared" si="22"/>
        <v>46</v>
      </c>
      <c r="V113" s="53" t="str">
        <f t="shared" si="23"/>
        <v xml:space="preserve"> Completed:On time</v>
      </c>
      <c r="W113" s="56">
        <f t="shared" si="24"/>
        <v>49</v>
      </c>
    </row>
    <row r="114" spans="1:23" ht="25.35" customHeight="1">
      <c r="A114" s="12">
        <v>113</v>
      </c>
      <c r="B114" s="12" t="s">
        <v>471</v>
      </c>
      <c r="C114" s="12" t="s">
        <v>472</v>
      </c>
      <c r="D114" s="12" t="s">
        <v>388</v>
      </c>
      <c r="E114" s="12" t="s">
        <v>473</v>
      </c>
      <c r="F114" s="12" t="s">
        <v>41</v>
      </c>
      <c r="G114" s="12">
        <v>4</v>
      </c>
      <c r="H114" s="12" t="s">
        <v>131</v>
      </c>
      <c r="I114" s="12" t="s">
        <v>12</v>
      </c>
      <c r="J114" s="12" t="s">
        <v>17</v>
      </c>
      <c r="K114" s="13">
        <v>41642</v>
      </c>
      <c r="L114" s="13">
        <v>41699</v>
      </c>
      <c r="M114" s="15">
        <f t="shared" ca="1" si="17"/>
        <v>45910</v>
      </c>
      <c r="N114" s="13"/>
      <c r="O114" s="13"/>
      <c r="P114" s="13"/>
      <c r="Q114" s="12"/>
      <c r="R114" s="12">
        <f t="shared" si="18"/>
        <v>57</v>
      </c>
      <c r="S114" s="25">
        <v>43434</v>
      </c>
      <c r="T114" s="12" t="s">
        <v>37</v>
      </c>
      <c r="U114" s="60">
        <f t="shared" si="22"/>
        <v>57</v>
      </c>
      <c r="V114" s="53" t="str">
        <f t="shared" si="23"/>
        <v>Completed:Delayed</v>
      </c>
      <c r="W114" s="56">
        <f t="shared" si="24"/>
        <v>59</v>
      </c>
    </row>
    <row r="115" spans="1:23" ht="25.35" customHeight="1">
      <c r="A115" s="12">
        <v>114</v>
      </c>
      <c r="B115" s="12" t="s">
        <v>474</v>
      </c>
      <c r="C115" s="12" t="s">
        <v>475</v>
      </c>
      <c r="D115" s="12" t="s">
        <v>476</v>
      </c>
      <c r="E115" s="12" t="s">
        <v>477</v>
      </c>
      <c r="F115" s="12" t="s">
        <v>40</v>
      </c>
      <c r="G115" s="12">
        <v>6</v>
      </c>
      <c r="H115" s="12" t="s">
        <v>106</v>
      </c>
      <c r="I115" s="12" t="s">
        <v>19</v>
      </c>
      <c r="J115" s="12" t="s">
        <v>19</v>
      </c>
      <c r="K115" s="13">
        <v>42036</v>
      </c>
      <c r="L115" s="13">
        <v>42430</v>
      </c>
      <c r="M115" s="15">
        <f t="shared" ca="1" si="17"/>
        <v>45910</v>
      </c>
      <c r="N115" s="14"/>
      <c r="O115" s="43"/>
      <c r="P115" s="14"/>
      <c r="Q115" s="14"/>
      <c r="R115" s="12">
        <f t="shared" si="18"/>
        <v>76</v>
      </c>
      <c r="S115" s="25">
        <v>44718</v>
      </c>
      <c r="T115" s="12" t="s">
        <v>37</v>
      </c>
      <c r="U115" s="60">
        <f t="shared" si="22"/>
        <v>76</v>
      </c>
      <c r="V115" s="53" t="str">
        <f t="shared" si="23"/>
        <v>Completed:Delayed</v>
      </c>
      <c r="W115" s="56">
        <f t="shared" si="24"/>
        <v>89</v>
      </c>
    </row>
    <row r="116" spans="1:23" ht="25.35" customHeight="1">
      <c r="A116" s="12">
        <v>115</v>
      </c>
      <c r="B116" s="12" t="s">
        <v>478</v>
      </c>
      <c r="C116" s="12" t="s">
        <v>479</v>
      </c>
      <c r="D116" s="12" t="s">
        <v>96</v>
      </c>
      <c r="E116" s="12" t="s">
        <v>480</v>
      </c>
      <c r="F116" s="12" t="s">
        <v>40</v>
      </c>
      <c r="G116" s="12">
        <v>7</v>
      </c>
      <c r="H116" s="12" t="s">
        <v>111</v>
      </c>
      <c r="I116" s="12" t="s">
        <v>10</v>
      </c>
      <c r="J116" s="12" t="s">
        <v>19</v>
      </c>
      <c r="K116" s="13">
        <v>42825</v>
      </c>
      <c r="L116" s="13">
        <v>42795</v>
      </c>
      <c r="M116" s="15">
        <f t="shared" ca="1" si="17"/>
        <v>45910</v>
      </c>
      <c r="N116" s="14"/>
      <c r="O116" s="43"/>
      <c r="P116" s="14"/>
      <c r="Q116" s="14"/>
      <c r="R116" s="12">
        <f t="shared" si="18"/>
        <v>55</v>
      </c>
      <c r="S116" s="25">
        <v>44469</v>
      </c>
      <c r="T116" s="12" t="s">
        <v>37</v>
      </c>
      <c r="U116" s="60">
        <f t="shared" si="22"/>
        <v>55</v>
      </c>
      <c r="V116" s="53" t="str">
        <f t="shared" si="23"/>
        <v>Completed:Delayed</v>
      </c>
      <c r="W116" s="56">
        <f t="shared" si="24"/>
        <v>54</v>
      </c>
    </row>
    <row r="117" spans="1:23" ht="25.35" customHeight="1">
      <c r="A117" s="12">
        <v>116</v>
      </c>
      <c r="B117" s="12" t="s">
        <v>481</v>
      </c>
      <c r="C117" s="12" t="s">
        <v>74</v>
      </c>
      <c r="D117" s="12" t="s">
        <v>482</v>
      </c>
      <c r="E117" s="12" t="s">
        <v>483</v>
      </c>
      <c r="F117" s="12" t="s">
        <v>40</v>
      </c>
      <c r="G117" s="12">
        <v>8</v>
      </c>
      <c r="H117" s="12" t="s">
        <v>67</v>
      </c>
      <c r="I117" s="12" t="s">
        <v>15</v>
      </c>
      <c r="J117" s="12" t="s">
        <v>15</v>
      </c>
      <c r="K117" s="59">
        <v>42030</v>
      </c>
      <c r="L117" s="13">
        <v>43160</v>
      </c>
      <c r="M117" s="15">
        <f t="shared" ca="1" si="17"/>
        <v>45910</v>
      </c>
      <c r="N117" s="14"/>
      <c r="O117" s="43"/>
      <c r="P117" s="14"/>
      <c r="Q117" s="14"/>
      <c r="R117" s="12">
        <f t="shared" si="18"/>
        <v>46</v>
      </c>
      <c r="S117" s="25">
        <v>44544</v>
      </c>
      <c r="T117" s="12" t="s">
        <v>37</v>
      </c>
      <c r="U117" s="60">
        <f t="shared" si="22"/>
        <v>46</v>
      </c>
      <c r="V117" s="53" t="str">
        <f t="shared" si="23"/>
        <v xml:space="preserve"> Completed:On time</v>
      </c>
      <c r="W117" s="56">
        <f t="shared" si="24"/>
        <v>83</v>
      </c>
    </row>
    <row r="118" spans="1:23" ht="25.35" customHeight="1">
      <c r="A118" s="12">
        <v>117</v>
      </c>
      <c r="B118" s="12" t="s">
        <v>484</v>
      </c>
      <c r="C118" s="12" t="s">
        <v>485</v>
      </c>
      <c r="D118" s="12" t="s">
        <v>486</v>
      </c>
      <c r="E118" s="12" t="s">
        <v>487</v>
      </c>
      <c r="F118" s="12" t="s">
        <v>40</v>
      </c>
      <c r="G118" s="12">
        <v>5</v>
      </c>
      <c r="H118" s="12" t="s">
        <v>124</v>
      </c>
      <c r="I118" s="12" t="s">
        <v>16</v>
      </c>
      <c r="J118" s="12" t="s">
        <v>16</v>
      </c>
      <c r="K118" s="13">
        <v>42352</v>
      </c>
      <c r="L118" s="13">
        <v>42064</v>
      </c>
      <c r="M118" s="15">
        <f t="shared" ca="1" si="17"/>
        <v>45910</v>
      </c>
      <c r="N118" s="13"/>
      <c r="O118" s="13"/>
      <c r="P118" s="13"/>
      <c r="Q118" s="12"/>
      <c r="R118" s="12">
        <f t="shared" si="18"/>
        <v>57</v>
      </c>
      <c r="S118" s="25">
        <v>43799</v>
      </c>
      <c r="T118" s="12" t="s">
        <v>37</v>
      </c>
      <c r="U118" s="60">
        <f t="shared" si="22"/>
        <v>57</v>
      </c>
      <c r="V118" s="53" t="str">
        <f t="shared" si="23"/>
        <v>Completed:Delayed</v>
      </c>
      <c r="W118" s="56">
        <f t="shared" si="24"/>
        <v>48</v>
      </c>
    </row>
    <row r="119" spans="1:23" ht="25.35" customHeight="1">
      <c r="A119" s="12">
        <v>118</v>
      </c>
      <c r="B119" s="12" t="s">
        <v>488</v>
      </c>
      <c r="C119" s="12" t="s">
        <v>489</v>
      </c>
      <c r="D119" s="12"/>
      <c r="E119" s="12" t="s">
        <v>490</v>
      </c>
      <c r="F119" s="12" t="s">
        <v>40</v>
      </c>
      <c r="G119" s="12">
        <v>6</v>
      </c>
      <c r="H119" s="12" t="s">
        <v>120</v>
      </c>
      <c r="I119" s="12" t="s">
        <v>18</v>
      </c>
      <c r="J119" s="12" t="s">
        <v>19</v>
      </c>
      <c r="K119" s="13">
        <v>42782</v>
      </c>
      <c r="L119" s="13">
        <v>42430</v>
      </c>
      <c r="M119" s="15">
        <f t="shared" ca="1" si="17"/>
        <v>45910</v>
      </c>
      <c r="N119" s="13"/>
      <c r="O119" s="25">
        <v>43930</v>
      </c>
      <c r="P119" s="25">
        <v>44035</v>
      </c>
      <c r="Q119" s="12">
        <v>4</v>
      </c>
      <c r="R119" s="12">
        <f t="shared" si="18"/>
        <v>50</v>
      </c>
      <c r="S119" s="25">
        <v>44067</v>
      </c>
      <c r="T119" s="12" t="s">
        <v>37</v>
      </c>
      <c r="U119" s="60">
        <f t="shared" si="22"/>
        <v>50</v>
      </c>
      <c r="V119" s="53" t="str">
        <f t="shared" si="23"/>
        <v xml:space="preserve"> Completed:On time</v>
      </c>
      <c r="W119" s="56">
        <f t="shared" si="24"/>
        <v>39</v>
      </c>
    </row>
    <row r="120" spans="1:23" ht="25.35" customHeight="1">
      <c r="A120" s="12">
        <v>119</v>
      </c>
      <c r="B120" s="12" t="s">
        <v>491</v>
      </c>
      <c r="C120" s="12" t="s">
        <v>492</v>
      </c>
      <c r="D120" s="12" t="s">
        <v>114</v>
      </c>
      <c r="E120" s="12" t="s">
        <v>493</v>
      </c>
      <c r="F120" s="12" t="s">
        <v>40</v>
      </c>
      <c r="G120" s="12">
        <v>7</v>
      </c>
      <c r="H120" s="12" t="s">
        <v>120</v>
      </c>
      <c r="I120" s="12" t="s">
        <v>18</v>
      </c>
      <c r="J120" s="12" t="s">
        <v>19</v>
      </c>
      <c r="K120" s="13">
        <v>42917</v>
      </c>
      <c r="L120" s="13">
        <v>42795</v>
      </c>
      <c r="M120" s="15">
        <f t="shared" ca="1" si="17"/>
        <v>45910</v>
      </c>
      <c r="N120" s="13"/>
      <c r="O120" s="13"/>
      <c r="P120" s="13"/>
      <c r="Q120" s="12"/>
      <c r="R120" s="12">
        <f t="shared" si="18"/>
        <v>51</v>
      </c>
      <c r="S120" s="25">
        <v>44344</v>
      </c>
      <c r="T120" s="12" t="s">
        <v>37</v>
      </c>
      <c r="U120" s="60">
        <f t="shared" si="22"/>
        <v>51</v>
      </c>
      <c r="V120" s="53" t="str">
        <f t="shared" si="23"/>
        <v xml:space="preserve"> Completed:On time</v>
      </c>
      <c r="W120" s="56">
        <f t="shared" si="24"/>
        <v>47</v>
      </c>
    </row>
    <row r="121" spans="1:23" ht="25.35" customHeight="1">
      <c r="A121" s="12">
        <v>120</v>
      </c>
      <c r="B121" s="12" t="s">
        <v>494</v>
      </c>
      <c r="C121" s="12" t="s">
        <v>495</v>
      </c>
      <c r="D121" s="12"/>
      <c r="E121" s="12" t="s">
        <v>496</v>
      </c>
      <c r="F121" s="12" t="s">
        <v>40</v>
      </c>
      <c r="G121" s="12">
        <v>10</v>
      </c>
      <c r="H121" s="12" t="s">
        <v>497</v>
      </c>
      <c r="I121" s="12" t="s">
        <v>19</v>
      </c>
      <c r="J121" s="12" t="s">
        <v>19</v>
      </c>
      <c r="K121" s="13">
        <v>43865</v>
      </c>
      <c r="L121" s="13">
        <v>43891</v>
      </c>
      <c r="M121" s="15">
        <f t="shared" ca="1" si="17"/>
        <v>45910</v>
      </c>
      <c r="N121" s="14"/>
      <c r="O121" s="43"/>
      <c r="P121" s="14"/>
      <c r="Q121" s="14"/>
      <c r="R121" s="12">
        <f t="shared" si="18"/>
        <v>44</v>
      </c>
      <c r="S121" s="25">
        <v>45215</v>
      </c>
      <c r="T121" s="12" t="s">
        <v>37</v>
      </c>
      <c r="U121" s="60">
        <f t="shared" si="22"/>
        <v>44</v>
      </c>
      <c r="V121" s="53" t="str">
        <f t="shared" si="23"/>
        <v xml:space="preserve"> Completed:On time</v>
      </c>
      <c r="W121" s="56">
        <f t="shared" si="24"/>
        <v>45</v>
      </c>
    </row>
    <row r="122" spans="1:23" ht="25.35" customHeight="1">
      <c r="A122" s="12">
        <v>121</v>
      </c>
      <c r="B122" s="12" t="s">
        <v>498</v>
      </c>
      <c r="C122" s="12" t="s">
        <v>499</v>
      </c>
      <c r="D122" s="12" t="s">
        <v>500</v>
      </c>
      <c r="E122" s="12" t="s">
        <v>501</v>
      </c>
      <c r="F122" s="12" t="s">
        <v>40</v>
      </c>
      <c r="G122" s="12">
        <v>3</v>
      </c>
      <c r="H122" s="12" t="s">
        <v>116</v>
      </c>
      <c r="I122" s="12" t="s">
        <v>11</v>
      </c>
      <c r="J122" s="12" t="s">
        <v>11</v>
      </c>
      <c r="K122" s="13">
        <v>41325</v>
      </c>
      <c r="L122" s="13">
        <v>41334</v>
      </c>
      <c r="M122" s="15">
        <f t="shared" ca="1" si="17"/>
        <v>45910</v>
      </c>
      <c r="N122" s="14"/>
      <c r="O122" s="43"/>
      <c r="P122" s="14"/>
      <c r="Q122" s="14"/>
      <c r="R122" s="12">
        <f t="shared" si="18"/>
        <v>107</v>
      </c>
      <c r="S122" s="25">
        <v>44578</v>
      </c>
      <c r="T122" s="12" t="s">
        <v>37</v>
      </c>
      <c r="U122" s="60">
        <f t="shared" si="22"/>
        <v>107</v>
      </c>
      <c r="V122" s="53" t="str">
        <f t="shared" si="23"/>
        <v>Completed:Delayed</v>
      </c>
      <c r="W122" s="56">
        <f t="shared" si="24"/>
        <v>107</v>
      </c>
    </row>
    <row r="123" spans="1:23" ht="25.35" customHeight="1">
      <c r="A123" s="12">
        <v>122</v>
      </c>
      <c r="B123" s="12" t="s">
        <v>502</v>
      </c>
      <c r="C123" s="12" t="s">
        <v>503</v>
      </c>
      <c r="D123" s="12" t="s">
        <v>504</v>
      </c>
      <c r="E123" s="12" t="s">
        <v>505</v>
      </c>
      <c r="F123" s="12" t="s">
        <v>40</v>
      </c>
      <c r="G123" s="12">
        <v>7</v>
      </c>
      <c r="H123" s="12" t="s">
        <v>124</v>
      </c>
      <c r="I123" s="12" t="s">
        <v>16</v>
      </c>
      <c r="J123" s="12" t="s">
        <v>19</v>
      </c>
      <c r="K123" s="13">
        <v>42816</v>
      </c>
      <c r="L123" s="13">
        <v>42795</v>
      </c>
      <c r="M123" s="15">
        <f t="shared" ca="1" si="17"/>
        <v>45910</v>
      </c>
      <c r="N123" s="14">
        <f ca="1">DATEDIF(L123,M123,"M") +1</f>
        <v>103</v>
      </c>
      <c r="O123" s="43"/>
      <c r="P123" s="14"/>
      <c r="Q123" s="14"/>
      <c r="R123" s="12">
        <f t="shared" ca="1" si="18"/>
        <v>103</v>
      </c>
      <c r="S123" s="25">
        <v>45595</v>
      </c>
      <c r="T123" s="12" t="s">
        <v>37</v>
      </c>
      <c r="U123" s="60">
        <f t="shared" si="22"/>
        <v>92</v>
      </c>
      <c r="V123" s="53" t="str">
        <f t="shared" si="23"/>
        <v>Completed:Delayed</v>
      </c>
      <c r="W123" s="56">
        <f t="shared" si="24"/>
        <v>92</v>
      </c>
    </row>
    <row r="124" spans="1:23" ht="25.35" customHeight="1">
      <c r="A124" s="12">
        <v>123</v>
      </c>
      <c r="B124" s="12" t="s">
        <v>506</v>
      </c>
      <c r="C124" s="12" t="s">
        <v>507</v>
      </c>
      <c r="D124" s="12" t="s">
        <v>508</v>
      </c>
      <c r="E124" s="12" t="s">
        <v>509</v>
      </c>
      <c r="F124" s="12" t="s">
        <v>40</v>
      </c>
      <c r="G124" s="12">
        <v>2</v>
      </c>
      <c r="H124" s="12" t="s">
        <v>67</v>
      </c>
      <c r="I124" s="12" t="s">
        <v>13</v>
      </c>
      <c r="J124" s="12" t="s">
        <v>13</v>
      </c>
      <c r="K124" s="13">
        <v>40961</v>
      </c>
      <c r="L124" s="13">
        <v>40969</v>
      </c>
      <c r="M124" s="15">
        <f t="shared" ca="1" si="17"/>
        <v>45910</v>
      </c>
      <c r="N124" s="13"/>
      <c r="O124" s="13"/>
      <c r="P124" s="13"/>
      <c r="Q124" s="12"/>
      <c r="R124" s="12">
        <f t="shared" si="18"/>
        <v>25</v>
      </c>
      <c r="S124" s="25">
        <v>41729</v>
      </c>
      <c r="T124" s="12" t="s">
        <v>37</v>
      </c>
      <c r="U124" s="60">
        <f t="shared" si="22"/>
        <v>25</v>
      </c>
      <c r="V124" s="53" t="str">
        <f t="shared" si="23"/>
        <v xml:space="preserve"> Completed:On time</v>
      </c>
      <c r="W124" s="56">
        <f t="shared" si="24"/>
        <v>26</v>
      </c>
    </row>
    <row r="125" spans="1:23" ht="25.35" customHeight="1">
      <c r="A125" s="12">
        <v>124</v>
      </c>
      <c r="B125" s="12" t="s">
        <v>510</v>
      </c>
      <c r="C125" s="12" t="s">
        <v>507</v>
      </c>
      <c r="D125" s="12" t="s">
        <v>511</v>
      </c>
      <c r="E125" s="12" t="s">
        <v>512</v>
      </c>
      <c r="F125" s="12" t="s">
        <v>40</v>
      </c>
      <c r="G125" s="12">
        <v>6</v>
      </c>
      <c r="H125" s="12" t="s">
        <v>131</v>
      </c>
      <c r="I125" s="12" t="s">
        <v>17</v>
      </c>
      <c r="J125" s="12" t="s">
        <v>17</v>
      </c>
      <c r="K125" s="13">
        <v>42272</v>
      </c>
      <c r="L125" s="13">
        <v>42430</v>
      </c>
      <c r="M125" s="15">
        <f t="shared" ca="1" si="17"/>
        <v>45910</v>
      </c>
      <c r="N125" s="13"/>
      <c r="O125" s="13"/>
      <c r="P125" s="13"/>
      <c r="Q125" s="12"/>
      <c r="R125" s="12">
        <f t="shared" si="18"/>
        <v>46</v>
      </c>
      <c r="S125" s="25">
        <v>43819</v>
      </c>
      <c r="T125" s="12" t="s">
        <v>37</v>
      </c>
      <c r="U125" s="60">
        <f t="shared" si="22"/>
        <v>46</v>
      </c>
      <c r="V125" s="53" t="str">
        <f t="shared" si="23"/>
        <v xml:space="preserve"> Completed:On time</v>
      </c>
      <c r="W125" s="56">
        <f t="shared" si="24"/>
        <v>51</v>
      </c>
    </row>
    <row r="126" spans="1:23" ht="25.35" customHeight="1">
      <c r="A126" s="12">
        <v>125</v>
      </c>
      <c r="B126" s="12" t="s">
        <v>513</v>
      </c>
      <c r="C126" s="12" t="s">
        <v>514</v>
      </c>
      <c r="D126" s="12" t="s">
        <v>445</v>
      </c>
      <c r="E126" s="12" t="s">
        <v>515</v>
      </c>
      <c r="F126" s="12" t="s">
        <v>41</v>
      </c>
      <c r="G126" s="12">
        <v>4</v>
      </c>
      <c r="H126" s="12" t="s">
        <v>131</v>
      </c>
      <c r="I126" s="12" t="s">
        <v>9</v>
      </c>
      <c r="J126" s="12" t="s">
        <v>19</v>
      </c>
      <c r="K126" s="13">
        <v>41756</v>
      </c>
      <c r="L126" s="13">
        <v>41699</v>
      </c>
      <c r="M126" s="15">
        <f t="shared" ref="M126:M189" ca="1" si="25">TODAY()</f>
        <v>45910</v>
      </c>
      <c r="N126" s="13"/>
      <c r="O126" s="13"/>
      <c r="P126" s="13"/>
      <c r="Q126" s="12"/>
      <c r="R126" s="12">
        <f t="shared" ref="R126:R189" si="26">IF(N126="",U126,N126)</f>
        <v>65</v>
      </c>
      <c r="S126" s="25">
        <v>43657</v>
      </c>
      <c r="T126" s="12" t="s">
        <v>37</v>
      </c>
      <c r="U126" s="60">
        <f t="shared" si="22"/>
        <v>65</v>
      </c>
      <c r="V126" s="53" t="str">
        <f t="shared" si="23"/>
        <v>Completed:Delayed</v>
      </c>
      <c r="W126" s="56">
        <f t="shared" si="24"/>
        <v>63</v>
      </c>
    </row>
    <row r="127" spans="1:23" ht="25.35" hidden="1" customHeight="1">
      <c r="A127" s="12">
        <v>126</v>
      </c>
      <c r="B127" s="12" t="s">
        <v>516</v>
      </c>
      <c r="C127" s="12" t="s">
        <v>517</v>
      </c>
      <c r="D127" s="12" t="s">
        <v>518</v>
      </c>
      <c r="E127" s="12" t="s">
        <v>519</v>
      </c>
      <c r="F127" s="12" t="s">
        <v>40</v>
      </c>
      <c r="G127" s="12">
        <v>6</v>
      </c>
      <c r="H127" s="12" t="s">
        <v>124</v>
      </c>
      <c r="I127" s="12" t="s">
        <v>16</v>
      </c>
      <c r="J127" s="12" t="s">
        <v>16</v>
      </c>
      <c r="K127" s="13">
        <v>42826</v>
      </c>
      <c r="L127" s="13">
        <v>42430</v>
      </c>
      <c r="M127" s="15">
        <f t="shared" ca="1" si="25"/>
        <v>45910</v>
      </c>
      <c r="N127" s="14">
        <f ca="1">DATEDIF(L127,M127,"M") +1</f>
        <v>115</v>
      </c>
      <c r="O127" s="43"/>
      <c r="P127" s="14"/>
      <c r="Q127" s="14"/>
      <c r="R127" s="12">
        <f t="shared" ca="1" si="26"/>
        <v>115</v>
      </c>
      <c r="S127" s="25"/>
      <c r="T127" s="12" t="s">
        <v>43</v>
      </c>
      <c r="U127" s="53" t="str">
        <f ca="1">IF(N127&gt;60,"In progress: Above 60 months","In progress: Below 60 Months")</f>
        <v>In progress: Above 60 months</v>
      </c>
      <c r="V127" s="53" t="str">
        <f ca="1">IF(N127&gt;60,"In progress: Above 60 months","In progress: Below 60 Months")</f>
        <v>In progress: Above 60 months</v>
      </c>
      <c r="W127" s="56"/>
    </row>
    <row r="128" spans="1:23" ht="25.35" customHeight="1">
      <c r="A128" s="12">
        <v>127</v>
      </c>
      <c r="B128" s="12" t="s">
        <v>520</v>
      </c>
      <c r="C128" s="12" t="s">
        <v>521</v>
      </c>
      <c r="D128" s="12" t="s">
        <v>522</v>
      </c>
      <c r="E128" s="12" t="s">
        <v>523</v>
      </c>
      <c r="F128" s="12" t="s">
        <v>40</v>
      </c>
      <c r="G128" s="12">
        <v>4</v>
      </c>
      <c r="H128" s="12" t="s">
        <v>67</v>
      </c>
      <c r="I128" s="12" t="s">
        <v>13</v>
      </c>
      <c r="J128" s="12" t="s">
        <v>13</v>
      </c>
      <c r="K128" s="13">
        <v>41156</v>
      </c>
      <c r="L128" s="13">
        <v>41699</v>
      </c>
      <c r="M128" s="15">
        <f t="shared" ca="1" si="25"/>
        <v>45910</v>
      </c>
      <c r="N128" s="13"/>
      <c r="O128" s="13"/>
      <c r="P128" s="13"/>
      <c r="Q128" s="12"/>
      <c r="R128" s="12">
        <f t="shared" si="26"/>
        <v>25</v>
      </c>
      <c r="S128" s="25">
        <v>42460</v>
      </c>
      <c r="T128" s="12" t="s">
        <v>37</v>
      </c>
      <c r="U128" s="60">
        <f>DATEDIF(L128,S128,"M")+1-Q128</f>
        <v>25</v>
      </c>
      <c r="V128" s="53" t="str">
        <f>IF(U128&gt;51,"Completed:Delayed"," Completed:On time")</f>
        <v xml:space="preserve"> Completed:On time</v>
      </c>
      <c r="W128" s="56">
        <f>DATEDIF(K128,S128,"M")+1-Q128</f>
        <v>43</v>
      </c>
    </row>
    <row r="129" spans="1:23" ht="25.35" customHeight="1">
      <c r="A129" s="12">
        <v>128</v>
      </c>
      <c r="B129" s="12" t="s">
        <v>524</v>
      </c>
      <c r="C129" s="12" t="s">
        <v>525</v>
      </c>
      <c r="D129" s="12" t="s">
        <v>526</v>
      </c>
      <c r="E129" s="12" t="s">
        <v>527</v>
      </c>
      <c r="F129" s="12" t="s">
        <v>41</v>
      </c>
      <c r="G129" s="12">
        <v>4</v>
      </c>
      <c r="H129" s="12" t="s">
        <v>111</v>
      </c>
      <c r="I129" s="12" t="s">
        <v>14</v>
      </c>
      <c r="J129" s="12" t="s">
        <v>14</v>
      </c>
      <c r="K129" s="13">
        <v>41730</v>
      </c>
      <c r="L129" s="13">
        <v>41699</v>
      </c>
      <c r="M129" s="15">
        <f t="shared" ca="1" si="25"/>
        <v>45910</v>
      </c>
      <c r="N129" s="13"/>
      <c r="O129" s="13"/>
      <c r="P129" s="13"/>
      <c r="Q129" s="12"/>
      <c r="R129" s="12">
        <f t="shared" si="26"/>
        <v>50</v>
      </c>
      <c r="S129" s="25">
        <v>43201</v>
      </c>
      <c r="T129" s="12" t="s">
        <v>37</v>
      </c>
      <c r="U129" s="60">
        <f>DATEDIF(L129,S129,"M")+1-Q129</f>
        <v>50</v>
      </c>
      <c r="V129" s="53" t="str">
        <f>IF(U129&gt;51,"Completed:Delayed"," Completed:On time")</f>
        <v xml:space="preserve"> Completed:On time</v>
      </c>
      <c r="W129" s="56">
        <f>DATEDIF(K129,S129,"M")+1-Q129</f>
        <v>49</v>
      </c>
    </row>
    <row r="130" spans="1:23" ht="25.35" customHeight="1">
      <c r="A130" s="12">
        <v>129</v>
      </c>
      <c r="B130" s="12" t="s">
        <v>528</v>
      </c>
      <c r="C130" s="12" t="s">
        <v>529</v>
      </c>
      <c r="D130" s="12" t="s">
        <v>530</v>
      </c>
      <c r="E130" s="12" t="s">
        <v>531</v>
      </c>
      <c r="F130" s="12" t="s">
        <v>41</v>
      </c>
      <c r="G130" s="12">
        <v>1</v>
      </c>
      <c r="H130" s="12" t="s">
        <v>124</v>
      </c>
      <c r="I130" s="12" t="s">
        <v>16</v>
      </c>
      <c r="J130" s="12" t="s">
        <v>19</v>
      </c>
      <c r="K130" s="13">
        <v>40612</v>
      </c>
      <c r="L130" s="13">
        <v>40634</v>
      </c>
      <c r="M130" s="15">
        <f t="shared" ca="1" si="25"/>
        <v>45910</v>
      </c>
      <c r="N130" s="13"/>
      <c r="O130" s="13"/>
      <c r="P130" s="13"/>
      <c r="Q130" s="12"/>
      <c r="R130" s="12">
        <f t="shared" si="26"/>
        <v>60</v>
      </c>
      <c r="S130" s="25">
        <v>42460</v>
      </c>
      <c r="T130" s="12" t="s">
        <v>37</v>
      </c>
      <c r="U130" s="60">
        <f>DATEDIF(L130,S130,"M")+1-Q130</f>
        <v>60</v>
      </c>
      <c r="V130" s="53" t="str">
        <f>IF(U130&gt;51,"Completed:Delayed"," Completed:On time")</f>
        <v>Completed:Delayed</v>
      </c>
      <c r="W130" s="56">
        <f>DATEDIF(K130,S130,"M")+1-Q130</f>
        <v>61</v>
      </c>
    </row>
    <row r="131" spans="1:23" ht="25.35" customHeight="1">
      <c r="A131" s="12">
        <v>130</v>
      </c>
      <c r="B131" s="12" t="s">
        <v>532</v>
      </c>
      <c r="C131" s="12" t="s">
        <v>533</v>
      </c>
      <c r="D131" s="12" t="s">
        <v>534</v>
      </c>
      <c r="E131" s="12" t="s">
        <v>535</v>
      </c>
      <c r="F131" s="12" t="s">
        <v>40</v>
      </c>
      <c r="G131" s="12">
        <v>7</v>
      </c>
      <c r="H131" s="12" t="s">
        <v>106</v>
      </c>
      <c r="I131" s="12" t="s">
        <v>19</v>
      </c>
      <c r="J131" s="12" t="s">
        <v>19</v>
      </c>
      <c r="K131" s="13">
        <v>42614</v>
      </c>
      <c r="L131" s="13">
        <v>42795</v>
      </c>
      <c r="M131" s="15">
        <f t="shared" ca="1" si="25"/>
        <v>45910</v>
      </c>
      <c r="N131" s="14">
        <f ca="1">DATEDIF(L131,M131,"M") +1</f>
        <v>103</v>
      </c>
      <c r="O131" s="43"/>
      <c r="P131" s="14"/>
      <c r="Q131" s="14"/>
      <c r="R131" s="12">
        <f t="shared" ca="1" si="26"/>
        <v>103</v>
      </c>
      <c r="S131" s="25">
        <v>45852</v>
      </c>
      <c r="T131" s="12" t="s">
        <v>37</v>
      </c>
      <c r="U131" s="60">
        <f>DATEDIF(L131,S131,"M")+1-Q131</f>
        <v>101</v>
      </c>
      <c r="V131" s="53" t="str">
        <f>IF(U131&gt;51,"Completed:Delayed"," Completed:On time")</f>
        <v>Completed:Delayed</v>
      </c>
      <c r="W131" s="56">
        <f>DATEDIF(K131,S131,"M")+1-Q131</f>
        <v>107</v>
      </c>
    </row>
    <row r="132" spans="1:23" ht="25.35" customHeight="1">
      <c r="A132" s="12">
        <v>131</v>
      </c>
      <c r="B132" s="12" t="s">
        <v>536</v>
      </c>
      <c r="C132" s="12" t="s">
        <v>537</v>
      </c>
      <c r="D132" s="12" t="s">
        <v>538</v>
      </c>
      <c r="E132" s="12" t="s">
        <v>539</v>
      </c>
      <c r="F132" s="12" t="s">
        <v>40</v>
      </c>
      <c r="G132" s="12">
        <v>6</v>
      </c>
      <c r="H132" s="12" t="s">
        <v>106</v>
      </c>
      <c r="I132" s="12" t="s">
        <v>19</v>
      </c>
      <c r="J132" s="12" t="s">
        <v>19</v>
      </c>
      <c r="K132" s="13">
        <v>42373</v>
      </c>
      <c r="L132" s="13">
        <v>42430</v>
      </c>
      <c r="M132" s="15">
        <f t="shared" ca="1" si="25"/>
        <v>45910</v>
      </c>
      <c r="N132" s="13"/>
      <c r="O132" s="13"/>
      <c r="P132" s="13"/>
      <c r="Q132" s="12"/>
      <c r="R132" s="12">
        <f t="shared" si="26"/>
        <v>63</v>
      </c>
      <c r="S132" s="25">
        <v>44320</v>
      </c>
      <c r="T132" s="12" t="s">
        <v>37</v>
      </c>
      <c r="U132" s="60">
        <f t="shared" ref="U132:U153" si="27">DATEDIF(L132,S132,"M")+1-Q132</f>
        <v>63</v>
      </c>
      <c r="V132" s="53" t="str">
        <f t="shared" ref="V132:V153" si="28">IF(U132&gt;51,"Completed:Delayed"," Completed:On time")</f>
        <v>Completed:Delayed</v>
      </c>
      <c r="W132" s="56">
        <f t="shared" ref="W132:W153" si="29">DATEDIF(K132,S132,"M")+1-Q132</f>
        <v>65</v>
      </c>
    </row>
    <row r="133" spans="1:23" ht="25.35" customHeight="1">
      <c r="A133" s="12">
        <v>132</v>
      </c>
      <c r="B133" s="12" t="s">
        <v>540</v>
      </c>
      <c r="C133" s="12" t="s">
        <v>541</v>
      </c>
      <c r="D133" s="12"/>
      <c r="E133" s="12" t="s">
        <v>542</v>
      </c>
      <c r="F133" s="12" t="s">
        <v>41</v>
      </c>
      <c r="G133" s="12">
        <v>6</v>
      </c>
      <c r="H133" s="12" t="s">
        <v>67</v>
      </c>
      <c r="I133" s="12" t="s">
        <v>15</v>
      </c>
      <c r="J133" s="12" t="s">
        <v>15</v>
      </c>
      <c r="K133" s="13">
        <v>41403</v>
      </c>
      <c r="L133" s="13">
        <v>42430</v>
      </c>
      <c r="M133" s="15">
        <f t="shared" ca="1" si="25"/>
        <v>45910</v>
      </c>
      <c r="N133" s="14"/>
      <c r="O133" s="43"/>
      <c r="P133" s="14"/>
      <c r="Q133" s="14"/>
      <c r="R133" s="12">
        <f t="shared" si="26"/>
        <v>67</v>
      </c>
      <c r="S133" s="25">
        <v>44453</v>
      </c>
      <c r="T133" s="12" t="s">
        <v>37</v>
      </c>
      <c r="U133" s="60">
        <f t="shared" si="27"/>
        <v>67</v>
      </c>
      <c r="V133" s="53" t="str">
        <f t="shared" si="28"/>
        <v>Completed:Delayed</v>
      </c>
      <c r="W133" s="56">
        <f t="shared" si="29"/>
        <v>101</v>
      </c>
    </row>
    <row r="134" spans="1:23" ht="25.35" customHeight="1">
      <c r="A134" s="12">
        <v>133</v>
      </c>
      <c r="B134" s="12" t="s">
        <v>543</v>
      </c>
      <c r="C134" s="12" t="s">
        <v>544</v>
      </c>
      <c r="D134" s="12"/>
      <c r="E134" s="12" t="s">
        <v>545</v>
      </c>
      <c r="F134" s="12" t="s">
        <v>40</v>
      </c>
      <c r="G134" s="12">
        <v>2</v>
      </c>
      <c r="H134" s="12" t="s">
        <v>116</v>
      </c>
      <c r="I134" s="12" t="s">
        <v>11</v>
      </c>
      <c r="J134" s="12" t="s">
        <v>11</v>
      </c>
      <c r="K134" s="13">
        <v>40931</v>
      </c>
      <c r="L134" s="13">
        <v>40969</v>
      </c>
      <c r="M134" s="15">
        <f t="shared" ca="1" si="25"/>
        <v>45910</v>
      </c>
      <c r="N134" s="13"/>
      <c r="O134" s="13"/>
      <c r="P134" s="13"/>
      <c r="Q134" s="12"/>
      <c r="R134" s="12">
        <f t="shared" si="26"/>
        <v>59</v>
      </c>
      <c r="S134" s="25">
        <v>42766</v>
      </c>
      <c r="T134" s="12" t="s">
        <v>37</v>
      </c>
      <c r="U134" s="60">
        <f t="shared" si="27"/>
        <v>59</v>
      </c>
      <c r="V134" s="53" t="str">
        <f t="shared" si="28"/>
        <v>Completed:Delayed</v>
      </c>
      <c r="W134" s="56">
        <f t="shared" si="29"/>
        <v>61</v>
      </c>
    </row>
    <row r="135" spans="1:23" ht="25.35" customHeight="1">
      <c r="A135" s="12">
        <v>134</v>
      </c>
      <c r="B135" s="12" t="s">
        <v>546</v>
      </c>
      <c r="C135" s="12" t="s">
        <v>547</v>
      </c>
      <c r="D135" s="12" t="s">
        <v>548</v>
      </c>
      <c r="E135" s="12" t="s">
        <v>549</v>
      </c>
      <c r="F135" s="12" t="s">
        <v>40</v>
      </c>
      <c r="G135" s="12">
        <v>2</v>
      </c>
      <c r="H135" s="12" t="s">
        <v>116</v>
      </c>
      <c r="I135" s="12" t="s">
        <v>11</v>
      </c>
      <c r="J135" s="12" t="s">
        <v>11</v>
      </c>
      <c r="K135" s="13">
        <v>40867</v>
      </c>
      <c r="L135" s="13">
        <v>40969</v>
      </c>
      <c r="M135" s="15">
        <f t="shared" ca="1" si="25"/>
        <v>45910</v>
      </c>
      <c r="N135" s="13"/>
      <c r="O135" s="13"/>
      <c r="P135" s="13"/>
      <c r="Q135" s="12"/>
      <c r="R135" s="12">
        <f t="shared" si="26"/>
        <v>71</v>
      </c>
      <c r="S135" s="25">
        <v>43108</v>
      </c>
      <c r="T135" s="12" t="s">
        <v>37</v>
      </c>
      <c r="U135" s="60">
        <f t="shared" si="27"/>
        <v>71</v>
      </c>
      <c r="V135" s="53" t="str">
        <f t="shared" si="28"/>
        <v>Completed:Delayed</v>
      </c>
      <c r="W135" s="56">
        <f t="shared" si="29"/>
        <v>74</v>
      </c>
    </row>
    <row r="136" spans="1:23" ht="25.35" customHeight="1">
      <c r="A136" s="12">
        <v>135</v>
      </c>
      <c r="B136" s="12" t="s">
        <v>550</v>
      </c>
      <c r="C136" s="12" t="s">
        <v>551</v>
      </c>
      <c r="D136" s="12"/>
      <c r="E136" s="12" t="s">
        <v>552</v>
      </c>
      <c r="F136" s="12" t="s">
        <v>40</v>
      </c>
      <c r="G136" s="12">
        <v>1</v>
      </c>
      <c r="H136" s="12" t="s">
        <v>106</v>
      </c>
      <c r="I136" s="12" t="s">
        <v>19</v>
      </c>
      <c r="J136" s="12" t="s">
        <v>19</v>
      </c>
      <c r="K136" s="13">
        <v>40605</v>
      </c>
      <c r="L136" s="13">
        <v>40634</v>
      </c>
      <c r="M136" s="15">
        <f t="shared" ca="1" si="25"/>
        <v>45910</v>
      </c>
      <c r="N136" s="13"/>
      <c r="O136" s="13"/>
      <c r="P136" s="13"/>
      <c r="Q136" s="12"/>
      <c r="R136" s="12">
        <f t="shared" si="26"/>
        <v>32</v>
      </c>
      <c r="S136" s="25">
        <v>41608</v>
      </c>
      <c r="T136" s="12" t="s">
        <v>37</v>
      </c>
      <c r="U136" s="60">
        <f t="shared" si="27"/>
        <v>32</v>
      </c>
      <c r="V136" s="53" t="str">
        <f t="shared" si="28"/>
        <v xml:space="preserve"> Completed:On time</v>
      </c>
      <c r="W136" s="56">
        <f t="shared" si="29"/>
        <v>33</v>
      </c>
    </row>
    <row r="137" spans="1:23" ht="25.35" customHeight="1">
      <c r="A137" s="12">
        <v>136</v>
      </c>
      <c r="B137" s="12" t="s">
        <v>553</v>
      </c>
      <c r="C137" s="12" t="s">
        <v>554</v>
      </c>
      <c r="D137" s="12" t="s">
        <v>555</v>
      </c>
      <c r="E137" s="12" t="s">
        <v>556</v>
      </c>
      <c r="F137" s="12" t="s">
        <v>40</v>
      </c>
      <c r="G137" s="12">
        <v>4</v>
      </c>
      <c r="H137" s="12" t="s">
        <v>131</v>
      </c>
      <c r="I137" s="12" t="s">
        <v>17</v>
      </c>
      <c r="J137" s="12" t="s">
        <v>17</v>
      </c>
      <c r="K137" s="13">
        <v>42065</v>
      </c>
      <c r="L137" s="13">
        <v>41699</v>
      </c>
      <c r="M137" s="15">
        <f t="shared" ca="1" si="25"/>
        <v>45910</v>
      </c>
      <c r="N137" s="14"/>
      <c r="O137" s="43"/>
      <c r="P137" s="14"/>
      <c r="Q137" s="14"/>
      <c r="R137" s="12">
        <f t="shared" si="26"/>
        <v>103</v>
      </c>
      <c r="S137" s="25">
        <v>44827</v>
      </c>
      <c r="T137" s="12" t="s">
        <v>37</v>
      </c>
      <c r="U137" s="60">
        <f t="shared" si="27"/>
        <v>103</v>
      </c>
      <c r="V137" s="53" t="str">
        <f t="shared" si="28"/>
        <v>Completed:Delayed</v>
      </c>
      <c r="W137" s="56">
        <f t="shared" si="29"/>
        <v>91</v>
      </c>
    </row>
    <row r="138" spans="1:23" ht="25.35" customHeight="1">
      <c r="A138" s="12">
        <v>137</v>
      </c>
      <c r="B138" s="12" t="s">
        <v>557</v>
      </c>
      <c r="C138" s="12" t="s">
        <v>558</v>
      </c>
      <c r="D138" s="12" t="s">
        <v>559</v>
      </c>
      <c r="E138" s="12" t="s">
        <v>559</v>
      </c>
      <c r="F138" s="12" t="s">
        <v>40</v>
      </c>
      <c r="G138" s="12">
        <v>7</v>
      </c>
      <c r="H138" s="12" t="s">
        <v>120</v>
      </c>
      <c r="I138" s="12" t="s">
        <v>18</v>
      </c>
      <c r="J138" s="12" t="s">
        <v>19</v>
      </c>
      <c r="K138" s="13">
        <v>42826</v>
      </c>
      <c r="L138" s="13">
        <v>42795</v>
      </c>
      <c r="M138" s="15">
        <f t="shared" ca="1" si="25"/>
        <v>45910</v>
      </c>
      <c r="N138" s="14"/>
      <c r="O138" s="43"/>
      <c r="P138" s="14"/>
      <c r="Q138" s="14"/>
      <c r="R138" s="12">
        <f t="shared" si="26"/>
        <v>68</v>
      </c>
      <c r="S138" s="25">
        <v>44851</v>
      </c>
      <c r="T138" s="12" t="s">
        <v>37</v>
      </c>
      <c r="U138" s="60">
        <f t="shared" si="27"/>
        <v>68</v>
      </c>
      <c r="V138" s="53" t="str">
        <f t="shared" si="28"/>
        <v>Completed:Delayed</v>
      </c>
      <c r="W138" s="56">
        <f t="shared" si="29"/>
        <v>67</v>
      </c>
    </row>
    <row r="139" spans="1:23" ht="25.35" customHeight="1">
      <c r="A139" s="12">
        <v>138</v>
      </c>
      <c r="B139" s="12" t="s">
        <v>560</v>
      </c>
      <c r="C139" s="12" t="s">
        <v>561</v>
      </c>
      <c r="D139" s="12" t="s">
        <v>109</v>
      </c>
      <c r="E139" s="12" t="s">
        <v>562</v>
      </c>
      <c r="F139" s="12" t="s">
        <v>41</v>
      </c>
      <c r="G139" s="12">
        <v>2</v>
      </c>
      <c r="H139" s="12" t="s">
        <v>131</v>
      </c>
      <c r="I139" s="12" t="s">
        <v>17</v>
      </c>
      <c r="J139" s="12" t="s">
        <v>17</v>
      </c>
      <c r="K139" s="13">
        <v>40959</v>
      </c>
      <c r="L139" s="13">
        <v>40969</v>
      </c>
      <c r="M139" s="15">
        <f t="shared" ca="1" si="25"/>
        <v>45910</v>
      </c>
      <c r="N139" s="13"/>
      <c r="O139" s="13"/>
      <c r="P139" s="13"/>
      <c r="Q139" s="12"/>
      <c r="R139" s="12">
        <f t="shared" si="26"/>
        <v>58</v>
      </c>
      <c r="S139" s="25">
        <v>42735</v>
      </c>
      <c r="T139" s="12" t="s">
        <v>37</v>
      </c>
      <c r="U139" s="60">
        <f t="shared" si="27"/>
        <v>58</v>
      </c>
      <c r="V139" s="53" t="str">
        <f t="shared" si="28"/>
        <v>Completed:Delayed</v>
      </c>
      <c r="W139" s="56">
        <f t="shared" si="29"/>
        <v>59</v>
      </c>
    </row>
    <row r="140" spans="1:23" ht="25.35" customHeight="1">
      <c r="A140" s="12">
        <v>139</v>
      </c>
      <c r="B140" s="12" t="s">
        <v>563</v>
      </c>
      <c r="C140" s="12" t="s">
        <v>564</v>
      </c>
      <c r="D140" s="12" t="s">
        <v>114</v>
      </c>
      <c r="E140" s="12" t="s">
        <v>565</v>
      </c>
      <c r="F140" s="12" t="s">
        <v>41</v>
      </c>
      <c r="G140" s="12">
        <v>4</v>
      </c>
      <c r="H140" s="12" t="s">
        <v>106</v>
      </c>
      <c r="I140" s="12" t="s">
        <v>19</v>
      </c>
      <c r="J140" s="12" t="s">
        <v>19</v>
      </c>
      <c r="K140" s="13">
        <v>41640</v>
      </c>
      <c r="L140" s="13">
        <v>41699</v>
      </c>
      <c r="M140" s="15">
        <f t="shared" ca="1" si="25"/>
        <v>45910</v>
      </c>
      <c r="N140" s="13"/>
      <c r="O140" s="13"/>
      <c r="P140" s="13"/>
      <c r="Q140" s="12"/>
      <c r="R140" s="12">
        <f t="shared" si="26"/>
        <v>53</v>
      </c>
      <c r="S140" s="25">
        <v>43285</v>
      </c>
      <c r="T140" s="12" t="s">
        <v>37</v>
      </c>
      <c r="U140" s="60">
        <f t="shared" si="27"/>
        <v>53</v>
      </c>
      <c r="V140" s="53" t="str">
        <f t="shared" si="28"/>
        <v>Completed:Delayed</v>
      </c>
      <c r="W140" s="56">
        <f t="shared" si="29"/>
        <v>55</v>
      </c>
    </row>
    <row r="141" spans="1:23" ht="25.35" customHeight="1">
      <c r="A141" s="12">
        <v>140</v>
      </c>
      <c r="B141" s="12" t="s">
        <v>566</v>
      </c>
      <c r="C141" s="12" t="s">
        <v>567</v>
      </c>
      <c r="D141" s="12" t="s">
        <v>568</v>
      </c>
      <c r="E141" s="12" t="s">
        <v>569</v>
      </c>
      <c r="F141" s="12" t="s">
        <v>40</v>
      </c>
      <c r="G141" s="12">
        <v>6</v>
      </c>
      <c r="H141" s="12" t="s">
        <v>106</v>
      </c>
      <c r="I141" s="12" t="s">
        <v>19</v>
      </c>
      <c r="J141" s="12" t="s">
        <v>19</v>
      </c>
      <c r="K141" s="13">
        <v>42036</v>
      </c>
      <c r="L141" s="13">
        <v>42430</v>
      </c>
      <c r="M141" s="15">
        <f t="shared" ca="1" si="25"/>
        <v>45910</v>
      </c>
      <c r="N141" s="13"/>
      <c r="O141" s="13"/>
      <c r="P141" s="13"/>
      <c r="Q141" s="12"/>
      <c r="R141" s="12">
        <f t="shared" si="26"/>
        <v>32</v>
      </c>
      <c r="S141" s="25">
        <v>43398</v>
      </c>
      <c r="T141" s="12" t="s">
        <v>37</v>
      </c>
      <c r="U141" s="60">
        <f t="shared" si="27"/>
        <v>32</v>
      </c>
      <c r="V141" s="53" t="str">
        <f t="shared" si="28"/>
        <v xml:space="preserve"> Completed:On time</v>
      </c>
      <c r="W141" s="56">
        <f t="shared" si="29"/>
        <v>45</v>
      </c>
    </row>
    <row r="142" spans="1:23" ht="25.35" customHeight="1">
      <c r="A142" s="12">
        <v>141</v>
      </c>
      <c r="B142" s="12" t="s">
        <v>570</v>
      </c>
      <c r="C142" s="12" t="s">
        <v>571</v>
      </c>
      <c r="D142" s="12" t="s">
        <v>572</v>
      </c>
      <c r="E142" s="12" t="s">
        <v>573</v>
      </c>
      <c r="F142" s="12" t="s">
        <v>40</v>
      </c>
      <c r="G142" s="12">
        <v>3</v>
      </c>
      <c r="H142" s="12" t="s">
        <v>67</v>
      </c>
      <c r="I142" s="12" t="s">
        <v>15</v>
      </c>
      <c r="J142" s="12" t="s">
        <v>15</v>
      </c>
      <c r="K142" s="13">
        <v>41178</v>
      </c>
      <c r="L142" s="13">
        <v>41334</v>
      </c>
      <c r="M142" s="15">
        <f t="shared" ca="1" si="25"/>
        <v>45910</v>
      </c>
      <c r="N142" s="13"/>
      <c r="O142" s="13"/>
      <c r="P142" s="13"/>
      <c r="Q142" s="12"/>
      <c r="R142" s="12">
        <f t="shared" si="26"/>
        <v>49</v>
      </c>
      <c r="S142" s="25">
        <v>42825</v>
      </c>
      <c r="T142" s="12" t="s">
        <v>37</v>
      </c>
      <c r="U142" s="60">
        <f t="shared" si="27"/>
        <v>49</v>
      </c>
      <c r="V142" s="53" t="str">
        <f t="shared" si="28"/>
        <v xml:space="preserve"> Completed:On time</v>
      </c>
      <c r="W142" s="56">
        <f t="shared" si="29"/>
        <v>55</v>
      </c>
    </row>
    <row r="143" spans="1:23" ht="25.35" customHeight="1">
      <c r="A143" s="12">
        <v>142</v>
      </c>
      <c r="B143" s="12" t="s">
        <v>574</v>
      </c>
      <c r="C143" s="12" t="s">
        <v>575</v>
      </c>
      <c r="D143" s="12" t="s">
        <v>576</v>
      </c>
      <c r="E143" s="12" t="s">
        <v>577</v>
      </c>
      <c r="F143" s="12" t="s">
        <v>41</v>
      </c>
      <c r="G143" s="12">
        <v>3</v>
      </c>
      <c r="H143" s="12" t="s">
        <v>67</v>
      </c>
      <c r="I143" s="12" t="s">
        <v>13</v>
      </c>
      <c r="J143" s="12" t="s">
        <v>19</v>
      </c>
      <c r="K143" s="13">
        <v>41330</v>
      </c>
      <c r="L143" s="13">
        <v>41334</v>
      </c>
      <c r="M143" s="15">
        <f t="shared" ca="1" si="25"/>
        <v>45910</v>
      </c>
      <c r="N143" s="13"/>
      <c r="O143" s="13"/>
      <c r="P143" s="13"/>
      <c r="Q143" s="12"/>
      <c r="R143" s="12">
        <f t="shared" si="26"/>
        <v>43</v>
      </c>
      <c r="S143" s="25">
        <v>42620</v>
      </c>
      <c r="T143" s="12" t="s">
        <v>37</v>
      </c>
      <c r="U143" s="60">
        <f t="shared" si="27"/>
        <v>43</v>
      </c>
      <c r="V143" s="53" t="str">
        <f t="shared" si="28"/>
        <v xml:space="preserve"> Completed:On time</v>
      </c>
      <c r="W143" s="56">
        <f t="shared" si="29"/>
        <v>43</v>
      </c>
    </row>
    <row r="144" spans="1:23" ht="25.35" customHeight="1">
      <c r="A144" s="12">
        <v>143</v>
      </c>
      <c r="B144" s="12" t="s">
        <v>578</v>
      </c>
      <c r="C144" s="12" t="s">
        <v>579</v>
      </c>
      <c r="D144" s="12" t="s">
        <v>573</v>
      </c>
      <c r="E144" s="12" t="s">
        <v>404</v>
      </c>
      <c r="F144" s="12" t="s">
        <v>41</v>
      </c>
      <c r="G144" s="12">
        <v>4</v>
      </c>
      <c r="H144" s="12" t="s">
        <v>67</v>
      </c>
      <c r="I144" s="12" t="s">
        <v>15</v>
      </c>
      <c r="J144" s="12" t="s">
        <v>19</v>
      </c>
      <c r="K144" s="13">
        <v>41695</v>
      </c>
      <c r="L144" s="13">
        <v>41699</v>
      </c>
      <c r="M144" s="15">
        <f t="shared" ca="1" si="25"/>
        <v>45910</v>
      </c>
      <c r="N144" s="13"/>
      <c r="O144" s="13"/>
      <c r="P144" s="13"/>
      <c r="Q144" s="12"/>
      <c r="R144" s="12">
        <f t="shared" si="26"/>
        <v>81</v>
      </c>
      <c r="S144" s="25">
        <v>44137</v>
      </c>
      <c r="T144" s="12" t="s">
        <v>37</v>
      </c>
      <c r="U144" s="60">
        <f t="shared" si="27"/>
        <v>81</v>
      </c>
      <c r="V144" s="53" t="str">
        <f t="shared" si="28"/>
        <v>Completed:Delayed</v>
      </c>
      <c r="W144" s="56">
        <f t="shared" si="29"/>
        <v>81</v>
      </c>
    </row>
    <row r="145" spans="1:23" ht="25.35" customHeight="1">
      <c r="A145" s="12">
        <v>144</v>
      </c>
      <c r="B145" s="12" t="s">
        <v>580</v>
      </c>
      <c r="C145" s="12" t="s">
        <v>581</v>
      </c>
      <c r="D145" s="12" t="s">
        <v>582</v>
      </c>
      <c r="E145" s="12" t="s">
        <v>583</v>
      </c>
      <c r="F145" s="12" t="s">
        <v>40</v>
      </c>
      <c r="G145" s="12">
        <v>9</v>
      </c>
      <c r="H145" s="12" t="s">
        <v>106</v>
      </c>
      <c r="I145" s="12" t="s">
        <v>19</v>
      </c>
      <c r="J145" s="12" t="s">
        <v>19</v>
      </c>
      <c r="K145" s="13">
        <v>43861</v>
      </c>
      <c r="L145" s="13">
        <v>43525</v>
      </c>
      <c r="M145" s="15">
        <f t="shared" ca="1" si="25"/>
        <v>45910</v>
      </c>
      <c r="N145" s="14"/>
      <c r="O145" s="43"/>
      <c r="P145" s="14"/>
      <c r="Q145" s="14"/>
      <c r="R145" s="12">
        <f t="shared" si="26"/>
        <v>63</v>
      </c>
      <c r="S145" s="25">
        <v>45441</v>
      </c>
      <c r="T145" s="12" t="s">
        <v>37</v>
      </c>
      <c r="U145" s="60">
        <f t="shared" si="27"/>
        <v>63</v>
      </c>
      <c r="V145" s="53" t="str">
        <f t="shared" si="28"/>
        <v>Completed:Delayed</v>
      </c>
      <c r="W145" s="56">
        <f t="shared" si="29"/>
        <v>52</v>
      </c>
    </row>
    <row r="146" spans="1:23" ht="25.35" customHeight="1">
      <c r="A146" s="12">
        <v>145</v>
      </c>
      <c r="B146" s="12" t="s">
        <v>584</v>
      </c>
      <c r="C146" s="12" t="s">
        <v>585</v>
      </c>
      <c r="D146" s="12" t="s">
        <v>586</v>
      </c>
      <c r="E146" s="12" t="s">
        <v>587</v>
      </c>
      <c r="F146" s="12" t="s">
        <v>40</v>
      </c>
      <c r="G146" s="12">
        <v>6</v>
      </c>
      <c r="H146" s="12" t="s">
        <v>131</v>
      </c>
      <c r="I146" s="12" t="s">
        <v>17</v>
      </c>
      <c r="J146" s="12" t="s">
        <v>17</v>
      </c>
      <c r="K146" s="13">
        <v>42649</v>
      </c>
      <c r="L146" s="13">
        <v>42430</v>
      </c>
      <c r="M146" s="15">
        <f t="shared" ca="1" si="25"/>
        <v>45910</v>
      </c>
      <c r="N146" s="13"/>
      <c r="O146" s="13"/>
      <c r="P146" s="13"/>
      <c r="Q146" s="12"/>
      <c r="R146" s="12">
        <f t="shared" si="26"/>
        <v>45</v>
      </c>
      <c r="S146" s="25">
        <v>43789</v>
      </c>
      <c r="T146" s="12" t="s">
        <v>37</v>
      </c>
      <c r="U146" s="60">
        <f t="shared" si="27"/>
        <v>45</v>
      </c>
      <c r="V146" s="53" t="str">
        <f t="shared" si="28"/>
        <v xml:space="preserve"> Completed:On time</v>
      </c>
      <c r="W146" s="56">
        <f t="shared" si="29"/>
        <v>38</v>
      </c>
    </row>
    <row r="147" spans="1:23" ht="25.35" customHeight="1">
      <c r="A147" s="12">
        <v>146</v>
      </c>
      <c r="B147" s="12" t="s">
        <v>588</v>
      </c>
      <c r="C147" s="12" t="s">
        <v>589</v>
      </c>
      <c r="D147" s="12" t="s">
        <v>590</v>
      </c>
      <c r="E147" s="12" t="s">
        <v>591</v>
      </c>
      <c r="F147" s="12" t="s">
        <v>41</v>
      </c>
      <c r="G147" s="12">
        <v>7</v>
      </c>
      <c r="H147" s="12" t="s">
        <v>67</v>
      </c>
      <c r="I147" s="12" t="s">
        <v>13</v>
      </c>
      <c r="J147" s="12" t="s">
        <v>13</v>
      </c>
      <c r="K147" s="13">
        <v>42683</v>
      </c>
      <c r="L147" s="13">
        <v>42795</v>
      </c>
      <c r="M147" s="15">
        <f t="shared" ca="1" si="25"/>
        <v>45910</v>
      </c>
      <c r="N147" s="13"/>
      <c r="O147" s="13"/>
      <c r="P147" s="13"/>
      <c r="Q147" s="12"/>
      <c r="R147" s="12">
        <f t="shared" si="26"/>
        <v>34</v>
      </c>
      <c r="S147" s="25">
        <v>43813</v>
      </c>
      <c r="T147" s="12" t="s">
        <v>37</v>
      </c>
      <c r="U147" s="60">
        <f t="shared" si="27"/>
        <v>34</v>
      </c>
      <c r="V147" s="53" t="str">
        <f t="shared" si="28"/>
        <v xml:space="preserve"> Completed:On time</v>
      </c>
      <c r="W147" s="56">
        <f t="shared" si="29"/>
        <v>38</v>
      </c>
    </row>
    <row r="148" spans="1:23" ht="25.35" customHeight="1">
      <c r="A148" s="12">
        <v>147</v>
      </c>
      <c r="B148" s="12" t="s">
        <v>592</v>
      </c>
      <c r="C148" s="12" t="s">
        <v>593</v>
      </c>
      <c r="D148" s="12" t="s">
        <v>594</v>
      </c>
      <c r="E148" s="12" t="s">
        <v>595</v>
      </c>
      <c r="F148" s="12" t="s">
        <v>40</v>
      </c>
      <c r="G148" s="12">
        <v>3</v>
      </c>
      <c r="H148" s="12" t="s">
        <v>67</v>
      </c>
      <c r="I148" s="12" t="s">
        <v>13</v>
      </c>
      <c r="J148" s="12" t="s">
        <v>13</v>
      </c>
      <c r="K148" s="13">
        <v>41304</v>
      </c>
      <c r="L148" s="13">
        <v>41334</v>
      </c>
      <c r="M148" s="15">
        <f t="shared" ca="1" si="25"/>
        <v>45910</v>
      </c>
      <c r="N148" s="13"/>
      <c r="O148" s="13"/>
      <c r="P148" s="13"/>
      <c r="Q148" s="12"/>
      <c r="R148" s="12">
        <f t="shared" si="26"/>
        <v>27</v>
      </c>
      <c r="S148" s="25">
        <v>42151</v>
      </c>
      <c r="T148" s="12" t="s">
        <v>37</v>
      </c>
      <c r="U148" s="60">
        <f t="shared" si="27"/>
        <v>27</v>
      </c>
      <c r="V148" s="53" t="str">
        <f t="shared" si="28"/>
        <v xml:space="preserve"> Completed:On time</v>
      </c>
      <c r="W148" s="56">
        <f t="shared" si="29"/>
        <v>28</v>
      </c>
    </row>
    <row r="149" spans="1:23" ht="25.35" customHeight="1">
      <c r="A149" s="12">
        <v>148</v>
      </c>
      <c r="B149" s="12" t="s">
        <v>596</v>
      </c>
      <c r="C149" s="12" t="s">
        <v>594</v>
      </c>
      <c r="D149" s="12" t="s">
        <v>597</v>
      </c>
      <c r="E149" s="12" t="s">
        <v>598</v>
      </c>
      <c r="F149" s="12" t="s">
        <v>40</v>
      </c>
      <c r="G149" s="12">
        <v>7</v>
      </c>
      <c r="H149" s="12" t="s">
        <v>67</v>
      </c>
      <c r="I149" s="12" t="s">
        <v>15</v>
      </c>
      <c r="J149" s="12" t="s">
        <v>15</v>
      </c>
      <c r="K149" s="13">
        <v>43038</v>
      </c>
      <c r="L149" s="13">
        <v>42795</v>
      </c>
      <c r="M149" s="15">
        <f t="shared" ca="1" si="25"/>
        <v>45910</v>
      </c>
      <c r="N149" s="14"/>
      <c r="O149" s="25">
        <v>44075</v>
      </c>
      <c r="P149" s="25">
        <v>44317</v>
      </c>
      <c r="Q149" s="14">
        <v>8</v>
      </c>
      <c r="R149" s="12">
        <f t="shared" si="26"/>
        <v>50</v>
      </c>
      <c r="S149" s="25">
        <v>44543</v>
      </c>
      <c r="T149" s="12" t="s">
        <v>37</v>
      </c>
      <c r="U149" s="60">
        <f t="shared" si="27"/>
        <v>50</v>
      </c>
      <c r="V149" s="53" t="str">
        <f t="shared" si="28"/>
        <v xml:space="preserve"> Completed:On time</v>
      </c>
      <c r="W149" s="56">
        <f t="shared" si="29"/>
        <v>42</v>
      </c>
    </row>
    <row r="150" spans="1:23" ht="25.35" customHeight="1">
      <c r="A150" s="12">
        <v>149</v>
      </c>
      <c r="B150" s="12" t="s">
        <v>599</v>
      </c>
      <c r="C150" s="12" t="s">
        <v>600</v>
      </c>
      <c r="D150" s="12" t="s">
        <v>601</v>
      </c>
      <c r="E150" s="12" t="s">
        <v>602</v>
      </c>
      <c r="F150" s="12" t="s">
        <v>41</v>
      </c>
      <c r="G150" s="12">
        <v>9</v>
      </c>
      <c r="H150" s="12" t="s">
        <v>67</v>
      </c>
      <c r="I150" s="12" t="s">
        <v>13</v>
      </c>
      <c r="J150" s="12" t="s">
        <v>19</v>
      </c>
      <c r="K150" s="13">
        <v>43837</v>
      </c>
      <c r="L150" s="13">
        <v>43525</v>
      </c>
      <c r="M150" s="15">
        <f t="shared" ca="1" si="25"/>
        <v>45910</v>
      </c>
      <c r="N150" s="14"/>
      <c r="O150" s="43"/>
      <c r="P150" s="14"/>
      <c r="Q150" s="14"/>
      <c r="R150" s="12">
        <f t="shared" si="26"/>
        <v>56</v>
      </c>
      <c r="S150" s="25">
        <v>45202</v>
      </c>
      <c r="T150" s="12" t="s">
        <v>37</v>
      </c>
      <c r="U150" s="60">
        <f t="shared" si="27"/>
        <v>56</v>
      </c>
      <c r="V150" s="53" t="str">
        <f t="shared" si="28"/>
        <v>Completed:Delayed</v>
      </c>
      <c r="W150" s="56">
        <f t="shared" si="29"/>
        <v>45</v>
      </c>
    </row>
    <row r="151" spans="1:23" ht="25.35" customHeight="1">
      <c r="A151" s="12">
        <v>150</v>
      </c>
      <c r="B151" s="12" t="s">
        <v>603</v>
      </c>
      <c r="C151" s="12" t="s">
        <v>604</v>
      </c>
      <c r="D151" s="12" t="s">
        <v>241</v>
      </c>
      <c r="E151" s="12" t="s">
        <v>605</v>
      </c>
      <c r="F151" s="12" t="s">
        <v>41</v>
      </c>
      <c r="G151" s="12">
        <v>3</v>
      </c>
      <c r="H151" s="12" t="s">
        <v>67</v>
      </c>
      <c r="I151" s="12" t="s">
        <v>15</v>
      </c>
      <c r="J151" s="12" t="s">
        <v>15</v>
      </c>
      <c r="K151" s="13">
        <v>41004</v>
      </c>
      <c r="L151" s="13">
        <v>41334</v>
      </c>
      <c r="M151" s="15">
        <f t="shared" ca="1" si="25"/>
        <v>45910</v>
      </c>
      <c r="N151" s="13"/>
      <c r="O151" s="13"/>
      <c r="P151" s="13"/>
      <c r="Q151" s="12"/>
      <c r="R151" s="12">
        <f t="shared" si="26"/>
        <v>54</v>
      </c>
      <c r="S151" s="25">
        <v>42978</v>
      </c>
      <c r="T151" s="12" t="s">
        <v>37</v>
      </c>
      <c r="U151" s="60">
        <f t="shared" si="27"/>
        <v>54</v>
      </c>
      <c r="V151" s="53" t="str">
        <f t="shared" si="28"/>
        <v>Completed:Delayed</v>
      </c>
      <c r="W151" s="56">
        <f t="shared" si="29"/>
        <v>65</v>
      </c>
    </row>
    <row r="152" spans="1:23" ht="25.35" customHeight="1">
      <c r="A152" s="12">
        <v>151</v>
      </c>
      <c r="B152" s="12" t="s">
        <v>606</v>
      </c>
      <c r="C152" s="12" t="s">
        <v>607</v>
      </c>
      <c r="D152" s="12" t="s">
        <v>608</v>
      </c>
      <c r="E152" s="12" t="s">
        <v>609</v>
      </c>
      <c r="F152" s="12" t="s">
        <v>41</v>
      </c>
      <c r="G152" s="12">
        <v>7</v>
      </c>
      <c r="H152" s="12" t="s">
        <v>67</v>
      </c>
      <c r="I152" s="12" t="s">
        <v>13</v>
      </c>
      <c r="J152" s="12" t="s">
        <v>13</v>
      </c>
      <c r="K152" s="13">
        <v>42837</v>
      </c>
      <c r="L152" s="13">
        <v>42795</v>
      </c>
      <c r="M152" s="15">
        <f t="shared" ca="1" si="25"/>
        <v>45910</v>
      </c>
      <c r="N152" s="14"/>
      <c r="O152" s="25"/>
      <c r="P152" s="25"/>
      <c r="Q152" s="14"/>
      <c r="R152" s="12">
        <f t="shared" si="26"/>
        <v>54</v>
      </c>
      <c r="S152" s="25">
        <v>44410</v>
      </c>
      <c r="T152" s="12" t="s">
        <v>37</v>
      </c>
      <c r="U152" s="60">
        <f t="shared" si="27"/>
        <v>54</v>
      </c>
      <c r="V152" s="53" t="str">
        <f t="shared" si="28"/>
        <v>Completed:Delayed</v>
      </c>
      <c r="W152" s="56">
        <f t="shared" si="29"/>
        <v>52</v>
      </c>
    </row>
    <row r="153" spans="1:23" ht="25.35" customHeight="1">
      <c r="A153" s="12">
        <v>152</v>
      </c>
      <c r="B153" s="12" t="s">
        <v>610</v>
      </c>
      <c r="C153" s="12" t="s">
        <v>611</v>
      </c>
      <c r="D153" s="12"/>
      <c r="E153" s="12" t="s">
        <v>612</v>
      </c>
      <c r="F153" s="12" t="s">
        <v>40</v>
      </c>
      <c r="G153" s="12">
        <v>8</v>
      </c>
      <c r="H153" s="12" t="s">
        <v>106</v>
      </c>
      <c r="I153" s="12" t="s">
        <v>19</v>
      </c>
      <c r="J153" s="12" t="s">
        <v>19</v>
      </c>
      <c r="K153" s="13">
        <v>43467</v>
      </c>
      <c r="L153" s="13">
        <v>43160</v>
      </c>
      <c r="M153" s="15">
        <f t="shared" ca="1" si="25"/>
        <v>45910</v>
      </c>
      <c r="N153" s="14">
        <f ca="1">DATEDIF(L153,M153,"M") +1</f>
        <v>91</v>
      </c>
      <c r="O153" s="43"/>
      <c r="P153" s="14"/>
      <c r="Q153" s="14"/>
      <c r="R153" s="12">
        <f t="shared" ca="1" si="26"/>
        <v>91</v>
      </c>
      <c r="S153" s="25">
        <v>45776</v>
      </c>
      <c r="T153" s="12" t="s">
        <v>37</v>
      </c>
      <c r="U153" s="60">
        <f t="shared" si="27"/>
        <v>86</v>
      </c>
      <c r="V153" s="53" t="str">
        <f t="shared" si="28"/>
        <v>Completed:Delayed</v>
      </c>
      <c r="W153" s="56">
        <f t="shared" si="29"/>
        <v>76</v>
      </c>
    </row>
    <row r="154" spans="1:23" ht="25.35" customHeight="1">
      <c r="A154" s="12">
        <v>153</v>
      </c>
      <c r="B154" s="12" t="s">
        <v>613</v>
      </c>
      <c r="C154" s="12" t="s">
        <v>614</v>
      </c>
      <c r="D154" s="12" t="s">
        <v>615</v>
      </c>
      <c r="E154" s="12" t="s">
        <v>616</v>
      </c>
      <c r="F154" s="12" t="s">
        <v>40</v>
      </c>
      <c r="G154" s="12">
        <v>7</v>
      </c>
      <c r="H154" s="12" t="s">
        <v>67</v>
      </c>
      <c r="I154" s="12" t="s">
        <v>15</v>
      </c>
      <c r="J154" s="12" t="s">
        <v>15</v>
      </c>
      <c r="K154" s="13">
        <v>42307</v>
      </c>
      <c r="L154" s="13">
        <v>42795</v>
      </c>
      <c r="M154" s="15">
        <f t="shared" ca="1" si="25"/>
        <v>45910</v>
      </c>
      <c r="N154" s="14"/>
      <c r="O154" s="25">
        <v>44077</v>
      </c>
      <c r="P154" s="25">
        <v>44348</v>
      </c>
      <c r="Q154" s="14">
        <v>9</v>
      </c>
      <c r="R154" s="12">
        <f t="shared" si="26"/>
        <v>44</v>
      </c>
      <c r="S154" s="25">
        <v>44404</v>
      </c>
      <c r="T154" s="12" t="s">
        <v>37</v>
      </c>
      <c r="U154" s="60">
        <f>DATEDIF(L154,S154,"M")+1-Q154</f>
        <v>44</v>
      </c>
      <c r="V154" s="53" t="str">
        <f>IF(U154&gt;51,"Completed:Delayed"," Completed:On time")</f>
        <v xml:space="preserve"> Completed:On time</v>
      </c>
      <c r="W154" s="56">
        <f>DATEDIF(K154,S154,"M")+1-Q154</f>
        <v>60</v>
      </c>
    </row>
    <row r="155" spans="1:23" ht="25.35" hidden="1" customHeight="1">
      <c r="A155" s="12">
        <v>154</v>
      </c>
      <c r="B155" s="12" t="s">
        <v>617</v>
      </c>
      <c r="C155" s="12" t="s">
        <v>618</v>
      </c>
      <c r="D155" s="12"/>
      <c r="E155" s="12" t="s">
        <v>619</v>
      </c>
      <c r="F155" s="12" t="s">
        <v>41</v>
      </c>
      <c r="G155" s="12">
        <v>8</v>
      </c>
      <c r="H155" s="12" t="s">
        <v>120</v>
      </c>
      <c r="I155" s="12" t="s">
        <v>18</v>
      </c>
      <c r="J155" s="12" t="s">
        <v>18</v>
      </c>
      <c r="K155" s="13">
        <v>43160</v>
      </c>
      <c r="L155" s="13">
        <v>43160</v>
      </c>
      <c r="M155" s="15">
        <f t="shared" ca="1" si="25"/>
        <v>45910</v>
      </c>
      <c r="N155" s="14">
        <f ca="1">DATEDIF(L155,M155,"M") +1</f>
        <v>91</v>
      </c>
      <c r="O155" s="43"/>
      <c r="P155" s="14"/>
      <c r="Q155" s="14"/>
      <c r="R155" s="12">
        <f t="shared" ca="1" si="26"/>
        <v>91</v>
      </c>
      <c r="S155" s="25"/>
      <c r="T155" s="12" t="s">
        <v>43</v>
      </c>
      <c r="U155" s="53" t="str">
        <f ca="1">IF(N155&gt;60,"In progress: Above 60 months","In progress: Below 60 Months")</f>
        <v>In progress: Above 60 months</v>
      </c>
      <c r="V155" s="53" t="str">
        <f ca="1">IF(N155&gt;60,"In progress: Above 60 months","In progress: Below 60 Months")</f>
        <v>In progress: Above 60 months</v>
      </c>
      <c r="W155" s="56"/>
    </row>
    <row r="156" spans="1:23" ht="25.35" customHeight="1">
      <c r="A156" s="12">
        <v>155</v>
      </c>
      <c r="B156" s="12" t="s">
        <v>620</v>
      </c>
      <c r="C156" s="12" t="s">
        <v>621</v>
      </c>
      <c r="D156" s="12" t="s">
        <v>622</v>
      </c>
      <c r="E156" s="12" t="s">
        <v>623</v>
      </c>
      <c r="F156" s="12" t="s">
        <v>40</v>
      </c>
      <c r="G156" s="12">
        <v>6</v>
      </c>
      <c r="H156" s="12" t="s">
        <v>67</v>
      </c>
      <c r="I156" s="12" t="s">
        <v>15</v>
      </c>
      <c r="J156" s="12" t="s">
        <v>19</v>
      </c>
      <c r="K156" s="13">
        <v>42891</v>
      </c>
      <c r="L156" s="13">
        <v>42430</v>
      </c>
      <c r="M156" s="15">
        <f t="shared" ca="1" si="25"/>
        <v>45910</v>
      </c>
      <c r="N156" s="14"/>
      <c r="O156" s="43"/>
      <c r="P156" s="14"/>
      <c r="Q156" s="14"/>
      <c r="R156" s="12">
        <f t="shared" si="26"/>
        <v>88</v>
      </c>
      <c r="S156" s="25">
        <v>45105</v>
      </c>
      <c r="T156" s="12" t="s">
        <v>37</v>
      </c>
      <c r="U156" s="60">
        <f t="shared" ref="U156:U161" si="30">DATEDIF(L156,S156,"M")+1-Q156</f>
        <v>88</v>
      </c>
      <c r="V156" s="53" t="str">
        <f t="shared" ref="V156:V161" si="31">IF(U156&gt;51,"Completed:Delayed"," Completed:On time")</f>
        <v>Completed:Delayed</v>
      </c>
      <c r="W156" s="56">
        <f t="shared" ref="W156:W161" si="32">DATEDIF(K156,S156,"M")+1-Q156</f>
        <v>73</v>
      </c>
    </row>
    <row r="157" spans="1:23" ht="25.35" customHeight="1">
      <c r="A157" s="12">
        <v>156</v>
      </c>
      <c r="B157" s="12" t="s">
        <v>624</v>
      </c>
      <c r="C157" s="12" t="s">
        <v>573</v>
      </c>
      <c r="D157" s="12" t="s">
        <v>523</v>
      </c>
      <c r="E157" s="12" t="s">
        <v>625</v>
      </c>
      <c r="F157" s="12" t="s">
        <v>40</v>
      </c>
      <c r="G157" s="12">
        <v>8</v>
      </c>
      <c r="H157" s="12" t="s">
        <v>67</v>
      </c>
      <c r="I157" s="12" t="s">
        <v>13</v>
      </c>
      <c r="J157" s="12" t="s">
        <v>19</v>
      </c>
      <c r="K157" s="13">
        <v>43221</v>
      </c>
      <c r="L157" s="13">
        <v>43160</v>
      </c>
      <c r="M157" s="15">
        <f t="shared" ca="1" si="25"/>
        <v>45910</v>
      </c>
      <c r="N157" s="14"/>
      <c r="O157" s="43"/>
      <c r="P157" s="14"/>
      <c r="Q157" s="14"/>
      <c r="R157" s="12">
        <f t="shared" si="26"/>
        <v>55</v>
      </c>
      <c r="S157" s="25">
        <v>44834</v>
      </c>
      <c r="T157" s="12" t="s">
        <v>37</v>
      </c>
      <c r="U157" s="60">
        <f t="shared" si="30"/>
        <v>55</v>
      </c>
      <c r="V157" s="53" t="str">
        <f t="shared" si="31"/>
        <v>Completed:Delayed</v>
      </c>
      <c r="W157" s="56">
        <f t="shared" si="32"/>
        <v>53</v>
      </c>
    </row>
    <row r="158" spans="1:23" ht="25.35" customHeight="1">
      <c r="A158" s="12">
        <v>157</v>
      </c>
      <c r="B158" s="12" t="s">
        <v>626</v>
      </c>
      <c r="C158" s="12" t="s">
        <v>627</v>
      </c>
      <c r="D158" s="12" t="s">
        <v>628</v>
      </c>
      <c r="E158" s="12" t="s">
        <v>629</v>
      </c>
      <c r="F158" s="12" t="s">
        <v>40</v>
      </c>
      <c r="G158" s="12">
        <v>6</v>
      </c>
      <c r="H158" s="12" t="s">
        <v>67</v>
      </c>
      <c r="I158" s="12" t="s">
        <v>19</v>
      </c>
      <c r="J158" s="12" t="s">
        <v>19</v>
      </c>
      <c r="K158" s="13">
        <v>42464</v>
      </c>
      <c r="L158" s="13">
        <v>42430</v>
      </c>
      <c r="M158" s="15">
        <f t="shared" ca="1" si="25"/>
        <v>45910</v>
      </c>
      <c r="N158" s="13"/>
      <c r="O158" s="25">
        <v>44896</v>
      </c>
      <c r="P158" s="25">
        <v>44985</v>
      </c>
      <c r="Q158" s="12">
        <v>3</v>
      </c>
      <c r="R158" s="12">
        <f t="shared" si="26"/>
        <v>41</v>
      </c>
      <c r="S158" s="25">
        <v>43768</v>
      </c>
      <c r="T158" s="12" t="s">
        <v>37</v>
      </c>
      <c r="U158" s="60">
        <f t="shared" si="30"/>
        <v>41</v>
      </c>
      <c r="V158" s="53" t="str">
        <f t="shared" si="31"/>
        <v xml:space="preserve"> Completed:On time</v>
      </c>
      <c r="W158" s="56">
        <f t="shared" si="32"/>
        <v>40</v>
      </c>
    </row>
    <row r="159" spans="1:23" ht="25.35" customHeight="1">
      <c r="A159" s="12">
        <v>158</v>
      </c>
      <c r="B159" s="12" t="s">
        <v>630</v>
      </c>
      <c r="C159" s="12" t="s">
        <v>631</v>
      </c>
      <c r="D159" s="12" t="s">
        <v>632</v>
      </c>
      <c r="E159" s="12" t="s">
        <v>633</v>
      </c>
      <c r="F159" s="12" t="s">
        <v>40</v>
      </c>
      <c r="G159" s="12">
        <v>9</v>
      </c>
      <c r="H159" s="12" t="s">
        <v>67</v>
      </c>
      <c r="I159" s="12" t="s">
        <v>13</v>
      </c>
      <c r="J159" s="12" t="s">
        <v>13</v>
      </c>
      <c r="K159" s="13">
        <v>43396</v>
      </c>
      <c r="L159" s="13">
        <v>43525</v>
      </c>
      <c r="M159" s="15">
        <f t="shared" ca="1" si="25"/>
        <v>45910</v>
      </c>
      <c r="N159" s="14"/>
      <c r="O159" s="43"/>
      <c r="P159" s="14"/>
      <c r="Q159" s="14"/>
      <c r="R159" s="12">
        <f t="shared" si="26"/>
        <v>47</v>
      </c>
      <c r="S159" s="25">
        <v>44938</v>
      </c>
      <c r="T159" s="12" t="s">
        <v>37</v>
      </c>
      <c r="U159" s="60">
        <f t="shared" si="30"/>
        <v>47</v>
      </c>
      <c r="V159" s="53" t="str">
        <f t="shared" si="31"/>
        <v xml:space="preserve"> Completed:On time</v>
      </c>
      <c r="W159" s="56">
        <f t="shared" si="32"/>
        <v>51</v>
      </c>
    </row>
    <row r="160" spans="1:23" ht="25.35" customHeight="1">
      <c r="A160" s="12">
        <v>159</v>
      </c>
      <c r="B160" s="12" t="s">
        <v>634</v>
      </c>
      <c r="C160" s="12" t="s">
        <v>635</v>
      </c>
      <c r="D160" s="12" t="s">
        <v>590</v>
      </c>
      <c r="E160" s="12" t="s">
        <v>636</v>
      </c>
      <c r="F160" s="12" t="s">
        <v>41</v>
      </c>
      <c r="G160" s="12">
        <v>5</v>
      </c>
      <c r="H160" s="12" t="s">
        <v>67</v>
      </c>
      <c r="I160" s="12" t="s">
        <v>15</v>
      </c>
      <c r="J160" s="12" t="s">
        <v>15</v>
      </c>
      <c r="K160" s="13">
        <v>41459</v>
      </c>
      <c r="L160" s="13">
        <v>42064</v>
      </c>
      <c r="M160" s="15">
        <f t="shared" ca="1" si="25"/>
        <v>45910</v>
      </c>
      <c r="N160" s="14"/>
      <c r="O160" s="43"/>
      <c r="P160" s="14"/>
      <c r="Q160" s="14"/>
      <c r="R160" s="12">
        <f t="shared" si="26"/>
        <v>95</v>
      </c>
      <c r="S160" s="25">
        <v>44957</v>
      </c>
      <c r="T160" s="12" t="s">
        <v>37</v>
      </c>
      <c r="U160" s="60">
        <f t="shared" si="30"/>
        <v>95</v>
      </c>
      <c r="V160" s="53" t="str">
        <f t="shared" si="31"/>
        <v>Completed:Delayed</v>
      </c>
      <c r="W160" s="56">
        <f t="shared" si="32"/>
        <v>115</v>
      </c>
    </row>
    <row r="161" spans="1:23" ht="25.35" customHeight="1">
      <c r="A161" s="12">
        <v>160</v>
      </c>
      <c r="B161" s="12" t="s">
        <v>637</v>
      </c>
      <c r="C161" s="12" t="s">
        <v>638</v>
      </c>
      <c r="D161" s="12" t="s">
        <v>639</v>
      </c>
      <c r="E161" s="12" t="s">
        <v>640</v>
      </c>
      <c r="F161" s="12" t="s">
        <v>40</v>
      </c>
      <c r="G161" s="12">
        <v>8</v>
      </c>
      <c r="H161" s="12" t="s">
        <v>67</v>
      </c>
      <c r="I161" s="12" t="s">
        <v>13</v>
      </c>
      <c r="J161" s="12" t="s">
        <v>19</v>
      </c>
      <c r="K161" s="13">
        <v>43311</v>
      </c>
      <c r="L161" s="13">
        <v>43160</v>
      </c>
      <c r="M161" s="15">
        <f t="shared" ca="1" si="25"/>
        <v>45910</v>
      </c>
      <c r="N161" s="14"/>
      <c r="O161" s="43"/>
      <c r="P161" s="14"/>
      <c r="Q161" s="14"/>
      <c r="R161" s="12">
        <f t="shared" si="26"/>
        <v>52</v>
      </c>
      <c r="S161" s="25">
        <v>44741</v>
      </c>
      <c r="T161" s="12" t="s">
        <v>37</v>
      </c>
      <c r="U161" s="60">
        <f t="shared" si="30"/>
        <v>52</v>
      </c>
      <c r="V161" s="53" t="str">
        <f t="shared" si="31"/>
        <v>Completed:Delayed</v>
      </c>
      <c r="W161" s="56">
        <f t="shared" si="32"/>
        <v>47</v>
      </c>
    </row>
    <row r="162" spans="1:23" ht="25.35" hidden="1" customHeight="1">
      <c r="A162" s="12">
        <v>161</v>
      </c>
      <c r="B162" s="12" t="s">
        <v>641</v>
      </c>
      <c r="C162" s="12" t="s">
        <v>642</v>
      </c>
      <c r="D162" s="12"/>
      <c r="E162" s="12" t="s">
        <v>643</v>
      </c>
      <c r="F162" s="12" t="s">
        <v>40</v>
      </c>
      <c r="G162" s="12">
        <v>8</v>
      </c>
      <c r="H162" s="12" t="s">
        <v>116</v>
      </c>
      <c r="I162" s="12" t="s">
        <v>11</v>
      </c>
      <c r="J162" s="12" t="s">
        <v>17</v>
      </c>
      <c r="K162" s="13">
        <v>43493</v>
      </c>
      <c r="L162" s="13">
        <v>43160</v>
      </c>
      <c r="M162" s="15">
        <f t="shared" ca="1" si="25"/>
        <v>45910</v>
      </c>
      <c r="N162" s="14">
        <f ca="1">DATEDIF(L162,M162,"M") +1</f>
        <v>91</v>
      </c>
      <c r="O162" s="43"/>
      <c r="P162" s="14"/>
      <c r="Q162" s="14"/>
      <c r="R162" s="12">
        <f t="shared" ca="1" si="26"/>
        <v>91</v>
      </c>
      <c r="S162" s="25"/>
      <c r="T162" s="12" t="s">
        <v>43</v>
      </c>
      <c r="U162" s="53" t="str">
        <f ca="1">IF(N162&gt;60,"In progress: Above 60 months","In progress: Below 60 Months")</f>
        <v>In progress: Above 60 months</v>
      </c>
      <c r="V162" s="53" t="str">
        <f ca="1">IF(N162&gt;60,"In progress: Above 60 months","In progress: Below 60 Months")</f>
        <v>In progress: Above 60 months</v>
      </c>
      <c r="W162" s="56"/>
    </row>
    <row r="163" spans="1:23" ht="25.35" hidden="1" customHeight="1">
      <c r="A163" s="12">
        <v>162</v>
      </c>
      <c r="B163" s="12" t="s">
        <v>644</v>
      </c>
      <c r="C163" s="12" t="s">
        <v>645</v>
      </c>
      <c r="D163" s="12"/>
      <c r="E163" s="12" t="s">
        <v>646</v>
      </c>
      <c r="F163" s="12" t="s">
        <v>41</v>
      </c>
      <c r="G163" s="12">
        <v>8</v>
      </c>
      <c r="H163" s="12" t="s">
        <v>120</v>
      </c>
      <c r="I163" s="12" t="s">
        <v>18</v>
      </c>
      <c r="J163" s="12" t="s">
        <v>17</v>
      </c>
      <c r="K163" s="13">
        <v>43325</v>
      </c>
      <c r="L163" s="13">
        <v>43160</v>
      </c>
      <c r="M163" s="15">
        <f t="shared" ca="1" si="25"/>
        <v>45910</v>
      </c>
      <c r="N163" s="14">
        <f ca="1">DATEDIF(L163,M163,"M") +1</f>
        <v>91</v>
      </c>
      <c r="O163" s="43"/>
      <c r="P163" s="14"/>
      <c r="Q163" s="14"/>
      <c r="R163" s="12">
        <f t="shared" ca="1" si="26"/>
        <v>91</v>
      </c>
      <c r="S163" s="25"/>
      <c r="T163" s="12" t="s">
        <v>43</v>
      </c>
      <c r="U163" s="53" t="str">
        <f ca="1">IF(N163&gt;60,"In progress: Above 60 months","In progress: Below 60 Months")</f>
        <v>In progress: Above 60 months</v>
      </c>
      <c r="V163" s="53" t="str">
        <f ca="1">IF(N163&gt;60,"In progress: Above 60 months","In progress: Below 60 Months")</f>
        <v>In progress: Above 60 months</v>
      </c>
      <c r="W163" s="56"/>
    </row>
    <row r="164" spans="1:23" ht="25.35" customHeight="1">
      <c r="A164" s="12">
        <v>163</v>
      </c>
      <c r="B164" s="12" t="s">
        <v>647</v>
      </c>
      <c r="C164" s="12" t="s">
        <v>337</v>
      </c>
      <c r="D164" s="12" t="s">
        <v>648</v>
      </c>
      <c r="E164" s="12" t="s">
        <v>649</v>
      </c>
      <c r="F164" s="12" t="s">
        <v>41</v>
      </c>
      <c r="G164" s="12">
        <v>1</v>
      </c>
      <c r="H164" s="12" t="s">
        <v>124</v>
      </c>
      <c r="I164" s="12" t="s">
        <v>19</v>
      </c>
      <c r="J164" s="12" t="s">
        <v>19</v>
      </c>
      <c r="K164" s="13">
        <v>40605</v>
      </c>
      <c r="L164" s="13">
        <v>40634</v>
      </c>
      <c r="M164" s="15">
        <f t="shared" ca="1" si="25"/>
        <v>45910</v>
      </c>
      <c r="N164" s="13"/>
      <c r="O164" s="13"/>
      <c r="P164" s="13"/>
      <c r="Q164" s="12"/>
      <c r="R164" s="12">
        <f t="shared" si="26"/>
        <v>42</v>
      </c>
      <c r="S164" s="25">
        <v>41912</v>
      </c>
      <c r="T164" s="12" t="s">
        <v>37</v>
      </c>
      <c r="U164" s="60">
        <f>DATEDIF(L164,S164,"M")+1-Q164</f>
        <v>42</v>
      </c>
      <c r="V164" s="53" t="str">
        <f>IF(U164&gt;51,"Completed:Delayed"," Completed:On time")</f>
        <v xml:space="preserve"> Completed:On time</v>
      </c>
      <c r="W164" s="56">
        <f>DATEDIF(K164,S164,"M")+1-Q164</f>
        <v>43</v>
      </c>
    </row>
    <row r="165" spans="1:23" ht="25.35" customHeight="1">
      <c r="A165" s="12">
        <v>164</v>
      </c>
      <c r="B165" s="12" t="s">
        <v>650</v>
      </c>
      <c r="C165" s="12" t="s">
        <v>337</v>
      </c>
      <c r="D165" s="12" t="s">
        <v>651</v>
      </c>
      <c r="E165" s="12" t="s">
        <v>652</v>
      </c>
      <c r="F165" s="12" t="s">
        <v>41</v>
      </c>
      <c r="G165" s="12">
        <v>2</v>
      </c>
      <c r="H165" s="12" t="s">
        <v>124</v>
      </c>
      <c r="I165" s="12" t="s">
        <v>16</v>
      </c>
      <c r="J165" s="12" t="s">
        <v>16</v>
      </c>
      <c r="K165" s="13">
        <v>41186</v>
      </c>
      <c r="L165" s="13">
        <v>40969</v>
      </c>
      <c r="M165" s="15">
        <f t="shared" ca="1" si="25"/>
        <v>45910</v>
      </c>
      <c r="N165" s="13"/>
      <c r="O165" s="13"/>
      <c r="P165" s="13"/>
      <c r="Q165" s="12"/>
      <c r="R165" s="12">
        <f t="shared" si="26"/>
        <v>37</v>
      </c>
      <c r="S165" s="25">
        <v>42064</v>
      </c>
      <c r="T165" s="12" t="s">
        <v>37</v>
      </c>
      <c r="U165" s="60">
        <f>DATEDIF(L165,S165,"M")+1-Q165</f>
        <v>37</v>
      </c>
      <c r="V165" s="53" t="str">
        <f>IF(U165&gt;51,"Completed:Delayed"," Completed:On time")</f>
        <v xml:space="preserve"> Completed:On time</v>
      </c>
      <c r="W165" s="56">
        <f>DATEDIF(K165,S165,"M")+1-Q165</f>
        <v>29</v>
      </c>
    </row>
    <row r="166" spans="1:23" ht="25.35" customHeight="1">
      <c r="A166" s="12">
        <v>165</v>
      </c>
      <c r="B166" s="12" t="s">
        <v>653</v>
      </c>
      <c r="C166" s="12" t="s">
        <v>654</v>
      </c>
      <c r="D166" s="12"/>
      <c r="E166" s="12" t="s">
        <v>655</v>
      </c>
      <c r="F166" s="12" t="s">
        <v>40</v>
      </c>
      <c r="G166" s="12">
        <v>9</v>
      </c>
      <c r="H166" s="12" t="s">
        <v>120</v>
      </c>
      <c r="I166" s="12" t="s">
        <v>18</v>
      </c>
      <c r="J166" s="12" t="s">
        <v>19</v>
      </c>
      <c r="K166" s="13">
        <v>43840</v>
      </c>
      <c r="L166" s="13">
        <v>43525</v>
      </c>
      <c r="M166" s="15">
        <f t="shared" ca="1" si="25"/>
        <v>45910</v>
      </c>
      <c r="N166" s="14"/>
      <c r="O166" s="43"/>
      <c r="P166" s="14"/>
      <c r="Q166" s="14"/>
      <c r="R166" s="12">
        <f t="shared" si="26"/>
        <v>57</v>
      </c>
      <c r="S166" s="25">
        <v>45240</v>
      </c>
      <c r="T166" s="12" t="s">
        <v>37</v>
      </c>
      <c r="U166" s="60">
        <f>DATEDIF(L166,S166,"M")+1-Q166</f>
        <v>57</v>
      </c>
      <c r="V166" s="53" t="str">
        <f>IF(U166&gt;51,"Completed:Delayed"," Completed:On time")</f>
        <v>Completed:Delayed</v>
      </c>
      <c r="W166" s="56">
        <f>DATEDIF(K166,S166,"M")+1-Q166</f>
        <v>47</v>
      </c>
    </row>
    <row r="167" spans="1:23" ht="25.35" customHeight="1">
      <c r="A167" s="12">
        <v>166</v>
      </c>
      <c r="B167" s="12" t="s">
        <v>656</v>
      </c>
      <c r="C167" s="12" t="s">
        <v>657</v>
      </c>
      <c r="D167" s="12" t="s">
        <v>658</v>
      </c>
      <c r="E167" s="12" t="s">
        <v>659</v>
      </c>
      <c r="F167" s="12" t="s">
        <v>41</v>
      </c>
      <c r="G167" s="12">
        <v>4</v>
      </c>
      <c r="H167" s="12" t="s">
        <v>111</v>
      </c>
      <c r="I167" s="12" t="s">
        <v>14</v>
      </c>
      <c r="J167" s="12" t="s">
        <v>14</v>
      </c>
      <c r="K167" s="13">
        <v>41746</v>
      </c>
      <c r="L167" s="13">
        <v>41699</v>
      </c>
      <c r="M167" s="15">
        <f t="shared" ca="1" si="25"/>
        <v>45910</v>
      </c>
      <c r="N167" s="13"/>
      <c r="O167" s="13"/>
      <c r="P167" s="13"/>
      <c r="Q167" s="12"/>
      <c r="R167" s="12">
        <f t="shared" si="26"/>
        <v>57</v>
      </c>
      <c r="S167" s="25">
        <v>43417</v>
      </c>
      <c r="T167" s="12" t="s">
        <v>37</v>
      </c>
      <c r="U167" s="60">
        <f>DATEDIF(L167,S167,"M")+1-Q167</f>
        <v>57</v>
      </c>
      <c r="V167" s="53" t="str">
        <f>IF(U167&gt;51,"Completed:Delayed"," Completed:On time")</f>
        <v>Completed:Delayed</v>
      </c>
      <c r="W167" s="56">
        <f>DATEDIF(K167,S167,"M")+1-Q167</f>
        <v>55</v>
      </c>
    </row>
    <row r="168" spans="1:23" ht="25.35" customHeight="1">
      <c r="A168" s="12">
        <v>167</v>
      </c>
      <c r="B168" s="12" t="s">
        <v>660</v>
      </c>
      <c r="C168" s="12" t="s">
        <v>661</v>
      </c>
      <c r="D168" s="12" t="s">
        <v>662</v>
      </c>
      <c r="E168" s="12" t="s">
        <v>663</v>
      </c>
      <c r="F168" s="12" t="s">
        <v>40</v>
      </c>
      <c r="G168" s="12">
        <v>1</v>
      </c>
      <c r="H168" s="12" t="s">
        <v>131</v>
      </c>
      <c r="I168" s="12" t="s">
        <v>17</v>
      </c>
      <c r="J168" s="12" t="s">
        <v>17</v>
      </c>
      <c r="K168" s="13">
        <v>40801</v>
      </c>
      <c r="L168" s="13">
        <v>40634</v>
      </c>
      <c r="M168" s="15">
        <f t="shared" ca="1" si="25"/>
        <v>45910</v>
      </c>
      <c r="N168" s="13"/>
      <c r="O168" s="13"/>
      <c r="P168" s="13"/>
      <c r="Q168" s="12"/>
      <c r="R168" s="12">
        <f t="shared" si="26"/>
        <v>54</v>
      </c>
      <c r="S168" s="25">
        <v>42277</v>
      </c>
      <c r="T168" s="12" t="s">
        <v>37</v>
      </c>
      <c r="U168" s="60">
        <f>DATEDIF(L168,S168,"M")+1-Q168</f>
        <v>54</v>
      </c>
      <c r="V168" s="53" t="str">
        <f>IF(U168&gt;51,"Completed:Delayed"," Completed:On time")</f>
        <v>Completed:Delayed</v>
      </c>
      <c r="W168" s="56">
        <f>DATEDIF(K168,S168,"M")+1-Q168</f>
        <v>49</v>
      </c>
    </row>
    <row r="169" spans="1:23" ht="25.35" hidden="1" customHeight="1">
      <c r="A169" s="12">
        <v>168</v>
      </c>
      <c r="B169" s="12" t="s">
        <v>664</v>
      </c>
      <c r="C169" s="12" t="s">
        <v>136</v>
      </c>
      <c r="D169" s="12" t="s">
        <v>665</v>
      </c>
      <c r="E169" s="12" t="s">
        <v>158</v>
      </c>
      <c r="F169" s="12" t="s">
        <v>40</v>
      </c>
      <c r="G169" s="12">
        <v>8</v>
      </c>
      <c r="H169" s="12" t="s">
        <v>131</v>
      </c>
      <c r="I169" s="12" t="s">
        <v>17</v>
      </c>
      <c r="J169" s="12" t="s">
        <v>17</v>
      </c>
      <c r="K169" s="13">
        <v>43466</v>
      </c>
      <c r="L169" s="13">
        <v>43160</v>
      </c>
      <c r="M169" s="15">
        <f t="shared" ca="1" si="25"/>
        <v>45910</v>
      </c>
      <c r="N169" s="14">
        <f ca="1">DATEDIF(L169,M169,"M") +1</f>
        <v>91</v>
      </c>
      <c r="O169" s="43"/>
      <c r="P169" s="14"/>
      <c r="Q169" s="14"/>
      <c r="R169" s="12">
        <f t="shared" ca="1" si="26"/>
        <v>91</v>
      </c>
      <c r="S169" s="25"/>
      <c r="T169" s="12" t="s">
        <v>43</v>
      </c>
      <c r="U169" s="53" t="str">
        <f ca="1">IF(N169&gt;60,"In progress: Above 60 months","In progress: Below 60 Months")</f>
        <v>In progress: Above 60 months</v>
      </c>
      <c r="V169" s="53" t="str">
        <f ca="1">IF(N169&gt;60,"In progress: Above 60 months","In progress: Below 60 Months")</f>
        <v>In progress: Above 60 months</v>
      </c>
      <c r="W169" s="56"/>
    </row>
    <row r="170" spans="1:23" ht="25.35" customHeight="1">
      <c r="A170" s="12">
        <v>169</v>
      </c>
      <c r="B170" s="12" t="s">
        <v>666</v>
      </c>
      <c r="C170" s="12" t="s">
        <v>667</v>
      </c>
      <c r="D170" s="12" t="s">
        <v>668</v>
      </c>
      <c r="E170" s="12" t="s">
        <v>669</v>
      </c>
      <c r="F170" s="12" t="s">
        <v>40</v>
      </c>
      <c r="G170" s="12">
        <v>3</v>
      </c>
      <c r="H170" s="12" t="s">
        <v>106</v>
      </c>
      <c r="I170" s="12" t="s">
        <v>19</v>
      </c>
      <c r="J170" s="12" t="s">
        <v>19</v>
      </c>
      <c r="K170" s="13">
        <v>41548</v>
      </c>
      <c r="L170" s="13">
        <v>41334</v>
      </c>
      <c r="M170" s="15">
        <f t="shared" ca="1" si="25"/>
        <v>45910</v>
      </c>
      <c r="N170" s="13"/>
      <c r="O170" s="13"/>
      <c r="P170" s="13"/>
      <c r="Q170" s="12"/>
      <c r="R170" s="12">
        <f t="shared" si="26"/>
        <v>65</v>
      </c>
      <c r="S170" s="25">
        <v>43291</v>
      </c>
      <c r="T170" s="12" t="s">
        <v>37</v>
      </c>
      <c r="U170" s="60">
        <f>DATEDIF(L170,S170,"M")+1-Q170</f>
        <v>65</v>
      </c>
      <c r="V170" s="53" t="str">
        <f>IF(U170&gt;51,"Completed:Delayed"," Completed:On time")</f>
        <v>Completed:Delayed</v>
      </c>
      <c r="W170" s="56">
        <f>DATEDIF(K170,S170,"M")+1-Q170</f>
        <v>58</v>
      </c>
    </row>
    <row r="171" spans="1:23" ht="25.35" customHeight="1">
      <c r="A171" s="12">
        <v>170</v>
      </c>
      <c r="B171" s="12" t="s">
        <v>670</v>
      </c>
      <c r="C171" s="12" t="s">
        <v>671</v>
      </c>
      <c r="D171" s="12" t="s">
        <v>672</v>
      </c>
      <c r="E171" s="12" t="s">
        <v>673</v>
      </c>
      <c r="F171" s="12" t="s">
        <v>41</v>
      </c>
      <c r="G171" s="12">
        <v>8</v>
      </c>
      <c r="H171" s="12" t="s">
        <v>131</v>
      </c>
      <c r="I171" s="12" t="s">
        <v>17</v>
      </c>
      <c r="J171" s="12" t="s">
        <v>19</v>
      </c>
      <c r="K171" s="13">
        <v>43373</v>
      </c>
      <c r="L171" s="13">
        <v>43160</v>
      </c>
      <c r="M171" s="15">
        <f t="shared" ca="1" si="25"/>
        <v>45910</v>
      </c>
      <c r="N171" s="14"/>
      <c r="O171" s="43"/>
      <c r="P171" s="14"/>
      <c r="Q171" s="14"/>
      <c r="R171" s="12">
        <f t="shared" si="26"/>
        <v>64</v>
      </c>
      <c r="S171" s="25">
        <v>45084</v>
      </c>
      <c r="T171" s="12" t="s">
        <v>37</v>
      </c>
      <c r="U171" s="60">
        <f>DATEDIF(L171,S171,"M")+1-Q171</f>
        <v>64</v>
      </c>
      <c r="V171" s="53" t="str">
        <f>IF(U171&gt;51,"Completed:Delayed"," Completed:On time")</f>
        <v>Completed:Delayed</v>
      </c>
      <c r="W171" s="56">
        <f>DATEDIF(K171,S171,"M")+1-Q171</f>
        <v>57</v>
      </c>
    </row>
    <row r="172" spans="1:23" ht="25.35" customHeight="1">
      <c r="A172" s="12">
        <v>171</v>
      </c>
      <c r="B172" s="12" t="s">
        <v>674</v>
      </c>
      <c r="C172" s="12" t="s">
        <v>675</v>
      </c>
      <c r="D172" s="12" t="s">
        <v>676</v>
      </c>
      <c r="E172" s="12" t="s">
        <v>677</v>
      </c>
      <c r="F172" s="12" t="s">
        <v>40</v>
      </c>
      <c r="G172" s="12">
        <v>4</v>
      </c>
      <c r="H172" s="12" t="s">
        <v>106</v>
      </c>
      <c r="I172" s="12" t="s">
        <v>19</v>
      </c>
      <c r="J172" s="12" t="s">
        <v>19</v>
      </c>
      <c r="K172" s="13">
        <v>41867</v>
      </c>
      <c r="L172" s="13">
        <v>41699</v>
      </c>
      <c r="M172" s="15">
        <f t="shared" ca="1" si="25"/>
        <v>45910</v>
      </c>
      <c r="N172" s="13"/>
      <c r="O172" s="13"/>
      <c r="P172" s="13"/>
      <c r="Q172" s="12"/>
      <c r="R172" s="12">
        <f t="shared" si="26"/>
        <v>65</v>
      </c>
      <c r="S172" s="25">
        <v>43658</v>
      </c>
      <c r="T172" s="12" t="s">
        <v>37</v>
      </c>
      <c r="U172" s="60">
        <f>DATEDIF(L172,S172,"M")+1-Q172</f>
        <v>65</v>
      </c>
      <c r="V172" s="53" t="str">
        <f>IF(U172&gt;51,"Completed:Delayed"," Completed:On time")</f>
        <v>Completed:Delayed</v>
      </c>
      <c r="W172" s="56">
        <f>DATEDIF(K172,S172,"M")+1-Q172</f>
        <v>59</v>
      </c>
    </row>
    <row r="173" spans="1:23" ht="25.35" hidden="1" customHeight="1">
      <c r="A173" s="12">
        <v>172</v>
      </c>
      <c r="B173" s="12" t="s">
        <v>678</v>
      </c>
      <c r="C173" s="12" t="s">
        <v>679</v>
      </c>
      <c r="D173" s="12" t="s">
        <v>680</v>
      </c>
      <c r="E173" s="12" t="s">
        <v>681</v>
      </c>
      <c r="F173" s="12" t="s">
        <v>41</v>
      </c>
      <c r="G173" s="12">
        <v>8</v>
      </c>
      <c r="H173" s="12" t="s">
        <v>67</v>
      </c>
      <c r="I173" s="12" t="s">
        <v>15</v>
      </c>
      <c r="J173" s="12" t="s">
        <v>15</v>
      </c>
      <c r="K173" s="13">
        <v>43405</v>
      </c>
      <c r="L173" s="13">
        <v>43160</v>
      </c>
      <c r="M173" s="15">
        <f t="shared" ca="1" si="25"/>
        <v>45910</v>
      </c>
      <c r="N173" s="14">
        <f ca="1">DATEDIF(L173,M173,"M") +1</f>
        <v>91</v>
      </c>
      <c r="O173" s="43"/>
      <c r="P173" s="14"/>
      <c r="Q173" s="14"/>
      <c r="R173" s="12">
        <f t="shared" ca="1" si="26"/>
        <v>91</v>
      </c>
      <c r="S173" s="25"/>
      <c r="T173" s="12" t="s">
        <v>43</v>
      </c>
      <c r="U173" s="53" t="str">
        <f ca="1">IF(N173&gt;60,"In progress: Above 60 months","In progress: Below 60 Months")</f>
        <v>In progress: Above 60 months</v>
      </c>
      <c r="V173" s="53" t="str">
        <f ca="1">IF(N173&gt;60,"In progress: Above 60 months","In progress: Below 60 Months")</f>
        <v>In progress: Above 60 months</v>
      </c>
      <c r="W173" s="56"/>
    </row>
    <row r="174" spans="1:23" ht="25.35" customHeight="1">
      <c r="A174" s="12">
        <v>173</v>
      </c>
      <c r="B174" s="12" t="s">
        <v>682</v>
      </c>
      <c r="C174" s="12" t="s">
        <v>191</v>
      </c>
      <c r="D174" s="12"/>
      <c r="E174" s="12" t="s">
        <v>683</v>
      </c>
      <c r="F174" s="12" t="s">
        <v>40</v>
      </c>
      <c r="G174" s="12">
        <v>8</v>
      </c>
      <c r="H174" s="12" t="s">
        <v>131</v>
      </c>
      <c r="I174" s="12" t="s">
        <v>12</v>
      </c>
      <c r="J174" s="12" t="s">
        <v>19</v>
      </c>
      <c r="K174" s="13">
        <v>43346</v>
      </c>
      <c r="L174" s="13">
        <v>43160</v>
      </c>
      <c r="M174" s="15">
        <f t="shared" ca="1" si="25"/>
        <v>45910</v>
      </c>
      <c r="N174" s="14">
        <f ca="1">DATEDIF(L174,M174,"M") +1</f>
        <v>91</v>
      </c>
      <c r="O174" s="43"/>
      <c r="P174" s="14"/>
      <c r="Q174" s="14"/>
      <c r="R174" s="12">
        <f t="shared" ca="1" si="26"/>
        <v>91</v>
      </c>
      <c r="S174" s="25">
        <v>45701</v>
      </c>
      <c r="T174" s="12" t="s">
        <v>37</v>
      </c>
      <c r="U174" s="60">
        <f>DATEDIF(L174,S174,"M")+1-Q174</f>
        <v>84</v>
      </c>
      <c r="V174" s="53" t="str">
        <f>IF(U174&gt;51,"Completed:Delayed"," Completed:On time")</f>
        <v>Completed:Delayed</v>
      </c>
      <c r="W174" s="56">
        <f>DATEDIF(K174,S174,"M")+1-Q174</f>
        <v>78</v>
      </c>
    </row>
    <row r="175" spans="1:23" ht="25.35" hidden="1" customHeight="1">
      <c r="A175" s="12">
        <v>174</v>
      </c>
      <c r="B175" s="12" t="s">
        <v>684</v>
      </c>
      <c r="C175" s="12" t="s">
        <v>685</v>
      </c>
      <c r="D175" s="12" t="s">
        <v>686</v>
      </c>
      <c r="E175" s="12" t="s">
        <v>687</v>
      </c>
      <c r="F175" s="12" t="s">
        <v>40</v>
      </c>
      <c r="G175" s="12">
        <v>8</v>
      </c>
      <c r="H175" s="12" t="s">
        <v>131</v>
      </c>
      <c r="I175" s="12" t="s">
        <v>12</v>
      </c>
      <c r="J175" s="12" t="s">
        <v>17</v>
      </c>
      <c r="K175" s="13">
        <v>42594</v>
      </c>
      <c r="L175" s="13">
        <v>43160</v>
      </c>
      <c r="M175" s="15">
        <f t="shared" ca="1" si="25"/>
        <v>45910</v>
      </c>
      <c r="N175" s="14">
        <f ca="1">DATEDIF(L175,M175,"M") +1</f>
        <v>91</v>
      </c>
      <c r="O175" s="43"/>
      <c r="P175" s="14"/>
      <c r="Q175" s="14"/>
      <c r="R175" s="12">
        <f t="shared" ca="1" si="26"/>
        <v>91</v>
      </c>
      <c r="S175" s="25"/>
      <c r="T175" s="12" t="s">
        <v>43</v>
      </c>
      <c r="U175" s="53" t="str">
        <f ca="1">IF(N175&gt;60,"In progress: Above 60 months","In progress: Below 60 Months")</f>
        <v>In progress: Above 60 months</v>
      </c>
      <c r="V175" s="53" t="str">
        <f ca="1">IF(N175&gt;60,"In progress: Above 60 months","In progress: Below 60 Months")</f>
        <v>In progress: Above 60 months</v>
      </c>
      <c r="W175" s="56"/>
    </row>
    <row r="176" spans="1:23" ht="25.35" customHeight="1">
      <c r="A176" s="12">
        <v>175</v>
      </c>
      <c r="B176" s="12" t="s">
        <v>688</v>
      </c>
      <c r="C176" s="12" t="s">
        <v>689</v>
      </c>
      <c r="D176" s="12"/>
      <c r="E176" s="12" t="s">
        <v>690</v>
      </c>
      <c r="F176" s="12" t="s">
        <v>41</v>
      </c>
      <c r="G176" s="12">
        <v>3</v>
      </c>
      <c r="H176" s="12" t="s">
        <v>124</v>
      </c>
      <c r="I176" s="12" t="s">
        <v>16</v>
      </c>
      <c r="J176" s="12" t="s">
        <v>16</v>
      </c>
      <c r="K176" s="13">
        <v>41579</v>
      </c>
      <c r="L176" s="13">
        <v>41334</v>
      </c>
      <c r="M176" s="15">
        <f t="shared" ca="1" si="25"/>
        <v>45910</v>
      </c>
      <c r="N176" s="13"/>
      <c r="O176" s="13"/>
      <c r="P176" s="13"/>
      <c r="Q176" s="12"/>
      <c r="R176" s="12">
        <f t="shared" si="26"/>
        <v>74</v>
      </c>
      <c r="S176" s="25">
        <v>43568</v>
      </c>
      <c r="T176" s="12" t="s">
        <v>37</v>
      </c>
      <c r="U176" s="60">
        <f>DATEDIF(L176,S176,"M")+1-Q176</f>
        <v>74</v>
      </c>
      <c r="V176" s="53" t="str">
        <f>IF(U176&gt;51,"Completed:Delayed"," Completed:On time")</f>
        <v>Completed:Delayed</v>
      </c>
      <c r="W176" s="56">
        <f>DATEDIF(K176,S176,"M")+1-Q176</f>
        <v>66</v>
      </c>
    </row>
    <row r="177" spans="1:23" ht="25.35" customHeight="1">
      <c r="A177" s="12">
        <v>176</v>
      </c>
      <c r="B177" s="12" t="s">
        <v>691</v>
      </c>
      <c r="C177" s="12" t="s">
        <v>692</v>
      </c>
      <c r="D177" s="12" t="s">
        <v>693</v>
      </c>
      <c r="E177" s="12" t="s">
        <v>694</v>
      </c>
      <c r="F177" s="12" t="s">
        <v>40</v>
      </c>
      <c r="G177" s="12">
        <v>10</v>
      </c>
      <c r="H177" s="12" t="s">
        <v>67</v>
      </c>
      <c r="I177" s="12" t="s">
        <v>15</v>
      </c>
      <c r="J177" s="12" t="s">
        <v>15</v>
      </c>
      <c r="K177" s="13">
        <v>44182</v>
      </c>
      <c r="L177" s="13">
        <v>43891</v>
      </c>
      <c r="M177" s="15">
        <f t="shared" ca="1" si="25"/>
        <v>45910</v>
      </c>
      <c r="N177" s="14">
        <f ca="1">DATEDIF(L177,M177,"M") +1</f>
        <v>67</v>
      </c>
      <c r="O177" s="25">
        <v>45413</v>
      </c>
      <c r="P177" s="25">
        <v>45535</v>
      </c>
      <c r="Q177" s="14">
        <v>4</v>
      </c>
      <c r="R177" s="12">
        <f t="shared" ca="1" si="26"/>
        <v>67</v>
      </c>
      <c r="S177" s="25">
        <v>45568</v>
      </c>
      <c r="T177" s="12" t="s">
        <v>37</v>
      </c>
      <c r="U177" s="60">
        <f>DATEDIF(L177,S177,"M")+1-Q177</f>
        <v>52</v>
      </c>
      <c r="V177" s="53" t="str">
        <f>IF(U177&gt;51,"Completed:Delayed"," Completed:On time")</f>
        <v>Completed:Delayed</v>
      </c>
      <c r="W177" s="56">
        <f>DATEDIF(K177,S177,"M")+1-Q177</f>
        <v>42</v>
      </c>
    </row>
    <row r="178" spans="1:23" ht="25.35" customHeight="1">
      <c r="A178" s="12">
        <v>177</v>
      </c>
      <c r="B178" s="12" t="s">
        <v>695</v>
      </c>
      <c r="C178" s="12" t="s">
        <v>696</v>
      </c>
      <c r="D178" s="12" t="s">
        <v>697</v>
      </c>
      <c r="E178" s="12" t="s">
        <v>698</v>
      </c>
      <c r="F178" s="12" t="s">
        <v>41</v>
      </c>
      <c r="G178" s="12">
        <v>8</v>
      </c>
      <c r="H178" s="12" t="s">
        <v>106</v>
      </c>
      <c r="I178" s="12" t="s">
        <v>19</v>
      </c>
      <c r="J178" s="12" t="s">
        <v>19</v>
      </c>
      <c r="K178" s="13">
        <v>43466</v>
      </c>
      <c r="L178" s="13">
        <v>43160</v>
      </c>
      <c r="M178" s="15">
        <f t="shared" ca="1" si="25"/>
        <v>45910</v>
      </c>
      <c r="N178" s="14">
        <f ca="1">DATEDIF(L178,M178,"M") +1</f>
        <v>91</v>
      </c>
      <c r="O178" s="43"/>
      <c r="P178" s="14"/>
      <c r="Q178" s="14"/>
      <c r="R178" s="12">
        <f t="shared" ca="1" si="26"/>
        <v>91</v>
      </c>
      <c r="S178" s="25">
        <v>45610</v>
      </c>
      <c r="T178" s="12" t="s">
        <v>37</v>
      </c>
      <c r="U178" s="60">
        <f>DATEDIF(L178,S178,"M")+1-Q178</f>
        <v>81</v>
      </c>
      <c r="V178" s="53" t="str">
        <f>IF(U178&gt;51,"Completed:Delayed"," Completed:On time")</f>
        <v>Completed:Delayed</v>
      </c>
      <c r="W178" s="56">
        <f>DATEDIF(K178,S178,"M")+1-Q178</f>
        <v>71</v>
      </c>
    </row>
    <row r="179" spans="1:23" ht="25.35" hidden="1" customHeight="1">
      <c r="A179" s="12">
        <v>178</v>
      </c>
      <c r="B179" s="12" t="s">
        <v>699</v>
      </c>
      <c r="C179" s="12" t="s">
        <v>700</v>
      </c>
      <c r="D179" s="12"/>
      <c r="E179" s="12" t="s">
        <v>701</v>
      </c>
      <c r="F179" s="12" t="s">
        <v>41</v>
      </c>
      <c r="G179" s="12">
        <v>9</v>
      </c>
      <c r="H179" s="12" t="s">
        <v>120</v>
      </c>
      <c r="I179" s="12" t="s">
        <v>18</v>
      </c>
      <c r="J179" s="12" t="s">
        <v>18</v>
      </c>
      <c r="K179" s="13">
        <v>43709</v>
      </c>
      <c r="L179" s="13">
        <v>43525</v>
      </c>
      <c r="M179" s="15">
        <f t="shared" ca="1" si="25"/>
        <v>45910</v>
      </c>
      <c r="N179" s="14">
        <f ca="1">DATEDIF(L179,M179,"M") +1</f>
        <v>79</v>
      </c>
      <c r="O179" s="43"/>
      <c r="P179" s="14"/>
      <c r="Q179" s="14"/>
      <c r="R179" s="12">
        <f t="shared" ca="1" si="26"/>
        <v>79</v>
      </c>
      <c r="S179" s="25"/>
      <c r="T179" s="12" t="s">
        <v>43</v>
      </c>
      <c r="U179" s="53" t="str">
        <f ca="1">IF(N179&gt;60,"In progress: Above 60 months","In progress: Below 60 Months")</f>
        <v>In progress: Above 60 months</v>
      </c>
      <c r="V179" s="53" t="str">
        <f ca="1">IF(N179&gt;60,"In progress: Above 60 months","In progress: Below 60 Months")</f>
        <v>In progress: Above 60 months</v>
      </c>
      <c r="W179" s="56"/>
    </row>
    <row r="180" spans="1:23" ht="25.35" customHeight="1">
      <c r="A180" s="12">
        <v>179</v>
      </c>
      <c r="B180" s="12" t="s">
        <v>702</v>
      </c>
      <c r="C180" s="12" t="s">
        <v>703</v>
      </c>
      <c r="D180" s="12" t="s">
        <v>704</v>
      </c>
      <c r="E180" s="12" t="s">
        <v>705</v>
      </c>
      <c r="F180" s="12" t="s">
        <v>40</v>
      </c>
      <c r="G180" s="12">
        <v>9</v>
      </c>
      <c r="H180" s="12" t="s">
        <v>106</v>
      </c>
      <c r="I180" s="12" t="s">
        <v>19</v>
      </c>
      <c r="J180" s="12" t="s">
        <v>19</v>
      </c>
      <c r="K180" s="13">
        <v>43242</v>
      </c>
      <c r="L180" s="13">
        <v>43525</v>
      </c>
      <c r="M180" s="15">
        <f t="shared" ca="1" si="25"/>
        <v>45910</v>
      </c>
      <c r="N180" s="14"/>
      <c r="O180" s="43"/>
      <c r="P180" s="14"/>
      <c r="Q180" s="14"/>
      <c r="R180" s="12">
        <f t="shared" si="26"/>
        <v>44</v>
      </c>
      <c r="S180" s="25">
        <v>44851</v>
      </c>
      <c r="T180" s="12" t="s">
        <v>37</v>
      </c>
      <c r="U180" s="60">
        <f>DATEDIF(L180,S180,"M")+1-Q180</f>
        <v>44</v>
      </c>
      <c r="V180" s="53" t="str">
        <f>IF(U180&gt;51,"Completed:Delayed"," Completed:On time")</f>
        <v xml:space="preserve"> Completed:On time</v>
      </c>
      <c r="W180" s="56">
        <f>DATEDIF(K180,S180,"M")+1-Q180</f>
        <v>53</v>
      </c>
    </row>
    <row r="181" spans="1:23" ht="25.35" customHeight="1">
      <c r="A181" s="12">
        <v>180</v>
      </c>
      <c r="B181" s="12" t="s">
        <v>706</v>
      </c>
      <c r="C181" s="12" t="s">
        <v>707</v>
      </c>
      <c r="D181" s="12" t="s">
        <v>708</v>
      </c>
      <c r="E181" s="12" t="s">
        <v>709</v>
      </c>
      <c r="F181" s="12" t="s">
        <v>40</v>
      </c>
      <c r="G181" s="12">
        <v>9</v>
      </c>
      <c r="H181" s="12" t="s">
        <v>131</v>
      </c>
      <c r="I181" s="12" t="s">
        <v>17</v>
      </c>
      <c r="J181" s="12" t="s">
        <v>17</v>
      </c>
      <c r="K181" s="13">
        <v>43442</v>
      </c>
      <c r="L181" s="13">
        <v>43525</v>
      </c>
      <c r="M181" s="15">
        <f t="shared" ca="1" si="25"/>
        <v>45910</v>
      </c>
      <c r="N181" s="14">
        <f ca="1">DATEDIF(L181,M181,"M") +1</f>
        <v>79</v>
      </c>
      <c r="O181" s="25">
        <v>45170</v>
      </c>
      <c r="P181" s="25">
        <v>45473</v>
      </c>
      <c r="Q181" s="14">
        <v>10</v>
      </c>
      <c r="R181" s="12">
        <f t="shared" ca="1" si="26"/>
        <v>79</v>
      </c>
      <c r="S181" s="25">
        <v>45640</v>
      </c>
      <c r="T181" s="12" t="s">
        <v>37</v>
      </c>
      <c r="U181" s="60">
        <f>DATEDIF(L181,S181,"M")+1-Q181</f>
        <v>60</v>
      </c>
      <c r="V181" s="53" t="str">
        <f>IF(U181&gt;51,"Completed:Delayed"," Completed:On time")</f>
        <v>Completed:Delayed</v>
      </c>
      <c r="W181" s="56"/>
    </row>
    <row r="182" spans="1:23" ht="25.35" hidden="1" customHeight="1">
      <c r="A182" s="12">
        <v>181</v>
      </c>
      <c r="B182" s="12" t="s">
        <v>710</v>
      </c>
      <c r="C182" s="12" t="s">
        <v>711</v>
      </c>
      <c r="D182" s="12"/>
      <c r="E182" s="12" t="s">
        <v>198</v>
      </c>
      <c r="F182" s="12" t="s">
        <v>41</v>
      </c>
      <c r="G182" s="12">
        <v>9</v>
      </c>
      <c r="H182" s="12" t="s">
        <v>120</v>
      </c>
      <c r="I182" s="12" t="s">
        <v>18</v>
      </c>
      <c r="J182" s="12" t="s">
        <v>18</v>
      </c>
      <c r="K182" s="13">
        <v>43758</v>
      </c>
      <c r="L182" s="13">
        <v>43525</v>
      </c>
      <c r="M182" s="15">
        <f t="shared" ca="1" si="25"/>
        <v>45910</v>
      </c>
      <c r="N182" s="14">
        <f ca="1">DATEDIF(L182,M182,"M") +1</f>
        <v>79</v>
      </c>
      <c r="O182" s="43"/>
      <c r="P182" s="14"/>
      <c r="Q182" s="14"/>
      <c r="R182" s="12">
        <f t="shared" ca="1" si="26"/>
        <v>79</v>
      </c>
      <c r="S182" s="25"/>
      <c r="T182" s="12" t="s">
        <v>43</v>
      </c>
      <c r="U182" s="53" t="str">
        <f ca="1">IF(N182&gt;60,"In progress: Above 60 months","In progress: Below 60 Months")</f>
        <v>In progress: Above 60 months</v>
      </c>
      <c r="V182" s="53" t="str">
        <f ca="1">IF(N182&gt;60,"In progress: Above 60 months","In progress: Below 60 Months")</f>
        <v>In progress: Above 60 months</v>
      </c>
      <c r="W182" s="56"/>
    </row>
    <row r="183" spans="1:23" ht="25.35" customHeight="1">
      <c r="A183" s="12">
        <v>182</v>
      </c>
      <c r="B183" s="12" t="s">
        <v>712</v>
      </c>
      <c r="C183" s="12" t="s">
        <v>713</v>
      </c>
      <c r="D183" s="12" t="s">
        <v>714</v>
      </c>
      <c r="E183" s="12" t="s">
        <v>715</v>
      </c>
      <c r="F183" s="12" t="s">
        <v>40</v>
      </c>
      <c r="G183" s="12">
        <v>7</v>
      </c>
      <c r="H183" s="12" t="s">
        <v>106</v>
      </c>
      <c r="I183" s="12" t="s">
        <v>19</v>
      </c>
      <c r="J183" s="12" t="s">
        <v>19</v>
      </c>
      <c r="K183" s="13">
        <v>42769</v>
      </c>
      <c r="L183" s="13">
        <v>42795</v>
      </c>
      <c r="M183" s="15">
        <f t="shared" ca="1" si="25"/>
        <v>45910</v>
      </c>
      <c r="N183" s="14"/>
      <c r="O183" s="43"/>
      <c r="P183" s="14"/>
      <c r="Q183" s="14"/>
      <c r="R183" s="12">
        <f t="shared" si="26"/>
        <v>57</v>
      </c>
      <c r="S183" s="25">
        <v>44509</v>
      </c>
      <c r="T183" s="12" t="s">
        <v>37</v>
      </c>
      <c r="U183" s="60">
        <f>DATEDIF(L183,S183,"M")+1-Q183</f>
        <v>57</v>
      </c>
      <c r="V183" s="53" t="str">
        <f>IF(U183&gt;51,"Completed:Delayed"," Completed:On time")</f>
        <v>Completed:Delayed</v>
      </c>
      <c r="W183" s="56">
        <f>DATEDIF(K183,S183,"M")+1-Q183</f>
        <v>58</v>
      </c>
    </row>
    <row r="184" spans="1:23" ht="25.35" hidden="1" customHeight="1">
      <c r="A184" s="12">
        <v>183</v>
      </c>
      <c r="B184" s="12" t="s">
        <v>716</v>
      </c>
      <c r="C184" s="12" t="s">
        <v>717</v>
      </c>
      <c r="D184" s="12" t="s">
        <v>718</v>
      </c>
      <c r="E184" s="12" t="s">
        <v>719</v>
      </c>
      <c r="F184" s="12" t="s">
        <v>41</v>
      </c>
      <c r="G184" s="12">
        <v>9</v>
      </c>
      <c r="H184" s="12" t="s">
        <v>131</v>
      </c>
      <c r="I184" s="12" t="s">
        <v>17</v>
      </c>
      <c r="J184" s="12" t="s">
        <v>19</v>
      </c>
      <c r="K184" s="13">
        <v>44055</v>
      </c>
      <c r="L184" s="13">
        <v>43525</v>
      </c>
      <c r="M184" s="15">
        <f t="shared" ca="1" si="25"/>
        <v>45910</v>
      </c>
      <c r="N184" s="14">
        <f ca="1">DATEDIF(L184,M184,"M") +1</f>
        <v>79</v>
      </c>
      <c r="O184" s="43"/>
      <c r="P184" s="14"/>
      <c r="Q184" s="14"/>
      <c r="R184" s="12">
        <f t="shared" ca="1" si="26"/>
        <v>79</v>
      </c>
      <c r="S184" s="25"/>
      <c r="T184" s="12" t="s">
        <v>43</v>
      </c>
      <c r="U184" s="53" t="str">
        <f ca="1">IF(N184&gt;60,"In progress: Above 60 months","In progress: Below 60 Months")</f>
        <v>In progress: Above 60 months</v>
      </c>
      <c r="V184" s="53" t="str">
        <f ca="1">IF(N184&gt;60,"In progress: Above 60 months","In progress: Below 60 Months")</f>
        <v>In progress: Above 60 months</v>
      </c>
      <c r="W184" s="56"/>
    </row>
    <row r="185" spans="1:23" ht="25.35" customHeight="1">
      <c r="A185" s="12">
        <v>184</v>
      </c>
      <c r="B185" s="12" t="s">
        <v>720</v>
      </c>
      <c r="C185" s="12" t="s">
        <v>721</v>
      </c>
      <c r="D185" s="12" t="s">
        <v>722</v>
      </c>
      <c r="E185" s="12" t="s">
        <v>723</v>
      </c>
      <c r="F185" s="12" t="s">
        <v>41</v>
      </c>
      <c r="G185" s="12">
        <v>2</v>
      </c>
      <c r="H185" s="12" t="s">
        <v>116</v>
      </c>
      <c r="I185" s="12" t="s">
        <v>11</v>
      </c>
      <c r="J185" s="12" t="s">
        <v>11</v>
      </c>
      <c r="K185" s="13">
        <v>40946</v>
      </c>
      <c r="L185" s="13">
        <v>40969</v>
      </c>
      <c r="M185" s="15">
        <f t="shared" ca="1" si="25"/>
        <v>45910</v>
      </c>
      <c r="N185" s="13"/>
      <c r="O185" s="13"/>
      <c r="P185" s="13"/>
      <c r="Q185" s="12"/>
      <c r="R185" s="12">
        <f t="shared" si="26"/>
        <v>49</v>
      </c>
      <c r="S185" s="25">
        <v>42460</v>
      </c>
      <c r="T185" s="12" t="s">
        <v>37</v>
      </c>
      <c r="U185" s="60">
        <f>DATEDIF(L185,S185,"M")+1-Q185</f>
        <v>49</v>
      </c>
      <c r="V185" s="53" t="str">
        <f>IF(U185&gt;51,"Completed:Delayed"," Completed:On time")</f>
        <v xml:space="preserve"> Completed:On time</v>
      </c>
      <c r="W185" s="56">
        <f>DATEDIF(K185,S185,"M")+1-Q185</f>
        <v>50</v>
      </c>
    </row>
    <row r="186" spans="1:23" ht="25.35" customHeight="1">
      <c r="A186" s="12">
        <v>185</v>
      </c>
      <c r="B186" s="12" t="s">
        <v>724</v>
      </c>
      <c r="C186" s="12" t="s">
        <v>725</v>
      </c>
      <c r="D186" s="12" t="s">
        <v>726</v>
      </c>
      <c r="E186" s="12" t="s">
        <v>727</v>
      </c>
      <c r="F186" s="12" t="s">
        <v>41</v>
      </c>
      <c r="G186" s="12">
        <v>7</v>
      </c>
      <c r="H186" s="12" t="s">
        <v>116</v>
      </c>
      <c r="I186" s="12" t="s">
        <v>11</v>
      </c>
      <c r="J186" s="12" t="s">
        <v>17</v>
      </c>
      <c r="K186" s="13">
        <v>42887</v>
      </c>
      <c r="L186" s="13">
        <v>42795</v>
      </c>
      <c r="M186" s="15">
        <f t="shared" ca="1" si="25"/>
        <v>45910</v>
      </c>
      <c r="N186" s="14"/>
      <c r="O186" s="43"/>
      <c r="P186" s="14"/>
      <c r="Q186" s="14"/>
      <c r="R186" s="12">
        <f t="shared" si="26"/>
        <v>70</v>
      </c>
      <c r="S186" s="25">
        <v>44901</v>
      </c>
      <c r="T186" s="12" t="s">
        <v>37</v>
      </c>
      <c r="U186" s="53">
        <f>DATEDIF(L186,S186,"M")+1-Q186</f>
        <v>70</v>
      </c>
      <c r="V186" s="53" t="str">
        <f>IF(U186&gt;51,"Completed:Delayed"," Completed:On time")</f>
        <v>Completed:Delayed</v>
      </c>
      <c r="W186" s="56">
        <f>DATEDIF(K186,S186,"M")+1-Q186</f>
        <v>67</v>
      </c>
    </row>
    <row r="187" spans="1:23" ht="25.35" customHeight="1">
      <c r="A187" s="12">
        <v>186</v>
      </c>
      <c r="B187" s="12" t="s">
        <v>728</v>
      </c>
      <c r="C187" s="12" t="s">
        <v>729</v>
      </c>
      <c r="D187" s="12" t="s">
        <v>523</v>
      </c>
      <c r="E187" s="12" t="s">
        <v>153</v>
      </c>
      <c r="F187" s="12" t="s">
        <v>41</v>
      </c>
      <c r="G187" s="12">
        <v>1</v>
      </c>
      <c r="H187" s="12" t="s">
        <v>67</v>
      </c>
      <c r="I187" s="12" t="s">
        <v>13</v>
      </c>
      <c r="J187" s="12" t="s">
        <v>13</v>
      </c>
      <c r="K187" s="13">
        <v>40603</v>
      </c>
      <c r="L187" s="13">
        <v>40634</v>
      </c>
      <c r="M187" s="15">
        <f t="shared" ca="1" si="25"/>
        <v>45910</v>
      </c>
      <c r="N187" s="13"/>
      <c r="O187" s="13"/>
      <c r="P187" s="13"/>
      <c r="Q187" s="12"/>
      <c r="R187" s="12">
        <f t="shared" si="26"/>
        <v>26</v>
      </c>
      <c r="S187" s="25">
        <v>41395</v>
      </c>
      <c r="T187" s="12" t="s">
        <v>37</v>
      </c>
      <c r="U187" s="60">
        <f>DATEDIF(L187,S187,"M")+1-Q187</f>
        <v>26</v>
      </c>
      <c r="V187" s="53" t="str">
        <f>IF(U187&gt;51,"Completed:Delayed"," Completed:On time")</f>
        <v xml:space="preserve"> Completed:On time</v>
      </c>
      <c r="W187" s="56">
        <f>DATEDIF(K187,S187,"M")+1-Q187</f>
        <v>27</v>
      </c>
    </row>
    <row r="188" spans="1:23" ht="25.35" customHeight="1">
      <c r="A188" s="12">
        <v>187</v>
      </c>
      <c r="B188" s="58" t="s">
        <v>730</v>
      </c>
      <c r="C188" s="58" t="s">
        <v>729</v>
      </c>
      <c r="D188" s="58" t="s">
        <v>731</v>
      </c>
      <c r="E188" s="58" t="s">
        <v>266</v>
      </c>
      <c r="F188" s="58" t="s">
        <v>41</v>
      </c>
      <c r="G188" s="12">
        <v>1</v>
      </c>
      <c r="H188" s="12" t="s">
        <v>67</v>
      </c>
      <c r="I188" s="12" t="s">
        <v>8</v>
      </c>
      <c r="J188" s="12" t="s">
        <v>19</v>
      </c>
      <c r="K188" s="13">
        <v>40603</v>
      </c>
      <c r="L188" s="13">
        <v>40634</v>
      </c>
      <c r="M188" s="15">
        <f t="shared" ca="1" si="25"/>
        <v>45910</v>
      </c>
      <c r="N188" s="13"/>
      <c r="O188" s="13"/>
      <c r="P188" s="13"/>
      <c r="Q188" s="12"/>
      <c r="R188" s="12">
        <f t="shared" si="26"/>
        <v>81</v>
      </c>
      <c r="S188" s="25">
        <v>43073</v>
      </c>
      <c r="T188" s="12" t="s">
        <v>37</v>
      </c>
      <c r="U188" s="60">
        <f>DATEDIF(L188,S188,"M")+1-Q188</f>
        <v>81</v>
      </c>
      <c r="V188" s="53" t="str">
        <f>IF(U188&gt;51,"Completed:Delayed"," Completed:On time")</f>
        <v>Completed:Delayed</v>
      </c>
      <c r="W188" s="56">
        <f>DATEDIF(K188,S188,"M")+1-Q188</f>
        <v>82</v>
      </c>
    </row>
    <row r="189" spans="1:23" ht="25.35" hidden="1" customHeight="1">
      <c r="A189" s="12">
        <v>188</v>
      </c>
      <c r="B189" s="12" t="s">
        <v>732</v>
      </c>
      <c r="C189" s="12" t="s">
        <v>733</v>
      </c>
      <c r="D189" s="12" t="s">
        <v>734</v>
      </c>
      <c r="E189" s="12" t="s">
        <v>735</v>
      </c>
      <c r="F189" s="12" t="s">
        <v>40</v>
      </c>
      <c r="G189" s="12">
        <v>9</v>
      </c>
      <c r="H189" s="12" t="s">
        <v>67</v>
      </c>
      <c r="I189" s="12" t="s">
        <v>15</v>
      </c>
      <c r="J189" s="12" t="s">
        <v>15</v>
      </c>
      <c r="K189" s="13">
        <v>43472</v>
      </c>
      <c r="L189" s="13">
        <v>43525</v>
      </c>
      <c r="M189" s="15">
        <f t="shared" ca="1" si="25"/>
        <v>45910</v>
      </c>
      <c r="N189" s="14">
        <f ca="1">DATEDIF(L189,M189,"M") +1</f>
        <v>79</v>
      </c>
      <c r="O189" s="43"/>
      <c r="P189" s="14"/>
      <c r="Q189" s="14"/>
      <c r="R189" s="12">
        <f t="shared" ca="1" si="26"/>
        <v>79</v>
      </c>
      <c r="S189" s="25"/>
      <c r="T189" s="12" t="s">
        <v>43</v>
      </c>
      <c r="U189" s="53" t="str">
        <f ca="1">IF(N189&gt;60,"In progress: Above 60 months","In progress: Below 60 Months")</f>
        <v>In progress: Above 60 months</v>
      </c>
      <c r="V189" s="53" t="str">
        <f ca="1">IF(N189&gt;60,"In progress: Above 60 months","In progress: Below 60 Months")</f>
        <v>In progress: Above 60 months</v>
      </c>
      <c r="W189" s="56"/>
    </row>
    <row r="190" spans="1:23" ht="25.35" customHeight="1">
      <c r="A190" s="12">
        <v>189</v>
      </c>
      <c r="B190" s="12" t="s">
        <v>736</v>
      </c>
      <c r="C190" s="12" t="s">
        <v>737</v>
      </c>
      <c r="D190" s="12" t="s">
        <v>738</v>
      </c>
      <c r="E190" s="12" t="s">
        <v>739</v>
      </c>
      <c r="F190" s="12" t="s">
        <v>41</v>
      </c>
      <c r="G190" s="12">
        <v>1</v>
      </c>
      <c r="H190" s="12" t="s">
        <v>67</v>
      </c>
      <c r="I190" s="12" t="s">
        <v>13</v>
      </c>
      <c r="J190" s="12" t="s">
        <v>19</v>
      </c>
      <c r="K190" s="13">
        <v>40582</v>
      </c>
      <c r="L190" s="13">
        <v>40634</v>
      </c>
      <c r="M190" s="15">
        <f t="shared" ref="M190:M241" ca="1" si="33">TODAY()</f>
        <v>45910</v>
      </c>
      <c r="N190" s="13"/>
      <c r="O190" s="13"/>
      <c r="P190" s="13"/>
      <c r="Q190" s="12"/>
      <c r="R190" s="12">
        <f t="shared" ref="R190:R221" si="34">IF(N190="",U190,N190)</f>
        <v>24</v>
      </c>
      <c r="S190" s="25">
        <v>41334</v>
      </c>
      <c r="T190" s="12" t="s">
        <v>37</v>
      </c>
      <c r="U190" s="60">
        <f>DATEDIF(L190,S190,"M")+1-Q190</f>
        <v>24</v>
      </c>
      <c r="V190" s="53" t="str">
        <f>IF(U190&gt;51,"Completed:Delayed"," Completed:On time")</f>
        <v xml:space="preserve"> Completed:On time</v>
      </c>
      <c r="W190" s="56">
        <f>DATEDIF(K190,S190,"M")+1-Q190</f>
        <v>25</v>
      </c>
    </row>
    <row r="191" spans="1:23" ht="25.35" customHeight="1">
      <c r="A191" s="12">
        <v>190</v>
      </c>
      <c r="B191" s="12" t="s">
        <v>740</v>
      </c>
      <c r="C191" s="12" t="s">
        <v>737</v>
      </c>
      <c r="D191" s="12" t="s">
        <v>398</v>
      </c>
      <c r="E191" s="12" t="s">
        <v>741</v>
      </c>
      <c r="F191" s="12" t="s">
        <v>41</v>
      </c>
      <c r="G191" s="12">
        <v>4</v>
      </c>
      <c r="H191" s="12" t="s">
        <v>67</v>
      </c>
      <c r="I191" s="12" t="s">
        <v>13</v>
      </c>
      <c r="J191" s="12" t="s">
        <v>13</v>
      </c>
      <c r="K191" s="13">
        <v>41866</v>
      </c>
      <c r="L191" s="13">
        <v>41699</v>
      </c>
      <c r="M191" s="15">
        <f t="shared" ca="1" si="33"/>
        <v>45910</v>
      </c>
      <c r="N191" s="13"/>
      <c r="O191" s="13"/>
      <c r="P191" s="13"/>
      <c r="Q191" s="12"/>
      <c r="R191" s="12">
        <f t="shared" si="34"/>
        <v>57</v>
      </c>
      <c r="S191" s="25">
        <v>43433</v>
      </c>
      <c r="T191" s="12" t="s">
        <v>37</v>
      </c>
      <c r="U191" s="60">
        <f>DATEDIF(L191,S191,"M")+1-Q191</f>
        <v>57</v>
      </c>
      <c r="V191" s="53" t="str">
        <f>IF(U191&gt;51,"Completed:Delayed"," Completed:On time")</f>
        <v>Completed:Delayed</v>
      </c>
      <c r="W191" s="56">
        <f>DATEDIF(K191,S191,"M")+1-Q191</f>
        <v>52</v>
      </c>
    </row>
    <row r="192" spans="1:23" ht="25.35" customHeight="1">
      <c r="A192" s="12">
        <v>191</v>
      </c>
      <c r="B192" s="12" t="s">
        <v>742</v>
      </c>
      <c r="C192" s="12" t="s">
        <v>523</v>
      </c>
      <c r="D192" s="12" t="s">
        <v>743</v>
      </c>
      <c r="E192" s="12" t="s">
        <v>744</v>
      </c>
      <c r="F192" s="12" t="s">
        <v>41</v>
      </c>
      <c r="G192" s="12">
        <v>5</v>
      </c>
      <c r="H192" s="12" t="s">
        <v>67</v>
      </c>
      <c r="I192" s="12" t="s">
        <v>15</v>
      </c>
      <c r="J192" s="12" t="s">
        <v>19</v>
      </c>
      <c r="K192" s="13">
        <v>42555</v>
      </c>
      <c r="L192" s="13">
        <v>42064</v>
      </c>
      <c r="M192" s="15">
        <f t="shared" ca="1" si="33"/>
        <v>45910</v>
      </c>
      <c r="N192" s="14"/>
      <c r="O192" s="43"/>
      <c r="P192" s="14"/>
      <c r="Q192" s="14"/>
      <c r="R192" s="12">
        <f t="shared" si="34"/>
        <v>81</v>
      </c>
      <c r="S192" s="25">
        <v>44529</v>
      </c>
      <c r="T192" s="12" t="s">
        <v>37</v>
      </c>
      <c r="U192" s="60">
        <f>DATEDIF(L192,S192,"M")+1-Q192</f>
        <v>81</v>
      </c>
      <c r="V192" s="53" t="str">
        <f>IF(U192&gt;51,"Completed:Delayed"," Completed:On time")</f>
        <v>Completed:Delayed</v>
      </c>
      <c r="W192" s="56">
        <f>DATEDIF(K192,S192,"M")+1-Q192</f>
        <v>65</v>
      </c>
    </row>
    <row r="193" spans="1:25" ht="25.35" hidden="1" customHeight="1">
      <c r="A193" s="12">
        <v>192</v>
      </c>
      <c r="B193" s="12" t="s">
        <v>745</v>
      </c>
      <c r="C193" s="12" t="s">
        <v>746</v>
      </c>
      <c r="D193" s="12" t="s">
        <v>747</v>
      </c>
      <c r="E193" s="12" t="s">
        <v>748</v>
      </c>
      <c r="F193" s="12" t="s">
        <v>41</v>
      </c>
      <c r="G193" s="12">
        <v>9</v>
      </c>
      <c r="H193" s="12" t="s">
        <v>131</v>
      </c>
      <c r="I193" s="12" t="s">
        <v>12</v>
      </c>
      <c r="J193" s="12" t="s">
        <v>19</v>
      </c>
      <c r="K193" s="13">
        <v>43831</v>
      </c>
      <c r="L193" s="13">
        <v>43525</v>
      </c>
      <c r="M193" s="15">
        <f t="shared" ca="1" si="33"/>
        <v>45910</v>
      </c>
      <c r="N193" s="14">
        <f ca="1">DATEDIF(L193,M193,"M") +1</f>
        <v>79</v>
      </c>
      <c r="O193" s="43"/>
      <c r="P193" s="14"/>
      <c r="Q193" s="14"/>
      <c r="R193" s="12">
        <f t="shared" ca="1" si="34"/>
        <v>79</v>
      </c>
      <c r="S193" s="25"/>
      <c r="T193" s="12" t="s">
        <v>43</v>
      </c>
      <c r="U193" s="53" t="str">
        <f ca="1">IF(N193&gt;60,"In progress: Above 60 months","In progress: Below 60 Months")</f>
        <v>In progress: Above 60 months</v>
      </c>
      <c r="V193" s="53" t="str">
        <f ca="1">IF(N193&gt;60,"In progress: Above 60 months","In progress: Below 60 Months")</f>
        <v>In progress: Above 60 months</v>
      </c>
      <c r="W193" s="56"/>
    </row>
    <row r="194" spans="1:25" ht="25.35" customHeight="1">
      <c r="A194" s="12">
        <v>193</v>
      </c>
      <c r="B194" s="12" t="s">
        <v>749</v>
      </c>
      <c r="C194" s="12" t="s">
        <v>750</v>
      </c>
      <c r="D194" s="12" t="s">
        <v>751</v>
      </c>
      <c r="E194" s="12" t="s">
        <v>752</v>
      </c>
      <c r="F194" s="12" t="s">
        <v>41</v>
      </c>
      <c r="G194" s="12">
        <v>1</v>
      </c>
      <c r="H194" s="12" t="s">
        <v>67</v>
      </c>
      <c r="I194" s="12" t="s">
        <v>13</v>
      </c>
      <c r="J194" s="12" t="s">
        <v>15</v>
      </c>
      <c r="K194" s="13">
        <v>40739</v>
      </c>
      <c r="L194" s="13">
        <v>40634</v>
      </c>
      <c r="M194" s="15">
        <f t="shared" ca="1" si="33"/>
        <v>45910</v>
      </c>
      <c r="N194" s="13"/>
      <c r="O194" s="13"/>
      <c r="P194" s="13"/>
      <c r="Q194" s="12"/>
      <c r="R194" s="12">
        <f t="shared" si="34"/>
        <v>56</v>
      </c>
      <c r="S194" s="25">
        <v>42325</v>
      </c>
      <c r="T194" s="12" t="s">
        <v>37</v>
      </c>
      <c r="U194" s="60">
        <f>DATEDIF(L194,S194,"M")+1-Q194</f>
        <v>56</v>
      </c>
      <c r="V194" s="53" t="str">
        <f>IF(U194&gt;51,"Completed:Delayed"," Completed:On time")</f>
        <v>Completed:Delayed</v>
      </c>
      <c r="W194" s="56">
        <f>DATEDIF(K194,S194,"M")+1-Q194</f>
        <v>53</v>
      </c>
      <c r="X194" s="21"/>
      <c r="Y194" t="s">
        <v>753</v>
      </c>
    </row>
    <row r="195" spans="1:25" ht="25.35" customHeight="1">
      <c r="A195" s="12">
        <v>194</v>
      </c>
      <c r="B195" s="12" t="s">
        <v>754</v>
      </c>
      <c r="C195" s="12" t="s">
        <v>750</v>
      </c>
      <c r="D195" s="12" t="s">
        <v>755</v>
      </c>
      <c r="E195" s="12" t="s">
        <v>756</v>
      </c>
      <c r="F195" s="12" t="s">
        <v>41</v>
      </c>
      <c r="G195" s="12">
        <v>6</v>
      </c>
      <c r="H195" s="12" t="s">
        <v>67</v>
      </c>
      <c r="I195" s="12" t="s">
        <v>13</v>
      </c>
      <c r="J195" s="12" t="s">
        <v>13</v>
      </c>
      <c r="K195" s="13">
        <v>42724</v>
      </c>
      <c r="L195" s="13">
        <v>42430</v>
      </c>
      <c r="M195" s="15">
        <f t="shared" ca="1" si="33"/>
        <v>45910</v>
      </c>
      <c r="N195" s="13"/>
      <c r="O195" s="13"/>
      <c r="P195" s="13"/>
      <c r="Q195" s="12"/>
      <c r="R195" s="12">
        <f t="shared" si="34"/>
        <v>42</v>
      </c>
      <c r="S195" s="25">
        <v>43678</v>
      </c>
      <c r="T195" s="12" t="s">
        <v>37</v>
      </c>
      <c r="U195" s="60">
        <f>DATEDIF(L195,S195,"M")+1-Q195</f>
        <v>42</v>
      </c>
      <c r="V195" s="53" t="str">
        <f>IF(U195&gt;51,"Completed:Delayed"," Completed:On time")</f>
        <v xml:space="preserve"> Completed:On time</v>
      </c>
      <c r="W195" s="56">
        <f>DATEDIF(K195,S195,"M")+1-Q195</f>
        <v>32</v>
      </c>
    </row>
    <row r="196" spans="1:25" ht="25.35" hidden="1" customHeight="1">
      <c r="A196" s="12">
        <v>195</v>
      </c>
      <c r="B196" s="12" t="s">
        <v>757</v>
      </c>
      <c r="C196" s="12" t="s">
        <v>758</v>
      </c>
      <c r="D196" s="12"/>
      <c r="E196" s="12" t="s">
        <v>759</v>
      </c>
      <c r="F196" s="12" t="s">
        <v>40</v>
      </c>
      <c r="G196" s="12">
        <v>9</v>
      </c>
      <c r="H196" s="12" t="s">
        <v>124</v>
      </c>
      <c r="I196" s="12" t="s">
        <v>16</v>
      </c>
      <c r="J196" s="12" t="s">
        <v>16</v>
      </c>
      <c r="K196" s="13">
        <v>43815</v>
      </c>
      <c r="L196" s="13">
        <v>43525</v>
      </c>
      <c r="M196" s="15">
        <f t="shared" ca="1" si="33"/>
        <v>45910</v>
      </c>
      <c r="N196" s="14">
        <f ca="1">DATEDIF(L196,M196,"M") +1</f>
        <v>79</v>
      </c>
      <c r="O196" s="25">
        <v>45078</v>
      </c>
      <c r="P196" s="25">
        <v>45443</v>
      </c>
      <c r="Q196" s="14">
        <v>12</v>
      </c>
      <c r="R196" s="12">
        <f t="shared" ca="1" si="34"/>
        <v>79</v>
      </c>
      <c r="S196" s="25"/>
      <c r="T196" s="12" t="s">
        <v>43</v>
      </c>
      <c r="U196" s="53" t="str">
        <f ca="1">IF(N196&gt;60,"In progress: Above 60 months","In progress: Below 60 Months")</f>
        <v>In progress: Above 60 months</v>
      </c>
      <c r="V196" s="53" t="str">
        <f ca="1">IF(N196&gt;60,"In progress: Above 60 months","In progress: Below 60 Months")</f>
        <v>In progress: Above 60 months</v>
      </c>
      <c r="W196" s="56"/>
    </row>
    <row r="197" spans="1:25" ht="25.35" hidden="1" customHeight="1">
      <c r="A197" s="12">
        <v>196</v>
      </c>
      <c r="B197" s="12" t="s">
        <v>760</v>
      </c>
      <c r="C197" s="12" t="s">
        <v>761</v>
      </c>
      <c r="D197" s="12"/>
      <c r="E197" s="12" t="s">
        <v>762</v>
      </c>
      <c r="F197" s="12" t="s">
        <v>40</v>
      </c>
      <c r="G197" s="12">
        <v>9</v>
      </c>
      <c r="H197" s="12" t="s">
        <v>67</v>
      </c>
      <c r="I197" s="12" t="s">
        <v>15</v>
      </c>
      <c r="J197" s="12" t="s">
        <v>15</v>
      </c>
      <c r="K197" s="13">
        <v>43840</v>
      </c>
      <c r="L197" s="13">
        <v>43525</v>
      </c>
      <c r="M197" s="15">
        <f t="shared" ca="1" si="33"/>
        <v>45910</v>
      </c>
      <c r="N197" s="14">
        <f ca="1">DATEDIF(L197,M197,"M") +1</f>
        <v>79</v>
      </c>
      <c r="O197" s="43"/>
      <c r="P197" s="14"/>
      <c r="Q197" s="14"/>
      <c r="R197" s="12">
        <f t="shared" ca="1" si="34"/>
        <v>79</v>
      </c>
      <c r="S197" s="25"/>
      <c r="T197" s="12" t="s">
        <v>43</v>
      </c>
      <c r="U197" s="53" t="str">
        <f ca="1">IF(N197&gt;60,"In progress: Above 60 months","In progress: Below 60 Months")</f>
        <v>In progress: Above 60 months</v>
      </c>
      <c r="V197" s="53" t="str">
        <f ca="1">IF(N197&gt;60,"In progress: Above 60 months","In progress: Below 60 Months")</f>
        <v>In progress: Above 60 months</v>
      </c>
      <c r="W197" s="56"/>
    </row>
    <row r="198" spans="1:25" ht="25.35" customHeight="1">
      <c r="A198" s="12">
        <v>197</v>
      </c>
      <c r="B198" s="12" t="s">
        <v>763</v>
      </c>
      <c r="C198" s="12" t="s">
        <v>764</v>
      </c>
      <c r="D198" s="12" t="s">
        <v>765</v>
      </c>
      <c r="E198" s="12" t="s">
        <v>766</v>
      </c>
      <c r="F198" s="12" t="s">
        <v>41</v>
      </c>
      <c r="G198" s="12">
        <v>3</v>
      </c>
      <c r="H198" s="12" t="s">
        <v>124</v>
      </c>
      <c r="I198" s="12" t="s">
        <v>16</v>
      </c>
      <c r="J198" s="12" t="s">
        <v>16</v>
      </c>
      <c r="K198" s="13">
        <v>40848</v>
      </c>
      <c r="L198" s="13">
        <v>41334</v>
      </c>
      <c r="M198" s="15">
        <f t="shared" ca="1" si="33"/>
        <v>45910</v>
      </c>
      <c r="N198" s="13"/>
      <c r="O198" s="13"/>
      <c r="P198" s="13"/>
      <c r="Q198" s="12"/>
      <c r="R198" s="12">
        <f t="shared" si="34"/>
        <v>28</v>
      </c>
      <c r="S198" s="25">
        <v>42173</v>
      </c>
      <c r="T198" s="12" t="s">
        <v>37</v>
      </c>
      <c r="U198" s="60">
        <f>DATEDIF(L198,S198,"M")+1-Q198</f>
        <v>28</v>
      </c>
      <c r="V198" s="53" t="str">
        <f>IF(U198&gt;51,"Completed:Delayed"," Completed:On time")</f>
        <v xml:space="preserve"> Completed:On time</v>
      </c>
      <c r="W198" s="56">
        <f>DATEDIF(K198,S198,"M")+1-Q198</f>
        <v>44</v>
      </c>
    </row>
    <row r="199" spans="1:25" ht="25.35" hidden="1" customHeight="1">
      <c r="A199" s="12">
        <v>198</v>
      </c>
      <c r="B199" s="12" t="s">
        <v>767</v>
      </c>
      <c r="C199" s="12" t="s">
        <v>768</v>
      </c>
      <c r="D199" s="12"/>
      <c r="E199" s="12" t="s">
        <v>769</v>
      </c>
      <c r="F199" s="12" t="s">
        <v>40</v>
      </c>
      <c r="G199" s="12">
        <v>10</v>
      </c>
      <c r="H199" s="12" t="s">
        <v>120</v>
      </c>
      <c r="I199" s="12" t="s">
        <v>18</v>
      </c>
      <c r="J199" s="12" t="s">
        <v>19</v>
      </c>
      <c r="K199" s="13">
        <v>43815</v>
      </c>
      <c r="L199" s="13">
        <v>43891</v>
      </c>
      <c r="M199" s="15">
        <f t="shared" ca="1" si="33"/>
        <v>45910</v>
      </c>
      <c r="N199" s="14">
        <f ca="1">DATEDIF(L199,M199,"M") +1</f>
        <v>67</v>
      </c>
      <c r="O199" s="43"/>
      <c r="P199" s="14"/>
      <c r="Q199" s="14"/>
      <c r="R199" s="12">
        <f t="shared" ca="1" si="34"/>
        <v>67</v>
      </c>
      <c r="S199" s="25"/>
      <c r="T199" s="12" t="s">
        <v>43</v>
      </c>
      <c r="U199" s="53" t="str">
        <f ca="1">IF(N199&gt;60,"In progress: Above 60 months","In progress: Below 60 Months")</f>
        <v>In progress: Above 60 months</v>
      </c>
      <c r="V199" s="53" t="str">
        <f ca="1">IF(N199&gt;60,"In progress: Above 60 months","In progress: Below 60 Months")</f>
        <v>In progress: Above 60 months</v>
      </c>
      <c r="W199" s="56"/>
    </row>
    <row r="200" spans="1:25" ht="25.35" customHeight="1">
      <c r="A200" s="12">
        <v>199</v>
      </c>
      <c r="B200" s="12" t="s">
        <v>770</v>
      </c>
      <c r="C200" s="12" t="s">
        <v>771</v>
      </c>
      <c r="D200" s="12" t="s">
        <v>772</v>
      </c>
      <c r="E200" s="12" t="s">
        <v>773</v>
      </c>
      <c r="F200" s="12" t="s">
        <v>40</v>
      </c>
      <c r="G200" s="12">
        <v>4</v>
      </c>
      <c r="H200" s="12" t="s">
        <v>124</v>
      </c>
      <c r="I200" s="12" t="s">
        <v>16</v>
      </c>
      <c r="J200" s="12" t="s">
        <v>16</v>
      </c>
      <c r="K200" s="13">
        <v>41729</v>
      </c>
      <c r="L200" s="13">
        <v>41699</v>
      </c>
      <c r="M200" s="15">
        <f t="shared" ca="1" si="33"/>
        <v>45910</v>
      </c>
      <c r="N200" s="14"/>
      <c r="O200" s="43"/>
      <c r="P200" s="14"/>
      <c r="Q200" s="14"/>
      <c r="R200" s="12">
        <f t="shared" si="34"/>
        <v>94</v>
      </c>
      <c r="S200" s="25">
        <v>44539</v>
      </c>
      <c r="T200" s="12" t="s">
        <v>37</v>
      </c>
      <c r="U200" s="60">
        <f>DATEDIF(L200,S200,"M")+1-Q200</f>
        <v>94</v>
      </c>
      <c r="V200" s="53" t="str">
        <f>IF(U200&gt;51,"Completed:Delayed"," Completed:On time")</f>
        <v>Completed:Delayed</v>
      </c>
      <c r="W200" s="56">
        <f>DATEDIF(K200,S200,"M")+1-Q200</f>
        <v>93</v>
      </c>
    </row>
    <row r="201" spans="1:25" ht="25.35" hidden="1" customHeight="1">
      <c r="A201" s="12">
        <v>200</v>
      </c>
      <c r="B201" s="12" t="s">
        <v>774</v>
      </c>
      <c r="C201" s="12" t="s">
        <v>775</v>
      </c>
      <c r="D201" s="12" t="s">
        <v>776</v>
      </c>
      <c r="E201" s="12" t="s">
        <v>777</v>
      </c>
      <c r="F201" s="12" t="s">
        <v>40</v>
      </c>
      <c r="G201" s="12">
        <v>10</v>
      </c>
      <c r="H201" s="12" t="s">
        <v>111</v>
      </c>
      <c r="I201" s="12" t="s">
        <v>10</v>
      </c>
      <c r="J201" s="12" t="s">
        <v>19</v>
      </c>
      <c r="K201" s="13">
        <v>44089</v>
      </c>
      <c r="L201" s="13">
        <v>43891</v>
      </c>
      <c r="M201" s="15">
        <f t="shared" ca="1" si="33"/>
        <v>45910</v>
      </c>
      <c r="N201" s="14">
        <f ca="1">DATEDIF(L201,M201,"M") +1</f>
        <v>67</v>
      </c>
      <c r="O201" s="43"/>
      <c r="P201" s="14"/>
      <c r="Q201" s="14"/>
      <c r="R201" s="12">
        <f t="shared" ca="1" si="34"/>
        <v>67</v>
      </c>
      <c r="S201" s="25"/>
      <c r="T201" s="12" t="s">
        <v>43</v>
      </c>
      <c r="U201" s="53" t="str">
        <f ca="1">IF(N201&gt;60,"In progress: Above 60 months","In progress: Below 60 Months")</f>
        <v>In progress: Above 60 months</v>
      </c>
      <c r="V201" s="53" t="str">
        <f ca="1">IF(N201&gt;60,"In progress: Above 60 months","In progress: Below 60 Months")</f>
        <v>In progress: Above 60 months</v>
      </c>
      <c r="W201" s="56"/>
    </row>
    <row r="202" spans="1:25" ht="25.35" hidden="1" customHeight="1">
      <c r="A202" s="12">
        <v>201</v>
      </c>
      <c r="B202" s="12" t="s">
        <v>778</v>
      </c>
      <c r="C202" s="12" t="s">
        <v>779</v>
      </c>
      <c r="D202" s="12"/>
      <c r="E202" s="12" t="s">
        <v>780</v>
      </c>
      <c r="F202" s="12" t="s">
        <v>41</v>
      </c>
      <c r="G202" s="12">
        <v>10</v>
      </c>
      <c r="H202" s="12" t="s">
        <v>124</v>
      </c>
      <c r="I202" s="12" t="s">
        <v>16</v>
      </c>
      <c r="J202" s="12" t="s">
        <v>19</v>
      </c>
      <c r="K202" s="13">
        <v>44424</v>
      </c>
      <c r="L202" s="13">
        <v>43891</v>
      </c>
      <c r="M202" s="15">
        <f t="shared" ca="1" si="33"/>
        <v>45910</v>
      </c>
      <c r="N202" s="14">
        <f ca="1">DATEDIF(L202,M202,"M") +1</f>
        <v>67</v>
      </c>
      <c r="O202" s="43"/>
      <c r="P202" s="14"/>
      <c r="Q202" s="14"/>
      <c r="R202" s="12">
        <f t="shared" ca="1" si="34"/>
        <v>67</v>
      </c>
      <c r="S202" s="25"/>
      <c r="T202" s="12" t="s">
        <v>43</v>
      </c>
      <c r="U202" s="53" t="str">
        <f ca="1">IF(N202&gt;60,"In progress: Above 60 months","In progress: Below 60 Months")</f>
        <v>In progress: Above 60 months</v>
      </c>
      <c r="V202" s="53" t="str">
        <f ca="1">IF(N202&gt;60,"In progress: Above 60 months","In progress: Below 60 Months")</f>
        <v>In progress: Above 60 months</v>
      </c>
      <c r="W202" s="56"/>
    </row>
    <row r="203" spans="1:25" ht="25.35" customHeight="1">
      <c r="A203" s="12">
        <v>202</v>
      </c>
      <c r="B203" s="12" t="s">
        <v>781</v>
      </c>
      <c r="C203" s="12" t="s">
        <v>782</v>
      </c>
      <c r="D203" s="12" t="s">
        <v>783</v>
      </c>
      <c r="E203" s="12" t="s">
        <v>784</v>
      </c>
      <c r="F203" s="12" t="s">
        <v>40</v>
      </c>
      <c r="G203" s="12">
        <v>6</v>
      </c>
      <c r="H203" s="12" t="s">
        <v>111</v>
      </c>
      <c r="I203" s="12" t="s">
        <v>10</v>
      </c>
      <c r="J203" s="12" t="s">
        <v>14</v>
      </c>
      <c r="K203" s="13">
        <v>42663</v>
      </c>
      <c r="L203" s="13">
        <v>42430</v>
      </c>
      <c r="M203" s="15">
        <f t="shared" ca="1" si="33"/>
        <v>45910</v>
      </c>
      <c r="N203" s="14"/>
      <c r="O203" s="43"/>
      <c r="P203" s="14"/>
      <c r="Q203" s="14"/>
      <c r="R203" s="12">
        <f t="shared" si="34"/>
        <v>99</v>
      </c>
      <c r="S203" s="25">
        <v>45443</v>
      </c>
      <c r="T203" s="12" t="s">
        <v>37</v>
      </c>
      <c r="U203" s="60">
        <f t="shared" ref="U203:U210" si="35">DATEDIF(L203,S203,"M")+1-Q203</f>
        <v>99</v>
      </c>
      <c r="V203" s="53" t="str">
        <f t="shared" ref="V203:V210" si="36">IF(U203&gt;51,"Completed:Delayed"," Completed:On time")</f>
        <v>Completed:Delayed</v>
      </c>
      <c r="W203" s="56">
        <f t="shared" ref="W203:W210" si="37">DATEDIF(K203,S203,"M")+1-Q203</f>
        <v>92</v>
      </c>
    </row>
    <row r="204" spans="1:25" ht="25.35" customHeight="1">
      <c r="A204" s="12">
        <v>203</v>
      </c>
      <c r="B204" s="12" t="s">
        <v>785</v>
      </c>
      <c r="C204" s="12" t="s">
        <v>786</v>
      </c>
      <c r="D204" s="12"/>
      <c r="E204" s="12" t="s">
        <v>787</v>
      </c>
      <c r="F204" s="12" t="s">
        <v>41</v>
      </c>
      <c r="G204" s="12">
        <v>6</v>
      </c>
      <c r="H204" s="12" t="s">
        <v>120</v>
      </c>
      <c r="I204" s="12" t="s">
        <v>18</v>
      </c>
      <c r="J204" s="12" t="s">
        <v>19</v>
      </c>
      <c r="K204" s="13">
        <v>42810</v>
      </c>
      <c r="L204" s="13">
        <v>42430</v>
      </c>
      <c r="M204" s="15">
        <f t="shared" ca="1" si="33"/>
        <v>45910</v>
      </c>
      <c r="N204" s="14">
        <f ca="1">DATEDIF(L204,M204,"M") +1</f>
        <v>115</v>
      </c>
      <c r="O204" s="43"/>
      <c r="P204" s="14"/>
      <c r="Q204" s="14"/>
      <c r="R204" s="12">
        <f t="shared" ca="1" si="34"/>
        <v>115</v>
      </c>
      <c r="S204" s="25">
        <v>45591</v>
      </c>
      <c r="T204" s="12" t="s">
        <v>37</v>
      </c>
      <c r="U204" s="60">
        <f t="shared" si="35"/>
        <v>104</v>
      </c>
      <c r="V204" s="53" t="str">
        <f t="shared" si="36"/>
        <v>Completed:Delayed</v>
      </c>
      <c r="W204" s="56">
        <f t="shared" si="37"/>
        <v>92</v>
      </c>
    </row>
    <row r="205" spans="1:25" ht="25.35" customHeight="1">
      <c r="A205" s="12">
        <v>204</v>
      </c>
      <c r="B205" s="12" t="s">
        <v>788</v>
      </c>
      <c r="C205" s="12" t="s">
        <v>241</v>
      </c>
      <c r="D205" s="12"/>
      <c r="E205" s="12" t="s">
        <v>789</v>
      </c>
      <c r="F205" s="12" t="s">
        <v>41</v>
      </c>
      <c r="G205" s="12">
        <v>10</v>
      </c>
      <c r="H205" s="12" t="s">
        <v>120</v>
      </c>
      <c r="I205" s="12" t="s">
        <v>18</v>
      </c>
      <c r="J205" s="12" t="s">
        <v>19</v>
      </c>
      <c r="K205" s="13">
        <v>43983</v>
      </c>
      <c r="L205" s="13">
        <v>43891</v>
      </c>
      <c r="M205" s="15">
        <f t="shared" ca="1" si="33"/>
        <v>45910</v>
      </c>
      <c r="N205" s="14">
        <f ca="1">DATEDIF(L205,M205,"M") +1</f>
        <v>67</v>
      </c>
      <c r="O205" s="43"/>
      <c r="P205" s="14"/>
      <c r="Q205" s="14"/>
      <c r="R205" s="12">
        <f t="shared" ca="1" si="34"/>
        <v>67</v>
      </c>
      <c r="S205" s="25">
        <v>45648</v>
      </c>
      <c r="T205" s="12" t="s">
        <v>37</v>
      </c>
      <c r="U205" s="60">
        <f t="shared" si="35"/>
        <v>58</v>
      </c>
      <c r="V205" s="53" t="str">
        <f t="shared" si="36"/>
        <v>Completed:Delayed</v>
      </c>
      <c r="W205" s="56">
        <f t="shared" si="37"/>
        <v>55</v>
      </c>
    </row>
    <row r="206" spans="1:25" ht="25.35" customHeight="1">
      <c r="A206" s="12">
        <v>205</v>
      </c>
      <c r="B206" s="12" t="s">
        <v>790</v>
      </c>
      <c r="C206" s="12" t="s">
        <v>791</v>
      </c>
      <c r="D206" s="12" t="s">
        <v>792</v>
      </c>
      <c r="E206" s="12" t="s">
        <v>793</v>
      </c>
      <c r="F206" s="12" t="s">
        <v>40</v>
      </c>
      <c r="G206" s="12">
        <v>1</v>
      </c>
      <c r="H206" s="12" t="s">
        <v>111</v>
      </c>
      <c r="I206" s="12" t="s">
        <v>10</v>
      </c>
      <c r="J206" s="12" t="s">
        <v>19</v>
      </c>
      <c r="K206" s="13">
        <v>40609</v>
      </c>
      <c r="L206" s="13">
        <v>40634</v>
      </c>
      <c r="M206" s="15">
        <f t="shared" ca="1" si="33"/>
        <v>45910</v>
      </c>
      <c r="N206" s="13"/>
      <c r="O206" s="13"/>
      <c r="P206" s="13"/>
      <c r="Q206" s="12"/>
      <c r="R206" s="12">
        <f t="shared" si="34"/>
        <v>81</v>
      </c>
      <c r="S206" s="25">
        <v>43073</v>
      </c>
      <c r="T206" s="12" t="s">
        <v>37</v>
      </c>
      <c r="U206" s="60">
        <f t="shared" si="35"/>
        <v>81</v>
      </c>
      <c r="V206" s="53" t="str">
        <f t="shared" si="36"/>
        <v>Completed:Delayed</v>
      </c>
      <c r="W206" s="56">
        <f t="shared" si="37"/>
        <v>81</v>
      </c>
      <c r="X206" s="20"/>
      <c r="Y206" t="s">
        <v>4</v>
      </c>
    </row>
    <row r="207" spans="1:25" ht="25.35" customHeight="1">
      <c r="A207" s="12">
        <v>206</v>
      </c>
      <c r="B207" s="12" t="s">
        <v>794</v>
      </c>
      <c r="C207" s="12" t="s">
        <v>795</v>
      </c>
      <c r="D207" s="12" t="s">
        <v>796</v>
      </c>
      <c r="E207" s="12" t="s">
        <v>797</v>
      </c>
      <c r="F207" s="12" t="s">
        <v>40</v>
      </c>
      <c r="G207" s="12">
        <v>7</v>
      </c>
      <c r="H207" s="12" t="s">
        <v>124</v>
      </c>
      <c r="I207" s="12" t="s">
        <v>16</v>
      </c>
      <c r="J207" s="12" t="s">
        <v>19</v>
      </c>
      <c r="K207" s="13">
        <v>42999</v>
      </c>
      <c r="L207" s="13">
        <v>42795</v>
      </c>
      <c r="M207" s="15">
        <f t="shared" ca="1" si="33"/>
        <v>45910</v>
      </c>
      <c r="N207" s="14"/>
      <c r="O207" s="43"/>
      <c r="P207" s="14"/>
      <c r="Q207" s="14"/>
      <c r="R207" s="12">
        <f t="shared" si="34"/>
        <v>81</v>
      </c>
      <c r="S207" s="25">
        <v>45248</v>
      </c>
      <c r="T207" s="12" t="s">
        <v>37</v>
      </c>
      <c r="U207" s="60">
        <f t="shared" si="35"/>
        <v>81</v>
      </c>
      <c r="V207" s="53" t="str">
        <f t="shared" si="36"/>
        <v>Completed:Delayed</v>
      </c>
      <c r="W207" s="56">
        <f t="shared" si="37"/>
        <v>74</v>
      </c>
    </row>
    <row r="208" spans="1:25" ht="25.35" customHeight="1">
      <c r="A208" s="12">
        <v>207</v>
      </c>
      <c r="B208" s="12" t="s">
        <v>798</v>
      </c>
      <c r="C208" s="12" t="s">
        <v>799</v>
      </c>
      <c r="D208" s="12"/>
      <c r="E208" s="12" t="s">
        <v>800</v>
      </c>
      <c r="F208" s="12" t="s">
        <v>41</v>
      </c>
      <c r="G208" s="12">
        <v>1</v>
      </c>
      <c r="H208" s="12" t="s">
        <v>124</v>
      </c>
      <c r="I208" s="12" t="s">
        <v>16</v>
      </c>
      <c r="J208" s="12" t="s">
        <v>19</v>
      </c>
      <c r="K208" s="13">
        <v>40646</v>
      </c>
      <c r="L208" s="13">
        <v>40634</v>
      </c>
      <c r="M208" s="15">
        <f t="shared" ca="1" si="33"/>
        <v>45910</v>
      </c>
      <c r="N208" s="13"/>
      <c r="O208" s="13"/>
      <c r="P208" s="13"/>
      <c r="Q208" s="12"/>
      <c r="R208" s="12">
        <f t="shared" si="34"/>
        <v>63</v>
      </c>
      <c r="S208" s="25">
        <v>42551</v>
      </c>
      <c r="T208" s="12" t="s">
        <v>37</v>
      </c>
      <c r="U208" s="60">
        <f t="shared" si="35"/>
        <v>63</v>
      </c>
      <c r="V208" s="53" t="str">
        <f t="shared" si="36"/>
        <v>Completed:Delayed</v>
      </c>
      <c r="W208" s="56">
        <f t="shared" si="37"/>
        <v>63</v>
      </c>
    </row>
    <row r="209" spans="1:23" ht="25.35" customHeight="1">
      <c r="A209" s="12">
        <v>208</v>
      </c>
      <c r="B209" s="12" t="s">
        <v>801</v>
      </c>
      <c r="C209" s="12" t="s">
        <v>802</v>
      </c>
      <c r="D209" s="12"/>
      <c r="E209" s="12" t="s">
        <v>803</v>
      </c>
      <c r="F209" s="12" t="s">
        <v>41</v>
      </c>
      <c r="G209" s="12">
        <v>9</v>
      </c>
      <c r="H209" s="12" t="s">
        <v>116</v>
      </c>
      <c r="I209" s="12" t="s">
        <v>11</v>
      </c>
      <c r="J209" s="12" t="s">
        <v>11</v>
      </c>
      <c r="K209" s="13">
        <v>43556</v>
      </c>
      <c r="L209" s="13">
        <v>43525</v>
      </c>
      <c r="M209" s="15">
        <f t="shared" ca="1" si="33"/>
        <v>45910</v>
      </c>
      <c r="N209" s="14">
        <f ca="1">DATEDIF(L209,M209,"M") +1</f>
        <v>79</v>
      </c>
      <c r="O209" s="43"/>
      <c r="P209" s="14"/>
      <c r="Q209" s="14"/>
      <c r="R209" s="12">
        <f t="shared" ca="1" si="34"/>
        <v>79</v>
      </c>
      <c r="S209" s="25">
        <v>45483</v>
      </c>
      <c r="T209" s="12" t="s">
        <v>37</v>
      </c>
      <c r="U209" s="60">
        <f t="shared" si="35"/>
        <v>65</v>
      </c>
      <c r="V209" s="53" t="str">
        <f t="shared" si="36"/>
        <v>Completed:Delayed</v>
      </c>
      <c r="W209" s="56">
        <f t="shared" si="37"/>
        <v>64</v>
      </c>
    </row>
    <row r="210" spans="1:23" ht="25.35" customHeight="1">
      <c r="A210" s="12">
        <v>209</v>
      </c>
      <c r="B210" s="12" t="s">
        <v>804</v>
      </c>
      <c r="C210" s="12" t="s">
        <v>805</v>
      </c>
      <c r="D210" s="12" t="s">
        <v>806</v>
      </c>
      <c r="E210" s="12" t="s">
        <v>807</v>
      </c>
      <c r="F210" s="12" t="s">
        <v>40</v>
      </c>
      <c r="G210" s="12">
        <v>4</v>
      </c>
      <c r="H210" s="12" t="s">
        <v>131</v>
      </c>
      <c r="I210" s="12" t="s">
        <v>17</v>
      </c>
      <c r="J210" s="12" t="s">
        <v>17</v>
      </c>
      <c r="K210" s="13">
        <v>42078</v>
      </c>
      <c r="L210" s="13">
        <v>41699</v>
      </c>
      <c r="M210" s="15">
        <f t="shared" ca="1" si="33"/>
        <v>45910</v>
      </c>
      <c r="N210" s="14"/>
      <c r="O210" s="43"/>
      <c r="P210" s="14"/>
      <c r="Q210" s="14"/>
      <c r="R210" s="12">
        <f t="shared" si="34"/>
        <v>115</v>
      </c>
      <c r="S210" s="25">
        <v>45191</v>
      </c>
      <c r="T210" s="12" t="s">
        <v>37</v>
      </c>
      <c r="U210" s="60">
        <f t="shared" si="35"/>
        <v>115</v>
      </c>
      <c r="V210" s="53" t="str">
        <f t="shared" si="36"/>
        <v>Completed:Delayed</v>
      </c>
      <c r="W210" s="56">
        <f t="shared" si="37"/>
        <v>103</v>
      </c>
    </row>
    <row r="211" spans="1:23" ht="25.35" customHeight="1">
      <c r="A211" s="12">
        <v>210</v>
      </c>
      <c r="B211" s="12" t="s">
        <v>808</v>
      </c>
      <c r="C211" s="12" t="s">
        <v>507</v>
      </c>
      <c r="D211" s="12" t="s">
        <v>809</v>
      </c>
      <c r="E211" s="12" t="s">
        <v>810</v>
      </c>
      <c r="F211" s="12" t="s">
        <v>40</v>
      </c>
      <c r="G211" s="12">
        <v>10</v>
      </c>
      <c r="H211" s="12" t="s">
        <v>67</v>
      </c>
      <c r="I211" s="12" t="s">
        <v>15</v>
      </c>
      <c r="J211" s="12" t="s">
        <v>15</v>
      </c>
      <c r="K211" s="13">
        <v>43955</v>
      </c>
      <c r="L211" s="13">
        <v>43891</v>
      </c>
      <c r="M211" s="15">
        <f t="shared" ca="1" si="33"/>
        <v>45910</v>
      </c>
      <c r="N211" s="14">
        <f t="shared" ref="N211:N216" ca="1" si="38">DATEDIF(L211,M211,"M") +1</f>
        <v>67</v>
      </c>
      <c r="O211" s="43"/>
      <c r="P211" s="14"/>
      <c r="Q211" s="14"/>
      <c r="R211" s="12">
        <f t="shared" ca="1" si="34"/>
        <v>67</v>
      </c>
      <c r="S211" s="25">
        <v>45717</v>
      </c>
      <c r="T211" s="12" t="s">
        <v>37</v>
      </c>
      <c r="U211" s="60">
        <f t="shared" ref="U211" si="39">DATEDIF(L211,S211,"M")+1-Q211</f>
        <v>61</v>
      </c>
      <c r="V211" s="53" t="str">
        <f t="shared" ref="V211" si="40">IF(U211&gt;51,"Completed:Delayed"," Completed:On time")</f>
        <v>Completed:Delayed</v>
      </c>
      <c r="W211" s="56">
        <f t="shared" ref="W211" si="41">DATEDIF(K211,S211,"M")+1-Q211</f>
        <v>58</v>
      </c>
    </row>
    <row r="212" spans="1:23" ht="25.35" hidden="1" customHeight="1">
      <c r="A212" s="12">
        <v>211</v>
      </c>
      <c r="B212" s="12" t="s">
        <v>811</v>
      </c>
      <c r="C212" s="12" t="s">
        <v>812</v>
      </c>
      <c r="D212" s="12" t="s">
        <v>813</v>
      </c>
      <c r="E212" s="12" t="s">
        <v>814</v>
      </c>
      <c r="F212" s="12" t="s">
        <v>40</v>
      </c>
      <c r="G212" s="12">
        <v>10</v>
      </c>
      <c r="H212" s="12" t="s">
        <v>124</v>
      </c>
      <c r="I212" s="12" t="s">
        <v>16</v>
      </c>
      <c r="J212" s="12" t="s">
        <v>16</v>
      </c>
      <c r="K212" s="13">
        <v>44398</v>
      </c>
      <c r="L212" s="13">
        <v>43891</v>
      </c>
      <c r="M212" s="15">
        <f t="shared" ca="1" si="33"/>
        <v>45910</v>
      </c>
      <c r="N212" s="14">
        <f t="shared" ca="1" si="38"/>
        <v>67</v>
      </c>
      <c r="O212" s="43"/>
      <c r="P212" s="14"/>
      <c r="Q212" s="14"/>
      <c r="R212" s="12">
        <f t="shared" ca="1" si="34"/>
        <v>67</v>
      </c>
      <c r="S212" s="25"/>
      <c r="T212" s="12" t="s">
        <v>43</v>
      </c>
      <c r="U212" s="53" t="str">
        <f t="shared" ref="U212:U216" ca="1" si="42">IF(N212&gt;60,"In progress: Above 60 months","In progress: Below 60 Months")</f>
        <v>In progress: Above 60 months</v>
      </c>
      <c r="V212" s="53" t="str">
        <f t="shared" ref="V212:V216" ca="1" si="43">IF(N212&gt;60,"In progress: Above 60 months","In progress: Below 60 Months")</f>
        <v>In progress: Above 60 months</v>
      </c>
      <c r="W212" s="56"/>
    </row>
    <row r="213" spans="1:23" ht="25.35" hidden="1" customHeight="1">
      <c r="A213" s="12">
        <v>212</v>
      </c>
      <c r="B213" s="12" t="s">
        <v>815</v>
      </c>
      <c r="C213" s="12" t="s">
        <v>816</v>
      </c>
      <c r="D213" s="12" t="s">
        <v>817</v>
      </c>
      <c r="E213" s="12" t="s">
        <v>818</v>
      </c>
      <c r="F213" s="12" t="s">
        <v>41</v>
      </c>
      <c r="G213" s="12">
        <v>10</v>
      </c>
      <c r="H213" s="12" t="s">
        <v>67</v>
      </c>
      <c r="I213" s="12" t="s">
        <v>13</v>
      </c>
      <c r="J213" s="12" t="s">
        <v>15</v>
      </c>
      <c r="K213" s="13">
        <v>44267</v>
      </c>
      <c r="L213" s="13">
        <v>43891</v>
      </c>
      <c r="M213" s="15">
        <f t="shared" ca="1" si="33"/>
        <v>45910</v>
      </c>
      <c r="N213" s="14">
        <f t="shared" ca="1" si="38"/>
        <v>67</v>
      </c>
      <c r="O213" s="43"/>
      <c r="P213" s="14"/>
      <c r="Q213" s="14"/>
      <c r="R213" s="12">
        <f t="shared" ca="1" si="34"/>
        <v>67</v>
      </c>
      <c r="S213" s="25"/>
      <c r="T213" s="12" t="s">
        <v>43</v>
      </c>
      <c r="U213" s="53" t="str">
        <f t="shared" ca="1" si="42"/>
        <v>In progress: Above 60 months</v>
      </c>
      <c r="V213" s="53" t="str">
        <f t="shared" ca="1" si="43"/>
        <v>In progress: Above 60 months</v>
      </c>
      <c r="W213" s="56"/>
    </row>
    <row r="214" spans="1:23" ht="25.35" customHeight="1">
      <c r="A214" s="12">
        <v>213</v>
      </c>
      <c r="B214" s="12" t="s">
        <v>819</v>
      </c>
      <c r="C214" s="12" t="s">
        <v>820</v>
      </c>
      <c r="D214" s="12" t="s">
        <v>821</v>
      </c>
      <c r="E214" s="12" t="s">
        <v>822</v>
      </c>
      <c r="F214" s="12" t="s">
        <v>40</v>
      </c>
      <c r="G214" s="12">
        <v>10</v>
      </c>
      <c r="H214" s="12" t="s">
        <v>67</v>
      </c>
      <c r="I214" s="12" t="s">
        <v>13</v>
      </c>
      <c r="J214" s="12" t="s">
        <v>13</v>
      </c>
      <c r="K214" s="13">
        <v>44305</v>
      </c>
      <c r="L214" s="13">
        <v>43891</v>
      </c>
      <c r="M214" s="15">
        <f t="shared" ca="1" si="33"/>
        <v>45910</v>
      </c>
      <c r="N214" s="14">
        <f t="shared" ca="1" si="38"/>
        <v>67</v>
      </c>
      <c r="O214" s="43"/>
      <c r="P214" s="14"/>
      <c r="Q214" s="14"/>
      <c r="R214" s="12">
        <f t="shared" ca="1" si="34"/>
        <v>67</v>
      </c>
      <c r="S214" s="25">
        <v>45747</v>
      </c>
      <c r="T214" s="12" t="s">
        <v>37</v>
      </c>
      <c r="U214" s="60">
        <f>DATEDIF(L214,S214,"M")+1-Q214</f>
        <v>61</v>
      </c>
      <c r="V214" s="53" t="str">
        <f t="shared" ref="V214" si="44">IF(U214&gt;51,"Completed:Delayed"," Completed:On time")</f>
        <v>Completed:Delayed</v>
      </c>
      <c r="W214" s="56"/>
    </row>
    <row r="215" spans="1:23" ht="25.35" hidden="1" customHeight="1">
      <c r="A215" s="12">
        <v>214</v>
      </c>
      <c r="B215" s="12" t="s">
        <v>823</v>
      </c>
      <c r="C215" s="12" t="s">
        <v>824</v>
      </c>
      <c r="D215" s="12" t="s">
        <v>825</v>
      </c>
      <c r="E215" s="12" t="s">
        <v>826</v>
      </c>
      <c r="F215" s="12" t="s">
        <v>40</v>
      </c>
      <c r="G215" s="12">
        <v>10</v>
      </c>
      <c r="H215" s="12" t="s">
        <v>67</v>
      </c>
      <c r="I215" s="12" t="s">
        <v>13</v>
      </c>
      <c r="J215" s="12" t="s">
        <v>15</v>
      </c>
      <c r="K215" s="13">
        <v>44217</v>
      </c>
      <c r="L215" s="13">
        <v>43891</v>
      </c>
      <c r="M215" s="15">
        <f t="shared" ca="1" si="33"/>
        <v>45910</v>
      </c>
      <c r="N215" s="14">
        <f t="shared" ca="1" si="38"/>
        <v>67</v>
      </c>
      <c r="O215" s="43"/>
      <c r="P215" s="14"/>
      <c r="Q215" s="14"/>
      <c r="R215" s="12">
        <f t="shared" ca="1" si="34"/>
        <v>67</v>
      </c>
      <c r="S215" s="25"/>
      <c r="T215" s="12" t="s">
        <v>43</v>
      </c>
      <c r="U215" s="53" t="str">
        <f t="shared" ca="1" si="42"/>
        <v>In progress: Above 60 months</v>
      </c>
      <c r="V215" s="53" t="str">
        <f t="shared" ca="1" si="43"/>
        <v>In progress: Above 60 months</v>
      </c>
      <c r="W215" s="56"/>
    </row>
    <row r="216" spans="1:23" ht="25.35" hidden="1" customHeight="1">
      <c r="A216" s="12">
        <v>215</v>
      </c>
      <c r="B216" s="12" t="s">
        <v>827</v>
      </c>
      <c r="C216" s="12" t="s">
        <v>828</v>
      </c>
      <c r="D216" s="12"/>
      <c r="E216" s="12" t="s">
        <v>829</v>
      </c>
      <c r="F216" s="12" t="s">
        <v>40</v>
      </c>
      <c r="G216" s="12">
        <v>10</v>
      </c>
      <c r="H216" s="12" t="s">
        <v>497</v>
      </c>
      <c r="I216" s="12" t="s">
        <v>19</v>
      </c>
      <c r="J216" s="12" t="s">
        <v>19</v>
      </c>
      <c r="K216" s="13">
        <v>44265</v>
      </c>
      <c r="L216" s="13">
        <v>43891</v>
      </c>
      <c r="M216" s="15">
        <f t="shared" ca="1" si="33"/>
        <v>45910</v>
      </c>
      <c r="N216" s="14">
        <f t="shared" ca="1" si="38"/>
        <v>67</v>
      </c>
      <c r="O216" s="43"/>
      <c r="P216" s="14"/>
      <c r="Q216" s="14"/>
      <c r="R216" s="12">
        <f t="shared" ca="1" si="34"/>
        <v>67</v>
      </c>
      <c r="S216" s="25"/>
      <c r="T216" s="12" t="s">
        <v>43</v>
      </c>
      <c r="U216" s="53" t="str">
        <f t="shared" ca="1" si="42"/>
        <v>In progress: Above 60 months</v>
      </c>
      <c r="V216" s="53" t="str">
        <f t="shared" ca="1" si="43"/>
        <v>In progress: Above 60 months</v>
      </c>
      <c r="W216" s="56"/>
    </row>
    <row r="217" spans="1:23" ht="25.35" customHeight="1">
      <c r="A217" s="12">
        <v>216</v>
      </c>
      <c r="B217" s="12" t="s">
        <v>830</v>
      </c>
      <c r="C217" s="12" t="s">
        <v>831</v>
      </c>
      <c r="D217" s="12" t="s">
        <v>832</v>
      </c>
      <c r="E217" s="12" t="s">
        <v>833</v>
      </c>
      <c r="F217" s="12" t="s">
        <v>40</v>
      </c>
      <c r="G217" s="12">
        <v>5</v>
      </c>
      <c r="H217" s="12" t="s">
        <v>106</v>
      </c>
      <c r="I217" s="12" t="s">
        <v>19</v>
      </c>
      <c r="J217" s="12" t="s">
        <v>19</v>
      </c>
      <c r="K217" s="13">
        <v>42430</v>
      </c>
      <c r="L217" s="13">
        <v>42064</v>
      </c>
      <c r="M217" s="15">
        <f t="shared" ca="1" si="33"/>
        <v>45910</v>
      </c>
      <c r="N217" s="13"/>
      <c r="O217" s="13"/>
      <c r="P217" s="13"/>
      <c r="Q217" s="12"/>
      <c r="R217" s="12">
        <f t="shared" si="34"/>
        <v>75</v>
      </c>
      <c r="S217" s="25">
        <v>44334</v>
      </c>
      <c r="T217" s="12" t="s">
        <v>37</v>
      </c>
      <c r="U217" s="60">
        <f>DATEDIF(L217,S217,"M")+1-Q217</f>
        <v>75</v>
      </c>
      <c r="V217" s="53" t="str">
        <f>IF(U217&gt;51,"Completed:Delayed"," Completed:On time")</f>
        <v>Completed:Delayed</v>
      </c>
      <c r="W217" s="56">
        <f>DATEDIF(K217,S217,"M")+1-Q217</f>
        <v>63</v>
      </c>
    </row>
    <row r="218" spans="1:23" ht="25.35" hidden="1" customHeight="1">
      <c r="A218" s="12">
        <v>217</v>
      </c>
      <c r="B218" s="12" t="s">
        <v>834</v>
      </c>
      <c r="C218" s="12" t="s">
        <v>835</v>
      </c>
      <c r="D218" s="12"/>
      <c r="E218" s="12" t="s">
        <v>836</v>
      </c>
      <c r="F218" s="12" t="s">
        <v>40</v>
      </c>
      <c r="G218" s="12">
        <v>10</v>
      </c>
      <c r="H218" s="12" t="s">
        <v>106</v>
      </c>
      <c r="I218" s="12" t="s">
        <v>19</v>
      </c>
      <c r="J218" s="12" t="s">
        <v>19</v>
      </c>
      <c r="K218" s="13">
        <v>43678</v>
      </c>
      <c r="L218" s="13">
        <v>43891</v>
      </c>
      <c r="M218" s="15">
        <f t="shared" ca="1" si="33"/>
        <v>45910</v>
      </c>
      <c r="N218" s="14">
        <f ca="1">DATEDIF(L218,M218,"M") +1</f>
        <v>67</v>
      </c>
      <c r="O218" s="43"/>
      <c r="P218" s="14"/>
      <c r="Q218" s="14"/>
      <c r="R218" s="12">
        <f t="shared" ca="1" si="34"/>
        <v>67</v>
      </c>
      <c r="S218" s="25"/>
      <c r="T218" s="12" t="s">
        <v>43</v>
      </c>
      <c r="U218" s="53" t="str">
        <f ca="1">IF(N218&gt;60,"In progress: Above 60 months","In progress: Below 60 Months")</f>
        <v>In progress: Above 60 months</v>
      </c>
      <c r="V218" s="53" t="str">
        <f ca="1">IF(N218&gt;60,"In progress: Above 60 months","In progress: Below 60 Months")</f>
        <v>In progress: Above 60 months</v>
      </c>
      <c r="W218" s="56"/>
    </row>
    <row r="219" spans="1:23" ht="25.35" hidden="1" customHeight="1">
      <c r="A219" s="12">
        <v>218</v>
      </c>
      <c r="B219" s="12" t="s">
        <v>837</v>
      </c>
      <c r="C219" s="12" t="s">
        <v>838</v>
      </c>
      <c r="D219" s="12" t="s">
        <v>839</v>
      </c>
      <c r="E219" s="12" t="s">
        <v>840</v>
      </c>
      <c r="F219" s="12" t="s">
        <v>40</v>
      </c>
      <c r="G219" s="12">
        <v>10</v>
      </c>
      <c r="H219" s="12" t="s">
        <v>124</v>
      </c>
      <c r="I219" s="12" t="s">
        <v>16</v>
      </c>
      <c r="J219" s="12" t="s">
        <v>19</v>
      </c>
      <c r="K219" s="13">
        <v>44479</v>
      </c>
      <c r="L219" s="13">
        <v>43891</v>
      </c>
      <c r="M219" s="15">
        <f t="shared" ca="1" si="33"/>
        <v>45910</v>
      </c>
      <c r="N219" s="14">
        <f ca="1">DATEDIF(L219,M219,"M") +1</f>
        <v>67</v>
      </c>
      <c r="O219" s="43"/>
      <c r="P219" s="14"/>
      <c r="Q219" s="14"/>
      <c r="R219" s="12">
        <f t="shared" ca="1" si="34"/>
        <v>67</v>
      </c>
      <c r="S219" s="25"/>
      <c r="T219" s="12" t="s">
        <v>43</v>
      </c>
      <c r="U219" s="53" t="str">
        <f ca="1">IF(N219&gt;60,"In progress: Above 60 months","In progress: Below 60 Months")</f>
        <v>In progress: Above 60 months</v>
      </c>
      <c r="V219" s="53" t="str">
        <f ca="1">IF(N219&gt;60,"In progress: Above 60 months","In progress: Below 60 Months")</f>
        <v>In progress: Above 60 months</v>
      </c>
      <c r="W219" s="56"/>
    </row>
    <row r="220" spans="1:23" ht="25.35" hidden="1" customHeight="1">
      <c r="A220" s="12">
        <v>219</v>
      </c>
      <c r="B220" s="12" t="s">
        <v>841</v>
      </c>
      <c r="C220" s="12" t="s">
        <v>842</v>
      </c>
      <c r="D220" s="12" t="s">
        <v>843</v>
      </c>
      <c r="E220" s="12" t="s">
        <v>575</v>
      </c>
      <c r="F220" s="12" t="s">
        <v>41</v>
      </c>
      <c r="G220" s="12">
        <v>10</v>
      </c>
      <c r="H220" s="12" t="s">
        <v>67</v>
      </c>
      <c r="I220" s="12" t="s">
        <v>13</v>
      </c>
      <c r="J220" s="12" t="s">
        <v>19</v>
      </c>
      <c r="K220" s="13">
        <v>44622</v>
      </c>
      <c r="L220" s="13">
        <v>43891</v>
      </c>
      <c r="M220" s="15">
        <f t="shared" ca="1" si="33"/>
        <v>45910</v>
      </c>
      <c r="N220" s="14">
        <f ca="1">DATEDIF(L220,M220,"M") +1</f>
        <v>67</v>
      </c>
      <c r="O220" s="43"/>
      <c r="P220" s="14"/>
      <c r="Q220" s="14"/>
      <c r="R220" s="12">
        <f t="shared" ca="1" si="34"/>
        <v>67</v>
      </c>
      <c r="S220" s="25"/>
      <c r="T220" s="12" t="s">
        <v>43</v>
      </c>
      <c r="U220" s="53" t="str">
        <f ca="1">IF(N220&gt;60,"In progress: Above 60 months","In progress: Below 60 Months")</f>
        <v>In progress: Above 60 months</v>
      </c>
      <c r="V220" s="53" t="str">
        <f ca="1">IF(N220&gt;60,"In progress: Above 60 months","In progress: Below 60 Months")</f>
        <v>In progress: Above 60 months</v>
      </c>
      <c r="W220" s="56"/>
    </row>
    <row r="221" spans="1:23" ht="25.35" hidden="1" customHeight="1">
      <c r="A221" s="12">
        <v>220</v>
      </c>
      <c r="B221" s="12" t="s">
        <v>844</v>
      </c>
      <c r="C221" s="12" t="s">
        <v>845</v>
      </c>
      <c r="D221" s="12" t="s">
        <v>846</v>
      </c>
      <c r="E221" s="12" t="s">
        <v>847</v>
      </c>
      <c r="F221" s="12" t="s">
        <v>40</v>
      </c>
      <c r="G221" s="12">
        <v>10</v>
      </c>
      <c r="H221" s="12" t="s">
        <v>67</v>
      </c>
      <c r="I221" s="12" t="s">
        <v>15</v>
      </c>
      <c r="J221" s="12" t="s">
        <v>19</v>
      </c>
      <c r="K221" s="13">
        <v>44432</v>
      </c>
      <c r="L221" s="13">
        <v>43891</v>
      </c>
      <c r="M221" s="15">
        <f t="shared" ca="1" si="33"/>
        <v>45910</v>
      </c>
      <c r="N221" s="14">
        <f ca="1">DATEDIF(L221,M221,"M") +1</f>
        <v>67</v>
      </c>
      <c r="O221" s="43"/>
      <c r="P221" s="14"/>
      <c r="Q221" s="14"/>
      <c r="R221" s="12">
        <f t="shared" ca="1" si="34"/>
        <v>67</v>
      </c>
      <c r="S221" s="25"/>
      <c r="T221" s="12" t="s">
        <v>43</v>
      </c>
      <c r="U221" s="53" t="str">
        <f ca="1">IF(N221&gt;60,"In progress: Above 60 months","In progress: Below 60 Months")</f>
        <v>In progress: Above 60 months</v>
      </c>
      <c r="V221" s="53" t="str">
        <f ca="1">IF(N221&gt;60,"In progress: Above 60 months","In progress: Below 60 Months")</f>
        <v>In progress: Above 60 months</v>
      </c>
      <c r="W221" s="56"/>
    </row>
    <row r="222" spans="1:23" ht="15.95" hidden="1">
      <c r="A222" s="63">
        <v>221</v>
      </c>
      <c r="B222" s="63" t="s">
        <v>848</v>
      </c>
      <c r="C222" s="63" t="s">
        <v>849</v>
      </c>
      <c r="D222" s="63" t="s">
        <v>842</v>
      </c>
      <c r="E222" s="63" t="s">
        <v>850</v>
      </c>
      <c r="F222" s="63" t="s">
        <v>40</v>
      </c>
      <c r="G222" s="63">
        <v>11</v>
      </c>
      <c r="H222" s="63" t="s">
        <v>67</v>
      </c>
      <c r="I222" s="63" t="s">
        <v>15</v>
      </c>
      <c r="J222" s="63" t="s">
        <v>15</v>
      </c>
      <c r="K222" s="65"/>
      <c r="L222" s="65">
        <v>45717</v>
      </c>
      <c r="M222" s="15">
        <f t="shared" ca="1" si="33"/>
        <v>45910</v>
      </c>
      <c r="N222" s="14">
        <f t="shared" ref="N222:N241" ca="1" si="45">DATEDIF(L222,M222,"M") +1</f>
        <v>7</v>
      </c>
      <c r="O222" s="65"/>
      <c r="P222" s="65"/>
      <c r="Q222" s="63"/>
      <c r="R222" s="63"/>
      <c r="S222" s="65"/>
      <c r="T222" s="63" t="s">
        <v>43</v>
      </c>
      <c r="U222" s="64" t="str">
        <f ca="1">IF(N222&gt;60,"In progress: Above 60 months","In progress: Below 60 Months")</f>
        <v>In progress: Below 60 Months</v>
      </c>
      <c r="V222" s="64" t="str">
        <f t="shared" ref="V222:V241" ca="1" si="46">IF(N222&gt;60,"In progress: Above 60 months","In progress: Below 60 Months")</f>
        <v>In progress: Below 60 Months</v>
      </c>
    </row>
    <row r="223" spans="1:23" ht="15.95" hidden="1">
      <c r="A223" s="63">
        <v>222</v>
      </c>
      <c r="B223" s="63" t="s">
        <v>851</v>
      </c>
      <c r="C223" s="63" t="s">
        <v>852</v>
      </c>
      <c r="D223" s="63" t="s">
        <v>853</v>
      </c>
      <c r="E223" s="63" t="s">
        <v>854</v>
      </c>
      <c r="F223" s="63" t="s">
        <v>40</v>
      </c>
      <c r="G223" s="63">
        <v>11</v>
      </c>
      <c r="H223" s="63" t="s">
        <v>855</v>
      </c>
      <c r="I223" s="63" t="s">
        <v>856</v>
      </c>
      <c r="J223" s="63"/>
      <c r="K223" s="65"/>
      <c r="L223" s="65">
        <v>45717</v>
      </c>
      <c r="M223" s="15">
        <f t="shared" ca="1" si="33"/>
        <v>45910</v>
      </c>
      <c r="N223" s="14">
        <f t="shared" ca="1" si="45"/>
        <v>7</v>
      </c>
      <c r="O223" s="65"/>
      <c r="P223" s="65"/>
      <c r="Q223" s="63"/>
      <c r="R223" s="63"/>
      <c r="S223" s="65"/>
      <c r="T223" s="63" t="s">
        <v>43</v>
      </c>
      <c r="U223" s="64" t="str">
        <f t="shared" ref="U223:U241" ca="1" si="47">IF(N223&gt;60,"In progress: Above 60 months","In progress: Below 60 Months")</f>
        <v>In progress: Below 60 Months</v>
      </c>
      <c r="V223" s="64" t="str">
        <f t="shared" ca="1" si="46"/>
        <v>In progress: Below 60 Months</v>
      </c>
      <c r="W223" s="54"/>
    </row>
    <row r="224" spans="1:23" ht="15.95" hidden="1">
      <c r="A224" s="63">
        <v>223</v>
      </c>
      <c r="B224" s="63" t="s">
        <v>857</v>
      </c>
      <c r="C224" s="63" t="s">
        <v>858</v>
      </c>
      <c r="D224" s="63"/>
      <c r="E224" s="63" t="s">
        <v>859</v>
      </c>
      <c r="F224" s="63" t="s">
        <v>40</v>
      </c>
      <c r="G224" s="63">
        <v>11</v>
      </c>
      <c r="H224" s="63" t="s">
        <v>116</v>
      </c>
      <c r="I224" s="63" t="s">
        <v>11</v>
      </c>
      <c r="J224" s="63" t="s">
        <v>11</v>
      </c>
      <c r="K224" s="65"/>
      <c r="L224" s="65">
        <v>45717</v>
      </c>
      <c r="M224" s="15">
        <f t="shared" ca="1" si="33"/>
        <v>45910</v>
      </c>
      <c r="N224" s="14">
        <f t="shared" ca="1" si="45"/>
        <v>7</v>
      </c>
      <c r="O224" s="65"/>
      <c r="P224" s="65"/>
      <c r="Q224" s="63"/>
      <c r="R224" s="63"/>
      <c r="S224" s="65"/>
      <c r="T224" s="63" t="s">
        <v>43</v>
      </c>
      <c r="U224" s="64" t="str">
        <f t="shared" ca="1" si="47"/>
        <v>In progress: Below 60 Months</v>
      </c>
      <c r="V224" s="64" t="str">
        <f t="shared" ca="1" si="46"/>
        <v>In progress: Below 60 Months</v>
      </c>
      <c r="W224" s="57"/>
    </row>
    <row r="225" spans="1:22" ht="15.95" hidden="1">
      <c r="A225" s="63">
        <v>224</v>
      </c>
      <c r="B225" s="63" t="s">
        <v>860</v>
      </c>
      <c r="C225" s="63" t="s">
        <v>717</v>
      </c>
      <c r="D225" s="63" t="s">
        <v>861</v>
      </c>
      <c r="E225" s="63" t="s">
        <v>862</v>
      </c>
      <c r="F225" s="63" t="s">
        <v>41</v>
      </c>
      <c r="G225" s="63">
        <v>11</v>
      </c>
      <c r="H225" s="63" t="s">
        <v>497</v>
      </c>
      <c r="I225" s="63" t="s">
        <v>8</v>
      </c>
      <c r="J225" s="63" t="s">
        <v>19</v>
      </c>
      <c r="K225" s="65"/>
      <c r="L225" s="65">
        <v>45717</v>
      </c>
      <c r="M225" s="15">
        <f t="shared" ca="1" si="33"/>
        <v>45910</v>
      </c>
      <c r="N225" s="14">
        <f t="shared" ca="1" si="45"/>
        <v>7</v>
      </c>
      <c r="O225" s="65"/>
      <c r="P225" s="65"/>
      <c r="Q225" s="63"/>
      <c r="R225" s="63"/>
      <c r="S225" s="65"/>
      <c r="T225" s="63" t="s">
        <v>43</v>
      </c>
      <c r="U225" s="64" t="str">
        <f t="shared" ca="1" si="47"/>
        <v>In progress: Below 60 Months</v>
      </c>
      <c r="V225" s="64" t="str">
        <f t="shared" ca="1" si="46"/>
        <v>In progress: Below 60 Months</v>
      </c>
    </row>
    <row r="226" spans="1:22" ht="15.95" hidden="1">
      <c r="A226" s="63">
        <v>225</v>
      </c>
      <c r="B226" s="63" t="s">
        <v>863</v>
      </c>
      <c r="C226" s="63" t="s">
        <v>864</v>
      </c>
      <c r="D226" s="63" t="s">
        <v>455</v>
      </c>
      <c r="E226" s="63" t="s">
        <v>393</v>
      </c>
      <c r="F226" s="63" t="s">
        <v>40</v>
      </c>
      <c r="G226" s="63">
        <v>11</v>
      </c>
      <c r="H226" s="63" t="s">
        <v>67</v>
      </c>
      <c r="I226" s="63" t="s">
        <v>15</v>
      </c>
      <c r="J226" s="63" t="s">
        <v>15</v>
      </c>
      <c r="K226" s="65"/>
      <c r="L226" s="65">
        <v>45717</v>
      </c>
      <c r="M226" s="15">
        <f t="shared" ca="1" si="33"/>
        <v>45910</v>
      </c>
      <c r="N226" s="14">
        <f t="shared" ca="1" si="45"/>
        <v>7</v>
      </c>
      <c r="O226" s="65"/>
      <c r="P226" s="65"/>
      <c r="Q226" s="63"/>
      <c r="R226" s="63"/>
      <c r="S226" s="65"/>
      <c r="T226" s="63" t="s">
        <v>43</v>
      </c>
      <c r="U226" s="64" t="str">
        <f t="shared" ca="1" si="47"/>
        <v>In progress: Below 60 Months</v>
      </c>
      <c r="V226" s="64" t="str">
        <f t="shared" ca="1" si="46"/>
        <v>In progress: Below 60 Months</v>
      </c>
    </row>
    <row r="227" spans="1:22" ht="15.95" hidden="1">
      <c r="A227" s="63">
        <v>226</v>
      </c>
      <c r="B227" s="63" t="s">
        <v>865</v>
      </c>
      <c r="C227" s="63" t="s">
        <v>866</v>
      </c>
      <c r="D227" s="63" t="s">
        <v>867</v>
      </c>
      <c r="E227" s="63" t="s">
        <v>868</v>
      </c>
      <c r="F227" s="63" t="s">
        <v>41</v>
      </c>
      <c r="G227" s="63">
        <v>11</v>
      </c>
      <c r="H227" s="63" t="s">
        <v>124</v>
      </c>
      <c r="I227" s="63" t="s">
        <v>16</v>
      </c>
      <c r="J227" s="63"/>
      <c r="K227" s="65"/>
      <c r="L227" s="65">
        <v>45717</v>
      </c>
      <c r="M227" s="15">
        <f t="shared" ca="1" si="33"/>
        <v>45910</v>
      </c>
      <c r="N227" s="14">
        <f t="shared" ca="1" si="45"/>
        <v>7</v>
      </c>
      <c r="O227" s="65"/>
      <c r="P227" s="65"/>
      <c r="Q227" s="63"/>
      <c r="R227" s="63"/>
      <c r="S227" s="65"/>
      <c r="T227" s="63" t="s">
        <v>43</v>
      </c>
      <c r="U227" s="64" t="str">
        <f t="shared" ca="1" si="47"/>
        <v>In progress: Below 60 Months</v>
      </c>
      <c r="V227" s="64" t="str">
        <f t="shared" ca="1" si="46"/>
        <v>In progress: Below 60 Months</v>
      </c>
    </row>
    <row r="228" spans="1:22" ht="15.95" hidden="1">
      <c r="A228" s="63">
        <v>227</v>
      </c>
      <c r="B228" s="63" t="s">
        <v>869</v>
      </c>
      <c r="C228" s="63" t="s">
        <v>324</v>
      </c>
      <c r="D228" s="63" t="s">
        <v>870</v>
      </c>
      <c r="E228" s="63" t="s">
        <v>871</v>
      </c>
      <c r="F228" s="63" t="s">
        <v>40</v>
      </c>
      <c r="G228" s="63">
        <v>11</v>
      </c>
      <c r="H228" s="63" t="s">
        <v>67</v>
      </c>
      <c r="I228" s="63" t="s">
        <v>13</v>
      </c>
      <c r="J228" s="63"/>
      <c r="K228" s="65"/>
      <c r="L228" s="65">
        <v>45717</v>
      </c>
      <c r="M228" s="15">
        <f t="shared" ca="1" si="33"/>
        <v>45910</v>
      </c>
      <c r="N228" s="14">
        <f t="shared" ca="1" si="45"/>
        <v>7</v>
      </c>
      <c r="O228" s="65"/>
      <c r="P228" s="65"/>
      <c r="Q228" s="63"/>
      <c r="R228" s="63"/>
      <c r="S228" s="65"/>
      <c r="T228" s="63" t="s">
        <v>43</v>
      </c>
      <c r="U228" s="64" t="str">
        <f t="shared" ca="1" si="47"/>
        <v>In progress: Below 60 Months</v>
      </c>
      <c r="V228" s="64" t="str">
        <f t="shared" ca="1" si="46"/>
        <v>In progress: Below 60 Months</v>
      </c>
    </row>
    <row r="229" spans="1:22" ht="15.95" hidden="1">
      <c r="A229" s="63">
        <v>228</v>
      </c>
      <c r="B229" s="63" t="s">
        <v>872</v>
      </c>
      <c r="C229" s="63" t="s">
        <v>873</v>
      </c>
      <c r="D229" s="63" t="s">
        <v>874</v>
      </c>
      <c r="E229" s="63" t="s">
        <v>853</v>
      </c>
      <c r="F229" s="63" t="s">
        <v>41</v>
      </c>
      <c r="G229" s="63">
        <v>11</v>
      </c>
      <c r="H229" s="63" t="s">
        <v>855</v>
      </c>
      <c r="I229" s="63" t="s">
        <v>856</v>
      </c>
      <c r="J229" s="63"/>
      <c r="K229" s="65"/>
      <c r="L229" s="65">
        <v>45717</v>
      </c>
      <c r="M229" s="15">
        <f t="shared" ca="1" si="33"/>
        <v>45910</v>
      </c>
      <c r="N229" s="14">
        <f t="shared" ca="1" si="45"/>
        <v>7</v>
      </c>
      <c r="O229" s="65"/>
      <c r="P229" s="65"/>
      <c r="Q229" s="63"/>
      <c r="R229" s="63"/>
      <c r="S229" s="65"/>
      <c r="T229" s="63" t="s">
        <v>43</v>
      </c>
      <c r="U229" s="64" t="str">
        <f t="shared" ca="1" si="47"/>
        <v>In progress: Below 60 Months</v>
      </c>
      <c r="V229" s="64" t="str">
        <f t="shared" ca="1" si="46"/>
        <v>In progress: Below 60 Months</v>
      </c>
    </row>
    <row r="230" spans="1:22" ht="15.95" hidden="1">
      <c r="A230" s="63">
        <v>229</v>
      </c>
      <c r="B230" s="63" t="s">
        <v>875</v>
      </c>
      <c r="C230" s="63" t="s">
        <v>876</v>
      </c>
      <c r="D230" s="63"/>
      <c r="E230" s="63" t="s">
        <v>877</v>
      </c>
      <c r="F230" s="63" t="s">
        <v>41</v>
      </c>
      <c r="G230" s="63">
        <v>11</v>
      </c>
      <c r="H230" s="63" t="s">
        <v>116</v>
      </c>
      <c r="I230" s="63" t="s">
        <v>11</v>
      </c>
      <c r="J230" s="63" t="s">
        <v>11</v>
      </c>
      <c r="K230" s="65"/>
      <c r="L230" s="65">
        <v>45717</v>
      </c>
      <c r="M230" s="15">
        <f t="shared" ca="1" si="33"/>
        <v>45910</v>
      </c>
      <c r="N230" s="14">
        <f t="shared" ca="1" si="45"/>
        <v>7</v>
      </c>
      <c r="O230" s="65"/>
      <c r="P230" s="65"/>
      <c r="Q230" s="63"/>
      <c r="R230" s="63"/>
      <c r="S230" s="65"/>
      <c r="T230" s="63" t="s">
        <v>43</v>
      </c>
      <c r="U230" s="64" t="str">
        <f t="shared" ca="1" si="47"/>
        <v>In progress: Below 60 Months</v>
      </c>
      <c r="V230" s="64" t="str">
        <f t="shared" ca="1" si="46"/>
        <v>In progress: Below 60 Months</v>
      </c>
    </row>
    <row r="231" spans="1:22" ht="15.95" hidden="1">
      <c r="A231" s="63">
        <v>230</v>
      </c>
      <c r="B231" s="63" t="s">
        <v>878</v>
      </c>
      <c r="C231" s="63" t="s">
        <v>879</v>
      </c>
      <c r="D231" s="63" t="s">
        <v>880</v>
      </c>
      <c r="E231" s="63" t="s">
        <v>881</v>
      </c>
      <c r="F231" s="63" t="s">
        <v>40</v>
      </c>
      <c r="G231" s="63">
        <v>11</v>
      </c>
      <c r="H231" s="63" t="s">
        <v>131</v>
      </c>
      <c r="I231" s="63" t="s">
        <v>17</v>
      </c>
      <c r="J231" s="63" t="s">
        <v>17</v>
      </c>
      <c r="K231" s="65"/>
      <c r="L231" s="65">
        <v>45717</v>
      </c>
      <c r="M231" s="15">
        <f t="shared" ca="1" si="33"/>
        <v>45910</v>
      </c>
      <c r="N231" s="14">
        <f t="shared" ca="1" si="45"/>
        <v>7</v>
      </c>
      <c r="O231" s="65"/>
      <c r="P231" s="65"/>
      <c r="Q231" s="63"/>
      <c r="R231" s="63"/>
      <c r="S231" s="65"/>
      <c r="T231" s="63" t="s">
        <v>43</v>
      </c>
      <c r="U231" s="64" t="str">
        <f t="shared" ca="1" si="47"/>
        <v>In progress: Below 60 Months</v>
      </c>
      <c r="V231" s="64" t="str">
        <f t="shared" ca="1" si="46"/>
        <v>In progress: Below 60 Months</v>
      </c>
    </row>
    <row r="232" spans="1:22" ht="15.95" hidden="1">
      <c r="A232" s="63">
        <v>231</v>
      </c>
      <c r="B232" s="63" t="s">
        <v>882</v>
      </c>
      <c r="C232" s="63" t="s">
        <v>507</v>
      </c>
      <c r="D232" s="63" t="s">
        <v>883</v>
      </c>
      <c r="E232" s="63" t="s">
        <v>884</v>
      </c>
      <c r="F232" s="63" t="s">
        <v>40</v>
      </c>
      <c r="G232" s="63">
        <v>11</v>
      </c>
      <c r="H232" s="63" t="s">
        <v>131</v>
      </c>
      <c r="I232" s="63" t="s">
        <v>17</v>
      </c>
      <c r="J232" s="63"/>
      <c r="K232" s="65"/>
      <c r="L232" s="65">
        <v>45717</v>
      </c>
      <c r="M232" s="15">
        <f t="shared" ca="1" si="33"/>
        <v>45910</v>
      </c>
      <c r="N232" s="14">
        <f t="shared" ca="1" si="45"/>
        <v>7</v>
      </c>
      <c r="O232" s="65"/>
      <c r="P232" s="65"/>
      <c r="Q232" s="63"/>
      <c r="R232" s="63"/>
      <c r="S232" s="65"/>
      <c r="T232" s="63" t="s">
        <v>43</v>
      </c>
      <c r="U232" s="64" t="str">
        <f t="shared" ca="1" si="47"/>
        <v>In progress: Below 60 Months</v>
      </c>
      <c r="V232" s="64" t="str">
        <f t="shared" ca="1" si="46"/>
        <v>In progress: Below 60 Months</v>
      </c>
    </row>
    <row r="233" spans="1:22" ht="15.95" hidden="1">
      <c r="A233" s="63">
        <v>232</v>
      </c>
      <c r="B233" s="63" t="s">
        <v>885</v>
      </c>
      <c r="C233" s="63" t="s">
        <v>886</v>
      </c>
      <c r="D233" s="63" t="s">
        <v>887</v>
      </c>
      <c r="E233" s="63" t="s">
        <v>888</v>
      </c>
      <c r="F233" s="63" t="s">
        <v>41</v>
      </c>
      <c r="G233" s="63">
        <v>11</v>
      </c>
      <c r="H233" s="63" t="s">
        <v>67</v>
      </c>
      <c r="I233" s="63" t="s">
        <v>15</v>
      </c>
      <c r="J233" s="63" t="s">
        <v>15</v>
      </c>
      <c r="K233" s="65"/>
      <c r="L233" s="65">
        <v>45717</v>
      </c>
      <c r="M233" s="15">
        <f t="shared" ca="1" si="33"/>
        <v>45910</v>
      </c>
      <c r="N233" s="14">
        <f t="shared" ca="1" si="45"/>
        <v>7</v>
      </c>
      <c r="O233" s="65"/>
      <c r="P233" s="65"/>
      <c r="Q233" s="63"/>
      <c r="R233" s="63"/>
      <c r="S233" s="65"/>
      <c r="T233" s="63" t="s">
        <v>43</v>
      </c>
      <c r="U233" s="64" t="str">
        <f t="shared" ca="1" si="47"/>
        <v>In progress: Below 60 Months</v>
      </c>
      <c r="V233" s="64" t="str">
        <f t="shared" ca="1" si="46"/>
        <v>In progress: Below 60 Months</v>
      </c>
    </row>
    <row r="234" spans="1:22" ht="15.95" hidden="1">
      <c r="A234" s="63">
        <v>233</v>
      </c>
      <c r="B234" s="63" t="s">
        <v>889</v>
      </c>
      <c r="C234" s="63" t="s">
        <v>890</v>
      </c>
      <c r="D234" s="63" t="s">
        <v>891</v>
      </c>
      <c r="E234" s="63" t="s">
        <v>892</v>
      </c>
      <c r="F234" s="63" t="s">
        <v>40</v>
      </c>
      <c r="G234" s="63">
        <v>11</v>
      </c>
      <c r="H234" s="63" t="s">
        <v>131</v>
      </c>
      <c r="I234" s="63" t="s">
        <v>12</v>
      </c>
      <c r="J234" s="63" t="s">
        <v>12</v>
      </c>
      <c r="K234" s="65"/>
      <c r="L234" s="65">
        <v>45717</v>
      </c>
      <c r="M234" s="15">
        <f t="shared" ca="1" si="33"/>
        <v>45910</v>
      </c>
      <c r="N234" s="14">
        <f t="shared" ca="1" si="45"/>
        <v>7</v>
      </c>
      <c r="O234" s="65"/>
      <c r="P234" s="65"/>
      <c r="Q234" s="63"/>
      <c r="R234" s="63"/>
      <c r="S234" s="65"/>
      <c r="T234" s="63" t="s">
        <v>43</v>
      </c>
      <c r="U234" s="64" t="str">
        <f t="shared" ca="1" si="47"/>
        <v>In progress: Below 60 Months</v>
      </c>
      <c r="V234" s="64" t="str">
        <f t="shared" ca="1" si="46"/>
        <v>In progress: Below 60 Months</v>
      </c>
    </row>
    <row r="235" spans="1:22" ht="15.95" hidden="1">
      <c r="A235" s="63">
        <v>234</v>
      </c>
      <c r="B235" s="63" t="s">
        <v>893</v>
      </c>
      <c r="C235" s="63" t="s">
        <v>894</v>
      </c>
      <c r="D235" s="63" t="s">
        <v>895</v>
      </c>
      <c r="E235" s="63" t="s">
        <v>896</v>
      </c>
      <c r="F235" s="63" t="s">
        <v>41</v>
      </c>
      <c r="G235" s="63">
        <v>11</v>
      </c>
      <c r="H235" s="63" t="s">
        <v>124</v>
      </c>
      <c r="I235" s="63" t="s">
        <v>16</v>
      </c>
      <c r="J235" s="63" t="s">
        <v>16</v>
      </c>
      <c r="K235" s="65"/>
      <c r="L235" s="65">
        <v>45717</v>
      </c>
      <c r="M235" s="15">
        <f t="shared" ca="1" si="33"/>
        <v>45910</v>
      </c>
      <c r="N235" s="14">
        <f t="shared" ca="1" si="45"/>
        <v>7</v>
      </c>
      <c r="O235" s="65"/>
      <c r="P235" s="65"/>
      <c r="Q235" s="63"/>
      <c r="R235" s="63"/>
      <c r="S235" s="65"/>
      <c r="T235" s="63" t="s">
        <v>43</v>
      </c>
      <c r="U235" s="64" t="str">
        <f t="shared" ca="1" si="47"/>
        <v>In progress: Below 60 Months</v>
      </c>
      <c r="V235" s="64" t="str">
        <f t="shared" ca="1" si="46"/>
        <v>In progress: Below 60 Months</v>
      </c>
    </row>
    <row r="236" spans="1:22" ht="15.95" hidden="1">
      <c r="A236" s="63">
        <v>235</v>
      </c>
      <c r="B236" s="63" t="s">
        <v>897</v>
      </c>
      <c r="C236" s="63" t="s">
        <v>898</v>
      </c>
      <c r="D236" s="63" t="s">
        <v>899</v>
      </c>
      <c r="E236" s="63" t="s">
        <v>900</v>
      </c>
      <c r="F236" s="63" t="s">
        <v>41</v>
      </c>
      <c r="G236" s="63">
        <v>11</v>
      </c>
      <c r="H236" s="63" t="s">
        <v>131</v>
      </c>
      <c r="I236" s="63" t="s">
        <v>17</v>
      </c>
      <c r="J236" s="63" t="s">
        <v>17</v>
      </c>
      <c r="K236" s="65"/>
      <c r="L236" s="65">
        <v>45717</v>
      </c>
      <c r="M236" s="15">
        <f t="shared" ca="1" si="33"/>
        <v>45910</v>
      </c>
      <c r="N236" s="14">
        <f t="shared" ca="1" si="45"/>
        <v>7</v>
      </c>
      <c r="O236" s="65"/>
      <c r="P236" s="65"/>
      <c r="Q236" s="63"/>
      <c r="R236" s="63"/>
      <c r="S236" s="65"/>
      <c r="T236" s="63" t="s">
        <v>43</v>
      </c>
      <c r="U236" s="64" t="str">
        <f t="shared" ca="1" si="47"/>
        <v>In progress: Below 60 Months</v>
      </c>
      <c r="V236" s="64" t="str">
        <f t="shared" ca="1" si="46"/>
        <v>In progress: Below 60 Months</v>
      </c>
    </row>
    <row r="237" spans="1:22" ht="15.95" hidden="1">
      <c r="A237" s="63">
        <v>236</v>
      </c>
      <c r="B237" s="63" t="s">
        <v>901</v>
      </c>
      <c r="C237" s="63" t="s">
        <v>902</v>
      </c>
      <c r="D237" s="63" t="s">
        <v>812</v>
      </c>
      <c r="E237" s="63" t="s">
        <v>903</v>
      </c>
      <c r="F237" s="63" t="s">
        <v>40</v>
      </c>
      <c r="G237" s="63">
        <v>11</v>
      </c>
      <c r="H237" s="63" t="s">
        <v>67</v>
      </c>
      <c r="I237" s="63" t="s">
        <v>13</v>
      </c>
      <c r="J237" s="63" t="s">
        <v>13</v>
      </c>
      <c r="K237" s="65"/>
      <c r="L237" s="65">
        <v>45717</v>
      </c>
      <c r="M237" s="15">
        <f t="shared" ca="1" si="33"/>
        <v>45910</v>
      </c>
      <c r="N237" s="14">
        <f t="shared" ca="1" si="45"/>
        <v>7</v>
      </c>
      <c r="O237" s="65"/>
      <c r="P237" s="65"/>
      <c r="Q237" s="63"/>
      <c r="R237" s="63"/>
      <c r="S237" s="65"/>
      <c r="T237" s="63" t="s">
        <v>43</v>
      </c>
      <c r="U237" s="64" t="str">
        <f t="shared" ca="1" si="47"/>
        <v>In progress: Below 60 Months</v>
      </c>
      <c r="V237" s="64" t="str">
        <f t="shared" ca="1" si="46"/>
        <v>In progress: Below 60 Months</v>
      </c>
    </row>
    <row r="238" spans="1:22" ht="15.95" hidden="1">
      <c r="A238" s="63">
        <v>237</v>
      </c>
      <c r="B238" s="63" t="s">
        <v>904</v>
      </c>
      <c r="C238" s="63" t="s">
        <v>905</v>
      </c>
      <c r="D238" s="63" t="s">
        <v>906</v>
      </c>
      <c r="E238" s="63" t="s">
        <v>907</v>
      </c>
      <c r="F238" s="63" t="s">
        <v>41</v>
      </c>
      <c r="G238" s="63">
        <v>11</v>
      </c>
      <c r="H238" s="63" t="s">
        <v>124</v>
      </c>
      <c r="I238" s="63" t="s">
        <v>16</v>
      </c>
      <c r="J238" s="63"/>
      <c r="K238" s="65"/>
      <c r="L238" s="65">
        <v>45717</v>
      </c>
      <c r="M238" s="15">
        <f t="shared" ca="1" si="33"/>
        <v>45910</v>
      </c>
      <c r="N238" s="14">
        <f t="shared" ca="1" si="45"/>
        <v>7</v>
      </c>
      <c r="O238" s="65"/>
      <c r="P238" s="65"/>
      <c r="Q238" s="63"/>
      <c r="R238" s="63"/>
      <c r="S238" s="65"/>
      <c r="T238" s="63" t="s">
        <v>43</v>
      </c>
      <c r="U238" s="64" t="str">
        <f t="shared" ca="1" si="47"/>
        <v>In progress: Below 60 Months</v>
      </c>
      <c r="V238" s="64" t="str">
        <f t="shared" ca="1" si="46"/>
        <v>In progress: Below 60 Months</v>
      </c>
    </row>
    <row r="239" spans="1:22" ht="15.95" hidden="1">
      <c r="A239" s="63">
        <v>238</v>
      </c>
      <c r="B239" s="63" t="s">
        <v>908</v>
      </c>
      <c r="C239" s="63" t="s">
        <v>909</v>
      </c>
      <c r="D239" s="63"/>
      <c r="E239" s="63" t="s">
        <v>910</v>
      </c>
      <c r="F239" s="63" t="s">
        <v>41</v>
      </c>
      <c r="G239" s="63">
        <v>11</v>
      </c>
      <c r="H239" s="63" t="s">
        <v>120</v>
      </c>
      <c r="I239" s="63" t="s">
        <v>18</v>
      </c>
      <c r="J239" s="63"/>
      <c r="K239" s="65"/>
      <c r="L239" s="65">
        <v>45717</v>
      </c>
      <c r="M239" s="15">
        <f t="shared" ca="1" si="33"/>
        <v>45910</v>
      </c>
      <c r="N239" s="14">
        <f t="shared" ca="1" si="45"/>
        <v>7</v>
      </c>
      <c r="O239" s="65"/>
      <c r="P239" s="65"/>
      <c r="Q239" s="63"/>
      <c r="R239" s="63"/>
      <c r="S239" s="65"/>
      <c r="T239" s="63" t="s">
        <v>43</v>
      </c>
      <c r="U239" s="64" t="str">
        <f t="shared" ca="1" si="47"/>
        <v>In progress: Below 60 Months</v>
      </c>
      <c r="V239" s="64" t="str">
        <f t="shared" ca="1" si="46"/>
        <v>In progress: Below 60 Months</v>
      </c>
    </row>
    <row r="240" spans="1:22" ht="15.95" hidden="1">
      <c r="A240" s="63">
        <v>239</v>
      </c>
      <c r="B240" s="63" t="s">
        <v>911</v>
      </c>
      <c r="C240" s="63" t="s">
        <v>912</v>
      </c>
      <c r="D240" s="63"/>
      <c r="E240" s="63" t="s">
        <v>913</v>
      </c>
      <c r="F240" s="63" t="s">
        <v>40</v>
      </c>
      <c r="G240" s="63">
        <v>11</v>
      </c>
      <c r="H240" s="63" t="s">
        <v>120</v>
      </c>
      <c r="I240" s="63" t="s">
        <v>18</v>
      </c>
      <c r="J240" s="63"/>
      <c r="K240" s="65"/>
      <c r="L240" s="65">
        <v>45717</v>
      </c>
      <c r="M240" s="15">
        <f t="shared" ca="1" si="33"/>
        <v>45910</v>
      </c>
      <c r="N240" s="14">
        <f t="shared" ca="1" si="45"/>
        <v>7</v>
      </c>
      <c r="O240" s="65"/>
      <c r="P240" s="65"/>
      <c r="Q240" s="63"/>
      <c r="R240" s="63"/>
      <c r="S240" s="65"/>
      <c r="T240" s="63" t="s">
        <v>43</v>
      </c>
      <c r="U240" s="64" t="str">
        <f t="shared" ca="1" si="47"/>
        <v>In progress: Below 60 Months</v>
      </c>
      <c r="V240" s="64" t="str">
        <f t="shared" ca="1" si="46"/>
        <v>In progress: Below 60 Months</v>
      </c>
    </row>
    <row r="241" spans="1:22" ht="15.95" hidden="1">
      <c r="A241" s="63">
        <v>240</v>
      </c>
      <c r="B241" s="63" t="s">
        <v>914</v>
      </c>
      <c r="C241" s="63" t="s">
        <v>915</v>
      </c>
      <c r="D241" s="63" t="s">
        <v>916</v>
      </c>
      <c r="E241" s="63" t="s">
        <v>917</v>
      </c>
      <c r="F241" s="63" t="s">
        <v>40</v>
      </c>
      <c r="G241" s="63">
        <v>11</v>
      </c>
      <c r="H241" s="63" t="s">
        <v>111</v>
      </c>
      <c r="I241" s="63" t="s">
        <v>10</v>
      </c>
      <c r="J241" s="63"/>
      <c r="K241" s="65"/>
      <c r="L241" s="65">
        <v>45717</v>
      </c>
      <c r="M241" s="15">
        <f t="shared" ca="1" si="33"/>
        <v>45910</v>
      </c>
      <c r="N241" s="14">
        <f t="shared" ca="1" si="45"/>
        <v>7</v>
      </c>
      <c r="O241" s="65"/>
      <c r="P241" s="65"/>
      <c r="Q241" s="63"/>
      <c r="R241" s="63"/>
      <c r="S241" s="65"/>
      <c r="T241" s="63" t="s">
        <v>43</v>
      </c>
      <c r="U241" s="64" t="str">
        <f t="shared" ca="1" si="47"/>
        <v>In progress: Below 60 Months</v>
      </c>
      <c r="V241" s="64" t="str">
        <f t="shared" ca="1" si="46"/>
        <v>In progress: Below 60 Months</v>
      </c>
    </row>
  </sheetData>
  <autoFilter ref="A1:Y241" xr:uid="{00000000-0001-0000-0100-000000000000}">
    <filterColumn colId="19">
      <filters>
        <filter val="Completed"/>
      </filters>
    </filterColumn>
  </autoFilter>
  <conditionalFormatting sqref="U2:U241">
    <cfRule type="containsText" dxfId="4" priority="7" operator="containsText" text="In progress: Below 60 months">
      <formula>NOT(ISERROR(SEARCH("In progress: Below 60 months",U2)))</formula>
    </cfRule>
    <cfRule type="containsText" dxfId="3" priority="8" operator="containsText" text="In progress: Above 60 months">
      <formula>NOT(ISERROR(SEARCH("In progress: Above 60 months",U2)))</formula>
    </cfRule>
    <cfRule type="cellIs" dxfId="2" priority="9" operator="greaterThan">
      <formula>60</formula>
    </cfRule>
    <cfRule type="cellIs" dxfId="1" priority="10" operator="between">
      <formula>52</formula>
      <formula>60</formula>
    </cfRule>
    <cfRule type="cellIs" dxfId="0" priority="11" operator="lessThanOrEqual">
      <formula>51</formula>
    </cfRule>
  </conditionalFormatting>
  <conditionalFormatting sqref="V1:V1048576">
    <cfRule type="containsText" priority="6" operator="containsText" text="Completed:On time">
      <formula>NOT(ISERROR(SEARCH("Completed:On time",V1)))</formula>
    </cfRule>
  </conditionalFormatting>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EBCDE-0B9F-4539-AFEA-B5A16C3F01E3}">
  <dimension ref="A1:L7"/>
  <sheetViews>
    <sheetView topLeftCell="F1" workbookViewId="0">
      <selection activeCell="L15" sqref="L15"/>
    </sheetView>
  </sheetViews>
  <sheetFormatPr defaultRowHeight="14.45"/>
  <cols>
    <col min="1" max="1" width="38" bestFit="1" customWidth="1"/>
    <col min="2" max="11" width="12.140625" bestFit="1" customWidth="1"/>
    <col min="12" max="12" width="10.7109375" bestFit="1" customWidth="1"/>
    <col min="13" max="21" width="9.28515625" bestFit="1" customWidth="1"/>
    <col min="22" max="22" width="10.7109375" bestFit="1" customWidth="1"/>
    <col min="23" max="23" width="6.85546875" bestFit="1" customWidth="1"/>
    <col min="24" max="24" width="5" bestFit="1" customWidth="1"/>
    <col min="25" max="25" width="6.5703125" bestFit="1" customWidth="1"/>
    <col min="26" max="26" width="6.85546875" bestFit="1" customWidth="1"/>
    <col min="27" max="27" width="5" bestFit="1" customWidth="1"/>
    <col min="28" max="28" width="6.5703125" bestFit="1" customWidth="1"/>
    <col min="29" max="29" width="6.85546875" bestFit="1" customWidth="1"/>
    <col min="30" max="30" width="5" bestFit="1" customWidth="1"/>
    <col min="31" max="31" width="7.5703125" bestFit="1" customWidth="1"/>
    <col min="32" max="32" width="10.7109375" bestFit="1" customWidth="1"/>
  </cols>
  <sheetData>
    <row r="1" spans="1:12">
      <c r="A1" s="2" t="s">
        <v>36</v>
      </c>
      <c r="B1" t="s">
        <v>37</v>
      </c>
    </row>
    <row r="3" spans="1:12">
      <c r="A3" s="2" t="s">
        <v>1</v>
      </c>
      <c r="B3" s="2" t="s">
        <v>50</v>
      </c>
    </row>
    <row r="4" spans="1:12">
      <c r="A4" s="2" t="s">
        <v>2</v>
      </c>
      <c r="B4">
        <v>1</v>
      </c>
      <c r="C4">
        <v>2</v>
      </c>
      <c r="D4">
        <v>3</v>
      </c>
      <c r="E4">
        <v>4</v>
      </c>
      <c r="F4">
        <v>5</v>
      </c>
      <c r="G4">
        <v>6</v>
      </c>
      <c r="H4">
        <v>7</v>
      </c>
      <c r="I4">
        <v>8</v>
      </c>
      <c r="J4">
        <v>9</v>
      </c>
      <c r="K4">
        <v>10</v>
      </c>
      <c r="L4" t="s">
        <v>7</v>
      </c>
    </row>
    <row r="5" spans="1:12">
      <c r="A5" t="s">
        <v>6</v>
      </c>
      <c r="B5">
        <v>6</v>
      </c>
      <c r="C5">
        <v>6</v>
      </c>
      <c r="D5">
        <v>10</v>
      </c>
      <c r="E5">
        <v>6</v>
      </c>
      <c r="F5">
        <v>3</v>
      </c>
      <c r="G5">
        <v>12</v>
      </c>
      <c r="H5">
        <v>11</v>
      </c>
      <c r="I5">
        <v>6</v>
      </c>
      <c r="J5">
        <v>3</v>
      </c>
      <c r="K5">
        <v>5</v>
      </c>
      <c r="L5">
        <v>68</v>
      </c>
    </row>
    <row r="6" spans="1:12">
      <c r="A6" t="s">
        <v>5</v>
      </c>
      <c r="B6">
        <v>14</v>
      </c>
      <c r="C6">
        <v>9</v>
      </c>
      <c r="D6">
        <v>8</v>
      </c>
      <c r="E6">
        <v>19</v>
      </c>
      <c r="F6">
        <v>15</v>
      </c>
      <c r="G6">
        <v>11</v>
      </c>
      <c r="H6">
        <v>13</v>
      </c>
      <c r="I6">
        <v>11</v>
      </c>
      <c r="J6">
        <v>12</v>
      </c>
      <c r="K6">
        <v>8</v>
      </c>
      <c r="L6">
        <v>120</v>
      </c>
    </row>
    <row r="7" spans="1:12">
      <c r="A7" t="s">
        <v>7</v>
      </c>
      <c r="B7">
        <v>20</v>
      </c>
      <c r="C7">
        <v>15</v>
      </c>
      <c r="D7">
        <v>18</v>
      </c>
      <c r="E7">
        <v>25</v>
      </c>
      <c r="F7">
        <v>18</v>
      </c>
      <c r="G7">
        <v>23</v>
      </c>
      <c r="H7">
        <v>24</v>
      </c>
      <c r="I7">
        <v>17</v>
      </c>
      <c r="J7">
        <v>15</v>
      </c>
      <c r="K7">
        <v>13</v>
      </c>
      <c r="L7">
        <v>188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Gerald Omumbo</cp:lastModifiedBy>
  <cp:revision/>
  <dcterms:created xsi:type="dcterms:W3CDTF">2021-05-13T07:42:22Z</dcterms:created>
  <dcterms:modified xsi:type="dcterms:W3CDTF">2025-09-10T17:16:47Z</dcterms:modified>
  <cp:category/>
  <cp:contentStatus/>
</cp:coreProperties>
</file>