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1.xml" ContentType="application/vnd.openxmlformats-officedocument.spreadsheetml.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Ex1.xml" ContentType="application/vnd.ms-office.chartex+xml"/>
  <Override PartName="/xl/charts/style12.xml" ContentType="application/vnd.ms-office.chartstyle+xml"/>
  <Override PartName="/xl/charts/colors12.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47" documentId="13_ncr:1_{AD5CE7A2-556B-4869-97EC-B00212219F41}" xr6:coauthVersionLast="47" xr6:coauthVersionMax="47" xr10:uidLastSave="{8328BE84-A27B-4B7D-9501-68709B4A97FC}"/>
  <bookViews>
    <workbookView xWindow="1060" yWindow="1060" windowWidth="14400" windowHeight="7270" firstSheet="1" activeTab="1" xr2:uid="{00000000-000D-0000-FFFF-FFFF00000000}"/>
  </bookViews>
  <sheets>
    <sheet name="Dashboard" sheetId="16" r:id="rId1"/>
    <sheet name="Pivot Analysis" sheetId="4" r:id="rId2"/>
    <sheet name="Sheet2" sheetId="21" state="hidden" r:id="rId3"/>
    <sheet name="Summary of terminations" sheetId="20" r:id="rId4"/>
    <sheet name="Sheet4" sheetId="23" r:id="rId5"/>
    <sheet name="Fellows" sheetId="1" r:id="rId6"/>
    <sheet name="Terminations" sheetId="19" r:id="rId7"/>
    <sheet name="Sheet1" sheetId="17" r:id="rId8"/>
    <sheet name="Sheet3" sheetId="22" r:id="rId9"/>
  </sheets>
  <definedNames>
    <definedName name="_xlnm._FilterDatabase" localSheetId="5" hidden="1">Fellows!$A$1:$XCB$269</definedName>
    <definedName name="_xlchart.v5.0" hidden="1">Sheet1!$J$27</definedName>
    <definedName name="_xlchart.v5.1" hidden="1">Sheet1!$J$28:$J$37</definedName>
    <definedName name="_xlchart.v5.2" hidden="1">Sheet1!$K$27</definedName>
    <definedName name="_xlchart.v5.3" hidden="1">Sheet1!$K$28:$K$37</definedName>
  </definedNames>
  <calcPr calcId="191028"/>
  <pivotCaches>
    <pivotCache cacheId="0" r:id="rId10"/>
    <pivotCache cacheId="1"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N233" i="1" l="1"/>
  <c r="BN175" i="1"/>
  <c r="BN148" i="1"/>
  <c r="BM148" i="1"/>
  <c r="BM175" i="1"/>
  <c r="BM233" i="1" l="1"/>
  <c r="BM245" i="1"/>
  <c r="BM206" i="1"/>
  <c r="BN206" i="1"/>
  <c r="BN211" i="1"/>
  <c r="BM211" i="1"/>
  <c r="BM246" i="1"/>
  <c r="BN191" i="1"/>
  <c r="BM191" i="1"/>
  <c r="BM132" i="1"/>
  <c r="BN132" i="1"/>
  <c r="BM183" i="1"/>
  <c r="BN183" i="1"/>
  <c r="BM165" i="1"/>
  <c r="BN165" i="1"/>
  <c r="BN127" i="1"/>
  <c r="BM127" i="1"/>
  <c r="BM247" i="1"/>
  <c r="BN247" i="1"/>
  <c r="BN236" i="1"/>
  <c r="BN239" i="1"/>
  <c r="BM239" i="1"/>
  <c r="BN225" i="1"/>
  <c r="BN243" i="1"/>
  <c r="BM243" i="1"/>
  <c r="BN238" i="1"/>
  <c r="BN230" i="1"/>
  <c r="BN234" i="1"/>
  <c r="BN231" i="1"/>
  <c r="BN221" i="1"/>
  <c r="BN220" i="1"/>
  <c r="BN218" i="1"/>
  <c r="BN216" i="1"/>
  <c r="BN215" i="1"/>
  <c r="BN213" i="1"/>
  <c r="BN212" i="1"/>
  <c r="BN210" i="1"/>
  <c r="BN208" i="1"/>
  <c r="BN205" i="1"/>
  <c r="BN203" i="1"/>
  <c r="BN202" i="1"/>
  <c r="BN201" i="1"/>
  <c r="BN195" i="1"/>
  <c r="BN193" i="1"/>
  <c r="BN190" i="1"/>
  <c r="BN189" i="1"/>
  <c r="BN188" i="1"/>
  <c r="BN187" i="1"/>
  <c r="BN184" i="1"/>
  <c r="BN182" i="1"/>
  <c r="BN181" i="1"/>
  <c r="BN179" i="1"/>
  <c r="BN178" i="1"/>
  <c r="BN176" i="1"/>
  <c r="BN173" i="1"/>
  <c r="BN172" i="1"/>
  <c r="BN171" i="1"/>
  <c r="BN170" i="1"/>
  <c r="BN169" i="1"/>
  <c r="BN168" i="1"/>
  <c r="BN167" i="1"/>
  <c r="BN166" i="1"/>
  <c r="BN164" i="1"/>
  <c r="BN163" i="1"/>
  <c r="BN162" i="1"/>
  <c r="BN160" i="1"/>
  <c r="BN159" i="1"/>
  <c r="BN158" i="1"/>
  <c r="BN156" i="1"/>
  <c r="BN155" i="1"/>
  <c r="BN154" i="1"/>
  <c r="BN153" i="1"/>
  <c r="BN152" i="1"/>
  <c r="BN151" i="1"/>
  <c r="BN150" i="1"/>
  <c r="BN149" i="1"/>
  <c r="BN146" i="1"/>
  <c r="BN145" i="1"/>
  <c r="BN144" i="1"/>
  <c r="BN143" i="1"/>
  <c r="BN142" i="1"/>
  <c r="BN141" i="1"/>
  <c r="BN140" i="1"/>
  <c r="BN139" i="1"/>
  <c r="BN138" i="1"/>
  <c r="BN137" i="1"/>
  <c r="BN136" i="1"/>
  <c r="BN135" i="1"/>
  <c r="BN134" i="1"/>
  <c r="BN133" i="1"/>
  <c r="BN131" i="1"/>
  <c r="BN130" i="1"/>
  <c r="BN129" i="1"/>
  <c r="BN128" i="1"/>
  <c r="BN126" i="1"/>
  <c r="BN124" i="1"/>
  <c r="BN123" i="1"/>
  <c r="BN118" i="1"/>
  <c r="BN116" i="1"/>
  <c r="BN115" i="1"/>
  <c r="BN114" i="1"/>
  <c r="BN113" i="1"/>
  <c r="BN112" i="1"/>
  <c r="BN111" i="1"/>
  <c r="BN110" i="1"/>
  <c r="BN108" i="1"/>
  <c r="BN107" i="1"/>
  <c r="BN106" i="1"/>
  <c r="BN105" i="1"/>
  <c r="BN103" i="1"/>
  <c r="BN102" i="1"/>
  <c r="BN101" i="1"/>
  <c r="BN100" i="1"/>
  <c r="BN99" i="1"/>
  <c r="BN98" i="1"/>
  <c r="BN97" i="1"/>
  <c r="BN96" i="1"/>
  <c r="BN95" i="1"/>
  <c r="BN94" i="1"/>
  <c r="BN93" i="1"/>
  <c r="BN92" i="1"/>
  <c r="BN91" i="1"/>
  <c r="BN90" i="1"/>
  <c r="BN89" i="1"/>
  <c r="BN87" i="1"/>
  <c r="BN85" i="1"/>
  <c r="BN84" i="1"/>
  <c r="BN83" i="1"/>
  <c r="BN82" i="1"/>
  <c r="BN81" i="1"/>
  <c r="BN80" i="1"/>
  <c r="BN79" i="1"/>
  <c r="BN78" i="1"/>
  <c r="BN77" i="1"/>
  <c r="BN76" i="1"/>
  <c r="BN75" i="1"/>
  <c r="BN74" i="1"/>
  <c r="BN73" i="1"/>
  <c r="BN72" i="1"/>
  <c r="BN71" i="1"/>
  <c r="BN68" i="1"/>
  <c r="BN66" i="1"/>
  <c r="BN65" i="1"/>
  <c r="BN64" i="1"/>
  <c r="BN62" i="1"/>
  <c r="BN61" i="1"/>
  <c r="BN60" i="1"/>
  <c r="BN59" i="1"/>
  <c r="BN58" i="1"/>
  <c r="BN56" i="1"/>
  <c r="BN54" i="1"/>
  <c r="BN53" i="1"/>
  <c r="BN52" i="1"/>
  <c r="BN51" i="1"/>
  <c r="BN50" i="1"/>
  <c r="BN49" i="1"/>
  <c r="BN48" i="1"/>
  <c r="BN47" i="1"/>
  <c r="BN43" i="1"/>
  <c r="BN42" i="1"/>
  <c r="BN40" i="1"/>
  <c r="BN39" i="1"/>
  <c r="BN38" i="1"/>
  <c r="BN37" i="1"/>
  <c r="BN36" i="1"/>
  <c r="BN35" i="1"/>
  <c r="BN33" i="1"/>
  <c r="BN32" i="1"/>
  <c r="BN31" i="1"/>
  <c r="BN30" i="1"/>
  <c r="BN29" i="1"/>
  <c r="BN28" i="1"/>
  <c r="BN27" i="1"/>
  <c r="BN21" i="1"/>
  <c r="BN20" i="1"/>
  <c r="BN19" i="1"/>
  <c r="BN18" i="1"/>
  <c r="BN17" i="1"/>
  <c r="BN16" i="1"/>
  <c r="BN15" i="1"/>
  <c r="BN14" i="1"/>
  <c r="BN13" i="1"/>
  <c r="BN12" i="1"/>
  <c r="BN11" i="1"/>
  <c r="BN10" i="1"/>
  <c r="BN9" i="1"/>
  <c r="BN8" i="1"/>
  <c r="BN7" i="1"/>
  <c r="BN6" i="1"/>
  <c r="BN5" i="1"/>
  <c r="BN4" i="1"/>
  <c r="BN3" i="1"/>
  <c r="BN2" i="1"/>
  <c r="O40" i="4"/>
  <c r="O39" i="4"/>
  <c r="BM225" i="1"/>
  <c r="BM195" i="1"/>
  <c r="BM27" i="1"/>
  <c r="BM146" i="1"/>
  <c r="BM216" i="1"/>
  <c r="AH77" i="1"/>
  <c r="BM212" i="1"/>
  <c r="BM178" i="1"/>
  <c r="BM221" i="1"/>
  <c r="BM215" i="1"/>
  <c r="BM201" i="1"/>
  <c r="BM144" i="1"/>
  <c r="BM118" i="1"/>
  <c r="G50" i="16"/>
  <c r="G44" i="16"/>
  <c r="G47" i="16"/>
  <c r="G45" i="16"/>
  <c r="G46" i="16"/>
  <c r="G49" i="16"/>
  <c r="G51" i="16"/>
  <c r="G52" i="16"/>
  <c r="G43" i="16"/>
  <c r="G48" i="16"/>
  <c r="T5" i="16" l="1"/>
  <c r="T4" i="16"/>
  <c r="T13" i="16"/>
  <c r="T6" i="16"/>
  <c r="BN252" i="1"/>
  <c r="BM236" i="1"/>
  <c r="BM218" i="1"/>
  <c r="BM205" i="1" l="1"/>
  <c r="BM155" i="1" l="1"/>
  <c r="BM234" i="1" l="1"/>
  <c r="BM202" i="1" l="1"/>
  <c r="BM163" i="1"/>
  <c r="BM210" i="1"/>
  <c r="BM238" i="1" l="1"/>
  <c r="BM230" i="1" l="1"/>
  <c r="BM79" i="1" l="1"/>
  <c r="BM208" i="1" l="1"/>
  <c r="BM166" i="1" l="1"/>
  <c r="BM179" i="1"/>
  <c r="BM220" i="1" l="1"/>
  <c r="BM193" i="1"/>
  <c r="BM184" i="1"/>
  <c r="BM182" i="1"/>
  <c r="BM176" i="1"/>
  <c r="BM169" i="1"/>
  <c r="BM164" i="1"/>
  <c r="BM154" i="1"/>
  <c r="BM133" i="1"/>
  <c r="BM130" i="1"/>
  <c r="BM128" i="1"/>
  <c r="BM110" i="1"/>
  <c r="BM80" i="1"/>
  <c r="C33" i="21" l="1"/>
  <c r="BM231" i="1" l="1"/>
  <c r="BM203" i="1"/>
  <c r="BM190" i="1"/>
  <c r="BM189" i="1"/>
  <c r="BM188" i="1"/>
  <c r="BM187" i="1"/>
  <c r="BM181" i="1"/>
  <c r="BM173" i="1"/>
  <c r="BM172" i="1"/>
  <c r="BM171" i="1"/>
  <c r="BM170" i="1"/>
  <c r="BM168" i="1"/>
  <c r="BM167" i="1"/>
  <c r="BM160" i="1"/>
  <c r="BM159" i="1"/>
  <c r="BM158" i="1"/>
  <c r="BM156" i="1"/>
  <c r="BM153" i="1"/>
  <c r="BM151" i="1"/>
  <c r="BM150" i="1"/>
  <c r="BM149" i="1"/>
  <c r="BM145" i="1"/>
  <c r="BM143" i="1"/>
  <c r="BM142" i="1"/>
  <c r="BM141" i="1"/>
  <c r="BM140" i="1"/>
  <c r="BM139" i="1"/>
  <c r="BM138" i="1"/>
  <c r="BM137" i="1"/>
  <c r="BM136" i="1"/>
  <c r="BM135" i="1"/>
  <c r="BM134" i="1"/>
  <c r="BM131" i="1"/>
  <c r="BM129" i="1"/>
  <c r="BM126" i="1"/>
  <c r="BM124" i="1"/>
  <c r="BM123" i="1"/>
  <c r="BM116" i="1"/>
  <c r="BM115" i="1"/>
  <c r="BM114" i="1"/>
  <c r="BM113" i="1"/>
  <c r="BM112" i="1"/>
  <c r="BM111" i="1"/>
  <c r="BM108" i="1"/>
  <c r="BM107" i="1"/>
  <c r="BM106" i="1"/>
  <c r="BM105" i="1"/>
  <c r="BM103" i="1"/>
  <c r="BM102" i="1"/>
  <c r="BM101" i="1"/>
  <c r="BM100" i="1"/>
  <c r="BM99" i="1"/>
  <c r="BM98" i="1"/>
  <c r="BM97" i="1"/>
  <c r="BM96" i="1"/>
  <c r="BM95" i="1"/>
  <c r="BM94" i="1"/>
  <c r="BM93" i="1"/>
  <c r="BM92" i="1"/>
  <c r="BM91" i="1"/>
  <c r="BM90" i="1"/>
  <c r="BM89" i="1"/>
  <c r="BM87" i="1"/>
  <c r="BM85" i="1"/>
  <c r="BM84" i="1"/>
  <c r="BM83" i="1"/>
  <c r="BM82" i="1"/>
  <c r="BM81" i="1"/>
  <c r="BM78" i="1"/>
  <c r="BM77" i="1"/>
  <c r="BM76" i="1"/>
  <c r="BM75" i="1"/>
  <c r="BM74" i="1"/>
  <c r="BM73" i="1"/>
  <c r="BM72" i="1"/>
  <c r="BM71" i="1"/>
  <c r="BM68" i="1"/>
  <c r="BM66" i="1"/>
  <c r="BM65" i="1"/>
  <c r="BM64" i="1"/>
  <c r="BM62" i="1"/>
  <c r="BM61" i="1"/>
  <c r="BM60" i="1"/>
  <c r="BM59" i="1"/>
  <c r="BM58" i="1"/>
  <c r="BM56" i="1"/>
  <c r="BM54" i="1"/>
  <c r="BM53" i="1"/>
  <c r="BM52" i="1"/>
  <c r="BM51" i="1"/>
  <c r="BM50" i="1"/>
  <c r="BM49" i="1"/>
  <c r="BM48" i="1"/>
  <c r="BM47" i="1"/>
  <c r="BM39" i="1"/>
  <c r="BM43" i="1"/>
  <c r="BM42" i="1"/>
  <c r="BM40" i="1"/>
  <c r="BM38" i="1"/>
  <c r="BM37" i="1"/>
  <c r="BM36" i="1"/>
  <c r="BM35" i="1"/>
  <c r="BM33" i="1"/>
  <c r="BM32" i="1"/>
  <c r="BM31" i="1"/>
  <c r="BM30" i="1"/>
  <c r="BM29" i="1"/>
  <c r="BM28" i="1"/>
  <c r="BM21" i="1"/>
  <c r="BM20" i="1"/>
  <c r="BM19" i="1"/>
  <c r="BM18" i="1"/>
  <c r="BM17" i="1"/>
  <c r="BM16" i="1"/>
  <c r="BM15" i="1"/>
  <c r="BM14" i="1"/>
  <c r="BM13" i="1"/>
  <c r="BM12" i="1"/>
  <c r="BM11" i="1"/>
  <c r="BM10" i="1"/>
  <c r="BM9" i="1"/>
  <c r="BM8" i="1"/>
  <c r="BM7" i="1"/>
  <c r="BM6" i="1"/>
  <c r="BM5" i="1"/>
  <c r="BM4" i="1"/>
  <c r="BM3" i="1"/>
  <c r="BM2" i="1"/>
  <c r="AH244" i="1" l="1"/>
  <c r="AH230" i="1"/>
  <c r="AH231" i="1"/>
  <c r="AH232" i="1"/>
  <c r="AH245" i="1"/>
  <c r="AH234" i="1"/>
  <c r="AH246" i="1"/>
  <c r="AH236" i="1"/>
  <c r="AH247" i="1"/>
  <c r="AH238" i="1"/>
  <c r="AH228" i="1"/>
  <c r="AH229" i="1"/>
  <c r="AH248" i="1"/>
  <c r="AH233" i="1"/>
  <c r="AH235" i="1"/>
  <c r="AH237" i="1"/>
  <c r="AH239" i="1"/>
  <c r="AH240" i="1"/>
  <c r="AH241" i="1"/>
  <c r="AH249" i="1"/>
  <c r="AH242" i="1"/>
  <c r="AH243" i="1"/>
  <c r="AH227" i="1"/>
  <c r="AH226" i="1"/>
  <c r="AH225" i="1"/>
  <c r="T12" i="16" l="1"/>
  <c r="T9" i="16"/>
  <c r="T7" i="16"/>
  <c r="T11" i="16"/>
  <c r="T8" i="16"/>
  <c r="T10" i="16"/>
  <c r="T2" i="16"/>
  <c r="AH224" i="1"/>
  <c r="AH223" i="1"/>
  <c r="AH222" i="1"/>
  <c r="AH221" i="1"/>
  <c r="AH220" i="1"/>
  <c r="AH219" i="1"/>
  <c r="AH218" i="1"/>
  <c r="AH217" i="1"/>
  <c r="AH216" i="1"/>
  <c r="AH215" i="1"/>
  <c r="AH214" i="1"/>
  <c r="AH213" i="1"/>
  <c r="AH212" i="1"/>
  <c r="AH211" i="1"/>
  <c r="AH210" i="1"/>
  <c r="AH209" i="1"/>
  <c r="AH208" i="1"/>
  <c r="AH207" i="1"/>
  <c r="AH206" i="1"/>
  <c r="AH205" i="1"/>
  <c r="AH204" i="1"/>
  <c r="AH203" i="1"/>
  <c r="AH202" i="1"/>
  <c r="AH201" i="1"/>
  <c r="AH200" i="1"/>
  <c r="AH199" i="1"/>
  <c r="AH198" i="1"/>
  <c r="AH197" i="1"/>
  <c r="AH196" i="1"/>
  <c r="AH195" i="1"/>
  <c r="AH194" i="1"/>
  <c r="AH193" i="1"/>
  <c r="AH192" i="1"/>
  <c r="AH191" i="1"/>
  <c r="AH190" i="1"/>
  <c r="AH189" i="1"/>
  <c r="AH188" i="1"/>
  <c r="AH187" i="1"/>
  <c r="AH186" i="1"/>
  <c r="AH185" i="1"/>
  <c r="AH184" i="1"/>
  <c r="AH183" i="1"/>
  <c r="AH182" i="1"/>
  <c r="AH181" i="1"/>
  <c r="AH180"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6" i="1"/>
  <c r="AH75" i="1"/>
  <c r="AH74"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1" i="1"/>
  <c r="AH20" i="1"/>
  <c r="AH19" i="1"/>
  <c r="AH18" i="1"/>
  <c r="AH17" i="1"/>
  <c r="AH16" i="1"/>
  <c r="AH15" i="1"/>
  <c r="AH14" i="1"/>
  <c r="AH13" i="1"/>
  <c r="AH12" i="1"/>
  <c r="AH11" i="1"/>
  <c r="AH10" i="1"/>
  <c r="AH9" i="1"/>
  <c r="AH8" i="1"/>
  <c r="AH7" i="1"/>
  <c r="AH6" i="1"/>
  <c r="AH5" i="1"/>
  <c r="AH4" i="1"/>
  <c r="AH3" i="1"/>
  <c r="AH2" i="1"/>
</calcChain>
</file>

<file path=xl/sharedStrings.xml><?xml version="1.0" encoding="utf-8"?>
<sst xmlns="http://schemas.openxmlformats.org/spreadsheetml/2006/main" count="10227" uniqueCount="3852">
  <si>
    <t>Overall retention rate</t>
  </si>
  <si>
    <t>Retention rate</t>
  </si>
  <si>
    <t>%</t>
  </si>
  <si>
    <t>Cohort 1</t>
  </si>
  <si>
    <t>Cohort 2</t>
  </si>
  <si>
    <t>Cohort 3</t>
  </si>
  <si>
    <t>Cohort 4</t>
  </si>
  <si>
    <t>Cohort 5</t>
  </si>
  <si>
    <t>Cohort 6</t>
  </si>
  <si>
    <t>Cohort 7</t>
  </si>
  <si>
    <t>Cohort 8</t>
  </si>
  <si>
    <t>Cohort 9</t>
  </si>
  <si>
    <t>Cohort 10</t>
  </si>
  <si>
    <t>Distribution active fellows by Cohort</t>
  </si>
  <si>
    <t>Count of Unique ID</t>
  </si>
  <si>
    <t>Current PhD Status ( Completed/Defended/In Progress)</t>
  </si>
  <si>
    <t>Cohort</t>
  </si>
  <si>
    <t>Completed</t>
  </si>
  <si>
    <t>In progress</t>
  </si>
  <si>
    <t>Terminated</t>
  </si>
  <si>
    <t>Grand Total</t>
  </si>
  <si>
    <t>-</t>
  </si>
  <si>
    <t>Active fellows by institution of registration</t>
  </si>
  <si>
    <t>Active fellows by institution of employment</t>
  </si>
  <si>
    <t>Male</t>
  </si>
  <si>
    <t>Female</t>
  </si>
  <si>
    <t>Total</t>
  </si>
  <si>
    <t>Gender</t>
  </si>
  <si>
    <t>(All)</t>
  </si>
  <si>
    <t>(Multiple Items)</t>
  </si>
  <si>
    <t>University of Ibadan</t>
  </si>
  <si>
    <t>Institution of registration</t>
  </si>
  <si>
    <t>Institution of employment at registration</t>
  </si>
  <si>
    <t>Makerere University</t>
  </si>
  <si>
    <t>AGINCOURT</t>
  </si>
  <si>
    <t>Moi University</t>
  </si>
  <si>
    <t>APHRC</t>
  </si>
  <si>
    <t>Obafemi Awolowo University</t>
  </si>
  <si>
    <t>Ifakara Health Institute</t>
  </si>
  <si>
    <t>University of Dar es Salaam</t>
  </si>
  <si>
    <t>University of Nairobi</t>
  </si>
  <si>
    <t>University of Rwanda</t>
  </si>
  <si>
    <t>University of the Malawi</t>
  </si>
  <si>
    <t>University of the Witwatersrand</t>
  </si>
  <si>
    <t>University of Malawi</t>
  </si>
  <si>
    <t>(blank)</t>
  </si>
  <si>
    <t>Somali National University</t>
  </si>
  <si>
    <t>Retention Rate</t>
  </si>
  <si>
    <t>Nationality</t>
  </si>
  <si>
    <t>Kenya</t>
  </si>
  <si>
    <t>Malawi</t>
  </si>
  <si>
    <t>Nigeria</t>
  </si>
  <si>
    <t>Rwanda</t>
  </si>
  <si>
    <t>Senegal</t>
  </si>
  <si>
    <t>Somalia</t>
  </si>
  <si>
    <t>South Africa</t>
  </si>
  <si>
    <t>Tanzania</t>
  </si>
  <si>
    <t>Uganda</t>
  </si>
  <si>
    <t>Zimbabwe</t>
  </si>
  <si>
    <t>Count of S.No.</t>
  </si>
  <si>
    <t>Column Labels</t>
  </si>
  <si>
    <t>Row Labels</t>
  </si>
  <si>
    <t>Didn’t take up</t>
  </si>
  <si>
    <t>S.No.</t>
  </si>
  <si>
    <t>Unique ID</t>
  </si>
  <si>
    <t>First Name</t>
  </si>
  <si>
    <t>Middle Name</t>
  </si>
  <si>
    <t>Surname</t>
  </si>
  <si>
    <t>Discipline</t>
  </si>
  <si>
    <t>Department</t>
  </si>
  <si>
    <t>Registered at Home</t>
  </si>
  <si>
    <t>PhD Student Number at Host Institution</t>
  </si>
  <si>
    <t>Marital Status at enrolment</t>
  </si>
  <si>
    <t>Current Marital Status</t>
  </si>
  <si>
    <t>Marital Status at Completion</t>
  </si>
  <si>
    <t>Email</t>
  </si>
  <si>
    <t>Alternative e-mail</t>
  </si>
  <si>
    <t>Phone</t>
  </si>
  <si>
    <t>Masters Degree</t>
  </si>
  <si>
    <t>DOB</t>
  </si>
  <si>
    <t>Proposed Research Title</t>
  </si>
  <si>
    <t>Type of study</t>
  </si>
  <si>
    <t>Laboratory work?</t>
  </si>
  <si>
    <t>Type of data</t>
  </si>
  <si>
    <t>Ranking</t>
  </si>
  <si>
    <t>Date of PhD registration</t>
  </si>
  <si>
    <t>Year of admission into CARTA</t>
  </si>
  <si>
    <t>1st Supervisors</t>
  </si>
  <si>
    <t>2nd Supervisor</t>
  </si>
  <si>
    <t>3rd Supervisor</t>
  </si>
  <si>
    <t>Number of supervisors</t>
  </si>
  <si>
    <t>Institution for 1st Supervisor</t>
  </si>
  <si>
    <t>Institution for 2nd Supervisor</t>
  </si>
  <si>
    <t>Institution for 3rd Supervisor</t>
  </si>
  <si>
    <t>1st Supervisors workshop Attendance</t>
  </si>
  <si>
    <t>2nd Supervisors workshop Attendance</t>
  </si>
  <si>
    <t>3rd Supervisors workshop Attendance</t>
  </si>
  <si>
    <t>Type of employment</t>
  </si>
  <si>
    <t>Position at Enrollment</t>
  </si>
  <si>
    <t xml:space="preserve">Current Position </t>
  </si>
  <si>
    <t>Promotion event</t>
  </si>
  <si>
    <t>Other responsibilities</t>
  </si>
  <si>
    <t>Current Institution (Year of change in ())</t>
  </si>
  <si>
    <t>ORCID</t>
  </si>
  <si>
    <t>Suspensions</t>
  </si>
  <si>
    <t>Month/ Year JAS1</t>
  </si>
  <si>
    <t>Month/ Year JAS2</t>
  </si>
  <si>
    <t>Attended JAS 2 on time</t>
  </si>
  <si>
    <t>Date of protocol submission to PG</t>
  </si>
  <si>
    <t>Date of protocol submission to IRB</t>
  </si>
  <si>
    <t>Date of Ethics approval</t>
  </si>
  <si>
    <t>Approcved research topic</t>
  </si>
  <si>
    <t>Month/ Year JAS3</t>
  </si>
  <si>
    <t>Attended JAS 3 on time</t>
  </si>
  <si>
    <t>Month/ Year JAS4</t>
  </si>
  <si>
    <t>Attended JAS 4 on time</t>
  </si>
  <si>
    <t>Date of submission of dissertation for examination</t>
  </si>
  <si>
    <t>Date of defense</t>
  </si>
  <si>
    <t>Date of submission of corrections</t>
  </si>
  <si>
    <t>Date of completion(Defended/Graduated)</t>
  </si>
  <si>
    <t xml:space="preserve">Time to completion since enrolling CARTA (Months) </t>
  </si>
  <si>
    <t xml:space="preserve">Time to completion since PhD registration (Months) </t>
  </si>
  <si>
    <t>Thesis title</t>
  </si>
  <si>
    <t>No of Publications at Enrollment</t>
  </si>
  <si>
    <t xml:space="preserve">No of Publications During PhD </t>
  </si>
  <si>
    <t>No of Publications after PhD</t>
  </si>
  <si>
    <t>1st Author PhD  Publications</t>
  </si>
  <si>
    <t>Last Author PhD Publications</t>
  </si>
  <si>
    <t>1st Author Graduate  Publications</t>
  </si>
  <si>
    <t>Last Author  Graduate Publications</t>
  </si>
  <si>
    <t>Baby Minder (Event, Year)</t>
  </si>
  <si>
    <t>Taken on leave of absence (Yes/No)</t>
  </si>
  <si>
    <t>Reason for taking leave of absence</t>
  </si>
  <si>
    <t>Leave start Date</t>
  </si>
  <si>
    <t>Leave end Date</t>
  </si>
  <si>
    <t>Time taken on leave (months)</t>
  </si>
  <si>
    <t>Teacher Replacement</t>
  </si>
  <si>
    <t>Teacher replacement start Date</t>
  </si>
  <si>
    <t>Teacher replacement end Date</t>
  </si>
  <si>
    <t>No. of Children at Entry in CARTA</t>
  </si>
  <si>
    <t>No. of children at graduation</t>
  </si>
  <si>
    <t>No of Publications for Graduation</t>
  </si>
  <si>
    <t>Fellow Funder</t>
  </si>
  <si>
    <t>C1/001</t>
  </si>
  <si>
    <t>Babatunde</t>
  </si>
  <si>
    <t>Olubayo</t>
  </si>
  <si>
    <t>Adedokun</t>
  </si>
  <si>
    <t>Epidemiology &amp; Medical Biostatistics</t>
  </si>
  <si>
    <t>Epidemiology and Medical Statistics</t>
  </si>
  <si>
    <t>Yes</t>
  </si>
  <si>
    <t>Married</t>
  </si>
  <si>
    <t>badedokun@cartafrica.org</t>
  </si>
  <si>
    <t>tukankar@yahoo.co.uk</t>
  </si>
  <si>
    <t>M.Sc Epidemiology &amp; Medical Statistics</t>
  </si>
  <si>
    <t>Joint modelling of CD4 counts and time to loss to follow up among HIV patients attending antiretroviral clinics in Nigeria</t>
  </si>
  <si>
    <t>Clinical research</t>
  </si>
  <si>
    <t>yes</t>
  </si>
  <si>
    <t>Primary</t>
  </si>
  <si>
    <t>Prof Afolabi Bamgboye</t>
  </si>
  <si>
    <t>Prof. Olusola Ayeni</t>
  </si>
  <si>
    <t>Home</t>
  </si>
  <si>
    <t>Host</t>
  </si>
  <si>
    <t>No</t>
  </si>
  <si>
    <t>Academic</t>
  </si>
  <si>
    <t xml:space="preserve">Lecturer </t>
  </si>
  <si>
    <t>UNIVERSITY OF CHICAGO, UNITED STATES</t>
  </si>
  <si>
    <t>0000-0002-6893-6468</t>
  </si>
  <si>
    <t>NF</t>
  </si>
  <si>
    <t>C1/002</t>
  </si>
  <si>
    <t>Celine</t>
  </si>
  <si>
    <t>Niwemahoro</t>
  </si>
  <si>
    <t>Demography &amp; Population Studies</t>
  </si>
  <si>
    <t>Applied Statistics</t>
  </si>
  <si>
    <t>cniwemahoro@cartafrica.org</t>
  </si>
  <si>
    <t>ncmahoro2000@yahoo.fr</t>
  </si>
  <si>
    <t>+250788350522/254723489604</t>
  </si>
  <si>
    <t>Masters in Demography and Population Studies (online)</t>
  </si>
  <si>
    <t>Premarital Fertility and Use Of Health Care: Effect On HIV And Prevention Mother-To-Child Transmission (PMTCT) In Rwanda</t>
  </si>
  <si>
    <t>Field</t>
  </si>
  <si>
    <t>Dr. Julius Kivelia</t>
  </si>
  <si>
    <t>Assistant Lecturer</t>
  </si>
  <si>
    <t>Researcher</t>
  </si>
  <si>
    <t>SCUB - CONSULTANCY FIRM NAIROBI</t>
  </si>
  <si>
    <t>0000-0003-2008-3061</t>
  </si>
  <si>
    <t>Premarital pregnancies and experiences in antenatal care health seeking behavior in Huye District, Rwanda</t>
  </si>
  <si>
    <t>C1/003</t>
  </si>
  <si>
    <t>Caroline</t>
  </si>
  <si>
    <t>Sultan</t>
  </si>
  <si>
    <t>Sambai</t>
  </si>
  <si>
    <t>Literature</t>
  </si>
  <si>
    <t>LITERATURE THEATRE AND FILM STUDIES</t>
  </si>
  <si>
    <t>SASS/DPHIL/LIT/07/11</t>
  </si>
  <si>
    <t/>
  </si>
  <si>
    <t>csambai@cartafrica.org</t>
  </si>
  <si>
    <t>carolsambai11@gmail.com</t>
  </si>
  <si>
    <t>+254722433561</t>
  </si>
  <si>
    <t>MA in Africa Literature</t>
  </si>
  <si>
    <t>Television Drama as in Kenya and the Framing of Issues of HIV/AIDS and sexuality</t>
  </si>
  <si>
    <t>Prof Christopher Joseph Odhiambo</t>
  </si>
  <si>
    <t>Prof. Peter Tirop Simatei</t>
  </si>
  <si>
    <t>Caroline Kabiru</t>
  </si>
  <si>
    <t>Other</t>
  </si>
  <si>
    <t>Lecturer</t>
  </si>
  <si>
    <t>MOI UNIVERSITY</t>
  </si>
  <si>
    <t>0000-0002-5122-3621</t>
  </si>
  <si>
    <t>JAS 2, 2011</t>
  </si>
  <si>
    <t>C1/004</t>
  </si>
  <si>
    <t>Dieudonne</t>
  </si>
  <si>
    <t>Uwizeye</t>
  </si>
  <si>
    <t>Sustainable Development</t>
  </si>
  <si>
    <t>duwizeye@cartafrica.org</t>
  </si>
  <si>
    <t>dr.uwizeye@gmail.com</t>
  </si>
  <si>
    <t>(+250) 0788 457 397</t>
  </si>
  <si>
    <t>MA English and MA in Development Studies</t>
  </si>
  <si>
    <t>Review Of Environmental And Population Health Challenges In The Rwandan Towns And Innovative Mitigation Strategies For Improved And Sustainble life</t>
  </si>
  <si>
    <t>Dr. Sokoni Cosmas Hassan</t>
  </si>
  <si>
    <t>Associate Professor</t>
  </si>
  <si>
    <t>Head of Department
 Deputy Team Leader of a Research Subprogram in Peace, Conflict and Security Studies at the Center for Conflict Management, University of Rwanda.</t>
  </si>
  <si>
    <t>UNIVERSITY OF RWANDA</t>
  </si>
  <si>
    <t>0000-0002-9733-8969</t>
  </si>
  <si>
    <t>C1/005</t>
  </si>
  <si>
    <t>Wells</t>
  </si>
  <si>
    <t>Utembe</t>
  </si>
  <si>
    <t>Environmental Sciences</t>
  </si>
  <si>
    <t>Physics and Biochemical Sciences</t>
  </si>
  <si>
    <t>wutembe@cartafrica.org</t>
  </si>
  <si>
    <t>wutembe@poly.ac.mw</t>
  </si>
  <si>
    <t>Msc Environemntal (online)</t>
  </si>
  <si>
    <t>Assessment of occurrence, profile, distribution and exposure to polycyclic aromatic hydrocarbons (PAHs) in Malawi</t>
  </si>
  <si>
    <t>Prof Mary Gulumian</t>
  </si>
  <si>
    <t>Dr. Louisa Alfazema</t>
  </si>
  <si>
    <t xml:space="preserve">Senior Medical Epidemiologist 
</t>
  </si>
  <si>
    <t>NATIONAL INSTITUTE FOR OCCUPATIONAL HEALTH, SOUTH AFRICA (2012)</t>
  </si>
  <si>
    <t>0000-0001-6547-7692</t>
  </si>
  <si>
    <t>C1/006</t>
  </si>
  <si>
    <t>Victoria</t>
  </si>
  <si>
    <t>Mathew</t>
  </si>
  <si>
    <t>Mwakalinga Chuma</t>
  </si>
  <si>
    <t>Biomedical and environmental sciences</t>
  </si>
  <si>
    <t>married</t>
  </si>
  <si>
    <t>vmwakalinga@cartafrica.org</t>
  </si>
  <si>
    <t xml:space="preserve">vmwakalinga@ihi.or.tz </t>
  </si>
  <si>
    <t>+255 738 357315; +255 767 366 539</t>
  </si>
  <si>
    <t>Msc Urban Planing and Management</t>
  </si>
  <si>
    <t>Integrated geographical tools can enable targeted urban planning interventions to control malaria and lymphatic filariasis</t>
  </si>
  <si>
    <t>Dr. Maureen Coetzee</t>
  </si>
  <si>
    <t>Dr. Gerry Killeen</t>
  </si>
  <si>
    <t>Dr. Stefan Dongus</t>
  </si>
  <si>
    <t>Assistant lecturer</t>
  </si>
  <si>
    <t>Senior Lecturer</t>
  </si>
  <si>
    <t>ARTHI UNIVERSITY</t>
  </si>
  <si>
    <t>JAS 1, 2011</t>
  </si>
  <si>
    <t>C1/007</t>
  </si>
  <si>
    <t>Esnat</t>
  </si>
  <si>
    <t>Dorothy</t>
  </si>
  <si>
    <t>Chirwa</t>
  </si>
  <si>
    <t>Mathematical Sciences</t>
  </si>
  <si>
    <t>DPHRU Wits</t>
  </si>
  <si>
    <t>echirwa@cartafrica.org</t>
  </si>
  <si>
    <t>echirwa@chanco.unima.mw
 edkwalira@yahoo.com,</t>
  </si>
  <si>
    <t>Masters in Biometry (online)</t>
  </si>
  <si>
    <t>Modelling longitudinal child growth within the Birth to Twenty (Soweto) and Lungwena (Mangochi, Malawi) cohorts</t>
  </si>
  <si>
    <t>Prof Shane Norris</t>
  </si>
  <si>
    <t>Dr. Paula Griffiths</t>
  </si>
  <si>
    <t>Assoc Prof. Ken Maleta</t>
  </si>
  <si>
    <t>Senior Biostatistician</t>
  </si>
  <si>
    <t xml:space="preserve">SOUTH AFRICA MEDICAL RESEARCH COUNCIL </t>
  </si>
  <si>
    <t>0000-0003-0471-4978</t>
  </si>
  <si>
    <t>C1/008</t>
  </si>
  <si>
    <t>Taofeek</t>
  </si>
  <si>
    <t>Oluwole</t>
  </si>
  <si>
    <t>Awotidebe</t>
  </si>
  <si>
    <t>Exercise Physiology</t>
  </si>
  <si>
    <t>Human Kinetics and Health Education</t>
  </si>
  <si>
    <t>tawotidebe@cartafrica.org</t>
  </si>
  <si>
    <t>tidebet@yahoo.com</t>
  </si>
  <si>
    <t>+2348037196021</t>
  </si>
  <si>
    <t>M.SC Physiotherapy</t>
  </si>
  <si>
    <t>Cardiovascular Risk Profile And Physical Activity Level of Residents of a Semi – Urban Community  In Nigeria</t>
  </si>
  <si>
    <t>Professor Babalola Joseph Folorunso</t>
  </si>
  <si>
    <t>Professor Lateef Babatunde Salako</t>
  </si>
  <si>
    <t xml:space="preserve">Other </t>
  </si>
  <si>
    <t xml:space="preserve">Lecturer II </t>
  </si>
  <si>
    <t>Vice Dean of the  Faculty of Basic Medical Sciences, College of Health Sciences</t>
  </si>
  <si>
    <t>OBAFEMI AWOLOWO UNIVERSITY</t>
  </si>
  <si>
    <t>0000-0002-8583-9467</t>
  </si>
  <si>
    <t>C1/009</t>
  </si>
  <si>
    <t>Fresier</t>
  </si>
  <si>
    <t>Maseko</t>
  </si>
  <si>
    <t>Community Health</t>
  </si>
  <si>
    <t>Department of Community Health</t>
  </si>
  <si>
    <t>fmaseko@cartafrica.org</t>
  </si>
  <si>
    <t xml:space="preserve">fcmaseko@yahoo.com
 fmaseko@medcol.mw </t>
  </si>
  <si>
    <t>Master of Public Health(online)</t>
  </si>
  <si>
    <t>Maximizing utilization of cervical cancer prevention services in South East Health Zone of Malawi. What would it take?</t>
  </si>
  <si>
    <t>Dr. Maureen Leah Chirwa</t>
  </si>
  <si>
    <t>Dr. Adamson Muula</t>
  </si>
  <si>
    <t>UNIVERSITY OF MALAWI</t>
  </si>
  <si>
    <t>0000-0002-0996-4207</t>
  </si>
  <si>
    <t>C1/010</t>
  </si>
  <si>
    <t>François</t>
  </si>
  <si>
    <t>Niragire</t>
  </si>
  <si>
    <t>Statistics</t>
  </si>
  <si>
    <t>fniragire@cartafrica.org</t>
  </si>
  <si>
    <t xml:space="preserve"> fniragire@ur.ac.rw; fniragiree@gmail.com; fniragire@gmail.com</t>
  </si>
  <si>
    <t>+250 78 8273787/+250787427688</t>
  </si>
  <si>
    <t>MSc. In Social Statistics</t>
  </si>
  <si>
    <t>Spatial modeling of the relationship between HIV prevalence and socioeconomic determinants of child mortality in Rwanda.</t>
  </si>
  <si>
    <t>Secondary</t>
  </si>
  <si>
    <t>Dr. Thomas N. O. Achia</t>
  </si>
  <si>
    <t>Dr. Lyambabaje Alexandre</t>
  </si>
  <si>
    <t>Joseph Ntaganira</t>
  </si>
  <si>
    <t xml:space="preserve">Professor </t>
  </si>
  <si>
    <t>Director of Teaching and Learning,
Director of Research and Innovation at he College of Business and Economics (2022)</t>
  </si>
  <si>
    <t>0000-0003-0473-387</t>
  </si>
  <si>
    <t>Spatial modelling of the relationship between HIV prevalence and determinants of child
mortality in Rwanda</t>
  </si>
  <si>
    <t>C1/011</t>
  </si>
  <si>
    <t>Joshua</t>
  </si>
  <si>
    <t>Odunayo</t>
  </si>
  <si>
    <t>Akinyemi</t>
  </si>
  <si>
    <t>Epidemiology &amp; Medical Statistics</t>
  </si>
  <si>
    <t>Single</t>
  </si>
  <si>
    <t>jakinyemi@cartafrica.org</t>
  </si>
  <si>
    <t>odunjoshua@yahoo.com
 joakinyemi@com.ui.edu.ng</t>
  </si>
  <si>
    <t>+234-8077677427</t>
  </si>
  <si>
    <t>MSc (Medical Statistics)</t>
  </si>
  <si>
    <t>Levels, Trends and Differentials of Infant and Child Mortality in Nigeria: 1990 - 2008</t>
  </si>
  <si>
    <t>UNIVERSITY OF IBADAN</t>
  </si>
  <si>
    <t>0000-0002-0675-2110</t>
  </si>
  <si>
    <t>Levels, Trends and Differentials in Under-five Mortality in 
Nigeria (1990-2008)</t>
  </si>
  <si>
    <t>C1/012</t>
  </si>
  <si>
    <t>Mphatso</t>
  </si>
  <si>
    <t>Steve Wilbes</t>
  </si>
  <si>
    <t>Kamndaya</t>
  </si>
  <si>
    <t>Mathematics and Statistics</t>
  </si>
  <si>
    <t>mkamndaya@cartafrica.org</t>
  </si>
  <si>
    <t>kamndayam@yahoo.com</t>
  </si>
  <si>
    <t>+265999851477</t>
  </si>
  <si>
    <t>MSc Mathematical Statistics</t>
  </si>
  <si>
    <t xml:space="preserve">Modeling indoor air pollution to improve health delivery systems and public health in Malawi </t>
  </si>
  <si>
    <t>Lawrence N.M. Kazembe</t>
  </si>
  <si>
    <t>Dr. Liz Thomas</t>
  </si>
  <si>
    <t xml:space="preserve">Associate Professor </t>
  </si>
  <si>
    <t>0000-0002-7597-3339</t>
  </si>
  <si>
    <t>Multilevel analysis of determinants of HIV- related sexual risks-taking and decision making among youths in urban informal settlements in Malawi and South Africa</t>
  </si>
  <si>
    <t>C1/013</t>
  </si>
  <si>
    <t>Esther</t>
  </si>
  <si>
    <t>Clyde</t>
  </si>
  <si>
    <t>Nabakwe</t>
  </si>
  <si>
    <t>Pediatrics &amp; Child health</t>
  </si>
  <si>
    <t>nabakwe@cartafrica.org</t>
  </si>
  <si>
    <t>echirwa@chanco.unima.mw
edkwalira@yahoo.com</t>
  </si>
  <si>
    <t>M.Med Paediatrics</t>
  </si>
  <si>
    <t>Socio-cultural and economic determinants of HIV mothers' knowledge, attitude and practise of current WHO infant feeding policy and the impact on infants' outcome</t>
  </si>
  <si>
    <t>Prof Joshua Akong’a</t>
  </si>
  <si>
    <t>Dr. Grace Ettyang</t>
  </si>
  <si>
    <t>0000-0002-0401-3373</t>
  </si>
  <si>
    <t>Sex and young people in urban slums: Exploring the material
deprivation and sexual risk nexus in
Malawi and South Africa</t>
  </si>
  <si>
    <t>C1/014</t>
  </si>
  <si>
    <t>Nicole</t>
  </si>
  <si>
    <t>De Wet</t>
  </si>
  <si>
    <t>Demography</t>
  </si>
  <si>
    <t>Demography and Population Studies</t>
  </si>
  <si>
    <t>0211542Y</t>
  </si>
  <si>
    <t>ndewet@cartafrica.org</t>
  </si>
  <si>
    <t>nicole.dewet@wits.ac.za
Nic_dewet@yahoo.com</t>
  </si>
  <si>
    <t>Master of Arts Demography and Population Studies</t>
  </si>
  <si>
    <t>Domestic Violence and child health outcomes: An investigation into the relationship between frequency of abuse and negative child health outcomes in two African countries.</t>
  </si>
  <si>
    <t>Prof Clifford Odimegwu</t>
  </si>
  <si>
    <t>Tutor</t>
  </si>
  <si>
    <t>Assistant Dean for Postgraduate Studies, Faculty of Humanities</t>
  </si>
  <si>
    <t>UNIVERSITY OF THE WITWATERSRAND</t>
  </si>
  <si>
    <t>0000-0001-5750-2851</t>
  </si>
  <si>
    <t>C1/015</t>
  </si>
  <si>
    <t>Kennedy</t>
  </si>
  <si>
    <t>S.Naviava</t>
  </si>
  <si>
    <t>Otwombe</t>
  </si>
  <si>
    <t> Epidemiology &amp; Medical Biostatistics</t>
  </si>
  <si>
    <t>Perinatal HIV Research Unit, Dept. Data and Statistics</t>
  </si>
  <si>
    <t>otwombek@phru.co.za</t>
  </si>
  <si>
    <t>M.Sc Mathematical statistics</t>
  </si>
  <si>
    <t>Use of frailty modeling with arbitrary censoring in determining predictors of mortality for a Clinical researchized HIV positive population in South Africa</t>
  </si>
  <si>
    <t>Dr. Tobias Chirwa</t>
  </si>
  <si>
    <t>Dr. Guy de Bruyn</t>
  </si>
  <si>
    <t>Senior Statistician</t>
  </si>
  <si>
    <t>0000-0002-7433-4383</t>
  </si>
  <si>
    <t>C1/016</t>
  </si>
  <si>
    <t>Peter</t>
  </si>
  <si>
    <t>Suriwakenda</t>
  </si>
  <si>
    <t>Nyasulu</t>
  </si>
  <si>
    <t>Division of Epidemiology &amp; Medical Biostatistics</t>
  </si>
  <si>
    <t>pnyasulu@cartafrica.org</t>
  </si>
  <si>
    <t>Peter.Nyasulu@wits.ac.za</t>
  </si>
  <si>
    <t>M.Sc (Medicine)</t>
  </si>
  <si>
    <t>Surveillance of antimicrobial susceptibility patterns among pathogens isolated in public sector Clinical researchs associated with academic institutions, South Africa during a 5 year period 2005-2009</t>
  </si>
  <si>
    <t>Clinical research - Retrospective</t>
  </si>
  <si>
    <t>Prof Jill Murray</t>
  </si>
  <si>
    <t>Prof. Hendrik J. Koornhof</t>
  </si>
  <si>
    <t>Dr. Olga Perovic</t>
  </si>
  <si>
    <t>STELLENBOSCH UNIVERSITY</t>
  </si>
  <si>
    <t>0000-0003-2757-0663</t>
  </si>
  <si>
    <t>C1/017</t>
  </si>
  <si>
    <t>Rose</t>
  </si>
  <si>
    <t>Okoyo</t>
  </si>
  <si>
    <t>Opiyo</t>
  </si>
  <si>
    <t>Nutrition</t>
  </si>
  <si>
    <t>Food Science, Nutrition and Technology</t>
  </si>
  <si>
    <t>A80/82301/2011</t>
  </si>
  <si>
    <t>ropiyo@cartafrica.org</t>
  </si>
  <si>
    <t>roseopiyo@uonbi.ac.ke
 roseopiyo04@yahoo.co.uk</t>
  </si>
  <si>
    <t>+254 722473122</t>
  </si>
  <si>
    <t>Msc Applied Human Nutrition</t>
  </si>
  <si>
    <t>Effect of Omega-3 Fatty Acids (Fish Oil) Supplementation along with Diet on Depression and Nutrition Status of HIV-Seropositive and HIV-Seronegative Pregnant Mothers among Low-income Urban Population in Nairobi</t>
  </si>
  <si>
    <t>Clinical research - RCT</t>
  </si>
  <si>
    <t>Prof. Wambui Kogi-Makau</t>
  </si>
  <si>
    <t>Prof. Koigi R. Kamau</t>
  </si>
  <si>
    <t>Dr. Anne Obondo</t>
  </si>
  <si>
    <t xml:space="preserve"> Lecturer</t>
  </si>
  <si>
    <t>Member of  College of Health Sciences, University of Nairobi Committee on Guidelines for PhD Equivalent Qualifications for Clinicians.</t>
  </si>
  <si>
    <t>UNIVERSITY OF NAIROBI</t>
  </si>
  <si>
    <t>0000-0003-1885-9991</t>
  </si>
  <si>
    <t>Effect of fish oil Omega- 3 fatty acids on reduction of depressive symptoms among HIV - seropositive pregnant women</t>
  </si>
  <si>
    <t>C1/018</t>
  </si>
  <si>
    <t>Sunday</t>
  </si>
  <si>
    <t>Adepoju</t>
  </si>
  <si>
    <t>Adedini</t>
  </si>
  <si>
    <t>sadedini@cartafrica.org</t>
  </si>
  <si>
    <t>sunday.adedini@gmail.com
adedinisunday@yahoo.com</t>
  </si>
  <si>
    <t>+234-803 397 7498</t>
  </si>
  <si>
    <t xml:space="preserve">M.Sc Demography and Social Statistics </t>
  </si>
  <si>
    <t>Multilevel Analysis of Determinants of Infant and Child Mortality in West Africa</t>
  </si>
  <si>
    <t>Dr. Samson Bamiwuye</t>
  </si>
  <si>
    <t>Head Demographer; Head of Demography and Social Statistics (2021)</t>
  </si>
  <si>
    <t>FEDERAL UNIVERSITY, OYE-EKITI (2020)</t>
  </si>
  <si>
    <t>0000-0003-0378-1941</t>
  </si>
  <si>
    <t>C1/019</t>
  </si>
  <si>
    <t>Sulaimon</t>
  </si>
  <si>
    <t>Taiwo</t>
  </si>
  <si>
    <t>Demography and Social Statistics</t>
  </si>
  <si>
    <t>sadedokun@cartafrica.org</t>
  </si>
  <si>
    <t>adedokunsulait@gmail.com</t>
  </si>
  <si>
    <t>+2348051398276</t>
  </si>
  <si>
    <t>Maternal and Socio-demographic Correlates of Under-five Mortality in Yobe State, Nigeria</t>
  </si>
  <si>
    <t>Ogunjuyigbe Peter Olasupo</t>
  </si>
  <si>
    <t>Lecturer II</t>
  </si>
  <si>
    <t>0000-0003-0021-8045</t>
  </si>
  <si>
    <t>Comparative analysis of the factors accounting for under-five mortality differentials in North East and South West of Nigeria</t>
  </si>
  <si>
    <t>C1/020</t>
  </si>
  <si>
    <t>Atolagbe</t>
  </si>
  <si>
    <t>Afolabi</t>
  </si>
  <si>
    <t>0607789e</t>
  </si>
  <si>
    <t>safolabi@cartafrica.org</t>
  </si>
  <si>
    <t>afolaborn@gmail.com</t>
  </si>
  <si>
    <t>+2771718311</t>
  </si>
  <si>
    <t>MA in Demography and Population studies</t>
  </si>
  <si>
    <t>License to move: a longitudinal study of migration and its relation to HIV and TB in high mortality post-apartheid South Africa.</t>
  </si>
  <si>
    <t>Dr. Mark Collinson</t>
  </si>
  <si>
    <t>Prof. Philippe Bocquier</t>
  </si>
  <si>
    <t>Lead Data Scientist</t>
  </si>
  <si>
    <t>0000-0001-9382-6386</t>
  </si>
  <si>
    <t>Deceased 15/02/2021</t>
  </si>
  <si>
    <t>C1/021</t>
  </si>
  <si>
    <t xml:space="preserve">Kanyiva </t>
  </si>
  <si>
    <t>Muindi</t>
  </si>
  <si>
    <t>C1/022</t>
  </si>
  <si>
    <t>Theresa</t>
  </si>
  <si>
    <t>Njeri</t>
  </si>
  <si>
    <t>Kinyari</t>
  </si>
  <si>
    <t>C1/023</t>
  </si>
  <si>
    <t xml:space="preserve">Peter </t>
  </si>
  <si>
    <t xml:space="preserve">Mwamba </t>
  </si>
  <si>
    <t>Maturi</t>
  </si>
  <si>
    <t>C1/024</t>
  </si>
  <si>
    <t>Jaclkline</t>
  </si>
  <si>
    <t>Halima</t>
  </si>
  <si>
    <t>Mgumia</t>
  </si>
  <si>
    <t>C1/025</t>
  </si>
  <si>
    <t xml:space="preserve">Joseph </t>
  </si>
  <si>
    <t>Matovu</t>
  </si>
  <si>
    <t>C2/001</t>
  </si>
  <si>
    <t>Adebolajo</t>
  </si>
  <si>
    <t>Adeyemo</t>
  </si>
  <si>
    <t>Epidemiology</t>
  </si>
  <si>
    <t>aadeyemo@cartafrica.org</t>
  </si>
  <si>
    <t>adebolajo@hotmail.com</t>
  </si>
  <si>
    <t>M.Sc Immunology</t>
  </si>
  <si>
    <t>Genetic epidemiology in Nigeria</t>
  </si>
  <si>
    <t>Prof. Odunayo Moronfoluwa Oluwatosin</t>
  </si>
  <si>
    <t>Prof. Omotade Olayemi Olufemi-Julius</t>
  </si>
  <si>
    <t>0000-0002-7486-5758</t>
  </si>
  <si>
    <t>C2/002</t>
  </si>
  <si>
    <t>Alinane Linda</t>
  </si>
  <si>
    <t>Nyondo-Mipando</t>
  </si>
  <si>
    <t>Health Systems and Policy</t>
  </si>
  <si>
    <t>alinda@cartafrica.org</t>
  </si>
  <si>
    <t>lindaalinane@gmail.com</t>
  </si>
  <si>
    <t>+265 999 44 1212</t>
  </si>
  <si>
    <t>Master of Nursing (Community Health) Online</t>
  </si>
  <si>
    <t>The feasibility of male involvement in Prevention of Mother to Child Transmission of HIV services in Malawi.</t>
  </si>
  <si>
    <t>Dr. Angela Chimwaza</t>
  </si>
  <si>
    <t>Project Coordinator</t>
  </si>
  <si>
    <t>Deputy Dean, SPH and coordinator of Postgraduate Programs, School of Governance</t>
  </si>
  <si>
    <t xml:space="preserve">
UNIVERSITY OF LIVERPOOL, DEPARTMENT OF WOMEN'S AND CHILDREN'S HEALTH (2022)</t>
  </si>
  <si>
    <t> 0000-0002-3572-3810</t>
  </si>
  <si>
    <t>FF</t>
  </si>
  <si>
    <t>C2/003</t>
  </si>
  <si>
    <t>Austin</t>
  </si>
  <si>
    <t>Henderson</t>
  </si>
  <si>
    <t>Mtethiwa</t>
  </si>
  <si>
    <t>amtethiwa@cartafrica.org</t>
  </si>
  <si>
    <t>+265888316331</t>
  </si>
  <si>
    <t>M. Sc Limnology &amp; Wetland Ecosystems</t>
  </si>
  <si>
    <t>Contribution of domestic waste water treatment plants to proliferation of schistosomiasis and pollution of aquatic resources and ability herbaceous plants for waste water treatment</t>
  </si>
  <si>
    <t>Wilson Mandala</t>
  </si>
  <si>
    <t>Dr. Lucy Namkinga</t>
  </si>
  <si>
    <t>0000-0003-0793-5186</t>
  </si>
  <si>
    <t>CARNEGIE 2</t>
  </si>
  <si>
    <t>C2/004</t>
  </si>
  <si>
    <t>Diana</t>
  </si>
  <si>
    <t>Menya</t>
  </si>
  <si>
    <t>Medical Epidemiology</t>
  </si>
  <si>
    <t>Library</t>
  </si>
  <si>
    <t>dmenya@cartafrica.org</t>
  </si>
  <si>
    <t>dianamenya@gmail.com</t>
  </si>
  <si>
    <t>+254 720352579/+254 733777500</t>
  </si>
  <si>
    <t>MSc. Clinical Epidemiology</t>
  </si>
  <si>
    <t>unkown</t>
  </si>
  <si>
    <t>Prof. Odipo Osano</t>
  </si>
  <si>
    <t>Prof Rafael Carel</t>
  </si>
  <si>
    <t>000 0000337081871</t>
  </si>
  <si>
    <t>Behavioral, Nutritional and Environmental Factors
associated with Esophageal Cancer in western Kenya</t>
  </si>
  <si>
    <t>C2/005</t>
  </si>
  <si>
    <t>Evaline</t>
  </si>
  <si>
    <t>Mcharo</t>
  </si>
  <si>
    <t>Geography</t>
  </si>
  <si>
    <t>emcharo@cartafrica.org</t>
  </si>
  <si>
    <t>mcharoevaline@gmail.com;
evalinemcharo@yahoo.co.uk</t>
  </si>
  <si>
    <t>MA in demography (online)</t>
  </si>
  <si>
    <t>Socioeconomic determinants of unsafe abortion and its implication to women in Tanzania.</t>
  </si>
  <si>
    <t>Dr. Lawrence Ikamari</t>
  </si>
  <si>
    <t>Dr. Alfred Agwanda Otieno</t>
  </si>
  <si>
    <t>UNIVERSITY OF DAR ES SALAAM</t>
  </si>
  <si>
    <t>WT</t>
  </si>
  <si>
    <t>C2/006</t>
  </si>
  <si>
    <t>Stephen</t>
  </si>
  <si>
    <t>Ojiambo</t>
  </si>
  <si>
    <t>Wandera</t>
  </si>
  <si>
    <t>Department of Population Studies</t>
  </si>
  <si>
    <t>swandera@cartafrica.org</t>
  </si>
  <si>
    <t>swandera@gmail.com</t>
  </si>
  <si>
    <t>+256774976879</t>
  </si>
  <si>
    <t>M.Sc Population &amp; Reproductive Health</t>
  </si>
  <si>
    <t>Intergenerational Support and Health of the Ageing Population In Rural Uganda</t>
  </si>
  <si>
    <t>Dr. James Ntozi</t>
  </si>
  <si>
    <t>Dr. Betty Kwagala</t>
  </si>
  <si>
    <t>Head of Department</t>
  </si>
  <si>
    <t>MAKERERE UNIVERISTY</t>
  </si>
  <si>
    <t>0000-0002-5617-0274</t>
  </si>
  <si>
    <t>Disaparities in health and access to healthcare among older persons in Uganda</t>
  </si>
  <si>
    <t>C2/007</t>
  </si>
  <si>
    <t>Adeniyi</t>
  </si>
  <si>
    <t>Francis</t>
  </si>
  <si>
    <t>Fagbamigbe</t>
  </si>
  <si>
    <t>BIOSTATISTICS</t>
  </si>
  <si>
    <t>EPIDEMIOLOGY AND MEDICAL STATISTICS</t>
  </si>
  <si>
    <t>fadeniyi@cartafrica.org</t>
  </si>
  <si>
    <t>franstel74@yahoo.com</t>
  </si>
  <si>
    <t>+2348061348165</t>
  </si>
  <si>
    <t>Masters in medical statistics</t>
  </si>
  <si>
    <t>Modeling association between bivariate censored outcomes: a case study of bipolar disorder</t>
  </si>
  <si>
    <t>Prof. Elijah Afolabi Bamgboye</t>
  </si>
  <si>
    <t>0000-0001-9184-8258</t>
  </si>
  <si>
    <t>MAC</t>
  </si>
  <si>
    <t>C2/008</t>
  </si>
  <si>
    <t>Tumwine</t>
  </si>
  <si>
    <t>Gabriel</t>
  </si>
  <si>
    <t>gtumwine@cartafrica.org</t>
  </si>
  <si>
    <t xml:space="preserve">gtumwine@vetmed.mak.ac.ug; tumwinegabriel@gmail.com 
</t>
  </si>
  <si>
    <t>+256782194819</t>
  </si>
  <si>
    <t>M.Sc Molecular Biology</t>
  </si>
  <si>
    <t>Malaria and filariasis co-infection during pregnancy in high malaria transmission areas of Uganda: Impacts on pregnancy outcomes, immune response and antifolates effects</t>
  </si>
  <si>
    <t>Dr. Enock Matovu</t>
  </si>
  <si>
    <t>Dr. Jean Langhorne</t>
  </si>
  <si>
    <t>Teaching Assistant</t>
  </si>
  <si>
    <t>MAKERERE UNIVERSITY</t>
  </si>
  <si>
    <t>0000-0003-3338-5333</t>
  </si>
  <si>
    <t>C2/009</t>
  </si>
  <si>
    <t>Herbert</t>
  </si>
  <si>
    <t>Hudson</t>
  </si>
  <si>
    <t>Longwe</t>
  </si>
  <si>
    <t>hlongwe@cartafrica.org</t>
  </si>
  <si>
    <t>Herbert.longwe@gmail.com,  hlongwe@medcol.mw </t>
  </si>
  <si>
    <t>Master of Philosophy (Tropical Medicine).</t>
  </si>
  <si>
    <t xml:space="preserve">Investigating the effect of daily cotrimoxazole prophylaxis on the acquisition of malaria specific immunity in HIV exposed children and HIV infected children </t>
  </si>
  <si>
    <t>Dr. Wilson Mandala</t>
  </si>
  <si>
    <t>Dr. Adam Cunningham</t>
  </si>
  <si>
    <t>Cal MacLennan</t>
  </si>
  <si>
    <t>Research Scientist</t>
  </si>
  <si>
    <t>Deputy Director Laboratory Support, ICAP at Columbia University</t>
  </si>
  <si>
    <t>COLUMBIA UNIVERSITY, SOUTH AFRICA</t>
  </si>
  <si>
    <t>0000-0002-2496-896X</t>
  </si>
  <si>
    <t>Efect of daily contrimoxazole prophylaxis on naturally acquired plasmodium falciparum -Specific Immune Responses in HIV - exposed uninfected Malawian Children</t>
  </si>
  <si>
    <t>C2/010</t>
  </si>
  <si>
    <t>Joseph</t>
  </si>
  <si>
    <t>Maurice</t>
  </si>
  <si>
    <t>Mutisya</t>
  </si>
  <si>
    <t>Public Health</t>
  </si>
  <si>
    <t>Education Research Program</t>
  </si>
  <si>
    <t>jmutisya@cartafrica.org</t>
  </si>
  <si>
    <t xml:space="preserve">mmutisya@aphrc.org
mmutisya@ymail.com </t>
  </si>
  <si>
    <t>+25421987850</t>
  </si>
  <si>
    <t>MSC (Population Based Epidemiology)</t>
  </si>
  <si>
    <t>Knowledge, Attitude and Beliefs on Stigma and Discrimination among people living with HIV &amp; AIDS in Kenya: Individual and Community Level Effects</t>
  </si>
  <si>
    <t>Dr. Moses Ngware</t>
  </si>
  <si>
    <t>Dr. Caroline Kabiru</t>
  </si>
  <si>
    <t>Dr. Kandala Ngianga</t>
  </si>
  <si>
    <t>Data Analyst</t>
  </si>
  <si>
    <t xml:space="preserve">Director Research at Zizi Afrique
</t>
  </si>
  <si>
    <t>ZIZI AFRIQUE FOUNDATION, KENYA (2022)</t>
  </si>
  <si>
    <t>0000-0001-5981-6344</t>
  </si>
  <si>
    <t>Household food security, child Nutrition, and education: A longitudinal Analysis in Two urban informal Settlements in Kenya</t>
  </si>
  <si>
    <t>C2/011</t>
  </si>
  <si>
    <t>Njuguna</t>
  </si>
  <si>
    <t>John</t>
  </si>
  <si>
    <t>Njenga</t>
  </si>
  <si>
    <t>Demography &amp; Social statistics</t>
  </si>
  <si>
    <t>Population Studies and Research Institute (PSRI</t>
  </si>
  <si>
    <t>jnjega@cartafrica.org</t>
  </si>
  <si>
    <t>+254721473921</t>
  </si>
  <si>
    <t>Determinants of Active Life Expectancy among Adult HIV/AIDS Patients in Kenya</t>
  </si>
  <si>
    <t>Dr. Murungaru Kimani</t>
  </si>
  <si>
    <t>0000-0001-7130-1626</t>
  </si>
  <si>
    <t>C2/012</t>
  </si>
  <si>
    <t>Mary</t>
  </si>
  <si>
    <t>Oluwafunke</t>
  </si>
  <si>
    <t>Obiyan</t>
  </si>
  <si>
    <t>mobiyan@cartafrica.org</t>
  </si>
  <si>
    <t>maryobiyan@gmail.com</t>
  </si>
  <si>
    <t>+2348038161303</t>
  </si>
  <si>
    <t>Wealth Quintile and Fertility Differentials among Households in Nigeria</t>
  </si>
  <si>
    <t>Prof. Peter O. Ogunjuyigbe</t>
  </si>
  <si>
    <t>Ambrose Akinlo</t>
  </si>
  <si>
    <t>0000-0003-3583-0138</t>
  </si>
  <si>
    <t>GW, 2016</t>
  </si>
  <si>
    <t>C2/013</t>
  </si>
  <si>
    <t>Abiodun</t>
  </si>
  <si>
    <t>Olufunke</t>
  </si>
  <si>
    <t>Oluwatoba</t>
  </si>
  <si>
    <t>ooluwatoba@cartafrica.org</t>
  </si>
  <si>
    <t>oluwatobang@yahoo.com</t>
  </si>
  <si>
    <t>+2348023451103</t>
  </si>
  <si>
    <t>M.Sc. Cellular Parasitology, M.Sc Epidemiology</t>
  </si>
  <si>
    <t>Impact of environmental pollution on the prevalence of soil transmitted helminthes infection among primary school children in Ibadan</t>
  </si>
  <si>
    <t>Dr. Roseangela Nwuba</t>
  </si>
  <si>
    <t>0000-0003-1781-2550</t>
  </si>
  <si>
    <t>Deceased 10/02/2023</t>
  </si>
  <si>
    <t>C2/014</t>
  </si>
  <si>
    <t>Mpasho</t>
  </si>
  <si>
    <t>Mwamtobe</t>
  </si>
  <si>
    <t>Disease Epidemiology</t>
  </si>
  <si>
    <t>MATHEMATICS AND STATISTICS</t>
  </si>
  <si>
    <t>pmwamtobe@cartafrica.org</t>
  </si>
  <si>
    <t>pmwamtobe@gmail.com,  pmwamtobe@poly.ac.mw </t>
  </si>
  <si>
    <t>265999458069/265888626168</t>
  </si>
  <si>
    <t>MSc in Mathematical Epidemiology (online)</t>
  </si>
  <si>
    <t>Optimal (control of) intervention strategies for malaria – TB co-infection</t>
  </si>
  <si>
    <t>Prof. Ebrahim Momoniat</t>
  </si>
  <si>
    <t>Prof. Shirley Abelman</t>
  </si>
  <si>
    <t>Prof. Jean M. Tchuenche</t>
  </si>
  <si>
    <t>Senior Lecturer, Head of Applied Studies Dept</t>
  </si>
  <si>
    <t>0000-0003-1861-3377</t>
  </si>
  <si>
    <t>C2/015</t>
  </si>
  <si>
    <t>Siphesihle</t>
  </si>
  <si>
    <t>Primrose Theodora</t>
  </si>
  <si>
    <t>Mtshali</t>
  </si>
  <si>
    <t>Kinesiology</t>
  </si>
  <si>
    <t>Department of Physiotherapy</t>
  </si>
  <si>
    <t>pmtshali@cartafrica.org</t>
  </si>
  <si>
    <t>Siphe.mtshali@wits.ac.za</t>
  </si>
  <si>
    <t>+27723106078</t>
  </si>
  <si>
    <t>M.Sc Physiotherapy</t>
  </si>
  <si>
    <t>Impact of an education programme on coaches’ knowledge, attitudes and practices on injury prevention amongst football players.</t>
  </si>
  <si>
    <t>Prof. Mbambo-Kekana Nonceba Priscilla</t>
  </si>
  <si>
    <t>Dr. Hellen Myezwa</t>
  </si>
  <si>
    <t>Dr. Kerith Aginsky</t>
  </si>
  <si>
    <t>Home/ Host</t>
  </si>
  <si>
    <t>0000-0002-8343-0342</t>
  </si>
  <si>
    <t>C2/016</t>
  </si>
  <si>
    <t>Nalugo</t>
  </si>
  <si>
    <t>Scovia</t>
  </si>
  <si>
    <t>Mbalinda</t>
  </si>
  <si>
    <t>Dept of Nursing</t>
  </si>
  <si>
    <t>smbalinda@cartafrica.org</t>
  </si>
  <si>
    <t>snmbalinda@gmail.com,  snmbalinda@chs.mak.ac.ug</t>
  </si>
  <si>
    <t>+256782212151</t>
  </si>
  <si>
    <t>MSc. Population and Reproductive Health (online)</t>
  </si>
  <si>
    <t>Assessment of rural Ugandan HIV+ young adults women’s reproductive needs and rights to design a positive prevention service framework</t>
  </si>
  <si>
    <t>Dr. Daniel Kabonge Kaye</t>
  </si>
  <si>
    <t>Dr. Noah Kiwanuka</t>
  </si>
  <si>
    <t>Prof. Fred Wabwire-Mangen</t>
  </si>
  <si>
    <t>Makerere Univeristy</t>
  </si>
  <si>
    <t>0000-0002-4945-130X</t>
  </si>
  <si>
    <t>JAS 2, 2012</t>
  </si>
  <si>
    <t>C2/017</t>
  </si>
  <si>
    <t>Nakubulwa</t>
  </si>
  <si>
    <t>Sarah</t>
  </si>
  <si>
    <t>Obstertrics and reproductive health nursing</t>
  </si>
  <si>
    <t>snakubulwa@cartafrica.org</t>
  </si>
  <si>
    <t>sarahug@gmail.com</t>
  </si>
  <si>
    <t>+256772443416</t>
  </si>
  <si>
    <t>M.Mc Obstetrics &amp; Gynaecology</t>
  </si>
  <si>
    <t>Herpes Simplex Virus type 2 in pregnancy: Assessing the burden and associated factors in women with pre-labour rupture of membranes and exploring the effect of acyclovir on obstetric outcomes in this population in Mulago Clinical research.</t>
  </si>
  <si>
    <t>Dr. Nazarius Mbona Tumwesigye</t>
  </si>
  <si>
    <t>Dr. Florence Mirembe</t>
  </si>
  <si>
    <t> 000 0002 1433 7312</t>
  </si>
  <si>
    <t>C2/018</t>
  </si>
  <si>
    <t>Simbaharshe</t>
  </si>
  <si>
    <t>Takuva</t>
  </si>
  <si>
    <t>stakuva@cartafrica.org</t>
  </si>
  <si>
    <t>27727577369</t>
  </si>
  <si>
    <t>M.Sc Epidiomology</t>
  </si>
  <si>
    <t>Epidemiological Studies of Impact of Vitamin D Status and Vitamin D Gene Polymorphisms on HIV Disease Progression and Tuberculosis Susceptibility among HIV-infected Patients</t>
  </si>
  <si>
    <t>Dr. Patrick MacPhail</t>
  </si>
  <si>
    <t>Prof. Ian M. Sanne</t>
  </si>
  <si>
    <t>Joint Faculty</t>
  </si>
  <si>
    <t>0000-0001-6030-2359</t>
  </si>
  <si>
    <t>Not attended</t>
  </si>
  <si>
    <t>C2/019</t>
  </si>
  <si>
    <t>Gloria</t>
  </si>
  <si>
    <t>Susan</t>
  </si>
  <si>
    <t>Omosa - Momanyi</t>
  </si>
  <si>
    <t>C2/020</t>
  </si>
  <si>
    <t>Phanuel</t>
  </si>
  <si>
    <t>Humphrey Jacob</t>
  </si>
  <si>
    <t>Shao</t>
  </si>
  <si>
    <t>TB Clinic</t>
  </si>
  <si>
    <t>hshao@cartafrica.org</t>
  </si>
  <si>
    <t>humphreyshao@gmail.com</t>
  </si>
  <si>
    <t>C3/001</t>
  </si>
  <si>
    <t>Adefolarin</t>
  </si>
  <si>
    <t>Olufolake</t>
  </si>
  <si>
    <t>Adeyinka</t>
  </si>
  <si>
    <t>Health Promotion Professional</t>
  </si>
  <si>
    <t>Health Promotion and Education</t>
  </si>
  <si>
    <t>PGX12112012314129</t>
  </si>
  <si>
    <t>aadefolarin@cartafrica.org</t>
  </si>
  <si>
    <t>yinkuss2000@yahoo.com</t>
  </si>
  <si>
    <t>+2348033915930</t>
  </si>
  <si>
    <t>Masters of Public Health (Health Promotion), Master of Social Work</t>
  </si>
  <si>
    <t>Maternal Mental Health and Fetal Outcome Among Pregnant Women Attending University College Clinical research Antenatal Clinic, Ibadan, Nigeria</t>
  </si>
  <si>
    <t>Oyedunni Arulogun</t>
  </si>
  <si>
    <t>PROF Oye Gureje</t>
  </si>
  <si>
    <t>Principal Social Worker 1</t>
  </si>
  <si>
    <t>Secretary of Ibadan Public Health Conference</t>
  </si>
  <si>
    <t>0000-0001-7238-2413</t>
  </si>
  <si>
    <t>Effect of training and supervision on health talk delivery on maternal depression among primary health care workers in Ibadan, Nigeria</t>
  </si>
  <si>
    <t>C3/002</t>
  </si>
  <si>
    <t>Angeline</t>
  </si>
  <si>
    <t>Chepchirchir</t>
  </si>
  <si>
    <t>achepchirchir@cartafrica.org</t>
  </si>
  <si>
    <t>chepchirchir@uonbi.ac.ke</t>
  </si>
  <si>
    <t>254720440665</t>
  </si>
  <si>
    <t>Determination of the Pathogen burden and individual variability in immune response: a comparative study of non-hypertensive and hypertensive subjects at Kenyatta National Clinical research.</t>
  </si>
  <si>
    <t>Prof. Nyagol Akelo Joshua</t>
  </si>
  <si>
    <t>Prof. Jaoko Walter</t>
  </si>
  <si>
    <t>0000-0002-4033-7869</t>
  </si>
  <si>
    <t>C3/003</t>
  </si>
  <si>
    <t>Anne</t>
  </si>
  <si>
    <t>Majuma</t>
  </si>
  <si>
    <t>Khisa</t>
  </si>
  <si>
    <t>Reseach Capacity Strengtheniing Division</t>
  </si>
  <si>
    <t>H80/83881/2012</t>
  </si>
  <si>
    <t>akhisa@cartafrica.org</t>
  </si>
  <si>
    <t>annekhisa@gmail.com</t>
  </si>
  <si>
    <t>+254 724 348 661</t>
  </si>
  <si>
    <t>MA in Gender and Development Studies</t>
  </si>
  <si>
    <t xml:space="preserve">Health Seeking Behaviour and Reintegration of Patients with Obstetric Fistula in Kenya </t>
  </si>
  <si>
    <t>Grace Omoni</t>
  </si>
  <si>
    <t>Prof Isaac Nyamongo</t>
  </si>
  <si>
    <t>Dr Sabina Wakasiaka</t>
  </si>
  <si>
    <t>Part Time Lecturer</t>
  </si>
  <si>
    <t>Post Doc Research Fellow</t>
  </si>
  <si>
    <t>0000-0001-6110-0118</t>
  </si>
  <si>
    <t>A grounded theory of regaining normalcy: Health seeking behaviour and reintegration of patients with obstetric fistula in Kenya</t>
  </si>
  <si>
    <t>C3/004</t>
  </si>
  <si>
    <t>Adesola</t>
  </si>
  <si>
    <t>Oluwafunmilola</t>
  </si>
  <si>
    <t>Olumide</t>
  </si>
  <si>
    <t>Adolescent health</t>
  </si>
  <si>
    <t>Institute of Child health</t>
  </si>
  <si>
    <t>asangowawa@cartafrica.org</t>
  </si>
  <si>
    <t>daisyolu@yahoo.com</t>
  </si>
  <si>
    <t>+2348033265796</t>
  </si>
  <si>
    <t>MPH</t>
  </si>
  <si>
    <t>Epidemiology and Costs of Injuries Among Adolescents in Ibadan, South-Western Nigeria</t>
  </si>
  <si>
    <t>Olayemi Omotade</t>
  </si>
  <si>
    <t>Senior Research Fellow</t>
  </si>
  <si>
    <t>Senior Medical Research Fellow</t>
  </si>
  <si>
    <t>Head and Actg director Institute of Child Health</t>
  </si>
  <si>
    <t>0000-0003-4372-9822</t>
  </si>
  <si>
    <t>C3/005</t>
  </si>
  <si>
    <t>Kato</t>
  </si>
  <si>
    <t>Charles</t>
  </si>
  <si>
    <t xml:space="preserve">Drago </t>
  </si>
  <si>
    <t>Immunity and Infection</t>
  </si>
  <si>
    <t>ckato@cartafrica.org</t>
  </si>
  <si>
    <t>katodrago@yahoo.com</t>
  </si>
  <si>
    <t>+256712959954</t>
  </si>
  <si>
    <t>MSc. Structural Molecular Biology</t>
  </si>
  <si>
    <t>Cytokine responses &amp; parasite genotypes associated with the pathogenesis of human African trypanosomiasis (HAT) in north-eastern Uganda</t>
  </si>
  <si>
    <t>Experimental model</t>
  </si>
  <si>
    <t>Prof. Matovu Enock</t>
  </si>
  <si>
    <t>Dr. Vincent Pius Alibu</t>
  </si>
  <si>
    <t>0000-0003-3160-6657</t>
  </si>
  <si>
    <t>SIDA</t>
  </si>
  <si>
    <t>C3/006</t>
  </si>
  <si>
    <t xml:space="preserve">Charles </t>
  </si>
  <si>
    <t>Masulani</t>
  </si>
  <si>
    <t>Mwale</t>
  </si>
  <si>
    <t>cmwale@cartafrica.org</t>
  </si>
  <si>
    <t>cmmwale@hotmail.com</t>
  </si>
  <si>
    <t>+265999927938</t>
  </si>
  <si>
    <t>Master of Public Health</t>
  </si>
  <si>
    <t>A cross-sectional study on the mental health service delivery for people living with AIDS (PLWAs) in Malawi</t>
  </si>
  <si>
    <t>Pascal Mathanga</t>
  </si>
  <si>
    <t>Part Time Senior Lecturer</t>
  </si>
  <si>
    <t>0000-0001-8676-1713</t>
  </si>
  <si>
    <t>A mixed methods study on designing and testing effectiveness of a psychosocial training intervention (Titukulane) in improving psychological wellbeing of parents for intellectually disabled children in Malawi</t>
  </si>
  <si>
    <t>C3/007</t>
  </si>
  <si>
    <t>Olusegun</t>
  </si>
  <si>
    <t>Emmanuel</t>
  </si>
  <si>
    <t>Thomas</t>
  </si>
  <si>
    <t>Pharmaceutical Sciences</t>
  </si>
  <si>
    <t>Pharmaceutical Chemistry</t>
  </si>
  <si>
    <t>tolusegun@cartafrica.org</t>
  </si>
  <si>
    <t>seguntom@yahoo.com</t>
  </si>
  <si>
    <t>+2348034198737</t>
  </si>
  <si>
    <t>MSc. Pharmaceutical Chemistry and Drug Analysis</t>
  </si>
  <si>
    <t>Design, synthesis and genotoxicity evaluation of non-toxic azo dyes based on tetracyclic structures</t>
  </si>
  <si>
    <t>Prof. Adegoke Aremu Olajire</t>
  </si>
  <si>
    <t>0000-0001-8519-2125</t>
  </si>
  <si>
    <t>C3/008</t>
  </si>
  <si>
    <t>Tonney</t>
  </si>
  <si>
    <t>Stophen</t>
  </si>
  <si>
    <t>Nyirenda</t>
  </si>
  <si>
    <t>Pathology</t>
  </si>
  <si>
    <t>tnyirenda@cartafrica.org</t>
  </si>
  <si>
    <t>tnyirenda@medcol.mw</t>
  </si>
  <si>
    <t>+265995573845</t>
  </si>
  <si>
    <t>MSc. Immunology</t>
  </si>
  <si>
    <t xml:space="preserve">Development of adaptive immunity to non-typhoidal Salmonella in Children </t>
  </si>
  <si>
    <t>PhD Student</t>
  </si>
  <si>
    <t>0000-0002-4874-9518</t>
  </si>
  <si>
    <t>C3/009</t>
  </si>
  <si>
    <t>Evangeline</t>
  </si>
  <si>
    <t>Wawira</t>
  </si>
  <si>
    <t>Njiru</t>
  </si>
  <si>
    <t>MEDICAL ANTHROPOLOGY</t>
  </si>
  <si>
    <t>ANTHROPOLOGY AND HUMAN ECOLOGY</t>
  </si>
  <si>
    <t>SASS/DPHIL/ANT/02/12</t>
  </si>
  <si>
    <t>Separated</t>
  </si>
  <si>
    <t>enjiru@cartafrica.org</t>
  </si>
  <si>
    <t>oyungueva@yahoo.com</t>
  </si>
  <si>
    <t>+254-722-624-353</t>
  </si>
  <si>
    <t>Masters in Medicine</t>
  </si>
  <si>
    <t>Situational analysis of cancer care in the Western Kenya population</t>
  </si>
  <si>
    <t>Jamin Masinde</t>
  </si>
  <si>
    <t>Dr. Harrison Maithya</t>
  </si>
  <si>
    <t>0000-0002-0064-8777</t>
  </si>
  <si>
    <t>C3/010</t>
  </si>
  <si>
    <t>Samanta</t>
  </si>
  <si>
    <t>Tresha</t>
  </si>
  <si>
    <t>Lalla-Edward</t>
  </si>
  <si>
    <t>Wits Reproductive Health and HIV Institute</t>
  </si>
  <si>
    <t>esamanta@cartafrica.org</t>
  </si>
  <si>
    <t>slallaedward@ezintsha.org;</t>
  </si>
  <si>
    <t>Masters in Social Behaviour Studies in HIV/AIDS</t>
  </si>
  <si>
    <t>The effect of combination HIV prevention interventions: a comparison between men who have sex with men (MSM) sex workers and MSM non-sex workers</t>
  </si>
  <si>
    <t>Maria Elizabeth Rabe</t>
  </si>
  <si>
    <t>M&amp;E Technical Specialist - Wits</t>
  </si>
  <si>
    <t>Program Manager</t>
  </si>
  <si>
    <t>EZINTSHA, SOUTH AFRICA (2021)</t>
  </si>
  <si>
    <t>0000-0003-3597-1643</t>
  </si>
  <si>
    <t>A process evaluation of newly implementing South African Roadside wellness clinics for truck drivers</t>
  </si>
  <si>
    <t>C3/011</t>
  </si>
  <si>
    <t>Shema</t>
  </si>
  <si>
    <t>EDU/D.Phil/CM/1010/16</t>
  </si>
  <si>
    <t>esebahutu@cartafrica.org</t>
  </si>
  <si>
    <t>esebahutu@nur.ac.rw
 sebem01@yahoo.fr</t>
  </si>
  <si>
    <t>250788647761</t>
  </si>
  <si>
    <t>Masters in Social Educational research Methods</t>
  </si>
  <si>
    <t>Building Awareness of both Men and Women through Formal Education with regard to Women’s Sexual and Reproductive Rights towards the Reduction of Fertility Rates in Rwanda: Challenges and Future Trends.</t>
  </si>
  <si>
    <t>Prof Mukwa Wekesa Christopher</t>
  </si>
  <si>
    <t>Dr. Wanyonyi Wamamili David</t>
  </si>
  <si>
    <t>Factors Associated with the Integration of Internet in Teaching Comprehensive Sexuality Education in Southern Province, Rwanda</t>
  </si>
  <si>
    <t>C3/012</t>
  </si>
  <si>
    <t>Fredrick</t>
  </si>
  <si>
    <t>Okoth</t>
  </si>
  <si>
    <t>Okaka</t>
  </si>
  <si>
    <t>Human Geography</t>
  </si>
  <si>
    <t>SASS/GEO/DPHIL/01/12</t>
  </si>
  <si>
    <t>fokaka@cartafrica.org</t>
  </si>
  <si>
    <t>fredrickokaka@yaoo.com
fredrickokaka@gmail.com</t>
  </si>
  <si>
    <t>+254 722 260034</t>
  </si>
  <si>
    <t>Masters of Art (Settlement Geography)</t>
  </si>
  <si>
    <t>Urban Residents’ Perception of Climate Change as a Human Health Risk in Kenya: The Case of Kisumu and Mombasa Urban Centers</t>
  </si>
  <si>
    <t>Prof. Paul Omondi</t>
  </si>
  <si>
    <t>Prof. Beneah D. O. Odhiambo</t>
  </si>
  <si>
    <t>0000-0002-7140-0306</t>
  </si>
  <si>
    <t>Urban residents' perception and adaptive capacity and behaviour to the health risks of climate change in Mombasa city, Kenya</t>
  </si>
  <si>
    <t>C3/013</t>
  </si>
  <si>
    <t>Joel</t>
  </si>
  <si>
    <t>Olayiwola</t>
  </si>
  <si>
    <t>Faronbi</t>
  </si>
  <si>
    <t>jfaronbi@cartafrica.org</t>
  </si>
  <si>
    <t>faronbiy2k@yahoh.co.uk</t>
  </si>
  <si>
    <t>+2348033383018</t>
  </si>
  <si>
    <t>MSC Nursing</t>
  </si>
  <si>
    <t>Impact of Nurse Moderated Intervention on the Quality of Life, Burden and Coping Strategies of Caregivers of the Elderly with Chronic Illness.</t>
  </si>
  <si>
    <t>Olaogun Adenike Ayobola</t>
  </si>
  <si>
    <t>Department Postgraduate programme cordinator</t>
  </si>
  <si>
    <t>0000-0003-3392-4472</t>
  </si>
  <si>
    <t>Burden, coping strategies and health related quality of life of caregivers of elderly with chronic illness in Osun State, Nigeria</t>
  </si>
  <si>
    <t>C3/014</t>
  </si>
  <si>
    <t>Judith</t>
  </si>
  <si>
    <t>Nekesa</t>
  </si>
  <si>
    <t>Mangeni</t>
  </si>
  <si>
    <t>Epidemiology and Biostatistics</t>
  </si>
  <si>
    <t>H80/92321/2013</t>
  </si>
  <si>
    <t>jmangeni@cartafrica.org</t>
  </si>
  <si>
    <t>nakholi2001@yahoo.com</t>
  </si>
  <si>
    <t>+254-722-647-415</t>
  </si>
  <si>
    <t>MPH (Epidemiology and Disease control tract</t>
  </si>
  <si>
    <t>Motivational Interventions in community hypertension screening in western Kenya</t>
  </si>
  <si>
    <t>Anne Wanjiru Mwangi</t>
  </si>
  <si>
    <t>Head ISO Quality Management system</t>
  </si>
  <si>
    <t>0000-0001-7333-9329</t>
  </si>
  <si>
    <t>C3/015</t>
  </si>
  <si>
    <t>Ojo</t>
  </si>
  <si>
    <t>Melvin</t>
  </si>
  <si>
    <t>Agunbiade</t>
  </si>
  <si>
    <t>Sociology</t>
  </si>
  <si>
    <t>magunbiade@cartafrica.org</t>
  </si>
  <si>
    <t>ojomelvin@yahoo.com
ojomelvin@gmail.com</t>
  </si>
  <si>
    <t>+2348059221715</t>
  </si>
  <si>
    <t>MSC Sociology and Anthropology (Medical Sociology option)</t>
  </si>
  <si>
    <t>Attitudes towards Sexuality in Later Life among Yoruba People in Southwestern Nigeria</t>
  </si>
  <si>
    <t>Emeritus Professor Gilbert Leah</t>
  </si>
  <si>
    <t>Professor</t>
  </si>
  <si>
    <t>Co-ordinator the University wide research methodology for all doctoral candidates at OAU</t>
  </si>
  <si>
    <t>0000-0001-8566-0662</t>
  </si>
  <si>
    <t>Socio-cultural constructions of Sexuality and help-seeking behaviour among eldeerly Yoruba people in Urban Ibadan, SouthWest Nigeria</t>
  </si>
  <si>
    <t>C3/016</t>
  </si>
  <si>
    <t>Marjorie</t>
  </si>
  <si>
    <t>Kyomuhendo</t>
  </si>
  <si>
    <t>Niyitegeka</t>
  </si>
  <si>
    <t>Department of Journalism and Communication</t>
  </si>
  <si>
    <t>mkyomuhendo@cartafrica.org</t>
  </si>
  <si>
    <t>marjorie@masscom.mak.ac.ug
 marjkyom@gmail.com</t>
  </si>
  <si>
    <t>+256776672000/256772672300</t>
  </si>
  <si>
    <t>Master of Philosophy (media studies)</t>
  </si>
  <si>
    <t>Awareness to practice: Improving the Effectiveness of Family Planning Communication in Uganda</t>
  </si>
  <si>
    <t>Monica Chibita</t>
  </si>
  <si>
    <t>Fred Ntoni Nuwaha</t>
  </si>
  <si>
    <t>Administrative</t>
  </si>
  <si>
    <t>Family planning communication in Uganda: An interrogation of media reporting, communication campaigns and audience perspectives</t>
  </si>
  <si>
    <t>C3/017</t>
  </si>
  <si>
    <t>Nicolette</t>
  </si>
  <si>
    <t>Prea</t>
  </si>
  <si>
    <t>Naidoo</t>
  </si>
  <si>
    <t>nnaidoo@cartafrica.org</t>
  </si>
  <si>
    <t>nnaidoo@wrhi.ac.za</t>
  </si>
  <si>
    <t>0824901214</t>
  </si>
  <si>
    <t>MPH (Health Management)</t>
  </si>
  <si>
    <t xml:space="preserve">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t>
  </si>
  <si>
    <t>Sinead-Delany Moretlwe</t>
  </si>
  <si>
    <t>Prof Alain Labrique</t>
  </si>
  <si>
    <t>0000-0002-7197-9426</t>
  </si>
  <si>
    <t>C3/018</t>
  </si>
  <si>
    <t>Olufunmilayo</t>
  </si>
  <si>
    <t>Olufunmilola</t>
  </si>
  <si>
    <t>Banjo</t>
  </si>
  <si>
    <t>Demography &amp; Social Statistics</t>
  </si>
  <si>
    <t>SSP/08/09/H/1290</t>
  </si>
  <si>
    <t>obanjo@cartafrica.org</t>
  </si>
  <si>
    <t>banjoolufunmilayo@gmail.com</t>
  </si>
  <si>
    <t>+2348034962623</t>
  </si>
  <si>
    <t>MSc. Demography and Social Statistics</t>
  </si>
  <si>
    <t xml:space="preserve">Women status and fertility in sub Saharan Africa. </t>
  </si>
  <si>
    <t>Bisiriyu Adeleke Luqman</t>
  </si>
  <si>
    <t xml:space="preserve">Dr. BAMIWUYE, Samson Olusina </t>
  </si>
  <si>
    <t>Acting Director, Centre for Gender and Social policy</t>
  </si>
  <si>
    <t>0000-0001-6433-9300</t>
  </si>
  <si>
    <t>JAS 1, 2013</t>
  </si>
  <si>
    <t>C3/019</t>
  </si>
  <si>
    <t>Obasola</t>
  </si>
  <si>
    <t>Ireti</t>
  </si>
  <si>
    <t>Oluwaseun</t>
  </si>
  <si>
    <t>oobasola@cartafrica.org</t>
  </si>
  <si>
    <t>olaseun@yahoo.com</t>
  </si>
  <si>
    <t>+2348033517020</t>
  </si>
  <si>
    <t>Master of Library Science, Archival and information Studies</t>
  </si>
  <si>
    <t>Impact of ICT Utilization in the Provision of Health Information on Maternal and Child Health in Nigeria.</t>
  </si>
  <si>
    <t>Iyabo Mabawonku</t>
  </si>
  <si>
    <t>Librarian II</t>
  </si>
  <si>
    <t xml:space="preserve">Senior Librarian
</t>
  </si>
  <si>
    <t>UNIVERSITY OF IBADAN TO 2020
INTERNATIONAL ATOMIC ENERGY AGENCY</t>
  </si>
  <si>
    <t>0000-0001-8164-3953</t>
  </si>
  <si>
    <t>27/5/2015</t>
  </si>
  <si>
    <t>Mothers’ Perception of ICT use by Health Workers and Disseminated Information on
Maternal Health Practices in Nigeria</t>
  </si>
  <si>
    <t>C3/020</t>
  </si>
  <si>
    <t>Anitha</t>
  </si>
  <si>
    <t>Philbert</t>
  </si>
  <si>
    <t>Zoology/Ecology</t>
  </si>
  <si>
    <t>Zoology and Wildlife Conservation</t>
  </si>
  <si>
    <t>2012-04-00184</t>
  </si>
  <si>
    <t>panitha@cartafrica.org</t>
  </si>
  <si>
    <t>annybyabato@yahoo.com</t>
  </si>
  <si>
    <t>+255784454541</t>
  </si>
  <si>
    <t>MSC. Applied Zoology</t>
  </si>
  <si>
    <t>Causes and Consequences of Insecticide Resistance in Malaria Vectors.  A Case Study of Dar es Salaam, Tanzania</t>
  </si>
  <si>
    <t>Nkwengulila Gamba</t>
  </si>
  <si>
    <t>DR SYLVESTER LYANTAGAYE</t>
  </si>
  <si>
    <t>0000-0002-0301-2272</t>
  </si>
  <si>
    <t>Insecticide resistance in malaria vectors: seasonal susceptibility mechanisms and relationships to agricultural practices in Magu and Sengerema Agro-Ecosystem Zone</t>
  </si>
  <si>
    <t>1 by thesis</t>
  </si>
  <si>
    <t>C3/021</t>
  </si>
  <si>
    <t>Providence</t>
  </si>
  <si>
    <t>Jechirchir</t>
  </si>
  <si>
    <t>Kiptoo</t>
  </si>
  <si>
    <t>ENVIRONMENTAL HEALTH</t>
  </si>
  <si>
    <t>ENVIRONMENTAL HEALTH AND BIOLOGY</t>
  </si>
  <si>
    <t>SES/DPHIL/05/12</t>
  </si>
  <si>
    <t>pkiptoo@cartafrica.org</t>
  </si>
  <si>
    <t>providencechiri@gmail.com</t>
  </si>
  <si>
    <t>+254722421678</t>
  </si>
  <si>
    <t>MOH (Epidemiology &amp; Disease Control)</t>
  </si>
  <si>
    <t>Maternal pesticide exposures and birth outcomes among flower farm workers in Kenya-A case control study.</t>
  </si>
  <si>
    <t>Peter M. Gatongi</t>
  </si>
  <si>
    <t>Prof Odipo Osano</t>
  </si>
  <si>
    <t>0000-0001-6975-5434</t>
  </si>
  <si>
    <t>JAS 4, 2017</t>
  </si>
  <si>
    <t>C3/022</t>
  </si>
  <si>
    <t>Save</t>
  </si>
  <si>
    <t>Kumwenda</t>
  </si>
  <si>
    <t>201380012518</t>
  </si>
  <si>
    <t>skumwenda@cartafrica.org</t>
  </si>
  <si>
    <t>skumwenda@gmail.com</t>
  </si>
  <si>
    <t>+265888389452</t>
  </si>
  <si>
    <t>Comparative analysis of determinants of access to good maternal health care services</t>
  </si>
  <si>
    <t>Dr. Chisomo Msefula</t>
  </si>
  <si>
    <t>Dr. Bagrey Ngwira</t>
  </si>
  <si>
    <t>0000-0002-3329-5875</t>
  </si>
  <si>
    <t>Pathogen survival in Ecosan latrines and the associated health risks</t>
  </si>
  <si>
    <t>C3/023</t>
  </si>
  <si>
    <t>Hakizamungu</t>
  </si>
  <si>
    <t>Massudi</t>
  </si>
  <si>
    <t>C3/024</t>
  </si>
  <si>
    <t>Steven</t>
  </si>
  <si>
    <t>Pentz</t>
  </si>
  <si>
    <t>C4/001</t>
  </si>
  <si>
    <t>Ayodele</t>
  </si>
  <si>
    <t>Alonge</t>
  </si>
  <si>
    <t>Communication and Information</t>
  </si>
  <si>
    <t>School of Journalism and Mass Communication</t>
  </si>
  <si>
    <t>K90/97550/2015</t>
  </si>
  <si>
    <t>aalonge@cartafrica.org</t>
  </si>
  <si>
    <t>ayoalonge@gmail.com</t>
  </si>
  <si>
    <t>+2348023594427</t>
  </si>
  <si>
    <t>Master of Publishing and Copyright Studies</t>
  </si>
  <si>
    <t>Efficacy of Social Media and Mobile Technology Use for HIV/AIDS Knowledge and Prevention among Teenagers in South-West Nigeria</t>
  </si>
  <si>
    <t>Prof wanbii Kiai</t>
  </si>
  <si>
    <t>Dr  Ndei Ndati</t>
  </si>
  <si>
    <t> 0000-0001-6014-3271</t>
  </si>
  <si>
    <t>The use of social media for HIV and AIDS communication among university undergraduatres in South - West Nigeria</t>
  </si>
  <si>
    <t>C4/002</t>
  </si>
  <si>
    <t>Admire</t>
  </si>
  <si>
    <t>Takuranhamo</t>
  </si>
  <si>
    <t>Chikandiwa</t>
  </si>
  <si>
    <t>EPIDEMIOLOGY</t>
  </si>
  <si>
    <t>WITS  Reproductive and HIV Research Institute</t>
  </si>
  <si>
    <t>achikandiwa@cartafrica.org</t>
  </si>
  <si>
    <t>achikandiwa@gmail.com</t>
  </si>
  <si>
    <t>27717388187</t>
  </si>
  <si>
    <t>The effects of HIV infection and treatment on the epidemiology of sexually transmitted infections in men in South Africa</t>
  </si>
  <si>
    <t>Sinead Delany - Moretlwe</t>
  </si>
  <si>
    <t>Epidemiologist</t>
  </si>
  <si>
    <t>0000-0003-4954-2225</t>
  </si>
  <si>
    <t>Epidemiology of HPV infection and related diseases among HIV positive men in South Africa</t>
  </si>
  <si>
    <t>C4/003</t>
  </si>
  <si>
    <t>Andrew</t>
  </si>
  <si>
    <t>Tamale</t>
  </si>
  <si>
    <t>Wild life and Aquatic Animal Resources</t>
  </si>
  <si>
    <t>2011/HD17/18372U</t>
  </si>
  <si>
    <t>atamale@cartafrica.org</t>
  </si>
  <si>
    <t>andietam@gmail.com</t>
  </si>
  <si>
    <t>+256752330207/256788671192</t>
  </si>
  <si>
    <t>Risk Assessment of mercury and lead along the fish value chain in the lake Victoria Basin</t>
  </si>
  <si>
    <t>Assoc. Prof. Francis Ejobi</t>
  </si>
  <si>
    <t>Prof MUYANJA Charles</t>
  </si>
  <si>
    <t>Dr. Naigaga Irene</t>
  </si>
  <si>
    <t>0000-0002-9742-1172</t>
  </si>
  <si>
    <t>C4/004</t>
  </si>
  <si>
    <t>Boladale</t>
  </si>
  <si>
    <t>Moyosore</t>
  </si>
  <si>
    <t>Mapayi</t>
  </si>
  <si>
    <t>Psychology</t>
  </si>
  <si>
    <t>Mental Health</t>
  </si>
  <si>
    <t>CLI/12/13/H/2219</t>
  </si>
  <si>
    <t>bmapayi@cartafrica.org</t>
  </si>
  <si>
    <t>daledosu@yahoo.com</t>
  </si>
  <si>
    <t>+2348033930096</t>
  </si>
  <si>
    <t>Msc Clinical Psychology</t>
  </si>
  <si>
    <t>Integration of FP Services into Mental Health services: An Assessment of Psychosocial Correlates of uptake and continuance of mentally ill females at the Psychiatric Clinic of OAU Teaching Clinical research</t>
  </si>
  <si>
    <t>Ukpong Morenike</t>
  </si>
  <si>
    <t>Harrison Abigail</t>
  </si>
  <si>
    <t>Vice Dean, Faculty of clinical Sciences</t>
  </si>
  <si>
    <t>0000-0002-0596-2132</t>
  </si>
  <si>
    <t>Integratining family planning into mental helath services for women attending the psychiatric outpatient clinic of Obafemi Awolowo University Teaching Clinical researchs Complex, Ile-Ife</t>
  </si>
  <si>
    <t>C4/005</t>
  </si>
  <si>
    <t>Bolutife</t>
  </si>
  <si>
    <t>Ayokunnu</t>
  </si>
  <si>
    <t>Olusanya</t>
  </si>
  <si>
    <t>Medicine</t>
  </si>
  <si>
    <t>bolusanya@cartafrica.org</t>
  </si>
  <si>
    <t>bolutifeo@yahoo.com</t>
  </si>
  <si>
    <t>+2348034051563</t>
  </si>
  <si>
    <t>Assessment of the magnitude, causes and risk factors of childhood blindness in Oyo state, Nigeria</t>
  </si>
  <si>
    <t>Prof. Ajayi Ikeoluwapo</t>
  </si>
  <si>
    <t>Prof Baiyeroju Aderonke</t>
  </si>
  <si>
    <t>Associate professor</t>
  </si>
  <si>
    <t>0000-0002-8027-2844</t>
  </si>
  <si>
    <t xml:space="preserve">Development and validation of a screening tool for the early detection of blinding eye diseases among infants attending immunization centres in Ibadan, Nigeria </t>
  </si>
  <si>
    <t>C4/006</t>
  </si>
  <si>
    <t>Chrispus</t>
  </si>
  <si>
    <t>Mayora</t>
  </si>
  <si>
    <t>Public health</t>
  </si>
  <si>
    <t>School of public health</t>
  </si>
  <si>
    <t>cmayora@cartafrica.org</t>
  </si>
  <si>
    <t>cmayora@musph.ac.ug</t>
  </si>
  <si>
    <t>+256773313016</t>
  </si>
  <si>
    <t>Master of Health Economics</t>
  </si>
  <si>
    <t>Scaling up Community Health workers (CHWs) program in Uganda: Implications for Human Resources for Health Management (HRHM)</t>
  </si>
  <si>
    <t>Prof. Ngianga Kandala Bakwin</t>
  </si>
  <si>
    <t>Dr. Henry Wamani</t>
  </si>
  <si>
    <t>Dr. Elizabeth Ekirapa-Kiracho</t>
  </si>
  <si>
    <t>0000-0002-6640-6519</t>
  </si>
  <si>
    <t>Retail drug shops market in Uganda: Incentives, effect on health care system, and implications care system, and implications for child health</t>
  </si>
  <si>
    <t>C4/007</t>
  </si>
  <si>
    <t>Jepkoech</t>
  </si>
  <si>
    <t>Sawe</t>
  </si>
  <si>
    <t>Applied Human Nutrition</t>
  </si>
  <si>
    <t>Department of Food Science, Nutrition and Technology</t>
  </si>
  <si>
    <t>A80/96627/2014</t>
  </si>
  <si>
    <t>csawe@cartafrica.org</t>
  </si>
  <si>
    <t>carolsawej@yahoo.com</t>
  </si>
  <si>
    <t>+254721540248</t>
  </si>
  <si>
    <t>Assess the Impact of Community strategy program in Nutritional Status of children under five years in Uasin Gishu County</t>
  </si>
  <si>
    <t>Prof W Kogi-Makau</t>
  </si>
  <si>
    <t xml:space="preserve">Prof Grace A. Ettyang </t>
  </si>
  <si>
    <t>Dr Charkes O Kimamo</t>
  </si>
  <si>
    <t>Administrator</t>
  </si>
  <si>
    <t>0000-0002-9808-4091</t>
  </si>
  <si>
    <t>Impact of community health workers on nutritional status and cognitive development of children aged less than two years in Kisumu County, Kenya</t>
  </si>
  <si>
    <t>JAS 3, 2016</t>
  </si>
  <si>
    <t>C4/008</t>
  </si>
  <si>
    <t>Dieter</t>
  </si>
  <si>
    <t>Hartmann</t>
  </si>
  <si>
    <t>Civil Engineering</t>
  </si>
  <si>
    <t>School of Mechanical, Industrial and Aeronautical Engineering</t>
  </si>
  <si>
    <t>dhartmann@cartafrica.org</t>
  </si>
  <si>
    <t>Dieter.Hartmann@wits.ac.za</t>
  </si>
  <si>
    <t>M.Sc Industrial Enginnering</t>
  </si>
  <si>
    <t xml:space="preserve">Determining a framework of benchmarks for efficient healthcare delivery in South Africa. </t>
  </si>
  <si>
    <t>Prof. Alex van den Heever</t>
  </si>
  <si>
    <t>0000-0001-9641-0095</t>
  </si>
  <si>
    <t>Demand management in South African Public Healthcare: The case for failure demand</t>
  </si>
  <si>
    <t>Demand management in healthcare service delivery: The case for failure demand</t>
  </si>
  <si>
    <t>C4/009</t>
  </si>
  <si>
    <t>Winnie</t>
  </si>
  <si>
    <t>Chepkurui</t>
  </si>
  <si>
    <t>Mutai</t>
  </si>
  <si>
    <t>Medical Bacteriology</t>
  </si>
  <si>
    <t>Medical Microbiology</t>
  </si>
  <si>
    <t>H80/99967/2015</t>
  </si>
  <si>
    <t>wmutai@cartafrica.org</t>
  </si>
  <si>
    <t>vynnmutai@gmail.com; vynnemutai@yahoo.com</t>
  </si>
  <si>
    <t>+254724886584</t>
  </si>
  <si>
    <t>Master in medical microbiology</t>
  </si>
  <si>
    <t>Molecular epidemiology of Clostridium difficile among patients in Kenyatta National Clinical research</t>
  </si>
  <si>
    <t>Prof. Omu Anzala</t>
  </si>
  <si>
    <t>Tutorial Fellow</t>
  </si>
  <si>
    <t>0000-0003-0612-9430</t>
  </si>
  <si>
    <t>Molecular Epidemiology of Clostridiodes Difficile Among Inpatients Presenting with Diarrhea in Selected Clinical researchs in Nairobi, Kenya.’</t>
  </si>
  <si>
    <t>C4/010</t>
  </si>
  <si>
    <t>Tumaini</t>
  </si>
  <si>
    <t>Chiseko</t>
  </si>
  <si>
    <t>Malenga</t>
  </si>
  <si>
    <t>Medical Athropology</t>
  </si>
  <si>
    <t>Health Systems and Policy Development</t>
  </si>
  <si>
    <t>201380012572</t>
  </si>
  <si>
    <t>tmalenga@cartafrica.org</t>
  </si>
  <si>
    <t>tmalenga@gmail.com</t>
  </si>
  <si>
    <t>+265999544544</t>
  </si>
  <si>
    <t>M.Sc International Development</t>
  </si>
  <si>
    <t xml:space="preserve">Determining the predominant motivations that promote transactional sex in densely populated areas in Malawi. </t>
  </si>
  <si>
    <t xml:space="preserve">Prof  Umar Eric </t>
  </si>
  <si>
    <t>Prof Griffiths Frances</t>
  </si>
  <si>
    <t>Prof Van den Berg  Marrit</t>
  </si>
  <si>
    <t>Research Administrator</t>
  </si>
  <si>
    <t>Research and Policy Analyst</t>
  </si>
  <si>
    <t>AFRICAN INSTITUTE FOR DEVELOPMENT POLICY (AFIDEP)</t>
  </si>
  <si>
    <t>0000-0002-7269-0405</t>
  </si>
  <si>
    <t>C4/011</t>
  </si>
  <si>
    <t>Flavia</t>
  </si>
  <si>
    <t>Kiweewa</t>
  </si>
  <si>
    <t>PUBLIC HEALTH</t>
  </si>
  <si>
    <t>fmatovu@cartafrica.org</t>
  </si>
  <si>
    <t>fmatovu@mujhu.org</t>
  </si>
  <si>
    <t>+256772544759/256702544759</t>
  </si>
  <si>
    <t>M.Sc Epidemiology</t>
  </si>
  <si>
    <t>Bone Mineral Density Study in Young Adult Women on Depot-medroxyprogesterone  at the Mulago FP Clinic, Uganda</t>
  </si>
  <si>
    <t>Dr. Mags Beksinska</t>
  </si>
  <si>
    <t>Director of Research</t>
  </si>
  <si>
    <t>0000-0002-0046-4353</t>
  </si>
  <si>
    <t>Bone mineral density in a cohort of young women using Tenofovir and Depo-Provera</t>
  </si>
  <si>
    <t>C4/012</t>
  </si>
  <si>
    <t>Grace</t>
  </si>
  <si>
    <t>Wambura</t>
  </si>
  <si>
    <t>Mbuthia</t>
  </si>
  <si>
    <t>Anthropology</t>
  </si>
  <si>
    <t>Medical anthropology</t>
  </si>
  <si>
    <t>N79/94988/14</t>
  </si>
  <si>
    <t>gmbuthia@cartafrica.org</t>
  </si>
  <si>
    <t>gmbuthia2002@yahoo.co.uk</t>
  </si>
  <si>
    <t>+254 722 287 196</t>
  </si>
  <si>
    <t>MPH-Epidemiology and disease control</t>
  </si>
  <si>
    <t xml:space="preserve">Assessment of the impact of community health workers programme in the control of tuberculosis in remote pastoralists communities -Kenya  </t>
  </si>
  <si>
    <t>Prof. Charles Owour Olungah</t>
  </si>
  <si>
    <t>Dr. Tom Ondicho</t>
  </si>
  <si>
    <t>JKUAT</t>
  </si>
  <si>
    <t>0000-0003-0994-5249</t>
  </si>
  <si>
    <t>Perceptions, stigma and treatment pathways among Tuberclosis patients in West Pokot County, Kenya</t>
  </si>
  <si>
    <t>Treatment pathways perceptions and stigma among tuberculosis 
patients in West- Pokot County Kenya</t>
  </si>
  <si>
    <t>C4/013</t>
  </si>
  <si>
    <t>Henry</t>
  </si>
  <si>
    <t>Zakumumpa</t>
  </si>
  <si>
    <t>Health Policy, Planning and Management</t>
  </si>
  <si>
    <t>hzakumpa@cartafrica.org</t>
  </si>
  <si>
    <t>zakumumpa@yahoo.com</t>
  </si>
  <si>
    <t>+256772 520519</t>
  </si>
  <si>
    <t>Master of Arts (Social Sector Planning)</t>
  </si>
  <si>
    <t>Characterizing the sustainability of donor-funded ART  programs in Uganda:</t>
  </si>
  <si>
    <t>Prof. Freddie Ssemgooba</t>
  </si>
  <si>
    <t>Prof Sara Bennett</t>
  </si>
  <si>
    <t>Assistant Registrar</t>
  </si>
  <si>
    <t>0000-0002-8169-1151</t>
  </si>
  <si>
    <t>Examining the sustainability of anti - retroviral therapy  (ART) scale - up implementation in health facilities in Uganda</t>
  </si>
  <si>
    <t>C4/014</t>
  </si>
  <si>
    <t>Irene</t>
  </si>
  <si>
    <t>Richard</t>
  </si>
  <si>
    <t>Moshi</t>
  </si>
  <si>
    <t>Social Sciences/Medical Athropology</t>
  </si>
  <si>
    <t>Centre for Health Policy</t>
  </si>
  <si>
    <t>imoshi@cartafrica.org</t>
  </si>
  <si>
    <t>imoshi@ihi.or.tz</t>
  </si>
  <si>
    <t>+255 712498879</t>
  </si>
  <si>
    <t>MA Demography</t>
  </si>
  <si>
    <t>Exploring relationships between outdoor human activities and persistent malaria transmission in rural Tanzanian populations</t>
  </si>
  <si>
    <t>Distinguished Proffesor, Lenore Manderson</t>
  </si>
  <si>
    <t>Associated Prof. Ladislaus Mnyone</t>
  </si>
  <si>
    <t>Distinguished Professor. Moureen Coetzee</t>
  </si>
  <si>
    <t>Research Officer</t>
  </si>
  <si>
    <t>IFAKARA HEALTH INSTITUTE</t>
  </si>
  <si>
    <t>0000-0002-9516-6657</t>
  </si>
  <si>
    <t>Outdoor Malaria Transmission: Human activities and the risks of acquiring malaria infection in rural communities of Morogoro Region, Tanzania</t>
  </si>
  <si>
    <t>C4/015</t>
  </si>
  <si>
    <t>Magutah</t>
  </si>
  <si>
    <t>Karani</t>
  </si>
  <si>
    <t>Medical physiology</t>
  </si>
  <si>
    <t>H80/95068/2014</t>
  </si>
  <si>
    <t>jkarani@cartafrica.org</t>
  </si>
  <si>
    <t>kmagutah@gmail.com</t>
  </si>
  <si>
    <t>+254721545063</t>
  </si>
  <si>
    <t>Master of Science. Medical Physiology</t>
  </si>
  <si>
    <t>Cardio-respiratory fitness trends in physically healthy Kenyan Populace from rural and Urban set-ups</t>
  </si>
  <si>
    <t>Prof. Nilesh B. Patel</t>
  </si>
  <si>
    <t>Prof. Kihumbu Thairu</t>
  </si>
  <si>
    <t>Graduate Assistant</t>
  </si>
  <si>
    <t>0000-0003-3105-2981</t>
  </si>
  <si>
    <t>The effect of short and long bouts of Home based moderate intensity exercises on cardiorespiratory fitness among sedentary Western Kenya Adults Aged at least 50 Years.</t>
  </si>
  <si>
    <t>The Effect of Short and Long Bouts of Home-based Moderate Intensity Exercises on Cardiorespiratory Fitness among Sedentary Western-Kenya Adults Aged at least 50 Years.</t>
  </si>
  <si>
    <t>C4/016</t>
  </si>
  <si>
    <t>Jackline</t>
  </si>
  <si>
    <t>Sitienei</t>
  </si>
  <si>
    <t>Center of Health Policy</t>
  </si>
  <si>
    <t>jsitienei@cartafrica.org</t>
  </si>
  <si>
    <t>sitieneij@yahoo.com</t>
  </si>
  <si>
    <t>+254722926800</t>
  </si>
  <si>
    <t>Master of International Research Ethics</t>
  </si>
  <si>
    <t>Multilevel Community Participation in Health Facilities, Western Kenya</t>
  </si>
  <si>
    <t>Mabel Nangami</t>
  </si>
  <si>
    <t>0000-0001-6182-2209</t>
  </si>
  <si>
    <t>CARNEGIE</t>
  </si>
  <si>
    <t>C4/017</t>
  </si>
  <si>
    <t>Kaitesi</t>
  </si>
  <si>
    <t>Batamuliza</t>
  </si>
  <si>
    <t>Mukara</t>
  </si>
  <si>
    <t>Health Policy</t>
  </si>
  <si>
    <t>2014/HD07/18709X</t>
  </si>
  <si>
    <t>Divorced</t>
  </si>
  <si>
    <t>kmukara@cartafrica.org</t>
  </si>
  <si>
    <t>kaibat@hotmail.com</t>
  </si>
  <si>
    <t>+250 788467587</t>
  </si>
  <si>
    <t>M.Sc Audiology</t>
  </si>
  <si>
    <t>Audiology: Planning and policies for improved care in resource limited settings – the case of Rwanda</t>
  </si>
  <si>
    <t>Dr. Peter Waiswa</t>
  </si>
  <si>
    <t>CEO</t>
  </si>
  <si>
    <t>HEARING HEALTH RWANDA (2019)</t>
  </si>
  <si>
    <t>0000-0003-0585-2846</t>
  </si>
  <si>
    <t>Prevalence of ear infections and care seeking practices in children under five in a dsitrict of Kigali city, Rwanda</t>
  </si>
  <si>
    <t>SIDA/DAAD</t>
  </si>
  <si>
    <t>C4/018</t>
  </si>
  <si>
    <t>Harrison</t>
  </si>
  <si>
    <t>Lackson</t>
  </si>
  <si>
    <t>Tembo</t>
  </si>
  <si>
    <t>Basic Medical Sciences</t>
  </si>
  <si>
    <t>2013-07-00251</t>
  </si>
  <si>
    <t>ltembo@cartafrica.org</t>
  </si>
  <si>
    <t>ltembo@medcol.mw</t>
  </si>
  <si>
    <t>+265997723601</t>
  </si>
  <si>
    <t>M.Sc Human Anatomy</t>
  </si>
  <si>
    <t>Assessing the effect of HIV/AIDS on bone microstructure and composition on bone tissue.</t>
  </si>
  <si>
    <t xml:space="preserve">Professor Amadi O. Ihunwo </t>
  </si>
  <si>
    <t>C4/019</t>
  </si>
  <si>
    <t>Mohamed</t>
  </si>
  <si>
    <t>Kassim</t>
  </si>
  <si>
    <t>Ally</t>
  </si>
  <si>
    <t>Library Science</t>
  </si>
  <si>
    <t>Information Studies</t>
  </si>
  <si>
    <t>mkassim@cartafrica.org</t>
  </si>
  <si>
    <t>mohdie2@yahoo.com</t>
  </si>
  <si>
    <t>+255 713 742 525</t>
  </si>
  <si>
    <t>M.A Information Studies</t>
  </si>
  <si>
    <t>Maternal Health Information Needs and Information Seeking Behavior of Women of Reproductive Age in Rural Tanzania</t>
  </si>
  <si>
    <t>Prof. Jangawe Msuya</t>
  </si>
  <si>
    <t>0000-0002-3016-9283</t>
  </si>
  <si>
    <t>Maternal health information needs and seeking behaviour of
women of reproductive age in rural Tanzania: a case of
Mpwapwa district, Dodoma region</t>
  </si>
  <si>
    <t>C4/020</t>
  </si>
  <si>
    <t>Mbithi</t>
  </si>
  <si>
    <t>Michael</t>
  </si>
  <si>
    <t>Mutua</t>
  </si>
  <si>
    <t>Research</t>
  </si>
  <si>
    <t>SSP11/12/H/2901</t>
  </si>
  <si>
    <t>mmutua@cartafrica.org</t>
  </si>
  <si>
    <t xml:space="preserve">mutua_mike@yahoo.com;mmutua@bristolpark.or.ke; mutuamike@gmail.com
</t>
  </si>
  <si>
    <t>+25422365431</t>
  </si>
  <si>
    <t xml:space="preserve">Master of Social Statistics </t>
  </si>
  <si>
    <t>Abortion and Post Abortion Care in Kenya</t>
  </si>
  <si>
    <t>Prof Manderson Lenore</t>
  </si>
  <si>
    <t>Prof Musenge Eustasius</t>
  </si>
  <si>
    <t>Dr Achia Thomas</t>
  </si>
  <si>
    <t>Statistical Data Analyst</t>
  </si>
  <si>
    <t>Consultant</t>
  </si>
  <si>
    <t>no</t>
  </si>
  <si>
    <t>SELF EMPLOYED (2019)</t>
  </si>
  <si>
    <t>0000-0002-7326-3886</t>
  </si>
  <si>
    <t>Quality of post abortion Care in Kenya</t>
  </si>
  <si>
    <t>C4/021</t>
  </si>
  <si>
    <t>Modupe</t>
  </si>
  <si>
    <t>Oladunni</t>
  </si>
  <si>
    <t>Health Psychology</t>
  </si>
  <si>
    <t>Center for Gender and Social Policy Studies</t>
  </si>
  <si>
    <t>0702658H</t>
  </si>
  <si>
    <t>mtaiwo@cartafrica.org</t>
  </si>
  <si>
    <t>oladunnitaiwo@gmail.com</t>
  </si>
  <si>
    <t>+234(0)8062234960</t>
  </si>
  <si>
    <t xml:space="preserve">MPA-   Reproductive Health </t>
  </si>
  <si>
    <t>Relationship between Psychological well-being and HAART adherence among HIV/AIDS infected persons in three nationally designated treatment centers in Southwest Nigeria</t>
  </si>
  <si>
    <t>Professor Funmi Togonu-Bickersteth</t>
  </si>
  <si>
    <t>Junior Research Fellow</t>
  </si>
  <si>
    <t>0000-0002-1377-3470</t>
  </si>
  <si>
    <t>C4/022</t>
  </si>
  <si>
    <t>Nkosiyazi</t>
  </si>
  <si>
    <t>Dube</t>
  </si>
  <si>
    <t>Social Development</t>
  </si>
  <si>
    <t>Social Work</t>
  </si>
  <si>
    <t>U803/98508/2015</t>
  </si>
  <si>
    <t>ndube@cartafrica.org</t>
  </si>
  <si>
    <t>dubenkosipnj@gmail.com</t>
  </si>
  <si>
    <t>+27730933485</t>
  </si>
  <si>
    <t>Master of Arts (Social Work – Social Development)</t>
  </si>
  <si>
    <t>Exploring the experiences and social complexity associated with non/disclosure of HIV status to children born HIV positive living at Child and Youth Care Centres in South Africa</t>
  </si>
  <si>
    <t>Professor Edwell Kaseke</t>
  </si>
  <si>
    <t>Professor Edmarie Pretorius</t>
  </si>
  <si>
    <t>Deputy Head of Department and course Cordinator (2021 Jan)</t>
  </si>
  <si>
    <t>0000-0002-3036-2008</t>
  </si>
  <si>
    <t>Informal social security and its contributions towards meeting the needs of the poor: The case of stokvels in Soweto, Johannesburg</t>
  </si>
  <si>
    <t>C4/023</t>
  </si>
  <si>
    <t>Nilian</t>
  </si>
  <si>
    <t>Ayuma</t>
  </si>
  <si>
    <t>Mukungu</t>
  </si>
  <si>
    <t>Pharmacognosy</t>
  </si>
  <si>
    <t>Pharmacology and Pharmacognosy</t>
  </si>
  <si>
    <t>2013-07-00246</t>
  </si>
  <si>
    <t>nmukungu@cartafrica.org</t>
  </si>
  <si>
    <t>nillyanne2004@yahoo.com</t>
  </si>
  <si>
    <t>+254 721291660</t>
  </si>
  <si>
    <t>M.Sc Pharmacognosy</t>
  </si>
  <si>
    <t>Antimalarial activity of plants used for treating malaria in rural western Kenya</t>
  </si>
  <si>
    <t xml:space="preserve">Prof. Mwangi Julius </t>
  </si>
  <si>
    <t>0000-0002-7510-247X</t>
  </si>
  <si>
    <t>C4/024</t>
  </si>
  <si>
    <t>Respicius</t>
  </si>
  <si>
    <t>Shombusho</t>
  </si>
  <si>
    <t>Damian</t>
  </si>
  <si>
    <t>Political Science and Public Administration</t>
  </si>
  <si>
    <t>BMSP13/14/H/1471</t>
  </si>
  <si>
    <t>rdamian@cartafrica.org</t>
  </si>
  <si>
    <t>shumbusho35@gmail.com</t>
  </si>
  <si>
    <t>+255713428318/ 255738679039</t>
  </si>
  <si>
    <t>M.A (Political Science and Public Administration</t>
  </si>
  <si>
    <t>Financial Accountability in Rural Public Health: The Case of Maternal Health in Kigoma and Rukwa Regions</t>
  </si>
  <si>
    <t>Dr Benson Alfred Bana</t>
  </si>
  <si>
    <t>Professor/Kessy/Thebald/Ambrose</t>
  </si>
  <si>
    <t>0000-0001-9761-2270</t>
  </si>
  <si>
    <t>Community empowerment and accountability in Rural Primary Health Care: The case of Kasulu District in Tanzania</t>
  </si>
  <si>
    <t>C4/025</t>
  </si>
  <si>
    <t>Ayamolowo</t>
  </si>
  <si>
    <t>Nursing</t>
  </si>
  <si>
    <t>Learners’ Support Services, Centre for Distance Learning</t>
  </si>
  <si>
    <t>sayamolowo@cartafrica.org</t>
  </si>
  <si>
    <t>olowoyamolowo@yahoo.com</t>
  </si>
  <si>
    <t>+2347038761908</t>
  </si>
  <si>
    <t>Master of Science (MSc) in Nursing.</t>
  </si>
  <si>
    <t>Burden and coping pattern of pregnant teenagers and teenage mothers in selected primary health care centres in Ekiti state, Nigeria</t>
  </si>
  <si>
    <t>Prof Irinoye  Oladunni Omolola</t>
  </si>
  <si>
    <t>0000-0003-3307-6485</t>
  </si>
  <si>
    <t>Effect of Technology-moderated Intervention on Family Childbirth Experiences, Maternal and Newborn  outcomes
in Home and Clinical research Deliveries in Ekiti State</t>
  </si>
  <si>
    <t>C4/026</t>
  </si>
  <si>
    <t>Oladapo</t>
  </si>
  <si>
    <t>Health Policy and Management</t>
  </si>
  <si>
    <t>aoladapo@cartafrica.org</t>
  </si>
  <si>
    <t>seunakinyemi@hotmail.com</t>
  </si>
  <si>
    <t>2348035020136</t>
  </si>
  <si>
    <t>M.Sc International Public Health</t>
  </si>
  <si>
    <t>Analysis of Maternal Health Policies in Nigeria: Challenges and Lessons</t>
  </si>
  <si>
    <t>Mary Kawonga</t>
  </si>
  <si>
    <t>Lecturer I</t>
  </si>
  <si>
    <t>0000-0003-4135-1459</t>
  </si>
  <si>
    <t>Scale up of community-based injectable contraceptives in Gombe state, Nigeria</t>
  </si>
  <si>
    <t>Scale up of community-based injectable contaceptives in Gombe, Nigeria</t>
  </si>
  <si>
    <t>C4/027</t>
  </si>
  <si>
    <t>Sara</t>
  </si>
  <si>
    <t>Jewett</t>
  </si>
  <si>
    <t>Nieuwoudt</t>
  </si>
  <si>
    <t>Division of Social &amp; Behaviour Change Communication</t>
  </si>
  <si>
    <t>snieuwoudt@cartafrica.org</t>
  </si>
  <si>
    <t>sara.nieuwoudt@gmail.com or sara.nieuwoudt@wits.ac.z</t>
  </si>
  <si>
    <t>+27834284392</t>
  </si>
  <si>
    <t xml:space="preserve">MPH (Behavioral Sciences &amp; Health Education) </t>
  </si>
  <si>
    <t xml:space="preserve">The role of social capital in health seeking and maternal and child health outcomes of urban migrants in Johannesburg, South Africa </t>
  </si>
  <si>
    <t>Prof. Lenore Manderson</t>
  </si>
  <si>
    <t xml:space="preserve"> &amp; Social and Behaviour Change Communication Coordinator</t>
  </si>
  <si>
    <t> 0000-0002-6658-2061</t>
  </si>
  <si>
    <t>C5/001</t>
  </si>
  <si>
    <t>Cheikh Mbacké</t>
  </si>
  <si>
    <t>Faye</t>
  </si>
  <si>
    <t>Research Division</t>
  </si>
  <si>
    <t>cfaye@cartafrica.org</t>
  </si>
  <si>
    <t>cmfaye@hotmail.com</t>
  </si>
  <si>
    <t>+254739211509</t>
  </si>
  <si>
    <t>Masters in Statistics</t>
  </si>
  <si>
    <t>Maternal characteristics,reproductive behaviors, breastfeeding practices and nutritional outcomes among children under five years in Nairobi’s informal settlements.</t>
  </si>
  <si>
    <t>DonatienBeguy, PhD</t>
  </si>
  <si>
    <t>Elizabeth Kimani, PhD</t>
  </si>
  <si>
    <t>Sharon Fonn</t>
  </si>
  <si>
    <t>Senior Research Officer</t>
  </si>
  <si>
    <t>Head, APHRC West Africa Region Office</t>
  </si>
  <si>
    <t>APHRC SENEGAL</t>
  </si>
  <si>
    <t>0000-0002-4028-0575</t>
  </si>
  <si>
    <t>Factors associated with stunting and recovery from stunting among under-five children in Nairobi informal settlements</t>
  </si>
  <si>
    <t>C5/002</t>
  </si>
  <si>
    <t>Celestin</t>
  </si>
  <si>
    <t>Ndikumana</t>
  </si>
  <si>
    <t>Human Resource Management</t>
  </si>
  <si>
    <t>Development Studies</t>
  </si>
  <si>
    <t>SHRD/PhDH/03/15</t>
  </si>
  <si>
    <t>cndikumana@cartafrica.org</t>
  </si>
  <si>
    <t>cndikumana@hotmail.com</t>
  </si>
  <si>
    <t>+250 788833975</t>
  </si>
  <si>
    <t>M. BA International Business</t>
  </si>
  <si>
    <t>The interface of environmental management in the Clinical researchity industry in Rwanda: A practical approach to sustainable health.</t>
  </si>
  <si>
    <t>Dr. Ruth J. Tubey</t>
  </si>
  <si>
    <t>Dr. Alice Kurgat</t>
  </si>
  <si>
    <t>Head of Department: Governance and Public Science and International Relations Administration; Political</t>
  </si>
  <si>
    <t>0000-0002-5726-6921</t>
  </si>
  <si>
    <t>Effect of Human Resource Managenment Practices on the retention of professional health workers in the Public District Clinical researchs in Kigali, Rwanda</t>
  </si>
  <si>
    <t>C5/003</t>
  </si>
  <si>
    <t>Kikelomo</t>
  </si>
  <si>
    <t>Nursing Science</t>
  </si>
  <si>
    <t>BMSP13/14/H/0859</t>
  </si>
  <si>
    <t>eafolabi@cartafrica.org</t>
  </si>
  <si>
    <t>eafolabi16@gmail.com</t>
  </si>
  <si>
    <t>+234 803 801 3115</t>
  </si>
  <si>
    <t>M.Sc Nursing</t>
  </si>
  <si>
    <t>Correlation of cervical cancer risk factors with cervical smear and histopathological diagnosis among reproductive age women in Ile- Ife, Osun State.</t>
  </si>
  <si>
    <t>Prof. Oluwafemi N. Mimiko</t>
  </si>
  <si>
    <t>Dr. A. A. E Olaogun</t>
  </si>
  <si>
    <t>ARDEN UNIVERSITY (2023)</t>
  </si>
  <si>
    <t>0000-0002-0381-737X.</t>
  </si>
  <si>
    <t>C5/004</t>
  </si>
  <si>
    <t>Yolanda</t>
  </si>
  <si>
    <t>Malele</t>
  </si>
  <si>
    <t>Kolisa</t>
  </si>
  <si>
    <t>Community Dentistry</t>
  </si>
  <si>
    <t>8803014E</t>
  </si>
  <si>
    <t>ykolisa@cartafrica.org</t>
  </si>
  <si>
    <t>yolanda.kolisa@wits.ac.za</t>
  </si>
  <si>
    <t>837800907</t>
  </si>
  <si>
    <t>MPH, M.Dental</t>
  </si>
  <si>
    <t>Measurement of oral health related quality of life(OHRQoL) in HIV-infected and non-infected children: Investigation of socio- cultural influences in a South African context.</t>
  </si>
  <si>
    <t>Dr. Jude Igumbor</t>
  </si>
  <si>
    <t>Prof. Magnus Hakeburg</t>
  </si>
  <si>
    <t>0000-0003-3368-9193</t>
  </si>
  <si>
    <t>Oral Health needs and Oral Health related Quality of Life of Adolescents Living with HIV in Johannesburg, South Africa</t>
  </si>
  <si>
    <t>C5/005</t>
  </si>
  <si>
    <t>Akinyode</t>
  </si>
  <si>
    <t>Obembe</t>
  </si>
  <si>
    <t>tobembe@cartafrica.org</t>
  </si>
  <si>
    <t>tobems@yahoo.com</t>
  </si>
  <si>
    <t>+234 805 840 9495</t>
  </si>
  <si>
    <t>Coping with out of pocket payment among urban poor: Findings from South Western Nigeria.</t>
  </si>
  <si>
    <t>Dr. Oyediran Oyewole</t>
  </si>
  <si>
    <t>0000-0001-9610-1137</t>
  </si>
  <si>
    <t>Patterns of expenditure, coping mechanisms among urban slum dwellers admitted for emergency surgeries in Ibadan, Nigeria</t>
  </si>
  <si>
    <t>C5/006</t>
  </si>
  <si>
    <t>Wilson</t>
  </si>
  <si>
    <t>Kaindoa</t>
  </si>
  <si>
    <t>Medical Entomology</t>
  </si>
  <si>
    <t>Environmental Health and Ecological Science</t>
  </si>
  <si>
    <t>ekaindoa@cartafrica.org</t>
  </si>
  <si>
    <t>ekaindoa@ihi.or.tz</t>
  </si>
  <si>
    <t>+255787430307</t>
  </si>
  <si>
    <t>Masters of Science in Biology and Control of Parasites and Disease Vectors</t>
  </si>
  <si>
    <t>Assessing the impact of settlement patterns and distances between households on malaria transmission in rural Tanzanian populations.</t>
  </si>
  <si>
    <t>Fredros Okumu</t>
  </si>
  <si>
    <t>Research scientist</t>
  </si>
  <si>
    <t>Deputy Head, Environmental Health Dept</t>
  </si>
  <si>
    <t>0000-0001-6170-5694</t>
  </si>
  <si>
    <t>Assessing Relationship between Human Settlement Patterns and
Malaria Risk in a Residual Transmission Setting in South-Eastern
Tanzania</t>
  </si>
  <si>
    <t>C5/007</t>
  </si>
  <si>
    <t>Wamuyu</t>
  </si>
  <si>
    <t>Karumi</t>
  </si>
  <si>
    <t>Pharmacy</t>
  </si>
  <si>
    <t>U803/98509/2015</t>
  </si>
  <si>
    <t>ekarumi@cartafrica.org</t>
  </si>
  <si>
    <t>e_karumi@yahoo.com</t>
  </si>
  <si>
    <t>+254721293354</t>
  </si>
  <si>
    <t>Antioxidant, antidiabetic and hypolipidemic activities of selected medicinal plants used by the Maasai</t>
  </si>
  <si>
    <t>Prof. Julius Wanjohi Mwangi</t>
  </si>
  <si>
    <t>Dr. Kennedy Omondi Abuga</t>
  </si>
  <si>
    <t> 0000-0001-6367-1010</t>
  </si>
  <si>
    <t>A study of antioxidant, hypoglycemic and hypolipidemic activities of plants used in food by the Maasai community</t>
  </si>
  <si>
    <t>C5/008</t>
  </si>
  <si>
    <t>Folusho</t>
  </si>
  <si>
    <t>Mubowale</t>
  </si>
  <si>
    <t>Balogun</t>
  </si>
  <si>
    <t>Pediatrics</t>
  </si>
  <si>
    <t>Institute of Child Health</t>
  </si>
  <si>
    <t>fbalogun@cartafrica.org</t>
  </si>
  <si>
    <t>folushom@yahoo.com</t>
  </si>
  <si>
    <t>+234 812 8797 778</t>
  </si>
  <si>
    <t>The state of adolescent immunization in Ibadan, Nigeria.</t>
  </si>
  <si>
    <t>Prof. Olayemi Olufemi  Omotade</t>
  </si>
  <si>
    <t>Prof.  Mikael  Svensson</t>
  </si>
  <si>
    <t>0000-0002-2645-9106</t>
  </si>
  <si>
    <t>Understanding and acceptability of HPV vaccine for adolescents by stakeholders in selected communities in Ibadan, Nigeria</t>
  </si>
  <si>
    <t>JAS 1 &amp;2, 2015</t>
  </si>
  <si>
    <t>C5/009</t>
  </si>
  <si>
    <t>Felix</t>
  </si>
  <si>
    <t>Khuluza</t>
  </si>
  <si>
    <t>Pharmaceutical Analysis</t>
  </si>
  <si>
    <t>201580013236</t>
  </si>
  <si>
    <t>fkhuluza@cartafrica.org</t>
  </si>
  <si>
    <t>fkhuluza@medcol.mw</t>
  </si>
  <si>
    <t>+265(0)999 289874</t>
  </si>
  <si>
    <t>Master of Health Economics,</t>
  </si>
  <si>
    <t>Quality and content of live-saving medicines in the formal and informal sector in Malawi, and assessment of the economic or financial costs of counterfeit and sub standard medicines to the healthcare provider.</t>
  </si>
  <si>
    <t>Professor Lutz Heide</t>
  </si>
  <si>
    <t>Prof. Dr. Ulrike Holzgrabe</t>
  </si>
  <si>
    <t> 0000-0002-8334-0160</t>
  </si>
  <si>
    <t>Quality, availability and affordability of antimalarial and antibiotic medicines in Malawi</t>
  </si>
  <si>
    <t>C5/010</t>
  </si>
  <si>
    <t>Fred</t>
  </si>
  <si>
    <t>Maniragba</t>
  </si>
  <si>
    <t>Population Studies</t>
  </si>
  <si>
    <t>203001135.   Reg No. 2014/HD06/18709U</t>
  </si>
  <si>
    <t>fmaniragaba@cartafrica.org</t>
  </si>
  <si>
    <t>fmaniragaba@gmail.com</t>
  </si>
  <si>
    <t>+256 777 821673</t>
  </si>
  <si>
    <t>M.Sc Population Studies</t>
  </si>
  <si>
    <t>Intimate partner violence and fertility outcomes in Uganda.</t>
  </si>
  <si>
    <t>Prof. James Ntozi</t>
  </si>
  <si>
    <t>0000-0001-5977-1924</t>
  </si>
  <si>
    <t>Determinants of quality of life of older persons in rural Uganda</t>
  </si>
  <si>
    <t>C5/011</t>
  </si>
  <si>
    <t>Hellen</t>
  </si>
  <si>
    <t>Jepngetich</t>
  </si>
  <si>
    <t>Medical education</t>
  </si>
  <si>
    <t>SM/PhDME/05/15</t>
  </si>
  <si>
    <t>hjepngetich@cartafrica.org</t>
  </si>
  <si>
    <t>jepngetichkeny@gmail.com and kenyhellen@yahoo.com</t>
  </si>
  <si>
    <t>+254721271337</t>
  </si>
  <si>
    <t>Determinants of male involvement in sexual andreproductive health services in Kenya.</t>
  </si>
  <si>
    <t>Prof  Mabel Nangami</t>
  </si>
  <si>
    <t>Prof  Joyce Baliddawa</t>
  </si>
  <si>
    <t>Dr. Caleb Isaboke Nyamwange</t>
  </si>
  <si>
    <t>Head of Department of Environmental Health and Disaster Risk Management at the School of Public Health, College of Health Sciences</t>
  </si>
  <si>
    <t>Bachelor of science environmental health graduates academic competences and public health work expectations in Kenya: Graduate and emplyers perspectives</t>
  </si>
  <si>
    <t>JAS 1, 2015</t>
  </si>
  <si>
    <t>C5/012</t>
  </si>
  <si>
    <t>Hillary</t>
  </si>
  <si>
    <t>Kipruto</t>
  </si>
  <si>
    <t>Sang</t>
  </si>
  <si>
    <t>LINGUISTICS</t>
  </si>
  <si>
    <t>LINGUISTICS AND FOREIGN LANGUAGES</t>
  </si>
  <si>
    <t>SASS/DPHIL/LIN/06/14</t>
  </si>
  <si>
    <t>hsang@cartafrica.org</t>
  </si>
  <si>
    <t>hillarysang@yahoo.com</t>
  </si>
  <si>
    <t>+254 724 017107</t>
  </si>
  <si>
    <t>Communication disorders in school children identified with psychiatric disorders</t>
  </si>
  <si>
    <t>Dr. Tom Abuom</t>
  </si>
  <si>
    <t>C5/013</t>
  </si>
  <si>
    <t>Ikeola</t>
  </si>
  <si>
    <t>Adejoke</t>
  </si>
  <si>
    <t>Adeoye</t>
  </si>
  <si>
    <t>MATERNAL HEALTH</t>
  </si>
  <si>
    <t>iadeoye@cartafrica.org</t>
  </si>
  <si>
    <t>adeoyeikeola@yahoo.com</t>
  </si>
  <si>
    <t>+234-8052153252</t>
  </si>
  <si>
    <t>Master in Public Health</t>
  </si>
  <si>
    <t>Maternal obesity and associated maternal, periantal and neo natal outcomes among women in Ibadan, Nigeria</t>
  </si>
  <si>
    <t>Prof. Afolabi Bamigboye</t>
  </si>
  <si>
    <t>0000-0003-3085-0965</t>
  </si>
  <si>
    <t xml:space="preserve">The prevalence, determinants, preganancy and neonatal outcomes of Maternal obesity and its associated metabolic Dysfunction in Ibadan, Nigeria </t>
  </si>
  <si>
    <t>C5/014</t>
  </si>
  <si>
    <t>Justine</t>
  </si>
  <si>
    <t>Nnakate</t>
  </si>
  <si>
    <t>Bukenya</t>
  </si>
  <si>
    <t>Community Health &amp; Behavioural Sciencess</t>
  </si>
  <si>
    <t>jbukenya@cartafrica.org</t>
  </si>
  <si>
    <t>jbukenya@musph.ac.ug</t>
  </si>
  <si>
    <t>+256772446355</t>
  </si>
  <si>
    <t>Pregnancy experiences and reproductive health outcome among adolescents in Uganda.</t>
  </si>
  <si>
    <t>Christopher Garimoi Orach, PhD</t>
  </si>
  <si>
    <t>David Guwatudde, PhD</t>
  </si>
  <si>
    <t>0000-0001-9139-6183</t>
  </si>
  <si>
    <t>Pregnancy Planning and utilization of Maternal Health Services by Female Sex workers in Uganda</t>
  </si>
  <si>
    <t>C5/015</t>
  </si>
  <si>
    <t>Jeanette</t>
  </si>
  <si>
    <t>Dawa</t>
  </si>
  <si>
    <t>KAVI - Institute of Clinical Reasearch</t>
  </si>
  <si>
    <t>H84/50941/2016</t>
  </si>
  <si>
    <t>jdawa@cartafrica.org</t>
  </si>
  <si>
    <t>jandawa@cartafrica.org</t>
  </si>
  <si>
    <t>+254722653696</t>
  </si>
  <si>
    <t>M.Sc Public Health</t>
  </si>
  <si>
    <t>An assessment of breast cancer risk factors among urban black Kenyan females.</t>
  </si>
  <si>
    <t>Prof.Omu Anzala</t>
  </si>
  <si>
    <t>Medical Epidemiologist</t>
  </si>
  <si>
    <t>Medical Epidemiologist and Center Director</t>
  </si>
  <si>
    <t>WASHINGTON STATE UNIVERSITY, KENYA OFFICE (GLOBAL HEALTH PROG)</t>
  </si>
  <si>
    <t>0000-0001-9405-148X</t>
  </si>
  <si>
    <t>Modelling the health and economic impact of the influenza vaccine in Kenya</t>
  </si>
  <si>
    <t>CARNEGIE/DAAD</t>
  </si>
  <si>
    <t>C5/016</t>
  </si>
  <si>
    <t>Jepchirchir</t>
  </si>
  <si>
    <t>Kiplagat</t>
  </si>
  <si>
    <t>jkiplagat@cartafrica.org</t>
  </si>
  <si>
    <t>chiri2809@gmail.com</t>
  </si>
  <si>
    <t>+254722288653</t>
  </si>
  <si>
    <t>Masters Epidemiology &amp; Disease Control</t>
  </si>
  <si>
    <t>HIV among adults aged 50years and older in East Africa.</t>
  </si>
  <si>
    <t>Clinical research - Retrospective and prospective</t>
  </si>
  <si>
    <t>Primary and secondary</t>
  </si>
  <si>
    <t>Ann Mwangi, PhD</t>
  </si>
  <si>
    <t>Charles Chasela, PhD</t>
  </si>
  <si>
    <t>AMPATH Associate Director of Research</t>
  </si>
  <si>
    <t>0000-0002-7836-2138</t>
  </si>
  <si>
    <t>Characteristics, outcomes and experiences of HIV infected adults aged 50 years and older in Western kenya</t>
  </si>
  <si>
    <t>C5/017</t>
  </si>
  <si>
    <t>Abayowa</t>
  </si>
  <si>
    <t>Mbada</t>
  </si>
  <si>
    <t>Political Science</t>
  </si>
  <si>
    <t>SSP/13/14/H/0871</t>
  </si>
  <si>
    <t>kmbada@cartafrica.org</t>
  </si>
  <si>
    <t>menteekas@yahoo.com</t>
  </si>
  <si>
    <t>2348137729864</t>
  </si>
  <si>
    <t>M.Sc Political Science</t>
  </si>
  <si>
    <t>Political economy of poverty and health in Ghana and Nigeria: A comparative policy analysis of the Millennium Development Goals.</t>
  </si>
  <si>
    <t>Policy analysis</t>
  </si>
  <si>
    <t>0000-0002-2157-1940</t>
  </si>
  <si>
    <t>JAS 1, 2015 &amp; JAS 4, 2019</t>
  </si>
  <si>
    <t>C5/018</t>
  </si>
  <si>
    <t>Lester</t>
  </si>
  <si>
    <t>Kapanda</t>
  </si>
  <si>
    <t>Epidemeology and Public Health</t>
  </si>
  <si>
    <t>201580013245</t>
  </si>
  <si>
    <t>lkapanda@cartafrica.org</t>
  </si>
  <si>
    <t>lrphiri@medcol.mw</t>
  </si>
  <si>
    <t>+265 994 958 249</t>
  </si>
  <si>
    <t>Exploring the potential drivers of demand and supply for transactional sex and sex work among female sex workers and their clients in Malawi.</t>
  </si>
  <si>
    <t>Prof. Adamson Muula</t>
  </si>
  <si>
    <t>Dr. Chima Izgubara</t>
  </si>
  <si>
    <t xml:space="preserve">Dr. Nicola Desmond </t>
  </si>
  <si>
    <t>0000-0003-2887-2954</t>
  </si>
  <si>
    <t>C5/019</t>
  </si>
  <si>
    <t>Maria</t>
  </si>
  <si>
    <t>Chifuniro</t>
  </si>
  <si>
    <t>Chikalipo</t>
  </si>
  <si>
    <t>Nursing and Midwifery</t>
  </si>
  <si>
    <t>201580013238</t>
  </si>
  <si>
    <t>mchikalipo@cartafrica.org</t>
  </si>
  <si>
    <t>mchikalipo@kcn.unima.mw</t>
  </si>
  <si>
    <t>+ 265 888309781</t>
  </si>
  <si>
    <t>MA Social Development</t>
  </si>
  <si>
    <t>Centering pregnancy: Astrategy in improving maternal and neonatal outcomes among adolescents.</t>
  </si>
  <si>
    <t>Prof. Ellen Chirwa</t>
  </si>
  <si>
    <t>0000-0001-7062-9785</t>
  </si>
  <si>
    <t>Feasibility, acceptability and effectiveness of couple antenatal education in Blantyre, Malawi</t>
  </si>
  <si>
    <t>C5/020</t>
  </si>
  <si>
    <t>Nomathemba</t>
  </si>
  <si>
    <t>Chiwoneso</t>
  </si>
  <si>
    <t>Chandiwana</t>
  </si>
  <si>
    <t>Child and Adolescent Health</t>
  </si>
  <si>
    <t>0403769G</t>
  </si>
  <si>
    <t>nchandiwana@cartafrica.org</t>
  </si>
  <si>
    <t>nomathemba.chandiwana@gmail.com</t>
  </si>
  <si>
    <t>MPH Epidiomology &amp; Biostatistics</t>
  </si>
  <si>
    <t>Impact of strengthening the continuum of care of HIV-infected pregnant and post-natal women and infantsin primary care clinics of South Africa.</t>
  </si>
  <si>
    <t>Prof. Charles S. Chasela</t>
  </si>
  <si>
    <t>Dr. Lee Fairlie</t>
  </si>
  <si>
    <t>Technical advisor</t>
  </si>
  <si>
    <t>WITS RHI</t>
  </si>
  <si>
    <t>0000-0001-7866-2651</t>
  </si>
  <si>
    <t>JAS 4, 2018</t>
  </si>
  <si>
    <t>C5/021</t>
  </si>
  <si>
    <t>Oyewale</t>
  </si>
  <si>
    <t>Mayowa</t>
  </si>
  <si>
    <t>Morakinyo</t>
  </si>
  <si>
    <t>Environmental Health</t>
  </si>
  <si>
    <t>Environmental Health Sciences</t>
  </si>
  <si>
    <t>omorakinyo@cartafrica.org</t>
  </si>
  <si>
    <t>wahlemirax@gmail.com</t>
  </si>
  <si>
    <t>+2348034626106</t>
  </si>
  <si>
    <t>MPH Environmental Health</t>
  </si>
  <si>
    <t>Molecular characterization of bio aerosols associated with sick building syndrome and related health risks in secondary schools in Ibadan,Nigeria.</t>
  </si>
  <si>
    <t>Prof. Ana Godson Rowland</t>
  </si>
  <si>
    <t>0000-0001-5289-9378</t>
  </si>
  <si>
    <t xml:space="preserve">Indoor school building characteristics and molecular profiling of Bioaerosols as predictors of respiratory morbidities among primary school children in Ibadan, Nigeria </t>
  </si>
  <si>
    <t>Indoor Air Quality and Bioaerosols’ Size Distribution as Predictors of Respiratory Morbidities among Pupils in Ibadan North Local Government Area, Oyo State.</t>
  </si>
  <si>
    <t>C5/022</t>
  </si>
  <si>
    <t>Raymond</t>
  </si>
  <si>
    <t>Odokonyero</t>
  </si>
  <si>
    <t>Psychiatry</t>
  </si>
  <si>
    <t>rodokonyero@cartafrica.org</t>
  </si>
  <si>
    <t>rayhaddock@yahoo.com</t>
  </si>
  <si>
    <t>+256701547646</t>
  </si>
  <si>
    <t>Investigating the relationship between parenting styles and coping techniques among parents with their adolescents’problem behavior in post conflict Northern Uganda</t>
  </si>
  <si>
    <t>Prof. Wilson Winston Muhwezi</t>
  </si>
  <si>
    <t>Prof. Seggane Musisi</t>
  </si>
  <si>
    <t>Dr.Akena Dickens Howard</t>
  </si>
  <si>
    <t>C5/023</t>
  </si>
  <si>
    <t>Gift</t>
  </si>
  <si>
    <t>Khangamwa</t>
  </si>
  <si>
    <t>C5/024</t>
  </si>
  <si>
    <t>Masoud</t>
  </si>
  <si>
    <t>Hussein</t>
  </si>
  <si>
    <t>Mahundi</t>
  </si>
  <si>
    <t>C5/025</t>
  </si>
  <si>
    <t>Callen</t>
  </si>
  <si>
    <t>Kwamboka</t>
  </si>
  <si>
    <t>Onyambu</t>
  </si>
  <si>
    <t>C6/001</t>
  </si>
  <si>
    <t>Beatrice</t>
  </si>
  <si>
    <t>Waitherero</t>
  </si>
  <si>
    <t>Maina</t>
  </si>
  <si>
    <t>School of Public Health</t>
  </si>
  <si>
    <t>bmaina@cartafrica.org</t>
  </si>
  <si>
    <t>waithereromaina@yahoo.com; bmaina@aphrc.org</t>
  </si>
  <si>
    <t>+254 (20) 4001000; +254 721 456679</t>
  </si>
  <si>
    <t>MA Population Studies</t>
  </si>
  <si>
    <t>Investigating the social co-construction of masculinity(ies) and sexual development among very young male adolescents in urban slums in Nairobi, Kenya</t>
  </si>
  <si>
    <t>Dr Yandisa Sikweyiya</t>
  </si>
  <si>
    <t>Associate Research Scientist</t>
  </si>
  <si>
    <t>0000-0001-6205-3296</t>
  </si>
  <si>
    <t>C6/002</t>
  </si>
  <si>
    <t>Betty</t>
  </si>
  <si>
    <t>Karimi</t>
  </si>
  <si>
    <t>Mwiti</t>
  </si>
  <si>
    <t>Design</t>
  </si>
  <si>
    <t>School of the Arts and Design</t>
  </si>
  <si>
    <t>B80/51242/2016</t>
  </si>
  <si>
    <t>bmwiti@cartafrica.org</t>
  </si>
  <si>
    <t>mwiti.bk@gmail.com</t>
  </si>
  <si>
    <t>+254 722 694853</t>
  </si>
  <si>
    <t>MA Design</t>
  </si>
  <si>
    <t>ACTION TO HEALTH:  DECREASING THE INCIDENCE OF LIFESTYLE DISEASES  IN  INFORMAL SETTLEMENTS IN NAIROBI, KENYA THROUGH A POPULATION-LED COMMUNICATION STRATEGY</t>
  </si>
  <si>
    <t>Dr. Lilac A. Osanjo</t>
  </si>
  <si>
    <t>Dr. Ambole Amollo Lorraine</t>
  </si>
  <si>
    <t>0000-0001-7064-8003</t>
  </si>
  <si>
    <t>Action to health: Decreasing the incidence of lifestyle diseases in informal settlement in Nairobi through a population led communication strategy</t>
  </si>
  <si>
    <t>Bottom-Up Approach: A community-Led Intervention in fighting lifestyle diseases in Urban informal settlements in Nairobi, Kenya</t>
  </si>
  <si>
    <t>C6/003</t>
  </si>
  <si>
    <t>Chimwemwe</t>
  </si>
  <si>
    <t>Chikoko</t>
  </si>
  <si>
    <t>Kwanjo-Banda</t>
  </si>
  <si>
    <t>Medical and Surgical Nursing</t>
  </si>
  <si>
    <t>201680013682</t>
  </si>
  <si>
    <t>cbanda@cartafrica.org</t>
  </si>
  <si>
    <t>joychikoko@yahoo.co.uk</t>
  </si>
  <si>
    <t>+265884711313</t>
  </si>
  <si>
    <t>Personal, behavioural and environmental factors associated with self-management among diabetic patients attending Queen Elizabeth Central Clinical research diabetes clinic in Malawi: a mixed methods study</t>
  </si>
  <si>
    <t>Prof. Moffat Nyirenda</t>
  </si>
  <si>
    <t>Dr. Belinda Gombachika</t>
  </si>
  <si>
    <t>MALAWI LIVERPOOL WELCOME TRUST CLINICAL RESEARCH PROGRAM (2021)</t>
  </si>
  <si>
    <t>0000-0001-9337-3583</t>
  </si>
  <si>
    <t xml:space="preserve">A mixed methods study on diabetes self management and social cognitive constructs at Queen Elizabeth Cantral Clinical research, Blantyre </t>
  </si>
  <si>
    <t>WT-DELTAS</t>
  </si>
  <si>
    <t>C6/004</t>
  </si>
  <si>
    <t>Oluwaseyi</t>
  </si>
  <si>
    <t>Dolapo</t>
  </si>
  <si>
    <t>Somefun</t>
  </si>
  <si>
    <t>Dept of Demography and Population studies</t>
  </si>
  <si>
    <t>single</t>
  </si>
  <si>
    <t>dsomefun@cartafrica.org</t>
  </si>
  <si>
    <t>seyi.somefun@gmail.com</t>
  </si>
  <si>
    <t>+27788552595</t>
  </si>
  <si>
    <t>Master Demography &amp; Population Studies</t>
  </si>
  <si>
    <t xml:space="preserve">Beyond Risk: Understanding a Framework for Improving Adolescents' Sexual Health in Nigeria </t>
  </si>
  <si>
    <t>Prof. Clifford Odimegwu</t>
  </si>
  <si>
    <t>Research Associate</t>
  </si>
  <si>
    <t>UNIVERSITY OF WESTERN CAPE, SOUTH AFRICA</t>
  </si>
  <si>
    <t>0000-0002-3842-2685</t>
  </si>
  <si>
    <t>Beyond Risk: Understanding a framework for improving adolescents's sexual health in Nigeria</t>
  </si>
  <si>
    <t>C6/005</t>
  </si>
  <si>
    <t>Valens</t>
  </si>
  <si>
    <t>Mbarushimana</t>
  </si>
  <si>
    <t>vmbarushimana@cartafrica.org</t>
  </si>
  <si>
    <t>mbavalens@gmail.com; vmbarushimana@ur.ac.rw; mbavalens@yahoo.fr; vmbarushimana@nursph.org</t>
  </si>
  <si>
    <t>+250788490718</t>
  </si>
  <si>
    <t>Early adolescents' knowledge, beliefs and behaviors regarding gender and sexuality in Rwanda: implications for their sexual experiences and health outcomes.</t>
  </si>
  <si>
    <t>Daphney Conco</t>
  </si>
  <si>
    <t>Dr. Laetitia Nyirazinyoye</t>
  </si>
  <si>
    <t>0000-0002-9700-0343</t>
  </si>
  <si>
    <t>Early adolescents' knoledge, beliefs and behaviors regarding gender and sexuality in Rwanda: implications for their sexual experiences and health outcomes</t>
  </si>
  <si>
    <t>C6/006</t>
  </si>
  <si>
    <t>Eniola</t>
  </si>
  <si>
    <t>Bamgboye</t>
  </si>
  <si>
    <t>ebamgboye@cartafrica.org</t>
  </si>
  <si>
    <t>dr_enip@yahoo.co.uk</t>
  </si>
  <si>
    <t>+234 8029537711</t>
  </si>
  <si>
    <t>M.Sc Epidemiology &amp; Bio Statistics</t>
  </si>
  <si>
    <t>Modeling the effect of HIV on the survival of multi drug resistant tuberculosis co infected patients in Oyo State, South Western Nigeria.</t>
  </si>
  <si>
    <t>Dr. Ikeoluwapo  Ajayi</t>
  </si>
  <si>
    <t>Lecturer 1</t>
  </si>
  <si>
    <t>0000-0003-0500-8557</t>
  </si>
  <si>
    <t>Modelling the effect of HIV Co-infection on the survival of patients with multidrugs resistant Tuberculosis in Oyo State, Southern Western, Nigeria</t>
  </si>
  <si>
    <t>WT -DELTAS</t>
  </si>
  <si>
    <t>C6/007</t>
  </si>
  <si>
    <t>Nomfundo</t>
  </si>
  <si>
    <t>Nzuza</t>
  </si>
  <si>
    <t>Moroe</t>
  </si>
  <si>
    <t>Audiology</t>
  </si>
  <si>
    <t>Speech Pathology and Audiology</t>
  </si>
  <si>
    <t>0103374D</t>
  </si>
  <si>
    <t xml:space="preserve">fmoroe@cartafrica.org </t>
  </si>
  <si>
    <t>nomfundo.moroe7@gmail.com</t>
  </si>
  <si>
    <t>+27823178862</t>
  </si>
  <si>
    <t>MA Audiology</t>
  </si>
  <si>
    <t>Occupational Noise-Induced Hearing Loss in South African Large Scale Mines: From policy formulation to implementation and monitoring</t>
  </si>
  <si>
    <t>Prof. KatijahKhoza-Shangase</t>
  </si>
  <si>
    <t>0000-0001-7186-5632</t>
  </si>
  <si>
    <t xml:space="preserve">Occupational Noise-induced hearing loss in South African Large Scale Mines: From policy formulation to implementation and monitoring </t>
  </si>
  <si>
    <t>Occupational Noise-Induced Hearing Loss in South African Large Scale Mines: From policy
formulation to implementation and monitoring</t>
  </si>
  <si>
    <t>C6/008</t>
  </si>
  <si>
    <t>Godwin</t>
  </si>
  <si>
    <t>Anywar</t>
  </si>
  <si>
    <t>Botany</t>
  </si>
  <si>
    <t>Plant Sciences, Microbiology &amp; Biotechnology</t>
  </si>
  <si>
    <t>2015/HD13/18793U</t>
  </si>
  <si>
    <t>ganywar@cartafrica.org</t>
  </si>
  <si>
    <t>godwinanywar@gmail.com</t>
  </si>
  <si>
    <t>+256 702983410</t>
  </si>
  <si>
    <t>M.Sc Botany</t>
  </si>
  <si>
    <t>Antiviral, immunomodulatory and phytochemical profiles of medicinal plants used by traditional medicine practitioners for the treatment of HIV/AIDS in Uganda</t>
  </si>
  <si>
    <t>Ass. Prof. Kakudidi Eseszah</t>
  </si>
  <si>
    <t>Ass. Prof. Byamukama Robert</t>
  </si>
  <si>
    <t xml:space="preserve">Prof. Dr. Emmrich Frank, Fraunhofer </t>
  </si>
  <si>
    <t>other</t>
  </si>
  <si>
    <t xml:space="preserve"> Appointed as a Review editor in the Journal Frontiers in Pharmacology-Ethnopharmacology Section.</t>
  </si>
  <si>
    <t>0000-0003-0926-1832</t>
  </si>
  <si>
    <t>Ethnopharmacogology, cytotoxicity, antiviral and immunodulatory profiles of medical plant species used by herbalists in treating people living with HIV/AIDS in Uganda</t>
  </si>
  <si>
    <t>WT -DELTAS/DAAD</t>
  </si>
  <si>
    <t>C6/009</t>
  </si>
  <si>
    <t>Olugbenga</t>
  </si>
  <si>
    <t>Abe</t>
  </si>
  <si>
    <t>DEMOGRAPHY AND SOCIAL STATISTICS</t>
  </si>
  <si>
    <t>SSP15/16/R/0003</t>
  </si>
  <si>
    <t>jabe@cartafrica.org</t>
  </si>
  <si>
    <t>abegbenga7@gmail.com</t>
  </si>
  <si>
    <t>+2348034460713</t>
  </si>
  <si>
    <t>Masters in Demography and Social Statistics</t>
  </si>
  <si>
    <t>Labour Force Disengagement Transitions and Quality of Life of Older Persons in Formal Organisations in Osun State, Nigeria</t>
  </si>
  <si>
    <t>Prof. Akinyemi Ibukun Akanni</t>
  </si>
  <si>
    <t>Dr. Oyedokun Olugbenga Amos</t>
  </si>
  <si>
    <t xml:space="preserve">AQUATECH COLLEGE OF AGRICULTURE </t>
  </si>
  <si>
    <t>0000-0002-6312-0195</t>
  </si>
  <si>
    <t>Labour force disengagement transitions and quality of life of older persons in formal organisations in Osun State, Nigeria</t>
  </si>
  <si>
    <t>C6/010</t>
  </si>
  <si>
    <t>Justin</t>
  </si>
  <si>
    <t>Kumala</t>
  </si>
  <si>
    <t>Biomedical research</t>
  </si>
  <si>
    <t>Wits Research institute for Malaria (WRIM)</t>
  </si>
  <si>
    <t>jkumala@cartafrica.org</t>
  </si>
  <si>
    <t>justinkumala@yahoo.com</t>
  </si>
  <si>
    <t>+27711374112</t>
  </si>
  <si>
    <t>The impact of insecticide resistance on malaria vector control in Chikwawa, Southern Malawi</t>
  </si>
  <si>
    <t>Prof. Maureen Coetzee</t>
  </si>
  <si>
    <t>Dr. Themba Mzilahowa</t>
  </si>
  <si>
    <t>Research Assistant</t>
  </si>
  <si>
    <t>0000-0001-6357-9441</t>
  </si>
  <si>
    <t>The efect of insecticide resistance on malaria vector control in Chikwawa, Southern Malawi</t>
  </si>
  <si>
    <t>The effect of insecticide resistance on Malaria vector control in Chikwawa, Southern Malawi</t>
  </si>
  <si>
    <t>C6/011</t>
  </si>
  <si>
    <t>Joan</t>
  </si>
  <si>
    <t>Nankya</t>
  </si>
  <si>
    <t>Mutyoba</t>
  </si>
  <si>
    <t>Epidemiology &amp; Biostatistics</t>
  </si>
  <si>
    <t>2014/HD07/18654U</t>
  </si>
  <si>
    <t>jmutyoba@cartafrica.org</t>
  </si>
  <si>
    <t>eron.jm@hotmail.com</t>
  </si>
  <si>
    <t>+256 772 324 309</t>
  </si>
  <si>
    <t>MS Epidemiology &amp; Biostatistics</t>
  </si>
  <si>
    <t>Hepatitis B Among Pregnant Women:Epidemiology, Knowledge, perceptions and behavioral intentions</t>
  </si>
  <si>
    <t>Professor Ponsiano Ocama</t>
  </si>
  <si>
    <t>Assoc. Professor Frederick Makumbi</t>
  </si>
  <si>
    <t>0000-0002-0661-5933</t>
  </si>
  <si>
    <t>Hepatitis B among pregnant women: Epidemiology, knowledge, perceptions and behavioral intentions</t>
  </si>
  <si>
    <t>Hepatitis B among Ugandan pregnant women: Studies on Epidemiology, Knowledge, Perceptions and Behavioural Intentions</t>
  </si>
  <si>
    <t>C6/012</t>
  </si>
  <si>
    <t>Kudus</t>
  </si>
  <si>
    <t>Oluwatoyin</t>
  </si>
  <si>
    <t>Adebayo</t>
  </si>
  <si>
    <t>kadebayo@cartafrica.org</t>
  </si>
  <si>
    <t>oluwatoyinkudus@gmail.com</t>
  </si>
  <si>
    <t>+2348029516738</t>
  </si>
  <si>
    <t>M.Sc Sociology</t>
  </si>
  <si>
    <t>Migration and settlement experiences of Nigerians in Guangzhou, China</t>
  </si>
  <si>
    <t>Prof Omololu O. Femi</t>
  </si>
  <si>
    <t>Tutorial Assistant</t>
  </si>
  <si>
    <t>Research Fellow I</t>
  </si>
  <si>
    <t>0000-0002-3746-4963</t>
  </si>
  <si>
    <t>International migration and settlement experiences of Nigerians in Guangzhou, China</t>
  </si>
  <si>
    <t>C6/013</t>
  </si>
  <si>
    <t>Kolawole</t>
  </si>
  <si>
    <t>Aliyu</t>
  </si>
  <si>
    <t>Sociology and Anthropology</t>
  </si>
  <si>
    <t>SSP15/16/R/0083</t>
  </si>
  <si>
    <t>kaliyu@cartafrica.org</t>
  </si>
  <si>
    <t>aliyukola@gmail.com</t>
  </si>
  <si>
    <t>+2348060100021</t>
  </si>
  <si>
    <t>M.Sc Sociology &amp; Anthropology</t>
  </si>
  <si>
    <t>Socio-ecological Factors Influencing Parent-adolescent Communication on Sexual and Reproductive Health Issues in Selected Slum Communities of Ibadan, Southwest, Nigeria</t>
  </si>
  <si>
    <t>Prof. Anna Baranowska-Rataj</t>
  </si>
  <si>
    <t xml:space="preserve">Senior Lecturer </t>
  </si>
  <si>
    <t>0000-0001-7896-1061</t>
  </si>
  <si>
    <t>Socio -ecological factors influencing parent -adolescent Communication on sexual and reproductive Health issues in selected slum cCommunities of Ibadan, Southwest, Nigeria</t>
  </si>
  <si>
    <t>C6/014</t>
  </si>
  <si>
    <t>Khumbo</t>
  </si>
  <si>
    <t>Kalulu</t>
  </si>
  <si>
    <t>Engineering</t>
  </si>
  <si>
    <t>PhD/13/MPL/001</t>
  </si>
  <si>
    <t>kkalulu@cartafrica.org</t>
  </si>
  <si>
    <t>kmkalulu@gmail.com</t>
  </si>
  <si>
    <t>+265 999 691 961</t>
  </si>
  <si>
    <t>M.BA, Masters in Integrated Water Resources</t>
  </si>
  <si>
    <t>Improving resource efficiency in treatment of faecal sludge from unplanned settlements of in the cities of Malawi</t>
  </si>
  <si>
    <t>Asso. Prof. Bernard Thole (PhD)</t>
  </si>
  <si>
    <t xml:space="preserve">Ass. Prof. Theresa Mkandawire (PhD) </t>
  </si>
  <si>
    <t xml:space="preserve">Prof. Grant Kululanga (PhD) </t>
  </si>
  <si>
    <t>0000-0001-9841-9173</t>
  </si>
  <si>
    <t>C6/015</t>
  </si>
  <si>
    <t>Mumuni</t>
  </si>
  <si>
    <t>Adejumo</t>
  </si>
  <si>
    <t>madejumo@cartafrica.org</t>
  </si>
  <si>
    <t>adejumo_mumuni@yahoo.com</t>
  </si>
  <si>
    <t>+234 8050821482</t>
  </si>
  <si>
    <t>Improving greywater quality and Harnessing Water Resources through Algae Based Technology in a Low to Middle-Income Community in South-West Nigeria</t>
  </si>
  <si>
    <t>Dr. Elizabeth O. OLORUNTOBA</t>
  </si>
  <si>
    <t>Prof. M.K.C. SRIDHAR</t>
  </si>
  <si>
    <t>0000-0003-4797-7508</t>
  </si>
  <si>
    <t>Improving greywater quality and harnessing water resources through algae based technology in Low to Middle income community in South West Nigeria</t>
  </si>
  <si>
    <t>C6/016</t>
  </si>
  <si>
    <t>Macellina</t>
  </si>
  <si>
    <t>Yinyinade</t>
  </si>
  <si>
    <t>Ijadunola</t>
  </si>
  <si>
    <t>CLP/13/14/H/2482</t>
  </si>
  <si>
    <t>mijadunola@cartafrica.org</t>
  </si>
  <si>
    <t>yijadun@yahoo.com</t>
  </si>
  <si>
    <t>+234 803 706 2008</t>
  </si>
  <si>
    <t>CHARACTERISTICS OF SKIPPED GENERATION HOUSEHOLDS AND HEALTH OF ADOLESCENTS IN IFE-IJESA ZONE, OSUN STATE, NIGERIA.</t>
  </si>
  <si>
    <t>Prof. Adesegun O. Fatusi</t>
  </si>
  <si>
    <t>Dr. Olapeju A. Esimai</t>
  </si>
  <si>
    <t>0000-0002-4838-0431</t>
  </si>
  <si>
    <t>Characteristics of skipped generation houseolds and health of adolescents in Ife-Ijesa Nigeria: Implications for grandparents and adolescent Health</t>
  </si>
  <si>
    <t>C6/017</t>
  </si>
  <si>
    <t>Marie Chantal</t>
  </si>
  <si>
    <t>Uwimana</t>
  </si>
  <si>
    <t>Midwifery</t>
  </si>
  <si>
    <t>Nursing Education</t>
  </si>
  <si>
    <t>muwimana@cartafrica.org</t>
  </si>
  <si>
    <t>uwimac@yahoo.fr</t>
  </si>
  <si>
    <t>+250(0) 788 527 435</t>
  </si>
  <si>
    <t>Master of Nursing Management</t>
  </si>
  <si>
    <t>DEVELOPING AND PILOT TESTING OF A LABOUR SUPPORT INTERVENTION BY NURSES AND MIDWIVES AT PUBLIC HEALTH FACILITIES IN RWANDA</t>
  </si>
  <si>
    <t>Dr. Gorrette Nalwadda K</t>
  </si>
  <si>
    <t>Prof. Nazarius Mbona T</t>
  </si>
  <si>
    <t>Head of Midwifery</t>
  </si>
  <si>
    <t>0000-0001-6105-2611</t>
  </si>
  <si>
    <t>Measuring the importance of labour support practice for mothers and nurses and midwives at public health facilities in Rwanda</t>
  </si>
  <si>
    <t>C6/018</t>
  </si>
  <si>
    <t>Wanjira</t>
  </si>
  <si>
    <t>Njue-Kamau</t>
  </si>
  <si>
    <t>COMMUNITY HEALTH</t>
  </si>
  <si>
    <t>COMMUNITY HEALTH NURSING</t>
  </si>
  <si>
    <t>H80/50154/2015</t>
  </si>
  <si>
    <t>mwanjira@cartafrica.org</t>
  </si>
  <si>
    <t>mwkamau@gmail.com</t>
  </si>
  <si>
    <t>+254 727 736810</t>
  </si>
  <si>
    <t>Msc. Public Health</t>
  </si>
  <si>
    <t>Iron and Folic Acid Supplementation (IFAS) among pregnant women: A community based approach in Kiambu County</t>
  </si>
  <si>
    <t>Dr. Waithira Mirie</t>
  </si>
  <si>
    <t xml:space="preserve">Dr. Samuel T. Kimani  </t>
  </si>
  <si>
    <t> 0000-0002-4167-3549</t>
  </si>
  <si>
    <t>Iron and folic acid supplementation (IFAS) among pregnant women: A community based approach in Kiambu County</t>
  </si>
  <si>
    <t>C6/019</t>
  </si>
  <si>
    <t>Makhosazane</t>
  </si>
  <si>
    <t>Nomhle</t>
  </si>
  <si>
    <t>Khoza</t>
  </si>
  <si>
    <t>Clinical Medicine</t>
  </si>
  <si>
    <t>Wits Reproductive Health &amp; HIV Institute</t>
  </si>
  <si>
    <t>nkhoza@cartafrica.org</t>
  </si>
  <si>
    <t>nomhle@tuks.co.za; u21128716@tuks.co.za</t>
  </si>
  <si>
    <t>+27765125071</t>
  </si>
  <si>
    <t>MA Research Psychology</t>
  </si>
  <si>
    <t>The use of cash transfers for cash outcomes: exploring the influence of gender</t>
  </si>
  <si>
    <t>Catherine MacPhail</t>
  </si>
  <si>
    <t>Prof. Delany-Moretlwe</t>
  </si>
  <si>
    <t>Honorary Researcher</t>
  </si>
  <si>
    <t>0000-0003-1312-7783</t>
  </si>
  <si>
    <t>The social consequences of cash transfers on adolescent recipients and their relationships</t>
  </si>
  <si>
    <t>Exploring the social consequences of cash transfers on adolescent recipients and their relationships</t>
  </si>
  <si>
    <t>C6/020</t>
  </si>
  <si>
    <t>Aanuoluwapo</t>
  </si>
  <si>
    <t>Omobolanle</t>
  </si>
  <si>
    <t>Olajubu</t>
  </si>
  <si>
    <t>Bmsp13/14/H/0861</t>
  </si>
  <si>
    <t>oolajubu@cartafrica.org</t>
  </si>
  <si>
    <t>bolajubu@gmail.com</t>
  </si>
  <si>
    <t>+234 8062784468</t>
  </si>
  <si>
    <t>M.Sc Community Health</t>
  </si>
  <si>
    <t>Impact of a Mobile Health Intervention on Uptake of Postnatal Care Services and Related Outcomes among Mothers in Osun State, Nigeria</t>
  </si>
  <si>
    <t>Prof. R. B. Fajemilehin</t>
  </si>
  <si>
    <t>Prof. B. S. Afolabi</t>
  </si>
  <si>
    <t>0000-0001-9617-8660</t>
  </si>
  <si>
    <t>Impact Of A Mobile Health Intervention On Uptake Of Postnatal Care Services And Related Outcomes Among Mothers In Osun State, Nigeria.</t>
  </si>
  <si>
    <t>C6/021</t>
  </si>
  <si>
    <t>Olivia</t>
  </si>
  <si>
    <t>Millicent Awino</t>
  </si>
  <si>
    <t>Osiro</t>
  </si>
  <si>
    <t>Restorative and Preventive dentistry</t>
  </si>
  <si>
    <t>Conservative and Prosthetic Dentistry</t>
  </si>
  <si>
    <t>V91/51081/2016</t>
  </si>
  <si>
    <t>oosiro@cartafrica.org</t>
  </si>
  <si>
    <t>oaosiro@uonbi.ac.ke</t>
  </si>
  <si>
    <t>+254 722 861488</t>
  </si>
  <si>
    <t>M.Sc Dental Materials</t>
  </si>
  <si>
    <t>Development of a glass ionomer cement using fluorspar from Kerio Valley and other raw materials in Kenya</t>
  </si>
  <si>
    <t>experimental model</t>
  </si>
  <si>
    <t>Prof. David Kinuthia Kariuki</t>
  </si>
  <si>
    <t>Dr. Elizabeth Dimba</t>
  </si>
  <si>
    <t>Prof. Loice Gathece</t>
  </si>
  <si>
    <t>Chairman of Department of Conservative and Prosthetic Dentistry  (Sep, 2020)</t>
  </si>
  <si>
    <t>0000-0002-0095-4694</t>
  </si>
  <si>
    <t>Development of a prototype for a restorative dental cement in Kenya</t>
  </si>
  <si>
    <t>JAS 1, 2016</t>
  </si>
  <si>
    <t>C6/022</t>
  </si>
  <si>
    <t>Olutoyin</t>
  </si>
  <si>
    <t>Olubunmi</t>
  </si>
  <si>
    <t>Sekoni</t>
  </si>
  <si>
    <t>Not yet available</t>
  </si>
  <si>
    <t>osekoni@cartafrica.org</t>
  </si>
  <si>
    <t>t1toyin@yahoo.com</t>
  </si>
  <si>
    <t>+234-803-357-9048</t>
  </si>
  <si>
    <t>Structural factors associated with sexual risk behaviour among Out-of-School adolescents in an Urban slum in South West Nigeria</t>
  </si>
  <si>
    <t>Prof. Christofides Nicola</t>
  </si>
  <si>
    <t>Prof. Mall Sumaya</t>
  </si>
  <si>
    <t>0000-0001-6993-1100</t>
  </si>
  <si>
    <t>C6/023</t>
  </si>
  <si>
    <t>Mpho</t>
  </si>
  <si>
    <t>Primrose</t>
  </si>
  <si>
    <t>Molete</t>
  </si>
  <si>
    <t>Oral Health</t>
  </si>
  <si>
    <t>9200430H</t>
  </si>
  <si>
    <t>pmpho@cartafrica.org</t>
  </si>
  <si>
    <t>mpho.molete@wits.ac.za</t>
  </si>
  <si>
    <t>0027 647523860</t>
  </si>
  <si>
    <t>Master in Dentistry, M.Sc Dental Public health</t>
  </si>
  <si>
    <t>Extent of oral health service integration into the school health program in the Tshwane District.</t>
  </si>
  <si>
    <t>Prof. Aimee Stewart</t>
  </si>
  <si>
    <t>Specialist in Community Dentistry</t>
  </si>
  <si>
    <t>Registered Specialist</t>
  </si>
  <si>
    <t>0000-0001-9227-3927</t>
  </si>
  <si>
    <t>Schoolbased oral health programmes in Tshwane District of Gauteng: Scope, implemntation and outcomes</t>
  </si>
  <si>
    <t>School-based oral health programmes in the Tshwane District of Gauteng: scope, implementation and outcomes.'</t>
  </si>
  <si>
    <t>C6/024</t>
  </si>
  <si>
    <t>Tutu</t>
  </si>
  <si>
    <t>Said</t>
  </si>
  <si>
    <t>Mzee</t>
  </si>
  <si>
    <t>Molecular genetics</t>
  </si>
  <si>
    <t>Molecular biology and biotechnology</t>
  </si>
  <si>
    <t>2016-07-00173</t>
  </si>
  <si>
    <t>stutu@cartafrica.org</t>
  </si>
  <si>
    <t>tmzee@ihi.or.tz</t>
  </si>
  <si>
    <t>+255713869915</t>
  </si>
  <si>
    <t>M.SC Biotechnology</t>
  </si>
  <si>
    <t xml:space="preserve">Molecular epidemiology of antibiotic resistant bacteria and their interaction mechanisms in human, livestock and environment.  </t>
  </si>
  <si>
    <t>Dr. Rose J Masalu</t>
  </si>
  <si>
    <t>Quality Assurance Officer</t>
  </si>
  <si>
    <t>0000-0002-5918-0574</t>
  </si>
  <si>
    <t>Molecular epidemiology of Antibiotic resistant S.aureaus in Livestock and their human contacts</t>
  </si>
  <si>
    <t>C6/025</t>
  </si>
  <si>
    <t>Edwin</t>
  </si>
  <si>
    <t>Kipkosgei</t>
  </si>
  <si>
    <t>Cheruiyot Sang</t>
  </si>
  <si>
    <t>Biostatistics</t>
  </si>
  <si>
    <t>Public and Population Health</t>
  </si>
  <si>
    <t>esang@cartafrica.org</t>
  </si>
  <si>
    <t>edwin.ampath@gmail.com</t>
  </si>
  <si>
    <t>+254711531441</t>
  </si>
  <si>
    <t>C7/001</t>
  </si>
  <si>
    <t>Abigail</t>
  </si>
  <si>
    <t>Ruth</t>
  </si>
  <si>
    <t>Dreyer</t>
  </si>
  <si>
    <t>Medical Education</t>
  </si>
  <si>
    <t>adreyer@cartafrica.org</t>
  </si>
  <si>
    <t>abigaildreyer@gmail.com</t>
  </si>
  <si>
    <t>+27 116152976</t>
  </si>
  <si>
    <t>Masters of Public Health</t>
  </si>
  <si>
    <t>Comparative analysis of decentralised training platforms in undergraduate medical education at four South African universities</t>
  </si>
  <si>
    <t xml:space="preserve">Prof. Laetitia Rispel  </t>
  </si>
  <si>
    <t>0000-0002-0499-0094</t>
  </si>
  <si>
    <t>A comparative study of decentralized training platforms in undergraduate medical education at four South African Universities</t>
  </si>
  <si>
    <t>A comparative study of decentralised training platforms in undergraduate medical education at four South African universities</t>
  </si>
  <si>
    <t>C7/002</t>
  </si>
  <si>
    <t>Alexander</t>
  </si>
  <si>
    <t>Kagaha</t>
  </si>
  <si>
    <t>Sociology and Social Anthropology</t>
  </si>
  <si>
    <t>akagaha@cartafrica.org</t>
  </si>
  <si>
    <t>akagaha@gmail.com</t>
  </si>
  <si>
    <t>+256772419211</t>
  </si>
  <si>
    <t>MA Sociology; Msc. Development Management</t>
  </si>
  <si>
    <t>The Power Discourse in Health Services Uptake: A case of Maternal and Child Health services uptake in Eastern Uganda</t>
  </si>
  <si>
    <t>Prof. Eleanor Manderson</t>
  </si>
  <si>
    <t xml:space="preserve">Assistant Lecturer </t>
  </si>
  <si>
    <t>0000-0002-7787-8597</t>
  </si>
  <si>
    <t>Policy and Practice of Abortion Care in Eastern Uganda</t>
  </si>
  <si>
    <t>Policy and Practice of Abortion care in Eastern Uganda</t>
  </si>
  <si>
    <t xml:space="preserve">PhD Research and dissertation writing </t>
  </si>
  <si>
    <t>C7/003</t>
  </si>
  <si>
    <t>Abiola</t>
  </si>
  <si>
    <t>Olubusola</t>
  </si>
  <si>
    <t>Komolafe</t>
  </si>
  <si>
    <t>Department of Nursing Science</t>
  </si>
  <si>
    <t>BMSP15/16/H/0919</t>
  </si>
  <si>
    <t>akomolafe@cartafrica.org</t>
  </si>
  <si>
    <t>abiolakomolafe2016@gmail.com</t>
  </si>
  <si>
    <t>XESC</t>
  </si>
  <si>
    <t>MSc. (Nursing), OAU</t>
  </si>
  <si>
    <t>Digital Enabled Intervention for Improved Data Capture among Nurses in Perinatal Care in Selected Health Care Facilities in Osun State</t>
  </si>
  <si>
    <t xml:space="preserve">Prof. Irinoye Oladunni Omolola </t>
  </si>
  <si>
    <t>Instructor</t>
  </si>
  <si>
    <t>0000-0002-2123-7782</t>
  </si>
  <si>
    <t>Determinants of Implementation Success of Emergency Obstetric and Neonatal Care in Selected Health Facilities in Osun State, Nigeria</t>
  </si>
  <si>
    <t>C7/004</t>
  </si>
  <si>
    <t>Blessings</t>
  </si>
  <si>
    <t>Nyasilia Kaunda</t>
  </si>
  <si>
    <t>Kaunda-Khangamwa</t>
  </si>
  <si>
    <t>Medical Anthropology</t>
  </si>
  <si>
    <t>bkaunda@cartafrica.org</t>
  </si>
  <si>
    <t>b.n.kaunda@gmail.com</t>
  </si>
  <si>
    <t>+ 265 888 554052</t>
  </si>
  <si>
    <t>Master of Science in Medical Anthropology</t>
  </si>
  <si>
    <t>Sexuality and reproductive health needs of adolescents living with HIV in Malawi: An anthropological study of teen club members and non-members</t>
  </si>
  <si>
    <t>Prof. Munthali, Alister</t>
  </si>
  <si>
    <t>Dr. Chipeta, Effie</t>
  </si>
  <si>
    <t>Research Fellow</t>
  </si>
  <si>
    <t>0000-0001-7345-9427</t>
  </si>
  <si>
    <t>Sexual and reproductive health, service use and resilience among adolescents in urban Blantyre</t>
  </si>
  <si>
    <t>I work as a research scientist in a research institution and they cannot afford to employ me while studying for the PhD.</t>
  </si>
  <si>
    <t>C7/005</t>
  </si>
  <si>
    <t>Banamwana</t>
  </si>
  <si>
    <t>Environmental Studies</t>
  </si>
  <si>
    <t>cbanamwana@cartafrica.org</t>
  </si>
  <si>
    <t>banacele@yahoo.fr</t>
  </si>
  <si>
    <t>+250785160088</t>
  </si>
  <si>
    <t>Biodiversity Concervation Sciences</t>
  </si>
  <si>
    <t xml:space="preserve">The use of Ecological Sanitation (EcoSan) latrines towards sustainable economics in Rwanda </t>
  </si>
  <si>
    <t xml:space="preserve">Dr. David Musoke, PhD </t>
  </si>
  <si>
    <t xml:space="preserve"> Assoc. Prof. Nazarius Mbona Tumwesigye</t>
  </si>
  <si>
    <t>Assoc.Prof.Theoneste Ntakirutimana</t>
  </si>
  <si>
    <t xml:space="preserve">0000-0002-2817-2926 </t>
  </si>
  <si>
    <t>Ecological sanitation technology uptake and health risks among users of its products in Burera District, Rwanda</t>
  </si>
  <si>
    <t>WT-DELTAS/DAAD</t>
  </si>
  <si>
    <t>C7/006</t>
  </si>
  <si>
    <t>Catherine</t>
  </si>
  <si>
    <t>Mawia</t>
  </si>
  <si>
    <t>Musyoka</t>
  </si>
  <si>
    <t>Clinical Psychology</t>
  </si>
  <si>
    <t>Department of Psychiatry</t>
  </si>
  <si>
    <t>cmusyoka@cartafrica.org</t>
  </si>
  <si>
    <t>camulundu2011@gmail.com</t>
  </si>
  <si>
    <t>+254 721 723514, +254 720 326 306</t>
  </si>
  <si>
    <t>Master of Science Clinical Psychology</t>
  </si>
  <si>
    <t>Evaluating the Effectiveness of Peer Mentorship Programs in the Prevention of Alcohol and Drug Abuse among Students at the University of Nairobi</t>
  </si>
  <si>
    <t>Dr. Muthoni Mathai</t>
  </si>
  <si>
    <t>Dr William Byansi</t>
  </si>
  <si>
    <t>Dr Thomas Crea</t>
  </si>
  <si>
    <t>Clinical Psychologist</t>
  </si>
  <si>
    <t>Clinical Psychologist &amp; ADAP Program Coordinator</t>
  </si>
  <si>
    <t>0000-0001-6669-9860</t>
  </si>
  <si>
    <t>Prevention of Alcohol and Substance Abuse: mHealth Technology Based Peer Mentoring Among University of Nairobi Students</t>
  </si>
  <si>
    <t>C7/007</t>
  </si>
  <si>
    <t>Olubukola</t>
  </si>
  <si>
    <t>Cadmus</t>
  </si>
  <si>
    <t>Community Medicine</t>
  </si>
  <si>
    <t>colubukola@cartafrica.org</t>
  </si>
  <si>
    <t>eniyolacadmus@gmail.com</t>
  </si>
  <si>
    <t>+234802360510</t>
  </si>
  <si>
    <t>Feasibility and preferences of older persons in Oyo State Nigeria regarding ageing in place: A Rural-Urban Comparison</t>
  </si>
  <si>
    <t>Prof. Eme Owoaje Theodara</t>
  </si>
  <si>
    <t>Dr Adebusoye Adekunle Lawrence</t>
  </si>
  <si>
    <t>0000-0002-0201-1462</t>
  </si>
  <si>
    <t>An exploration of models for community care and desire to Age in Place among older persons in Oyo State, South Western Nigeria</t>
  </si>
  <si>
    <t>Unmet Needs for Informal Support and Their Health Implications for Older Adults in Oyo State, Nigeria</t>
  </si>
  <si>
    <t>C7/008</t>
  </si>
  <si>
    <t>Wanangwa</t>
  </si>
  <si>
    <t>Chimwaza</t>
  </si>
  <si>
    <t>Manda</t>
  </si>
  <si>
    <t>wmanda@cartafrica.org</t>
  </si>
  <si>
    <t>wchimwaza@medcol.mw</t>
  </si>
  <si>
    <t>+265999445465</t>
  </si>
  <si>
    <t>Lived Experiences of Couple Adopters of Modern Contraceptive Methods: Husbands’ Perspectives</t>
  </si>
  <si>
    <t>Associate Professor Yandisa Sikweyiya</t>
  </si>
  <si>
    <t>Associate Professor Mphatso Kamndaya</t>
  </si>
  <si>
    <t>Research Coordinator</t>
  </si>
  <si>
    <t>Research coordinator</t>
  </si>
  <si>
    <t>0000-0001-8061-8457</t>
  </si>
  <si>
    <t>Social Support and Sexual Health among Very Young adolescent girls in two Districts in Malawi: A Narrative Inquiry</t>
  </si>
  <si>
    <t>Social support and sexual health among very young adolescent girls in two districts in Malawi: A narrative inquiry</t>
  </si>
  <si>
    <t>JAS 1&amp;2, 2017</t>
  </si>
  <si>
    <t>C7/009</t>
  </si>
  <si>
    <t>Madalitso</t>
  </si>
  <si>
    <t>Enock</t>
  </si>
  <si>
    <t>Chisati</t>
  </si>
  <si>
    <t>Exercise Science</t>
  </si>
  <si>
    <t>Physiotherapy</t>
  </si>
  <si>
    <t>201580013286</t>
  </si>
  <si>
    <t>echisati@cartafrica.org</t>
  </si>
  <si>
    <t>echisati@medcol.mw</t>
  </si>
  <si>
    <t>+265888168284</t>
  </si>
  <si>
    <t>MSc in Exercise Physiology and Sports Sciences</t>
  </si>
  <si>
    <t>Lipodystrophy and physical fitness surveillance of people living with HIV while on antiretroviral therapy in Malawi</t>
  </si>
  <si>
    <t>Professor Lampiao Fanuel</t>
  </si>
  <si>
    <t>Professor Demitri Constantino</t>
  </si>
  <si>
    <t>Head of department of Physiotherapy; Country Contact |Global Observatory for Physical Activity (GoPA); Part Time Lecturer|Health &amp; Fitness Professionals Academy (HFPA) International; Chairperson |College of Medicine HPC Sports Science Committee; (Oct 22020)</t>
  </si>
  <si>
    <t>0000-0001-5596-9386</t>
  </si>
  <si>
    <t>Physical fitness and bone mineral density in people living with HIV and receiving antiretroviral therapy in Blantyre, Malawi</t>
  </si>
  <si>
    <t>Reduced bone mineral density among people living wih HIV and receiving ant-retroviral therapy in Blantyre, Malawi: Pharmacological challenges, prevalence and the role of exercise</t>
  </si>
  <si>
    <t>C7/010</t>
  </si>
  <si>
    <t>Edna</t>
  </si>
  <si>
    <t>Wairimu</t>
  </si>
  <si>
    <t>Kamau</t>
  </si>
  <si>
    <t>Internal Medicine</t>
  </si>
  <si>
    <t>Clinical Medicine and Therapeutics</t>
  </si>
  <si>
    <t>ekamau@cartafrica.org</t>
  </si>
  <si>
    <t>dr.ednakamau@gmail.com</t>
  </si>
  <si>
    <t>+254 722-649187</t>
  </si>
  <si>
    <t>Detection of esophageal squamous cell dysplasia and early squamous cell carcinoma in high risk populations</t>
  </si>
  <si>
    <t>Professor Lucy Muchiri</t>
  </si>
  <si>
    <t>Non-Alcoholic Steatohepatitis and Advanced Fibrosis in Patients with Non-Alcoholic Fatty Liver Disease at the Kenyatta National Clinical research - The Diagnostic Utility of Non-Invasive Tests</t>
  </si>
  <si>
    <t>C7/011</t>
  </si>
  <si>
    <t>Felishana</t>
  </si>
  <si>
    <t>Jepkosgei</t>
  </si>
  <si>
    <t>Cherop</t>
  </si>
  <si>
    <t>Management Science</t>
  </si>
  <si>
    <t>Management Science, School of Business and Economics</t>
  </si>
  <si>
    <t>SBE/DPHIL/BM/18/15</t>
  </si>
  <si>
    <t>fcherop@cartafrica.org</t>
  </si>
  <si>
    <t>fcherop@gmail.com</t>
  </si>
  <si>
    <t>+254720296334</t>
  </si>
  <si>
    <t xml:space="preserve">MBA, Strategic Management, MSc. International Health Research Ethics </t>
  </si>
  <si>
    <t>Entrepreneurial Orientation and Self-Concept Traits on Health Outcomes of People Living With HIV/Aids in Western Kenya</t>
  </si>
  <si>
    <t>Prof. Michael Korir</t>
  </si>
  <si>
    <t>Dr. Juddy Wachira</t>
  </si>
  <si>
    <t>0000-0001-5599-0839</t>
  </si>
  <si>
    <t>Strategic Leadership, Relational Dynamics and Patient Loyalty to HIV Care in a Public Clinical research in Eldoret, Western Kenya</t>
  </si>
  <si>
    <t>Strategic Clinical Leader Attributes and Health System Factors Associated with Patient Loyalty to HIV Care in Moi Teaching and Referral Clinical research, Eldoret, Kenya</t>
  </si>
  <si>
    <t>JAS 3&amp;4, 2021</t>
  </si>
  <si>
    <t>C7/012</t>
  </si>
  <si>
    <t>Folake</t>
  </si>
  <si>
    <t>Barakat</t>
  </si>
  <si>
    <t>Lawal</t>
  </si>
  <si>
    <t>Dentistry</t>
  </si>
  <si>
    <t>Department of Periodontology and Community Dentistry</t>
  </si>
  <si>
    <t>flawal@cartafrica.org</t>
  </si>
  <si>
    <t>folakemilawal@yahoo.com</t>
  </si>
  <si>
    <t>+2348023658988</t>
  </si>
  <si>
    <t>MDS</t>
  </si>
  <si>
    <t>Evaluation and comparison of oral health education delivery strategies in the promotion of oral health among adolescents in Ibadan</t>
  </si>
  <si>
    <t>Professor Oke Aderemi Gbemisola</t>
  </si>
  <si>
    <t>Coordinator Community oral health programme</t>
  </si>
  <si>
    <t>0000-0002-3193-387X</t>
  </si>
  <si>
    <t>Comparison of school based oral health promotion strategies among adolescents in Ibadan, Nigeria</t>
  </si>
  <si>
    <t>C7/013</t>
  </si>
  <si>
    <t>Funmilola</t>
  </si>
  <si>
    <t>Folasade</t>
  </si>
  <si>
    <t>Oyinlola</t>
  </si>
  <si>
    <t>SSP15/16/R/0001</t>
  </si>
  <si>
    <t>foyinlola@cartafrica.org</t>
  </si>
  <si>
    <t>funmibek1@yahoo.com</t>
  </si>
  <si>
    <t>+2347037847020</t>
  </si>
  <si>
    <t>M.sc Demography and Social Statistics</t>
  </si>
  <si>
    <t>Childbearing Choices and Intentions among Married Women in Nigeria</t>
  </si>
  <si>
    <t>Prof. Bamiwuye Olusina</t>
  </si>
  <si>
    <t xml:space="preserve">Dr. Adedokun Sulaimon </t>
  </si>
  <si>
    <t>0000-0002-9630-963X</t>
  </si>
  <si>
    <t>Individual, Household and Neighbourhood Factors Influencing Women's Reproductive Choices in Nigeria</t>
  </si>
  <si>
    <t>JAS1, 2017</t>
  </si>
  <si>
    <t>C7/014</t>
  </si>
  <si>
    <t>Justus</t>
  </si>
  <si>
    <t>Khashmottoh</t>
  </si>
  <si>
    <t>Musasiah</t>
  </si>
  <si>
    <t>Social Sciences</t>
  </si>
  <si>
    <t>Research Capacity Strengthening Division</t>
  </si>
  <si>
    <t>jmusasiah@cartafrica.org</t>
  </si>
  <si>
    <t>musasiahjustus@yahoo.com; justus.musasiah.ke@gmail.com</t>
  </si>
  <si>
    <t>+254720970716</t>
  </si>
  <si>
    <t>Assessing the importance of private providers in Maternal Health Services in Nairobi Slums</t>
  </si>
  <si>
    <t>Dr. Caryn Abrahams</t>
  </si>
  <si>
    <t>Prof. Alex Van Den Heever</t>
  </si>
  <si>
    <t>0000-0001-8586-186X</t>
  </si>
  <si>
    <t>C7/015</t>
  </si>
  <si>
    <t>Reegan Mulubwa</t>
  </si>
  <si>
    <t>Mwansa-Kambafwile</t>
  </si>
  <si>
    <t>jmwansa@cartafrica.org</t>
  </si>
  <si>
    <t>judy.mwansa@gmail.com</t>
  </si>
  <si>
    <t>+27739217403</t>
  </si>
  <si>
    <t>Initial Lost to follow-up and Contact Tracing among Tuberculosis patients: The Role of Ward-based Outreach Teams and SMS Technology</t>
  </si>
  <si>
    <t xml:space="preserve">Prof. Colin Menezes  </t>
  </si>
  <si>
    <t>Senior Epidemiologist</t>
  </si>
  <si>
    <t>0000-0001-8552-2366</t>
  </si>
  <si>
    <t>Initial lost to follow up and contact tracing amongst tuberclosis patients: the role of ward based outreach teams (WBOT'S) and short message services (SMS) technology</t>
  </si>
  <si>
    <t>JAS 2, 2017</t>
  </si>
  <si>
    <t>C7/016</t>
  </si>
  <si>
    <t>Kellen</t>
  </si>
  <si>
    <t>Joyce</t>
  </si>
  <si>
    <t>EPIDEMIOLOGY/ BIOSTATISTICS</t>
  </si>
  <si>
    <t>SCHOOL OF PUBLIC HEALTH</t>
  </si>
  <si>
    <t>kkarimi@cartafrica.org</t>
  </si>
  <si>
    <t>karimikellen@gmail.com</t>
  </si>
  <si>
    <t>+254(0)721263316</t>
  </si>
  <si>
    <t>Prevalence and Risk factors of non-communicable diseases related to urban ground water among households in informal settlements, Kisumu City, Kenya</t>
  </si>
  <si>
    <t>Laboratory</t>
  </si>
  <si>
    <t>Prof. Mutuku A. Mwanthi</t>
  </si>
  <si>
    <t>Investigation of Contamination of Community Groundwater Sources with Antibiotics in Informal Settlements in Kisumu, Kenya</t>
  </si>
  <si>
    <t>Investigation of contamination of community groundwater sources with antibiotics in informal settlements in Kisumu, Kenya</t>
  </si>
  <si>
    <t>C7/017</t>
  </si>
  <si>
    <t>Marceline</t>
  </si>
  <si>
    <t>Finda</t>
  </si>
  <si>
    <t>Carta-17-17</t>
  </si>
  <si>
    <t>mfinda@cartafrica.org</t>
  </si>
  <si>
    <t>marcelinefinda@gmail.com</t>
  </si>
  <si>
    <t>+255684967440</t>
  </si>
  <si>
    <t xml:space="preserve">Effective outbreak Communication to urban and rural communities in Tanzania, using Zika as an example </t>
  </si>
  <si>
    <t>Dr. Fredros Okumu</t>
  </si>
  <si>
    <t>Senior Research Scientist</t>
  </si>
  <si>
    <t>0000-0003-4460-4415</t>
  </si>
  <si>
    <t>Awareness and acceptance of alternative technologies for malaria control among stakeholders in Tanzania: A community engagement processs</t>
  </si>
  <si>
    <t>C7/018</t>
  </si>
  <si>
    <t>Martha</t>
  </si>
  <si>
    <t>Kabudula</t>
  </si>
  <si>
    <t>Makwero</t>
  </si>
  <si>
    <t>Family Medicine</t>
  </si>
  <si>
    <t>mmakwero@cartafrica.org</t>
  </si>
  <si>
    <t>marthamakwero@gmail.com</t>
  </si>
  <si>
    <t>+265 884111312</t>
  </si>
  <si>
    <t>Masters in Medicine ( Family Medicine)</t>
  </si>
  <si>
    <t>Assessment of chronic care patients’ perspectives on core attributes of patient centered care in Malawi</t>
  </si>
  <si>
    <t>Jude Igumbor</t>
  </si>
  <si>
    <t>Clinical Lecturer</t>
  </si>
  <si>
    <t>Clinical Lecturer &amp; Senior advisor</t>
  </si>
  <si>
    <t>Head of Department, Family Medicine department</t>
  </si>
  <si>
    <t>0000-0002-8396-5056</t>
  </si>
  <si>
    <t>STAKEHOLDERS' UNDERSTANDING AND EXPERIENCES OF PATIENT CENTRED CARE: A CASE STUDY OF DIABETES MELLITUS MANAGEMENT IN BLANTYRE, MALAWI.</t>
  </si>
  <si>
    <t>The Assessment of Patient-centered Care among diabetic patients in Southern Malawi</t>
  </si>
  <si>
    <t>C7/019</t>
  </si>
  <si>
    <t>Marie Claire</t>
  </si>
  <si>
    <t>Uwamahoro</t>
  </si>
  <si>
    <t>muwamahoro@cartafrica.org</t>
  </si>
  <si>
    <t>clairuwa073@gmail.com</t>
  </si>
  <si>
    <t>+250788402547</t>
  </si>
  <si>
    <t>Developing intervention strategies to improve health literacy and quality of life for diabetic patients in Rwanda</t>
  </si>
  <si>
    <t>Dr. Nokuthula Mafutha</t>
  </si>
  <si>
    <t>Professor Daleen Casteleijn</t>
  </si>
  <si>
    <t>Post-Doctoral Associate</t>
  </si>
  <si>
    <t>UNIVERSITY OF CALGARY (2022)</t>
  </si>
  <si>
    <t>0000-0002-0750-3992</t>
  </si>
  <si>
    <t>Development and pilot testing of an instrument to assess self management barriers among patients diagonised with type 2 diabetes patients in Rwanda.</t>
  </si>
  <si>
    <t>C7/020</t>
  </si>
  <si>
    <t>Nishimwe</t>
  </si>
  <si>
    <t>Aurore</t>
  </si>
  <si>
    <t>naurore@cartafrica.org</t>
  </si>
  <si>
    <t>aurorehirwa@gmail.com</t>
  </si>
  <si>
    <t>+250788814121</t>
  </si>
  <si>
    <t>Master of Science in Health Informatics</t>
  </si>
  <si>
    <t>M-Health To Battle Maternal Death In Sub - Saharan Africa. Case Of Rwanda</t>
  </si>
  <si>
    <t xml:space="preserve">Dr. Daphney Nozizwe Conco </t>
  </si>
  <si>
    <t>Senior lecturer</t>
  </si>
  <si>
    <t>Deputy team leader/ digital health</t>
  </si>
  <si>
    <t>0000-0002-8019-2561</t>
  </si>
  <si>
    <t>Safe delivery mhealth application and clinical decision making among nurses and midwives on basic emergency obstetric and newborn carein district Clinical researchs in Rwanda</t>
  </si>
  <si>
    <t>I am on 4-year study leave for Ph.D. (20% contract) since March 2018 which implies that I am implementing 20% of my workload at my work Institution.</t>
  </si>
  <si>
    <t>C7/021</t>
  </si>
  <si>
    <t>Olufemi</t>
  </si>
  <si>
    <t>Adetutu</t>
  </si>
  <si>
    <t>DEPARTMENT OF DEMOGRAPHY AND SOCIAL STATISTICS</t>
  </si>
  <si>
    <t>SSP15/16/R/0002</t>
  </si>
  <si>
    <t>oadetutu@cartafrica.org</t>
  </si>
  <si>
    <t>femzhor2006@yahoo.com</t>
  </si>
  <si>
    <t>+2347038065386</t>
  </si>
  <si>
    <t>Individual and Social Contexts of  Risky Sexual Behaviour of Emerging Adults in Nigeria</t>
  </si>
  <si>
    <t>Dr. Sola Asa</t>
  </si>
  <si>
    <t>0000-0001-5699-7055</t>
  </si>
  <si>
    <t>Contextual Determinants of Sexual Behaviour of Emerging Adults in Nigeria</t>
  </si>
  <si>
    <t>C7/022</t>
  </si>
  <si>
    <t>Onabanjo</t>
  </si>
  <si>
    <t>Ogun</t>
  </si>
  <si>
    <t>PGX16121713024003</t>
  </si>
  <si>
    <t>oogun@cartafrica.org</t>
  </si>
  <si>
    <t>olufunmiogun@gmail.com</t>
  </si>
  <si>
    <t>+2348032137984</t>
  </si>
  <si>
    <t>Usefulness of immunohistochemistry in the characterization of malignant potential in pterygium specimens following excision</t>
  </si>
  <si>
    <t>Prof. Charles O. Bekibele</t>
  </si>
  <si>
    <t>Health related quality of life, mental health status and lived experiences of visually impaired adolescents in selected institutions in Oyo state, Nigeria</t>
  </si>
  <si>
    <t>C7/023</t>
  </si>
  <si>
    <t>Oluseye</t>
  </si>
  <si>
    <t>Ademola</t>
  </si>
  <si>
    <t>Okunola</t>
  </si>
  <si>
    <t>SOCIOLOGY</t>
  </si>
  <si>
    <t>SOCIOLOGY AND ANTHROPOLOGY</t>
  </si>
  <si>
    <t>ookunola@cartafrica.org</t>
  </si>
  <si>
    <t>spancho2001@yahoo.com</t>
  </si>
  <si>
    <t>+2347039086791</t>
  </si>
  <si>
    <t>Socio-Cultural Determinants of Healthcare Utilisation among Caregivers for Under-Five Children in South Western Nigeria</t>
  </si>
  <si>
    <t>Prof. M.A.O Aluko</t>
  </si>
  <si>
    <t>0000-0003-4138-0233</t>
  </si>
  <si>
    <t>Sociological Analysis of Self-medication practices in the care of Under-five Children by Caregivers in South western Nigeria</t>
  </si>
  <si>
    <t>Sociological Analysis of Self-medication practices in the care of Under-five Children by Caregivers in Southwestern Nigeria.</t>
  </si>
  <si>
    <t>C7/024</t>
  </si>
  <si>
    <t>Olusola</t>
  </si>
  <si>
    <t>Oluyinka</t>
  </si>
  <si>
    <t>Olawoye</t>
  </si>
  <si>
    <t>Ophthalmologist</t>
  </si>
  <si>
    <t>Department of Ophthalmology</t>
  </si>
  <si>
    <t>oolawoye@cartafrica.org</t>
  </si>
  <si>
    <t>solaolawoye@yahoo.com</t>
  </si>
  <si>
    <t>+2348023890063</t>
  </si>
  <si>
    <t>Prevalence and Determinants of Primary Open Angle Glaucoma in a sub-urban population in South West Nigeria</t>
  </si>
  <si>
    <t>Prof. Olufunmilayo Fawole</t>
  </si>
  <si>
    <t>Prof. Ashaye</t>
  </si>
  <si>
    <t>0000-0003-2357-8924</t>
  </si>
  <si>
    <t>Pathways to care and Clinical research retention of glaucoma patients in South West Nigeria</t>
  </si>
  <si>
    <t>C7/025</t>
  </si>
  <si>
    <t>Stevens</t>
  </si>
  <si>
    <t>M.B</t>
  </si>
  <si>
    <t>Kisaka</t>
  </si>
  <si>
    <t>W80/52986/2018</t>
  </si>
  <si>
    <t>skisaka@cartafrica.org</t>
  </si>
  <si>
    <t>bmks@dr.com</t>
  </si>
  <si>
    <t>+256 392 945 160</t>
  </si>
  <si>
    <t>HIV - Brucellosis co-infections in Uganda: Epidemiology, clinical profiles, antimicrobial susceptibility patterns and molecular characterization of Brucella species</t>
  </si>
  <si>
    <t>Field and Laboratory</t>
  </si>
  <si>
    <t>Prof. Fredrick Edward Makumbi</t>
  </si>
  <si>
    <t>NATIONAL AGRICULTURAL RESEARCH ORGANOZATION (NARO) - 2023</t>
  </si>
  <si>
    <t>0000-0001-7848-316X</t>
  </si>
  <si>
    <t>PRE-CLINICAL CARE, CLINICAL MANAGEMENT AND OUTCOMES OF DOG BITE INJURIES IN HIGH RABIES BURDEN DISTRICTS OF WAKISO AND KAMPALA, UGANDA</t>
  </si>
  <si>
    <t>Preclinical care, clinical management and outcomes of dog bites injuries in high Rabies burden districts of Wakiso and Kampala, Uganda</t>
  </si>
  <si>
    <t>I study out of my home country and home institution.</t>
  </si>
  <si>
    <t>C7/026</t>
  </si>
  <si>
    <t>Sonti</t>
  </si>
  <si>
    <t>Imogene</t>
  </si>
  <si>
    <t>Pilusa</t>
  </si>
  <si>
    <t>PHYSIOTHERAPY</t>
  </si>
  <si>
    <t>9311506K</t>
  </si>
  <si>
    <t>spilusa@cartafrica.org</t>
  </si>
  <si>
    <t>sonti.pilusa@wits.ac.za</t>
  </si>
  <si>
    <t>082 053 6190</t>
  </si>
  <si>
    <t xml:space="preserve">Prevalence of Secondary and Co-Morbidities in People with Physical Disabilities  </t>
  </si>
  <si>
    <t>Hellen Myezwa</t>
  </si>
  <si>
    <t xml:space="preserve">Prof. Joanne Potterton </t>
  </si>
  <si>
    <t>0000-0003-0606-9669</t>
  </si>
  <si>
    <t>Prevention care for secondary health conditions amongst people living with spinal cord iinjuries in the Tshwane Metropolitan area</t>
  </si>
  <si>
    <t>Prevention care of secondary health conditions among people living with spinal cord injuries in the Tshwane Metropolitan area</t>
  </si>
  <si>
    <t>C7/027</t>
  </si>
  <si>
    <t>Gad</t>
  </si>
  <si>
    <t>Rutayisire</t>
  </si>
  <si>
    <t>Immunology and Clinical microbiology</t>
  </si>
  <si>
    <t>Microbiology</t>
  </si>
  <si>
    <t>grutayisire@cartafrica.org</t>
  </si>
  <si>
    <t>gadrutal@yahoo.co.uk</t>
  </si>
  <si>
    <t>+25078886881</t>
  </si>
  <si>
    <t>Molecular and social behaviour factors associated with mother to child transmission of drug resistant HIV-1 strains in District Clinical research’s PMTCT Clinic, Rwanda</t>
  </si>
  <si>
    <t>C8/001</t>
  </si>
  <si>
    <t xml:space="preserve"> Lindiwe</t>
  </si>
  <si>
    <t>Farlane</t>
  </si>
  <si>
    <t>Monitoring &amp; Evaluation</t>
  </si>
  <si>
    <t>lfarlane@cartafrica.org</t>
  </si>
  <si>
    <t>lindiwefarlane@gmail.com</t>
  </si>
  <si>
    <t>+27113585324</t>
  </si>
  <si>
    <t>MA HEALTH PROMOTION</t>
  </si>
  <si>
    <t>Systematic review and cohort analysis of at risk children tracked and managed through the 90-90-90 HIV treatment cascade in the City of Johannesburg District, South Africa</t>
  </si>
  <si>
    <t>Lee Fairlie</t>
  </si>
  <si>
    <t>Saiqa Mullick</t>
  </si>
  <si>
    <t>Nancy Yinger</t>
  </si>
  <si>
    <t>TECHNICAL HEAD: MONITORING &amp; EVALUATION</t>
  </si>
  <si>
    <t>Consultant - Social &amp; Behavior Change</t>
  </si>
  <si>
    <t>0000-0002-2051-0118</t>
  </si>
  <si>
    <t>Improving 90-90-90 HIV coverage for children and adolescents in the inner city of Johannesburg, South Africa: an outcome evaluation</t>
  </si>
  <si>
    <t>Implementation evaluation of the Paediatric and Adolescent Scale-up Plan for 90-90-90 HIV outcomes in the inner City of Johannesburg, South Africa</t>
  </si>
  <si>
    <t>C8/002</t>
  </si>
  <si>
    <t>Adeleye</t>
  </si>
  <si>
    <t>Adeomi</t>
  </si>
  <si>
    <t>aadeomi@cartafrica.org</t>
  </si>
  <si>
    <t>leyeadeomi@yahoo.com</t>
  </si>
  <si>
    <t>+234 803 653 5077</t>
  </si>
  <si>
    <t>Pattern and determinants of the nutritional status of school-aged children and adolescents in Nigeria; using multi-level modeling</t>
  </si>
  <si>
    <t xml:space="preserve">Dr Kerstin Klipstein-Grobusch </t>
  </si>
  <si>
    <t>0000-0002-6645-7295</t>
  </si>
  <si>
    <t>THE DOUBLE BURDEN OF MALNUTRITION AMONG SCHOOL-AGED CHILDREN AND ADOLESCENTS; THE NIGERIAN EXPERIENCE</t>
  </si>
  <si>
    <t>C8/003</t>
  </si>
  <si>
    <t>Jean de Dieu</t>
  </si>
  <si>
    <t>Habimana</t>
  </si>
  <si>
    <t>jhabimana@cartafrica.org</t>
  </si>
  <si>
    <t>kajado7@gmail.com</t>
  </si>
  <si>
    <t>+250788446024</t>
  </si>
  <si>
    <t>MSc of applied Human Nutrition</t>
  </si>
  <si>
    <t>Prevalence of Aflatoxin from Breast Milk and its effect on nutrition status of children under two years old in Nyamagabe District of Rwanda</t>
  </si>
  <si>
    <t>Dr. John Wangoh</t>
  </si>
  <si>
    <t>Academic Staff</t>
  </si>
  <si>
    <t>Member of Exams moderattion commeittee</t>
  </si>
  <si>
    <t>0000-0002-7473-853X</t>
  </si>
  <si>
    <t>Positive deviance in child growth</t>
  </si>
  <si>
    <t>C8/004</t>
  </si>
  <si>
    <t>Julienne</t>
  </si>
  <si>
    <t>Murererehe</t>
  </si>
  <si>
    <t>Oral  maxillofacial surgery and pathology</t>
  </si>
  <si>
    <t>jmurererehe@cartafrica.org</t>
  </si>
  <si>
    <t>jmurererehe@yahoo.com</t>
  </si>
  <si>
    <t>+250788593017</t>
  </si>
  <si>
    <t>Effect of early treatment of dental caries and periodontal diseases on the psycho-social functionality and viral load among HIV-infected patients in Rwanda.</t>
  </si>
  <si>
    <t xml:space="preserve">Prof. V Yengopal </t>
  </si>
  <si>
    <t>Dr Yolanda Malele-Kolisa; Yolanda.Kolisa@wits.ac.za; University of the Witwatersrand</t>
  </si>
  <si>
    <t>0000-0001-7980-1107</t>
  </si>
  <si>
    <t>Risk factors to caries and periodontal diseases among HIV-positive adults on Antiretroviral treatment in Nyarugenge district, Rwanda</t>
  </si>
  <si>
    <t>Risk factors for caries and periodontal diseases: A comparative study among HIV-positive and HIV-negative adults in Nyarugenge district, Rwanda.</t>
  </si>
  <si>
    <t>C8/005</t>
  </si>
  <si>
    <t>Jacob</t>
  </si>
  <si>
    <t>Wale</t>
  </si>
  <si>
    <t>Mobolaji</t>
  </si>
  <si>
    <t>SSP16/17/H/0462</t>
  </si>
  <si>
    <t>jmobolaji@cartafrica.org</t>
  </si>
  <si>
    <t>mobolawale@gmail.com</t>
  </si>
  <si>
    <t>+2348030755825</t>
  </si>
  <si>
    <t>M.Sc. Demography and Social Statistics</t>
  </si>
  <si>
    <t>Individual and Family Context of Social Support and Quality of Life of Elderly in South Western Nigeria</t>
  </si>
  <si>
    <t>Prof. Akanni Ibukun Akinyemi</t>
  </si>
  <si>
    <t>Dr. Bola Lukman Solanke</t>
  </si>
  <si>
    <t>0000-0002-4996-9387</t>
  </si>
  <si>
    <t>Determinants and Health Implication of Unmet Needs for Informal Support for Older people in South-Western Nigeria.</t>
  </si>
  <si>
    <t>C8/006</t>
  </si>
  <si>
    <t>Doris</t>
  </si>
  <si>
    <t>Kwesiga</t>
  </si>
  <si>
    <t>dkwesiga@cartafrica.org</t>
  </si>
  <si>
    <t>dknnkwesiga@gmail.com</t>
  </si>
  <si>
    <t>+256 750 972487</t>
  </si>
  <si>
    <t>Factors affecting measurement of pregnancy and adverse pregnancy outcomes in survey data collection and HDSS longitudinal surveillance</t>
  </si>
  <si>
    <t>C8/007</t>
  </si>
  <si>
    <t>Samuel</t>
  </si>
  <si>
    <t>Waweru</t>
  </si>
  <si>
    <t>Mwaniki</t>
  </si>
  <si>
    <t>smwaniki@cartafrica.org</t>
  </si>
  <si>
    <t>smwanex@gmail.com</t>
  </si>
  <si>
    <t>+254 721 543 351</t>
  </si>
  <si>
    <t>MSC. TROPICAL AND INFECTIOUS DISEASES</t>
  </si>
  <si>
    <t>Sexual health of male university students who have sex with men in Nairobi, Kenya: Needs and Responses</t>
  </si>
  <si>
    <t xml:space="preserve">Dr. Thesla Palanee </t>
  </si>
  <si>
    <t>Dr. Peter Mugo</t>
  </si>
  <si>
    <t>PHARMACIST</t>
  </si>
  <si>
    <t xml:space="preserve">Member, CARTA Steering Committee </t>
  </si>
  <si>
    <t>0000-0001-8682-311X</t>
  </si>
  <si>
    <t>HIV, STI and related factors among tertiary male students who have sex with men in Nairobi, Kenya and Blantyre, Malawi</t>
  </si>
  <si>
    <t>Integrated biological behavioural assessment of human immunodeficiency virus and sexually transmitted infections among tertiary student men who have sex with men in Nairobi, Kenya</t>
  </si>
  <si>
    <t>TO CONCENTRATE ON PROTOCOL DEVELOPMENT AND DATA COLLECTION</t>
  </si>
  <si>
    <t>C8/008</t>
  </si>
  <si>
    <t>Christine</t>
  </si>
  <si>
    <t>Minoo</t>
  </si>
  <si>
    <t>Mbindyo</t>
  </si>
  <si>
    <t>Veterinary Microbiology</t>
  </si>
  <si>
    <t>Veterinary Pathology, Microbiology and Parasitology</t>
  </si>
  <si>
    <t>cmbindyo@cartafrica.org</t>
  </si>
  <si>
    <t>christineminoo@yahoo.com</t>
  </si>
  <si>
    <t>+254726467024</t>
  </si>
  <si>
    <t>Msc in Applied Microbiology (Bacteriology option)</t>
  </si>
  <si>
    <t>CHARACTERIZATION OF MICROBIOTA OF RAW MILK FROM HEALTHY AND MASTITIC DAIRY COWS BY METAGENOMIC ANALYSIS AND ASSESSMENT OF ANTIMICROBIAL RESISTANCE POTENTIAL FOR THE DETECTED STRAINS IN KIAMBU COUNTY</t>
  </si>
  <si>
    <t>Prof. George Gitao</t>
  </si>
  <si>
    <t>Prof. Paul Plummer</t>
  </si>
  <si>
    <t>Prof. Charles Mulei</t>
  </si>
  <si>
    <t>0000-0001-7423-0341</t>
  </si>
  <si>
    <t>Bovine mastitis: Characterization of milk microbial diversity, their antibiotic resistance and factors linked to these profiles in dairy cows in Kenya</t>
  </si>
  <si>
    <t>C8/009</t>
  </si>
  <si>
    <t>Siphamandla</t>
  </si>
  <si>
    <t>Bonga</t>
  </si>
  <si>
    <t>Gumede</t>
  </si>
  <si>
    <t>sgumede@cartafrica.org</t>
  </si>
  <si>
    <t>sbzgumede@gmail.com</t>
  </si>
  <si>
    <t>+27 11 358 5500</t>
  </si>
  <si>
    <t>Analysis of factors associated with adherence on second-line regimen in the inner city Johannesburg, South Africa: A mixed method retrospective cohort study</t>
  </si>
  <si>
    <t>Samanta T Lalla-Edward</t>
  </si>
  <si>
    <t>John de Wit</t>
  </si>
  <si>
    <t>Technical Specialist</t>
  </si>
  <si>
    <t>0000-0002-7870-1363</t>
  </si>
  <si>
    <t>Adherence to first-line and second-line antiretroviral therapy (ART) in selected rural and urban communities in South Africa: assessment of patient support needs and adherence strategies</t>
  </si>
  <si>
    <t>Strengthening understanding of effective adherence strategies for first-line and second-line antiretroviral therapy (ART) in selected rural and urban communities in South Africa</t>
  </si>
  <si>
    <t>C8/010</t>
  </si>
  <si>
    <t>Margaret</t>
  </si>
  <si>
    <t>Omowaleola</t>
  </si>
  <si>
    <t>Akinwaare</t>
  </si>
  <si>
    <t>makinwaare@cartafrica.org</t>
  </si>
  <si>
    <t>margaretakinwaare@gmail.com</t>
  </si>
  <si>
    <t>+2348034242253</t>
  </si>
  <si>
    <t>M.Sc</t>
  </si>
  <si>
    <t>Effects of goal-oriented prenatal class on birth preparedness and complication readiness among pregnant women in selected local governments in Ibadan</t>
  </si>
  <si>
    <t>Dr. O. Abimbola Oluwatosin</t>
  </si>
  <si>
    <t>0000-0003-3453-2569</t>
  </si>
  <si>
    <t>Fostering women's birth preparedness and complication through goal-oriented prenatal classes in primary health facilities in Ibadan, Nigeria.</t>
  </si>
  <si>
    <t>C8/011</t>
  </si>
  <si>
    <t>Angella</t>
  </si>
  <si>
    <t>Musewa</t>
  </si>
  <si>
    <t>One Health</t>
  </si>
  <si>
    <t>Biosecurity, Ecosystems and Veterinary Public Health</t>
  </si>
  <si>
    <t>W80/54808/2019</t>
  </si>
  <si>
    <t>amusewa@cartafrica.org</t>
  </si>
  <si>
    <t>musewaa@gmail.com</t>
  </si>
  <si>
    <t>+256787456336</t>
  </si>
  <si>
    <t>MSc. Clinical epidemiology and Biostatistics</t>
  </si>
  <si>
    <t xml:space="preserve">Molecular Epidemiology and Immunological responses associated with Flavivirus infections among febrile individuals in Western Uganda. </t>
  </si>
  <si>
    <t>Dr. Kato Charles Drago</t>
  </si>
  <si>
    <t>Dr. Kristina Roesel</t>
  </si>
  <si>
    <t>0000-0002-9399-1522</t>
  </si>
  <si>
    <t>Epidemiology and Molecular Characterization of Erysipelothrix rhusiopathiae infections in pigs and humans in Uganda</t>
  </si>
  <si>
    <t>C8/012</t>
  </si>
  <si>
    <t>Robert</t>
  </si>
  <si>
    <t>Chemistry</t>
  </si>
  <si>
    <t>Biomedical Laboratory Sciences</t>
  </si>
  <si>
    <t>rrutayisire@cartafrica.org</t>
  </si>
  <si>
    <t>robertrutayisire@gmail.com</t>
  </si>
  <si>
    <t>+250734984170</t>
  </si>
  <si>
    <t>The effect of HIV itself and HIV with ARV treatment on the biochemical risk factors related to cardiovascular diseases.</t>
  </si>
  <si>
    <t>Dr David Tumusiime</t>
  </si>
  <si>
    <t>Division Manager</t>
  </si>
  <si>
    <t>NATIONAL REFERENCE LABORATORY</t>
  </si>
  <si>
    <t>0000-0003-4818-1552</t>
  </si>
  <si>
    <t>ALTERED BIOMARKERS OF CARDIOVASCULAR DISEASES: THE ASSOCIATION WITH ART DRUGS.</t>
  </si>
  <si>
    <t>C8/013</t>
  </si>
  <si>
    <t>Getrude</t>
  </si>
  <si>
    <t>Shepelo</t>
  </si>
  <si>
    <t>Veterinary Medicine</t>
  </si>
  <si>
    <t>Clinical Studies</t>
  </si>
  <si>
    <t>gshepelo@cartafrica.org</t>
  </si>
  <si>
    <t>shepelog@gmail.com</t>
  </si>
  <si>
    <t>+254 2055198</t>
  </si>
  <si>
    <t>Masters in Veterinary Medicine</t>
  </si>
  <si>
    <t>Molecular epidemiology of re-emerging zoonotic Ehrlichia infections in bovine in Nairobi and its peri-urban areas.</t>
  </si>
  <si>
    <t xml:space="preserve">Prof. Daniel Waweru Gakuya </t>
  </si>
  <si>
    <t>Dr. Gabriel Oluga Aboge</t>
  </si>
  <si>
    <t>Prof. Ndichu Maingi</t>
  </si>
  <si>
    <t>0000-0002-2188-3303</t>
  </si>
  <si>
    <t>Epidemiology and characteristics of Ehrlichia infections in dairy cattle in Nairobi and peri-urban areas</t>
  </si>
  <si>
    <t>Epidemiology and Molecular Characterization of Anaplasma and Ehrlichia Species infecting Dairy cattle in smalleholder farms in Peri Urnab Nairobi, Kenya</t>
  </si>
  <si>
    <t>C8/014</t>
  </si>
  <si>
    <t>Atupele</t>
  </si>
  <si>
    <t>Ngina</t>
  </si>
  <si>
    <t>Mulaga</t>
  </si>
  <si>
    <t>amulaga@cartafrica.org</t>
  </si>
  <si>
    <t>atupelemulaga@gmail.com</t>
  </si>
  <si>
    <t>+265 882 363 717</t>
  </si>
  <si>
    <t xml:space="preserve">Spatial analysis and modeling of household out-of-pocket healthcare expenditure in Malawi: implications on household welfare           </t>
  </si>
  <si>
    <t>Dr.Mphatso Kamndaya</t>
  </si>
  <si>
    <t>Dr Lumbwe Chola</t>
  </si>
  <si>
    <t>0000-0002-9172-0366</t>
  </si>
  <si>
    <t>Modelling catastrophic out-of-pocket health expenditure and its implication for household welfare in Malawi: A spatial multilevel approach</t>
  </si>
  <si>
    <t>Modelling Catastrophic Out-of-pocket Health Expenditures and its Implication for Household Welfare in Malawi: A Multilevel Spatial Approach.</t>
  </si>
  <si>
    <t>C8/015</t>
  </si>
  <si>
    <t>Esan</t>
  </si>
  <si>
    <t>oesan@cartafrica.org</t>
  </si>
  <si>
    <t>seunkayo@yahoo.com</t>
  </si>
  <si>
    <t>+2348124352700</t>
  </si>
  <si>
    <t>Master of Public Health (MPH), Master of Business Administration (MBA)</t>
  </si>
  <si>
    <t>Poor maternal Health Outcomes: Development of Strategies and Short term Evaluation for Improving Human Resources for Health in South West, Nigeria.</t>
  </si>
  <si>
    <t xml:space="preserve">Dr. Duane Blaauw </t>
  </si>
  <si>
    <t xml:space="preserve">Dr. Salome Maswime </t>
  </si>
  <si>
    <t>0000-0002-2908-6034</t>
  </si>
  <si>
    <t>Strategies to Positively Shift Readiness for Change to a Respectful Maternity Care Practice During Childbirth in Public Health Facilities, Ibadan, Nigeria</t>
  </si>
  <si>
    <t>Improving readiness for change to respectful maternity care practice in public health facilities, Ibadan, Nigeria</t>
  </si>
  <si>
    <t>C8/016</t>
  </si>
  <si>
    <t>Folashayo</t>
  </si>
  <si>
    <t>Ikenna Peter</t>
  </si>
  <si>
    <t>Adeniji</t>
  </si>
  <si>
    <t>Health Policy &amp; Management</t>
  </si>
  <si>
    <t>fiadeniji@cartafrica.org</t>
  </si>
  <si>
    <t>folashayoadeniji@yahoo.co.uk</t>
  </si>
  <si>
    <t>+2347034649073</t>
  </si>
  <si>
    <t>M.Sc. Economics</t>
  </si>
  <si>
    <t>Cost analysis of selected tobacco-related diseases in tertiary and secondary Clinical researchs in Ibadan, South-West, Nigeria: Implication for Tobacco Control Policy</t>
  </si>
  <si>
    <t>PD. Dr. med. Wilm Quentin</t>
  </si>
  <si>
    <t>0000-0002-4697-3081</t>
  </si>
  <si>
    <t>The Economic Burden of Cardiovascular Diseases in some sub-Saharan Africa Countries</t>
  </si>
  <si>
    <t>C8/017</t>
  </si>
  <si>
    <t>Lebogang</t>
  </si>
  <si>
    <t>Johanna</t>
  </si>
  <si>
    <t>Occupational Therapy</t>
  </si>
  <si>
    <t>9703746R</t>
  </si>
  <si>
    <t>lmaseko@cartafrica.org</t>
  </si>
  <si>
    <t>lkomape@hotmail.com</t>
  </si>
  <si>
    <t>+2711 717 3701/0735266884</t>
  </si>
  <si>
    <t>Master of Public Health (MPH)</t>
  </si>
  <si>
    <t>Rehabilitation in a reengineered Primary Health Care system: a model for service delivery in an under-resourced urban community setting</t>
  </si>
  <si>
    <t>Prof. Hellen Myezwa</t>
  </si>
  <si>
    <t>Dr Fasloen Adams</t>
  </si>
  <si>
    <t>Chairperson of committee and acting Head of Department when the Head of Department is out of the department</t>
  </si>
  <si>
    <t>Integrating Rehabilitation services at Primary Healthcare level in Gauteng, South Africa</t>
  </si>
  <si>
    <t>Integrating rehabilitation services at primary healthcare level in Johannesburg, South Africa</t>
  </si>
  <si>
    <t>C8/018</t>
  </si>
  <si>
    <t>H80/53286/2018</t>
  </si>
  <si>
    <t>amaina@cartafrica.org</t>
  </si>
  <si>
    <t>acnmaina@gmail.com</t>
  </si>
  <si>
    <t>+254 737 348848</t>
  </si>
  <si>
    <t>Msc. Medical Microbiology</t>
  </si>
  <si>
    <t>Cytokine Profile and the Genital Bacterial Microbiome in Neisseria gonorrhoeae infection: A Case-Control study</t>
  </si>
  <si>
    <t>Clinical and laboratory based</t>
  </si>
  <si>
    <t>Dr. Marianne Mureithi</t>
  </si>
  <si>
    <t>Dr. John Ndemi Kiiru</t>
  </si>
  <si>
    <t>Prof. Gunturu Revathi</t>
  </si>
  <si>
    <t>0000-0003-4945-0734</t>
  </si>
  <si>
    <t>Role of the Genital Bacterial Microbiome in the Immune Response to Neisseria gonorrhoeae infection</t>
  </si>
  <si>
    <t>C8/019</t>
  </si>
  <si>
    <t>Oyeyemi</t>
  </si>
  <si>
    <t>Olajumoke</t>
  </si>
  <si>
    <t>Oyelade</t>
  </si>
  <si>
    <t>Department of Nursing Sciences</t>
  </si>
  <si>
    <t>ooyelade@cartafrica.org</t>
  </si>
  <si>
    <t>yemilad13@gmail.com</t>
  </si>
  <si>
    <t>+234(0)8076580198</t>
  </si>
  <si>
    <t>Development of Quality Care Indicator for the Management of Violent Mentally ill Patients in Psychiatric Clinical researchs in Nigeria.</t>
  </si>
  <si>
    <t>Dr Nokuthula Mafutha</t>
  </si>
  <si>
    <t>0000-0002-0173-9208</t>
  </si>
  <si>
    <t>A context specific psychosocial rehabilitation practice guide for the management of patients living with schizophrenia in South West Nigeria</t>
  </si>
  <si>
    <t>“An Exploration into Mealtimes for Families of Children with Autism Spectrum Disorders in South Africa.”</t>
  </si>
  <si>
    <t>C8/020</t>
  </si>
  <si>
    <t>Faustin</t>
  </si>
  <si>
    <t>Ntirenganya</t>
  </si>
  <si>
    <t>Onco-Plastic surgery</t>
  </si>
  <si>
    <t>Surgery</t>
  </si>
  <si>
    <t>fntirenganya@cartafrica.org</t>
  </si>
  <si>
    <t>fostino21@yahoo.fr</t>
  </si>
  <si>
    <t>+250788732667</t>
  </si>
  <si>
    <t>The analysis of biomarkers and key oncogenes expression in Rwandan breast cancer patients: From molecular sub-typing to clinical presentation, prognosis and outcomes</t>
  </si>
  <si>
    <t>Prof RULISA Steven</t>
  </si>
  <si>
    <t>Senior Lecturer of Surgery and Head of department</t>
  </si>
  <si>
    <t xml:space="preserve">0000-0001-8886-8100
</t>
  </si>
  <si>
    <t>Risk factors, clinical and histopathology-based Model to predict breast cancer molecular subtypes in premenopausal women, Rwanda</t>
  </si>
  <si>
    <t>C8/021</t>
  </si>
  <si>
    <t>Foluso</t>
  </si>
  <si>
    <t>Ayobami</t>
  </si>
  <si>
    <t>Atiba</t>
  </si>
  <si>
    <t>Neuroscience</t>
  </si>
  <si>
    <t>School of Anatomical Sciences</t>
  </si>
  <si>
    <t>fatiba@cartafrica.org</t>
  </si>
  <si>
    <t>omoloye1@yahoo.com</t>
  </si>
  <si>
    <t>+234 8034237082</t>
  </si>
  <si>
    <t>Studies on the effect of kolanut isolates on the developing brain of rats: Electron microscopic structure of the blood brain barrier</t>
  </si>
  <si>
    <t>Dr Felix Mbajiorgu</t>
  </si>
  <si>
    <t>Prof. Amadi Ihunwo</t>
  </si>
  <si>
    <t>Prof. Adefolarin Malomo</t>
  </si>
  <si>
    <t>0000-0003-4780-7840</t>
  </si>
  <si>
    <t>Kolanut (Cola nitida) consumption among pregnant women and structural changes in the postnatal brain of Sprague-Dawley rat pups</t>
  </si>
  <si>
    <t>Effects of aqueous extract of kolanut (Cola nitida) on Sprague Dawley dams and exposure on the hippocampus of the progeny</t>
  </si>
  <si>
    <t>C8/022</t>
  </si>
  <si>
    <t>Leo</t>
  </si>
  <si>
    <t>Peter Lockie</t>
  </si>
  <si>
    <t>Masamba</t>
  </si>
  <si>
    <t>Oncology/Medicine</t>
  </si>
  <si>
    <t>lmasamba@cartafrica.org</t>
  </si>
  <si>
    <t>leomasamba@yahoo.co.uk</t>
  </si>
  <si>
    <t>+2651630333/+265888868714</t>
  </si>
  <si>
    <t>EVALUATING IMPACT OF HIV, BENIGN NEUTROPAENIA AND DARC-NULL ON CHEMOTHERAPY INDUCED INFECTIONS IN CANCER PATIENTS AT QUEEN ELIZABETH CENTRAL Clinical research</t>
  </si>
  <si>
    <t>Prof Adamson Muula</t>
  </si>
  <si>
    <t>0000-0002-7775-0139</t>
  </si>
  <si>
    <t>C8/023</t>
  </si>
  <si>
    <t>Florence</t>
  </si>
  <si>
    <t>Basiimwa</t>
  </si>
  <si>
    <t>Tushemerirwe</t>
  </si>
  <si>
    <t>Community Health and Behavioural Sciences</t>
  </si>
  <si>
    <t>ftushemerirwe@cartafrica.org</t>
  </si>
  <si>
    <t>ftusht01@gmail.com</t>
  </si>
  <si>
    <t>256794944401
256414543872</t>
  </si>
  <si>
    <t xml:space="preserve">The Uganda Food System and its influence on Non-Communicable Diseases trends </t>
  </si>
  <si>
    <t>Assoc. Prof. Freddie Ssengooba</t>
  </si>
  <si>
    <t>0000-0001-7147-6012</t>
  </si>
  <si>
    <t>C8/024</t>
  </si>
  <si>
    <t>Oluwafemi</t>
  </si>
  <si>
    <t>Akinyele</t>
  </si>
  <si>
    <t>Popoola</t>
  </si>
  <si>
    <t>opopoola@cartafrica.org</t>
  </si>
  <si>
    <t>drpopee@gmail.com</t>
  </si>
  <si>
    <t>+2348131733285</t>
  </si>
  <si>
    <t>An assessment of patient safety culture and practices across tiers of the Nigerian Health System: a contextual analysis for intervention</t>
  </si>
  <si>
    <t>Dr Akindele Olupelumi Adebiyi</t>
  </si>
  <si>
    <t>Prof Eme Theodora Owoaje</t>
  </si>
  <si>
    <t>0000-0001-8535-7882</t>
  </si>
  <si>
    <t>Analysing patient safety culture and medical errors in a tertiary Clinical research in South Western Nigeria</t>
  </si>
  <si>
    <t>C8/025</t>
  </si>
  <si>
    <t>Kafu</t>
  </si>
  <si>
    <t>Health Communication</t>
  </si>
  <si>
    <t>Development Communication</t>
  </si>
  <si>
    <t>ckafu@cartafrica.org</t>
  </si>
  <si>
    <t>catekafu@gmail.com</t>
  </si>
  <si>
    <t>+254 532 033 471</t>
  </si>
  <si>
    <t>Communication and Journalism</t>
  </si>
  <si>
    <t>Mass Media As A Key Adherence Intervention Strategy For The Perinatal Infected HIV Adolescents</t>
  </si>
  <si>
    <t>Prof. Dina Ligaga</t>
  </si>
  <si>
    <t>Manager, Social Behavioural Department-AMPATHPlus</t>
  </si>
  <si>
    <t>Departmental Manager</t>
  </si>
  <si>
    <t>0000-0003-4890-4458</t>
  </si>
  <si>
    <t>Exploring the Kenyan media framing of abortion content on television: A focus on adolescents</t>
  </si>
  <si>
    <t>Exploring media framing of abortion content on Kenyan Television: A focus on adolescents.</t>
  </si>
  <si>
    <t>N/A</t>
  </si>
  <si>
    <t>C8/026</t>
  </si>
  <si>
    <t>Agnes</t>
  </si>
  <si>
    <t>Jemuge</t>
  </si>
  <si>
    <t>Maleyo</t>
  </si>
  <si>
    <t>Environmental Planning and Managementt</t>
  </si>
  <si>
    <t>Geography and Environmental Studies</t>
  </si>
  <si>
    <t>amaleyo@cartafrica.org</t>
  </si>
  <si>
    <t>maleyoagnes@gmail.com</t>
  </si>
  <si>
    <t>+254720319202</t>
  </si>
  <si>
    <t>THE EFFECT OF MINING ACTIVITIES AND CORPORATE SOCIAL RESPONSIBILITY (CSR) INITIATIVES ON LIVELIHOODS: A CASE OF SODA ASH MINING IN LAKE MAGADI, KENYA</t>
  </si>
  <si>
    <t>Dr. Kennedy J. Omoke</t>
  </si>
  <si>
    <t>Dr. James M. Moronge</t>
  </si>
  <si>
    <t>0000-0003-3475-9982</t>
  </si>
  <si>
    <t>AN EVALUATION OF FACTORS LOCAL ACTORS CONSIDER WHEN PROVIDING ACCESS TO CHILDBIRTH SERVICES: A CASE OF MAGADI SUB COUNTY</t>
  </si>
  <si>
    <t>C9/001</t>
  </si>
  <si>
    <t>Ernest</t>
  </si>
  <si>
    <t>Yamie</t>
  </si>
  <si>
    <t>Moya</t>
  </si>
  <si>
    <t>Maternal Health</t>
  </si>
  <si>
    <t>Public Health Department</t>
  </si>
  <si>
    <t>emoya@cartafrica.org</t>
  </si>
  <si>
    <t>emoya@medcol.mw</t>
  </si>
  <si>
    <t>+2651871911/'+265999639917</t>
  </si>
  <si>
    <t>A prospective cohort study on “Extent of iron deficiency anemia and its impact on Malawian postnatal mothers”</t>
  </si>
  <si>
    <t>Clinical Research</t>
  </si>
  <si>
    <t>Prof. Phiri Kamija</t>
  </si>
  <si>
    <t>Dr. Martin Mwangi</t>
  </si>
  <si>
    <t>Research fellow</t>
  </si>
  <si>
    <t>Senior Research fellow</t>
  </si>
  <si>
    <t>0000-0002-1157-7724</t>
  </si>
  <si>
    <t>Long-term effects of antenatal intravenous iron on maternal well-being after child birth</t>
  </si>
  <si>
    <t>C9/002</t>
  </si>
  <si>
    <t>Olujide</t>
  </si>
  <si>
    <t>Olusesan</t>
  </si>
  <si>
    <t>Arije</t>
  </si>
  <si>
    <t>oarije@cartafrica.org</t>
  </si>
  <si>
    <t>olujide_arije@yahoo.com</t>
  </si>
  <si>
    <t>+2348023208897</t>
  </si>
  <si>
    <t>MBA</t>
  </si>
  <si>
    <t>Impact on adolescent health of a minimum healthcare package delivered by primary health care workers with strengthened links to primary health care facilities</t>
  </si>
  <si>
    <t>Dr Olumide, Adesola O.</t>
  </si>
  <si>
    <t>University of Ibadan, Ibadan</t>
  </si>
  <si>
    <t>Research Fellow 1; Senior lecture r (Jan 2022)</t>
  </si>
  <si>
    <t>0000-0001-5192-3698</t>
  </si>
  <si>
    <t>Adolescent and youth-friendly health service capacity and readiness in primary healthcare facilities in South West Nigeria</t>
  </si>
  <si>
    <t>Quality of care and stated preferences in sexual and reproductive health services for adolescents and young people in Southwest Nigeria</t>
  </si>
  <si>
    <t>C9/003</t>
  </si>
  <si>
    <t>Skye</t>
  </si>
  <si>
    <t>Nandi</t>
  </si>
  <si>
    <t>Adams</t>
  </si>
  <si>
    <t>Speech Pathology</t>
  </si>
  <si>
    <t>sadams@cartafrica.org</t>
  </si>
  <si>
    <t>skye.adams@wits.ac.za</t>
  </si>
  <si>
    <t xml:space="preserve">+27 11 717 4484,+27 732218804 </t>
  </si>
  <si>
    <t>Implementation of a dysphagia management programme for children with Cerebral Palsy in a care facilities in Johannesburg</t>
  </si>
  <si>
    <t xml:space="preserve">Dr Jaishika Seedat </t>
  </si>
  <si>
    <t>0000-0002-6388-0960</t>
  </si>
  <si>
    <t>An Exploration into Mealtimes for Families of Children with Autism Spectrum Disorders in Gauteng, South Africa</t>
  </si>
  <si>
    <t>An Exploration into Mealtimes for Families of Children with Autism Spectrum Disorders in South Africa.</t>
  </si>
  <si>
    <t>C9/004</t>
  </si>
  <si>
    <t>Noel</t>
  </si>
  <si>
    <t>Korukire</t>
  </si>
  <si>
    <t xml:space="preserve">Environmental Health Sciences </t>
  </si>
  <si>
    <t>nkorukire@cartafrica.org</t>
  </si>
  <si>
    <t>koranoe@yahoo.com</t>
  </si>
  <si>
    <t>+250789453462/ +250788524045</t>
  </si>
  <si>
    <t>HI&amp;UMD</t>
  </si>
  <si>
    <t>Water quality and community health in  informal settlements in Rwanda</t>
  </si>
  <si>
    <t>Ass.Prof. Theoneste Ntakirutimana</t>
  </si>
  <si>
    <t>home</t>
  </si>
  <si>
    <t xml:space="preserve">The chairperson of the National Council Board(NCB) of Rwanda Allied Health Professions Council (RAHPC). 
Nominated to be head of the commanding of the COVID-19 response team at the level of College of Medicine and Health Sciences, University of Rwanda.
</t>
  </si>
  <si>
    <t>0000-0003-1249-5138</t>
  </si>
  <si>
    <t>Health effects of exposure to urban indoor and outdoor air pollution among communities living in Kigali, Rwanda</t>
  </si>
  <si>
    <t>C9/005</t>
  </si>
  <si>
    <t>Priscille</t>
  </si>
  <si>
    <t>Musabirema</t>
  </si>
  <si>
    <t>pmusabirema@cartafrica.org</t>
  </si>
  <si>
    <t>priscillemusa10@yahoo.fr</t>
  </si>
  <si>
    <t>+250788304396/+250788497838</t>
  </si>
  <si>
    <t>Critical Care and Trauma Nursing</t>
  </si>
  <si>
    <t>Ecological factors impacting adherence to hemodialysis sessions among persons with end stage renal disease, in Rwanda: a mixed method study.</t>
  </si>
  <si>
    <t>Professor Lize Maree</t>
  </si>
  <si>
    <t>0000-0002-5106-1394</t>
  </si>
  <si>
    <t>Holistic adherence to hemodialysis and associated social-ecological factors among persons with end-stage renal diseases in Rwanda.</t>
  </si>
  <si>
    <t>Development and pilot testing of an educational supportive program for persons with end-stage renal disease on hemodialysis in Rwanda</t>
  </si>
  <si>
    <t>C9/006</t>
  </si>
  <si>
    <t>Lilian</t>
  </si>
  <si>
    <t>Nkirote</t>
  </si>
  <si>
    <t>Njagi</t>
  </si>
  <si>
    <t>Tropical and Infectious Diseases</t>
  </si>
  <si>
    <t>Clinical Medicine and therapeutics</t>
  </si>
  <si>
    <t>W80/52095/2017</t>
  </si>
  <si>
    <t>lnjagi@cartafrica.org</t>
  </si>
  <si>
    <t>njagi.lilian@gmail.com</t>
  </si>
  <si>
    <t>+254731575686/'+254722575686</t>
  </si>
  <si>
    <t>Master of Science in Tropical and Infectious Diseases</t>
  </si>
  <si>
    <t>Tuberculosis and HIV, novel strategies for treatment monitoring.</t>
  </si>
  <si>
    <t>Dr Kennedy Abuga</t>
  </si>
  <si>
    <t>Dr Marianne Mureithi</t>
  </si>
  <si>
    <t>Dr Videlis Nduba</t>
  </si>
  <si>
    <t>Senior Project Officer</t>
  </si>
  <si>
    <t>Senior Clinical Research Scientist</t>
  </si>
  <si>
    <t>Was appointed as a sub investigator at KEMRI Center for Respiratory Disease Research.</t>
  </si>
  <si>
    <t>0000-0002-5067-0788</t>
  </si>
  <si>
    <t>Isoniazid for latent tuberculosis infection: Validating and testing novel treatment monitoring methods in Kenya</t>
  </si>
  <si>
    <t>C9/007</t>
  </si>
  <si>
    <t>Leonidas</t>
  </si>
  <si>
    <t>lbanamwana@cartafrica.org</t>
  </si>
  <si>
    <t>leontosbanamwana@gmail.com</t>
  </si>
  <si>
    <t>+250785385308; 250783544242</t>
  </si>
  <si>
    <t>Sexual and Reproductive Health among adolescents</t>
  </si>
  <si>
    <t>Dr. Onyango Owuor Nelson</t>
  </si>
  <si>
    <t>Dr. Chukwu Unna Angela</t>
  </si>
  <si>
    <t>0000-0003-1267-235X</t>
  </si>
  <si>
    <t>Assessing Sexual Behaviors, Fertility Preferences and Contraceptive Use among Sexual Active People living with HIV/AIDS in Rwanda</t>
  </si>
  <si>
    <t>C9/008</t>
  </si>
  <si>
    <t>Ssemugabo</t>
  </si>
  <si>
    <t>Disease Control and Environmental Health</t>
  </si>
  <si>
    <t xml:space="preserve">2018/HD07/19459U </t>
  </si>
  <si>
    <t>cssemugabo@cartafrica.org</t>
  </si>
  <si>
    <t>cssemugabo@gmail.com</t>
  </si>
  <si>
    <t>+256 779 625 182/
'+256706066096</t>
  </si>
  <si>
    <t xml:space="preserve">Public Health - Health promotion </t>
  </si>
  <si>
    <t>Pesticide residues in fruits and vegetables along the food supply and consumption chain and associated human health effects in central Uganda</t>
  </si>
  <si>
    <t>Prof. David Guwatudde</t>
  </si>
  <si>
    <t xml:space="preserve">Dr. John C. Ssempebwa </t>
  </si>
  <si>
    <t>Prof. Asa Bradman</t>
  </si>
  <si>
    <t xml:space="preserve">Research Associate </t>
  </si>
  <si>
    <t>0000-0001-6857-0091</t>
  </si>
  <si>
    <t xml:space="preserve">Health risk assessment of pesticide residues in fruits and vegetables among consumers in central Uganda - using the "from farm to fork" principle  </t>
  </si>
  <si>
    <t>C9/009</t>
  </si>
  <si>
    <t>Cyril</t>
  </si>
  <si>
    <t>Nyalik</t>
  </si>
  <si>
    <t>Ogada</t>
  </si>
  <si>
    <t>Conservative and Prosthetic Dentisry</t>
  </si>
  <si>
    <t>Not registered yet</t>
  </si>
  <si>
    <t>cogada@cartafrica.org</t>
  </si>
  <si>
    <t>nyalikogada@yahoo.com</t>
  </si>
  <si>
    <t>+254772438224; 254720342901</t>
  </si>
  <si>
    <t xml:space="preserve"> Prof. Laetitia Rispel</t>
  </si>
  <si>
    <t xml:space="preserve">Dr Richard Ayah </t>
  </si>
  <si>
    <t>Tutorial fellow</t>
  </si>
  <si>
    <t>0000-0003-0919-3411</t>
  </si>
  <si>
    <t>Absenteeism among Doctors and health service utilization in the devolved system of government in Kenya.</t>
  </si>
  <si>
    <t>C9/010</t>
  </si>
  <si>
    <t>Evelyne</t>
  </si>
  <si>
    <t>Kantarama</t>
  </si>
  <si>
    <t>Biochemistry</t>
  </si>
  <si>
    <t>Clinical Biology</t>
  </si>
  <si>
    <t>ekantarama@cartafrica.org</t>
  </si>
  <si>
    <t>kantever11@gmail.com</t>
  </si>
  <si>
    <t>+250788651907</t>
  </si>
  <si>
    <t>Medical Biochemistry</t>
  </si>
  <si>
    <t>Medical Biochemistry with focus on the relationship between epigenetic effects of hormonal contraceptives and lipid profile abnormalities</t>
  </si>
  <si>
    <t>Prof. Muvunyi Mambo</t>
  </si>
  <si>
    <t>Dr. Uwineza Annette</t>
  </si>
  <si>
    <t>0000-0002-5428-8914</t>
  </si>
  <si>
    <t>Dyslipidemia, related factors and risk of cardiovascular diseases in users of hormonal contraceptives in Rwanda</t>
  </si>
  <si>
    <t>Effect of Depo Medroxyprogesterone Acetate (DMPA)  Injectable Contraceptive on Cardiometabolic Risk Profile Among Women of Reproductive Age in Kigali, Rwanda</t>
  </si>
  <si>
    <t>JAS1, 2019</t>
  </si>
  <si>
    <t>C9/011</t>
  </si>
  <si>
    <t>Wilfred</t>
  </si>
  <si>
    <t>Eneku</t>
  </si>
  <si>
    <t>Pathobiology</t>
  </si>
  <si>
    <t>Pharmacy, Clinical and Comparative Medicine</t>
  </si>
  <si>
    <t>weneku@cartafrica.org</t>
  </si>
  <si>
    <t>weneku@gmail.com</t>
  </si>
  <si>
    <t>+256 776 535187, +256 752 535187</t>
  </si>
  <si>
    <t>Masters of Veterinary Pathology</t>
  </si>
  <si>
    <t>Molecular and Sero-Epidemiology of Rickettsia in Uganda</t>
  </si>
  <si>
    <t>Prof. Byarugaba K. Denis</t>
  </si>
  <si>
    <t>Assoc. Prof. Robert Tweyongyere</t>
  </si>
  <si>
    <t>0000-0001-5013-7118</t>
  </si>
  <si>
    <t>Molecular and Sero-epidemiology of Zoonotic rickettsioses in Uganda</t>
  </si>
  <si>
    <t>C9/012</t>
  </si>
  <si>
    <t>Kirsty</t>
  </si>
  <si>
    <t>Van Stormbroek</t>
  </si>
  <si>
    <t>kstormbroek@cartafrica.org</t>
  </si>
  <si>
    <t>kirststorm@gmail.com</t>
  </si>
  <si>
    <t>+27 11 717 3701/'+27760977705</t>
  </si>
  <si>
    <t>MSc Occupational Therapy</t>
  </si>
  <si>
    <t>Improving access to quality hand injury-care services in the public service.</t>
  </si>
  <si>
    <t>Professor Hellen Myezwa,</t>
  </si>
  <si>
    <t>Dr Tania Rauch-van der Merwe</t>
  </si>
  <si>
    <t>Professor Lisa O’Brien</t>
  </si>
  <si>
    <t>Chairperson, Committee on Immunization and HIV/AIDS for the Nigerian Medical Association, Osun State Chapter</t>
  </si>
  <si>
    <t>0000-0003-4890-5063</t>
  </si>
  <si>
    <t>Towards enabling livelihood after hand injury: Contextually responsive support and development strategies for generalist occupational therapists delivering hand rehabilitation in South Africa.</t>
  </si>
  <si>
    <t>31/05/2024</t>
  </si>
  <si>
    <t>Contextually responsive support and development strategies for generalist occupational therapists delivering hand-injury care in South Africa</t>
  </si>
  <si>
    <t>C9/013</t>
  </si>
  <si>
    <t>Funmito</t>
  </si>
  <si>
    <t>Omolola</t>
  </si>
  <si>
    <t>Fehintola</t>
  </si>
  <si>
    <t>Medical doctor</t>
  </si>
  <si>
    <t>fomolola@cartafrica.org</t>
  </si>
  <si>
    <t>funmitoabioye@yahoo.com</t>
  </si>
  <si>
    <t>+2348033913964; 2348037998247</t>
  </si>
  <si>
    <t>Effect of multi-level intervention on modifiable risk factors of non-communicable diseases among in –school adolescents in Nigeria</t>
  </si>
  <si>
    <t>Prof/Omotade/Olayemi</t>
  </si>
  <si>
    <t>Prof/Fatusi/Adesegun</t>
  </si>
  <si>
    <t>0000-0002-3283-6641</t>
  </si>
  <si>
    <t>Health literacy on  behavioural risk factors of NCDs and its determinants among adolescents</t>
  </si>
  <si>
    <t>C9/014</t>
  </si>
  <si>
    <t>OLUFUNMILOLA</t>
  </si>
  <si>
    <t>BAMIDELE</t>
  </si>
  <si>
    <t>MAKANJUOLA</t>
  </si>
  <si>
    <t>Medical Microbiology and Parasitology</t>
  </si>
  <si>
    <t>PGS19250719432936</t>
  </si>
  <si>
    <t>omakanjuola@cartafrica.org</t>
  </si>
  <si>
    <t>funmimakanjuola@yahoo.com</t>
  </si>
  <si>
    <t>+2348034731717; 2348087643340</t>
  </si>
  <si>
    <t>MSc Epidemiology</t>
  </si>
  <si>
    <t>Cutaneous fungal infections in rural and urban primary school children in Oyo State, Nigeria: Epidemiology, diagnosis and public health impact.</t>
  </si>
  <si>
    <t>Prof Fawole Olufunmilayo</t>
  </si>
  <si>
    <t>0000-0001-7785-0183</t>
  </si>
  <si>
    <t>Molecular epidemiology of dermatophyte infections among HIV positive individuals in South-Western Nigeria</t>
  </si>
  <si>
    <t>C9/015</t>
  </si>
  <si>
    <t>Abiket</t>
  </si>
  <si>
    <t>Nanfizat</t>
  </si>
  <si>
    <t>Alamukii</t>
  </si>
  <si>
    <t>Zoology</t>
  </si>
  <si>
    <t>Institute for Advanced Medical Research and Training (IAMRAT)</t>
  </si>
  <si>
    <t>aabiket@cartafrica.org</t>
  </si>
  <si>
    <t>iyabiket@gmail.com</t>
  </si>
  <si>
    <t>+234 706 435 6537</t>
  </si>
  <si>
    <t>M.Sc Zoology (Cell biology and Genetics)</t>
  </si>
  <si>
    <t>Prevalence of breast cancer among Nigerian women and the use of TNF alpha and receptors’ Single Nucleotide Polymorphisms as possible diagnostic indicators.</t>
  </si>
  <si>
    <t>Dr. Nwuba I. Roseangela</t>
  </si>
  <si>
    <t>Teaching and Research Assistant at the Department of Zoology, University of Ibadan</t>
  </si>
  <si>
    <t>Teaching and Research Assistant at the Department of Zoology</t>
  </si>
  <si>
    <t>UNIVERSITY OF MEDICAL SCIENCES, ONDO, NIGERIA</t>
  </si>
  <si>
    <t>0000-0002-5741-1383</t>
  </si>
  <si>
    <t>TUMOUR NECROSIS FACTOR ALPHA (TNF α) AND ITS RECEPTORS AS INDICATORS FOR BREAST CANCER AMONG NIGERIAN WOMEN</t>
  </si>
  <si>
    <t>Barriers to early diagnosis turnout nacrosis factors and receptors genetic varied  as possible predictors fro breast cancer among Nigerian women</t>
  </si>
  <si>
    <t>C9/016</t>
  </si>
  <si>
    <t>Olindah</t>
  </si>
  <si>
    <t>Mkhonto</t>
  </si>
  <si>
    <t>Silaule</t>
  </si>
  <si>
    <t>occupational therapy</t>
  </si>
  <si>
    <t>Occupational therapy</t>
  </si>
  <si>
    <t>0504217T</t>
  </si>
  <si>
    <t>osilaule@cartafrica.org</t>
  </si>
  <si>
    <t>o.silaule@gmail.com</t>
  </si>
  <si>
    <t>+27 11 717 3701/'+27782035213/+27 11 717 3714</t>
  </si>
  <si>
    <t>MSc Occupational therapy</t>
  </si>
  <si>
    <t>Quality and efficiency in mental health services in South Africa</t>
  </si>
  <si>
    <t>Dr Adams Fasloen</t>
  </si>
  <si>
    <t>Dr Nkosi-Mafutha Nokuthula</t>
  </si>
  <si>
    <t>UNIVERSITY OF CAPE TOWN</t>
  </si>
  <si>
    <t>Developing and validation of a community-based program for caregivers of persons with mental disorders in rural South Africa</t>
  </si>
  <si>
    <t>Developing strategies for alleviating caregiver burden among informal caregivers of persons with severe mental disorders in Bushbuckridge, Mpumalanga Province Informal caregivers of persons with severe mental disorders are faced with high levels of distress</t>
  </si>
  <si>
    <t>C9/017</t>
  </si>
  <si>
    <t>Jane</t>
  </si>
  <si>
    <t>Wanjiru</t>
  </si>
  <si>
    <t>Macharia</t>
  </si>
  <si>
    <t>Department of Chemistry</t>
  </si>
  <si>
    <t>I80/52247/2017</t>
  </si>
  <si>
    <t>jmacharia@cartafrica.org</t>
  </si>
  <si>
    <t>jmacharia251@gmail.com</t>
  </si>
  <si>
    <t>+254 726418703</t>
  </si>
  <si>
    <t>Msc in Chemistry</t>
  </si>
  <si>
    <t>Prof. Kariuki K. David</t>
  </si>
  <si>
    <t>Prof. Thole Benard</t>
  </si>
  <si>
    <t>Part-time researcher</t>
  </si>
  <si>
    <t>0000-0003-3415-2048</t>
  </si>
  <si>
    <t>Prenatal and Postnatal Exposure to Fluoride in High Fluoride Areas in Kenya</t>
  </si>
  <si>
    <t>JAS 1, 2019</t>
  </si>
  <si>
    <t>C9/018</t>
  </si>
  <si>
    <t xml:space="preserve">Abimbola  </t>
  </si>
  <si>
    <t>Obimakinde</t>
  </si>
  <si>
    <t xml:space="preserve">Family Medicine </t>
  </si>
  <si>
    <t xml:space="preserve">Registration on going </t>
  </si>
  <si>
    <t>mabimbola@cartafrica.org</t>
  </si>
  <si>
    <t>tolutammy@yahoo.com</t>
  </si>
  <si>
    <t>+234 8106912778</t>
  </si>
  <si>
    <t>Effect of Life Style Modifications On the Control of Chronic Non-Communicable Diseases in Sub Sahara Africa</t>
  </si>
  <si>
    <t>Prof Shabir Moosa</t>
  </si>
  <si>
    <t>0000-0001-5954-952x</t>
  </si>
  <si>
    <t>CHILDREN STREETISM IN IBADAN, NIGERIA; THE FAMILY DYNAMICS, EXPERIENCES AND HEALTH OUTCOMES</t>
  </si>
  <si>
    <t>Children on the streets of Ibadan, Nigeria: experiences, family dynamics and health status.</t>
  </si>
  <si>
    <t>C9/019</t>
  </si>
  <si>
    <t>Ronald</t>
  </si>
  <si>
    <t>Kibet</t>
  </si>
  <si>
    <t>Tonui</t>
  </si>
  <si>
    <t>Immunology</t>
  </si>
  <si>
    <t>Clinical Microbiology and Infectious Diseases</t>
  </si>
  <si>
    <t>rtonui@cartafrica.org</t>
  </si>
  <si>
    <t>tonuironald@gmail.com</t>
  </si>
  <si>
    <t>+254532060958/+254722258484</t>
  </si>
  <si>
    <t>Immunology, Global Health and Infectious Diseases</t>
  </si>
  <si>
    <t>Role of immune response genes’ polymorphisms in susceptibility to and severity of Mycobacterium tuberculosis infections</t>
  </si>
  <si>
    <t xml:space="preserve"> Dr. Aijaz Ahmad	</t>
  </si>
  <si>
    <t xml:space="preserve"> Prof. Simeon Mining	</t>
  </si>
  <si>
    <t>Dr. Rispah Torrorey</t>
  </si>
  <si>
    <t>0000-0001-5087-1435</t>
  </si>
  <si>
    <t>Genetic predictors of tuberculosis in western Kenya</t>
  </si>
  <si>
    <t>C9/020</t>
  </si>
  <si>
    <t xml:space="preserve">Omolayo </t>
  </si>
  <si>
    <t xml:space="preserve">Bukola </t>
  </si>
  <si>
    <t>Oluwatope</t>
  </si>
  <si>
    <t>DEMOGRAPHY</t>
  </si>
  <si>
    <t xml:space="preserve">DEMOGRAPHY AND SOCIAL STATISTICS </t>
  </si>
  <si>
    <t>SSP17/18/R/0016</t>
  </si>
  <si>
    <t>ooluwatope@cartafrica.org</t>
  </si>
  <si>
    <t xml:space="preserve"> omolayooluwatope@gmail.com</t>
  </si>
  <si>
    <t>+2348023926477</t>
  </si>
  <si>
    <t>DR SOLANKE LUKMAN BOLA</t>
  </si>
  <si>
    <t>DR T. SULAIMAN ADEDOKUN</t>
  </si>
  <si>
    <t>0000-0002-3908-0314</t>
  </si>
  <si>
    <t>Contextual Social support for maternal healthcare service utilisation in Nigeria</t>
  </si>
  <si>
    <t>Social supports, capability of women and utilisation of healthcare services in Northwest and Southwest Nigeria</t>
  </si>
  <si>
    <t>C9/021</t>
  </si>
  <si>
    <t xml:space="preserve">Alex </t>
  </si>
  <si>
    <t>Ntamatungiro</t>
  </si>
  <si>
    <t>Biomedical</t>
  </si>
  <si>
    <t>antamatungiro@cartafrica.org</t>
  </si>
  <si>
    <t>ajntamatungiro@gmail.com</t>
  </si>
  <si>
    <t>255 222 774 714/255 222 774 756</t>
  </si>
  <si>
    <t xml:space="preserve">Master of Science in Molecular biology of Infectious diseases </t>
  </si>
  <si>
    <t>Understanding the Spatial-Temporal trends of HIV drug resistant strains among newly diagnosed HIV-1 treatment-naive patients in rural Tanzania.</t>
  </si>
  <si>
    <t>Dr. Kagura Juliana</t>
  </si>
  <si>
    <t>Joel Msafiri Francis</t>
  </si>
  <si>
    <t>Dr. Maja Wisser</t>
  </si>
  <si>
    <t>0000-0002-3134-3992</t>
  </si>
  <si>
    <t>Levels and temporal trends of pre-ART drug resistance among pregnant women over a full decade of ART rollout in a Tanzanian rural setting</t>
  </si>
  <si>
    <t>Trend of pre-antiretroviral therapy HIV-1 drug resistance in Kilombero and Ulanga antiretroviral cohort, South-Western Tanzania, for over 15 years (2005-2020)</t>
  </si>
  <si>
    <t>C9/022</t>
  </si>
  <si>
    <t xml:space="preserve">Glory </t>
  </si>
  <si>
    <t>Mzembe</t>
  </si>
  <si>
    <t xml:space="preserve">CLINICAL EPIDEMIOLOGY </t>
  </si>
  <si>
    <t>Training and Research</t>
  </si>
  <si>
    <t>gmzembe@cartafrica.org</t>
  </si>
  <si>
    <t>glorymzembe00@gmail.com</t>
  </si>
  <si>
    <t>+2651677245/'+265997373789</t>
  </si>
  <si>
    <t xml:space="preserve">London School of Hygiene and Tropical Medicine, University of London </t>
  </si>
  <si>
    <t xml:space="preserve">Predictors of iron deficiency and iron deficiency anaemia and its impact on incidence of childhood illnesses and immune response to vaccines among infants up to 12 months of age in Zomba and Blantyre Districts of Malawi - an observational cohort study </t>
  </si>
  <si>
    <t>Prof Phiri Samuel Kamija</t>
  </si>
  <si>
    <t>Dr Mwangi Ndegwa Martin</t>
  </si>
  <si>
    <t>0000-0002-7277-9987</t>
  </si>
  <si>
    <t xml:space="preserve">Effect of intravenous iron use in pregnancy on infant's immune response and health outcomes </t>
  </si>
  <si>
    <t>C9/023</t>
  </si>
  <si>
    <t xml:space="preserve">Temitope </t>
  </si>
  <si>
    <t>Ilori</t>
  </si>
  <si>
    <t>FAMILY MEDICINE</t>
  </si>
  <si>
    <t>COMMUNITY MEDICINE</t>
  </si>
  <si>
    <t>tilori@cartafrica.org</t>
  </si>
  <si>
    <t>boatop@yahoo.com</t>
  </si>
  <si>
    <t>+234 8102723484; +234 8023009099</t>
  </si>
  <si>
    <t>Master degree in Human Nutrition (MSc. Human Nutrition) from the University of Ibadan, Nigeria</t>
  </si>
  <si>
    <t>Dietary Intake and Metabolic Risk Factors for Cardiovascular Diseases Among Adults in Selected Local Government Areas of Oyo State, Nigeria: A Rural Urban Comparison</t>
  </si>
  <si>
    <t xml:space="preserve">Prof.Baldwin-Ragaven Laurel </t>
  </si>
  <si>
    <t>University of Witwatersrand, South Africa</t>
  </si>
  <si>
    <t>0000-0001-6648-9521</t>
  </si>
  <si>
    <t>Psycho social factors, Dietary Patterns and Cardiovascular Risk Factors among Adults in selected Urban Slum and Non Slum Areas of Oyo State, Nigeria.</t>
  </si>
  <si>
    <t>C9/024</t>
  </si>
  <si>
    <t>Joselyn</t>
  </si>
  <si>
    <t>Annet</t>
  </si>
  <si>
    <t>Atuhairwe</t>
  </si>
  <si>
    <t>jatuhairwe@cartafrica.org</t>
  </si>
  <si>
    <t>atuhairwejoselyn@gmail.com</t>
  </si>
  <si>
    <t>+256 782 422 826</t>
  </si>
  <si>
    <t>Master of Science in Biology and Control of Parasites and Disease Vectors</t>
  </si>
  <si>
    <t>Characterising residual malaria transmission in areas where universal distribution of Long Lasting Insecticide-treated Nets and Indoor Residual Spraying have been rolled out in Uganda</t>
  </si>
  <si>
    <t>0000-0002-1488-3364</t>
  </si>
  <si>
    <t>C10/001</t>
  </si>
  <si>
    <t>Alice</t>
  </si>
  <si>
    <t>Muhayimana</t>
  </si>
  <si>
    <t>Nursing/Midwifery</t>
  </si>
  <si>
    <t>amuhayimana@cartafrica.org</t>
  </si>
  <si>
    <t>hayiali@yahoo.fr</t>
  </si>
  <si>
    <t>+250788687626</t>
  </si>
  <si>
    <t>Masters of Science in Nursing(Maternal and Neonatal Health)</t>
  </si>
  <si>
    <t>Status of Respectful Care during Childbirth among Mothers  and its Drivers from Health Care Providers at Eastern Province of Rwanda</t>
  </si>
  <si>
    <t>Dr Irene J. Kearns</t>
  </si>
  <si>
    <t>0000-0002-5318-497X</t>
  </si>
  <si>
    <t>11/1/2020 &amp; 22/5/2022</t>
  </si>
  <si>
    <t>DEVELOPMENT OF STRATEGIES FOR HEALTH CARE PROVIDERS TO SUSTAIN RESPECTFUL MATERNITY CARE TO WOMEN IN LABOUR</t>
  </si>
  <si>
    <t>C10/002</t>
  </si>
  <si>
    <t>Aline</t>
  </si>
  <si>
    <t>Uwase</t>
  </si>
  <si>
    <t>Anesthesia</t>
  </si>
  <si>
    <t>auwase@cartafrica.org</t>
  </si>
  <si>
    <t>alinemunyaneza1@gmail.com</t>
  </si>
  <si>
    <t>+ 250 789 865 930; +250 788 642 136</t>
  </si>
  <si>
    <t>Master's degree in Public Health</t>
  </si>
  <si>
    <t>Effect of nutrition education based on  health belief model and involving male partner’s compared to traditional education on nutritional knowledge and healthy dietary practices Among pregnant women in the southern province of Rwanda</t>
  </si>
  <si>
    <t>Prof. Jonathan Levin</t>
  </si>
  <si>
    <t xml:space="preserve">Deputy coordinator of post-graduate studies,  School of Health Sciences </t>
  </si>
  <si>
    <t>0000-0001-6256-2541</t>
  </si>
  <si>
    <t>C10/004</t>
  </si>
  <si>
    <t>Aneth</t>
  </si>
  <si>
    <t>Vedastus</t>
  </si>
  <si>
    <t>Kalinjuma</t>
  </si>
  <si>
    <t>Intervention and Clinical Trials Department</t>
  </si>
  <si>
    <t>akalinjuma@cartafrica.org</t>
  </si>
  <si>
    <t>avedastus@gmail.com; avedastus@yahoo.com</t>
  </si>
  <si>
    <t>+255232625164; +255754662828</t>
  </si>
  <si>
    <t xml:space="preserve">Master of Science in Statistics specializing in Biostatistics </t>
  </si>
  <si>
    <t>Transition dynamics and treatment outcomes among HIV-positive adults in Ifakara, Tanzania: A comprehensive analysis for optimizing existing longitudinal cohort data</t>
  </si>
  <si>
    <t xml:space="preserve">Prof. Kennedy Otwombe </t>
  </si>
  <si>
    <t>Dr. Fiona Vanobberghen</t>
  </si>
  <si>
    <t>0000-0001-5862-9264</t>
  </si>
  <si>
    <t>C10/015</t>
  </si>
  <si>
    <t>Ogbenyi</t>
  </si>
  <si>
    <t>Ugalahi</t>
  </si>
  <si>
    <t>Opthamology</t>
  </si>
  <si>
    <t>Ophthalmology</t>
  </si>
  <si>
    <t>mugalahi@cartafrica.org</t>
  </si>
  <si>
    <t>oheobe26@yahoo.com; maryugalahi@gmail.com</t>
  </si>
  <si>
    <t>+234 (0)8126908495</t>
  </si>
  <si>
    <t>MSc Global Health</t>
  </si>
  <si>
    <t>Pathways to Care and Determinants of Delayed Presentation of Children to Child Eye Health Tertiary Facilities (CEHTF) in Ibadan, South West Nigeria</t>
  </si>
  <si>
    <t>Dr. Adebiyi Olupelumi Akindele</t>
  </si>
  <si>
    <t>0000-0003-3272-310X</t>
  </si>
  <si>
    <t>C10/016</t>
  </si>
  <si>
    <t>Maureen</t>
  </si>
  <si>
    <t>Daisy</t>
  </si>
  <si>
    <t>Majamanda</t>
  </si>
  <si>
    <t>CHILD HEALTH</t>
  </si>
  <si>
    <t>mmajamanda@cartafrica.org</t>
  </si>
  <si>
    <t>mdmajamanda@gmail.com</t>
  </si>
  <si>
    <t>+265873623; 265992160415</t>
  </si>
  <si>
    <t>MASTER IN ADVANCED PRACTICE (CHILD HEALTH)</t>
  </si>
  <si>
    <t>Improving the quality of paediatric oncology nursing care in Malawi through nursing education: a mixed methods study</t>
  </si>
  <si>
    <t>Dr. Irene Kearns</t>
  </si>
  <si>
    <t>0000-0001-8886-3158</t>
  </si>
  <si>
    <t>C10/006</t>
  </si>
  <si>
    <t>Beryl</t>
  </si>
  <si>
    <t>Chelangat</t>
  </si>
  <si>
    <t>Maritim</t>
  </si>
  <si>
    <t xml:space="preserve">Public Health </t>
  </si>
  <si>
    <t>School of Medicine</t>
  </si>
  <si>
    <t>bmaritim@cartafrica.org</t>
  </si>
  <si>
    <t>berylc.maritim@gmail.com</t>
  </si>
  <si>
    <t>+254722799685</t>
  </si>
  <si>
    <t>Masters in Business Adminstration</t>
  </si>
  <si>
    <t>Why They Stay: Understanding Retention in Voluntary National Health Insurance Among Rural Informal Sector Households in Western Kenya</t>
  </si>
  <si>
    <t>Prof. Jane Goudge</t>
  </si>
  <si>
    <t>Dr. Adam Koon</t>
  </si>
  <si>
    <t>Early Carrer Researcher</t>
  </si>
  <si>
    <t>KEMRI WELLCOME TRUST (2023)</t>
  </si>
  <si>
    <t>0000-0002-3754-0735</t>
  </si>
  <si>
    <t>Examining the role of affordability, citizen engagement and social solidarity in determining health insurance coverage in Kenya</t>
  </si>
  <si>
    <t>C10/007</t>
  </si>
  <si>
    <t>Chinenyenwa</t>
  </si>
  <si>
    <t>Maria Dorathy</t>
  </si>
  <si>
    <t>Ohia</t>
  </si>
  <si>
    <t>Environmental health</t>
  </si>
  <si>
    <t>cohia@cartafrica.org</t>
  </si>
  <si>
    <t>ohiacmd@gmail.com</t>
  </si>
  <si>
    <t>+234 7038318289</t>
  </si>
  <si>
    <t>MPH (Environmental Health)</t>
  </si>
  <si>
    <t>Unravelling the drivers and dynamics of sustained malaria transmission in South-West Nigeria</t>
  </si>
  <si>
    <t>Prof Charles M. Mbogo</t>
  </si>
  <si>
    <t>Prof. Wolfang Richard Mukabana</t>
  </si>
  <si>
    <t>Prof. Godson Ana</t>
  </si>
  <si>
    <t>0000-0001-8337-3221</t>
  </si>
  <si>
    <t>Bio-Insecticidal effectiveness of Moringa oleifera-synthesised silver nanoparticles and other products on selected mosquito species and toxicity effects on a non-target organism (Clarias gariepinus)</t>
  </si>
  <si>
    <t>JAS 1, 2020</t>
  </si>
  <si>
    <t>C10/008</t>
  </si>
  <si>
    <t xml:space="preserve">Duncan </t>
  </si>
  <si>
    <t>Wekesa</t>
  </si>
  <si>
    <t>Nyukuri</t>
  </si>
  <si>
    <t>Medical Doctor</t>
  </si>
  <si>
    <t>dnyukuri@cartafrica.org</t>
  </si>
  <si>
    <t>dnyukuri@gmail.com</t>
  </si>
  <si>
    <t>+254 720977887</t>
  </si>
  <si>
    <t>Master of Medicine in Internal Medicine</t>
  </si>
  <si>
    <t>The Role of Multiplex PCR and Procalcitonin in diagnosis and management of Community Acquired Pneumonia among Adults Admitted at Kenyatta National Clinical research</t>
  </si>
  <si>
    <t>Dr. Jared Mecha</t>
  </si>
  <si>
    <t>0000-0002-4739-2000</t>
  </si>
  <si>
    <t>C10/018</t>
  </si>
  <si>
    <t>Oluwatosin</t>
  </si>
  <si>
    <t>Eunice</t>
  </si>
  <si>
    <t>Olorunmoteni</t>
  </si>
  <si>
    <t>Paediatrics and Child Health</t>
  </si>
  <si>
    <t>oolorunmoteni@cartafrica.org</t>
  </si>
  <si>
    <t>tosinolorunmoteni@gmail.com</t>
  </si>
  <si>
    <t>+234815 209 2837; +234803 941 3535</t>
  </si>
  <si>
    <t>WHAT IS IN A GOOD NIGHT’S SLEEP? PATTERN, DETERMINANTS AND ASSOCIATED PROBLEMS WITH SLEEP IN NIGERIAN ADOLESCENTS</t>
  </si>
  <si>
    <t>Dr Scheuermaier Karine</t>
  </si>
  <si>
    <t>Dr Gomez-Olive F. Xavier</t>
  </si>
  <si>
    <t>Prof. Fatusi Olayiwola Adesegun</t>
  </si>
  <si>
    <t>0000-0001-8561-9918</t>
  </si>
  <si>
    <t xml:space="preserve"> Sleep characteristics among In-school Adolescents in South-Western Nigeria: Pattern, Determinants and Association with Cardiometabolic risk factors</t>
  </si>
  <si>
    <t>C10/010</t>
  </si>
  <si>
    <t xml:space="preserve">Frederick </t>
  </si>
  <si>
    <t>Oporia</t>
  </si>
  <si>
    <t>foporia@cartafrica.org</t>
  </si>
  <si>
    <t>phrezzie@gmail.com</t>
  </si>
  <si>
    <t>+256 703 857 428</t>
  </si>
  <si>
    <t>Preventing drowning among boaters in Lake Albert, Uganda: An enhanced educational intervention to improve knowledge and use of seaworthy lifejackets</t>
  </si>
  <si>
    <t>Prof Fred Nuwaha Ntoni</t>
  </si>
  <si>
    <t>Dr Jagnoor Jagnoor</t>
  </si>
  <si>
    <t>Dr Simon Peter Kibira</t>
  </si>
  <si>
    <t>0000-0001-6280-8919</t>
  </si>
  <si>
    <t>Improving lifejacket wear among occupational boaters on Lake Altert, Uganda: A cluster-randomized controlled trial</t>
  </si>
  <si>
    <t>C10/019</t>
  </si>
  <si>
    <t>Omotade</t>
  </si>
  <si>
    <t>Adebimpe</t>
  </si>
  <si>
    <t>Ijarotimi</t>
  </si>
  <si>
    <t xml:space="preserve">Obstertrics and reproductive health </t>
  </si>
  <si>
    <t>Department of Obstetrics, Gynaecology &amp; Perinatology.</t>
  </si>
  <si>
    <t>oijarotimi@cartafrica.org</t>
  </si>
  <si>
    <t>tadeijarotimi@gmail.com; tadeolar@yahoo.com</t>
  </si>
  <si>
    <t>+234-803-400-2812</t>
  </si>
  <si>
    <t>Outcome of Male Partners’ Involvement in Antenatal Counselling on Women’s Postpartum Family Planning Uptake in South-west Nigeria</t>
  </si>
  <si>
    <t xml:space="preserve">Prof Olayemi Oladapo </t>
  </si>
  <si>
    <t>Dr Olumide Adesola</t>
  </si>
  <si>
    <t xml:space="preserve"> Professor</t>
  </si>
  <si>
    <t>0000-0002-2824-466X</t>
  </si>
  <si>
    <t>C10/012</t>
  </si>
  <si>
    <t>James</t>
  </si>
  <si>
    <t>Muleme</t>
  </si>
  <si>
    <t xml:space="preserve">Disease Control and Environmental Health </t>
  </si>
  <si>
    <t>jmuleme@cartafrica.org</t>
  </si>
  <si>
    <t>mulemej@gmail.com</t>
  </si>
  <si>
    <t>+256787364697; 256701271259</t>
  </si>
  <si>
    <t>Masters of Veterinary Preventive Medicine (Field Epidemiology track)</t>
  </si>
  <si>
    <t>Extended Spectrum β Lactamase (ESBL) producing Escherichia coli as bio-threats:   pathobiology, transmission dynamics and antibiotic resistance in rural and urban
communities of Wakiso district, Uganda</t>
  </si>
  <si>
    <t>Dr. Ssempebwa John</t>
  </si>
  <si>
    <t>Dr. Musoke David</t>
  </si>
  <si>
    <t>Assoc. Prof. Kankya Clovice</t>
  </si>
  <si>
    <t>0000-0001-8967-7031</t>
  </si>
  <si>
    <t>Reservoirs, transmission and antibiotic resistance resistance profiles of extended specturum SPECTRUM BETA LACTAMASE-PRODUCING Escherichia Coli at the humananimal-environmant interface among farming communities in Wakiso District, Uganda”.</t>
  </si>
  <si>
    <t>C10/020</t>
  </si>
  <si>
    <t>Patience</t>
  </si>
  <si>
    <t>Shamu</t>
  </si>
  <si>
    <t>Wits Reproductive Health and HIV Institute (Implementation Science)</t>
  </si>
  <si>
    <t>pshamu@cartafrica.org</t>
  </si>
  <si>
    <t>patieshamu@gmail.com; pshamu@wrhi.ac.za</t>
  </si>
  <si>
    <t>+27113585300; +27731960356</t>
  </si>
  <si>
    <t>Master of Science in Population Studies</t>
  </si>
  <si>
    <t>Determinants, lived experiences, and outcomes of HIV Pre-Exposure Prophylaxis use among young female university students in South Africa: A prospective cohort study</t>
  </si>
  <si>
    <t>Professor Saiqa Mullick</t>
  </si>
  <si>
    <t>0000-0003-1946-5046</t>
  </si>
  <si>
    <t>WT - DELTAS</t>
  </si>
  <si>
    <t>C10/014</t>
  </si>
  <si>
    <t>Marifa</t>
  </si>
  <si>
    <t>Muchemwa</t>
  </si>
  <si>
    <t>Demography and Population studies</t>
  </si>
  <si>
    <t>mmuchemwa@cartafrica.org</t>
  </si>
  <si>
    <t>marifamuchemwa@yahoo.com</t>
  </si>
  <si>
    <t>+27117174095; 27780200743</t>
  </si>
  <si>
    <t>MA in Sociology and MA in Demography and Population studies</t>
  </si>
  <si>
    <t xml:space="preserve">Family Changes and Child Maintenance Effect on Men’s Mental Health in South Africa </t>
  </si>
  <si>
    <t>Professor Clifford Odimegwu</t>
  </si>
  <si>
    <t>Teaching assistant</t>
  </si>
  <si>
    <t>0000-0002-1957-9513</t>
  </si>
  <si>
    <t>Family change, child maintenance and mental health outcomes of men in South Africa”</t>
  </si>
  <si>
    <t>JAS 2, 2022</t>
  </si>
  <si>
    <t>C10/021</t>
  </si>
  <si>
    <t xml:space="preserve">Shakeerah </t>
  </si>
  <si>
    <t>Olaide</t>
  </si>
  <si>
    <t>Gbadebo</t>
  </si>
  <si>
    <t>RESTORATIVE DENTISTRY</t>
  </si>
  <si>
    <t>Widowe(r)d</t>
  </si>
  <si>
    <t>Widow</t>
  </si>
  <si>
    <t>sgbadebo@cartafrica.org</t>
  </si>
  <si>
    <t>olaaris2k1@yahoo.com</t>
  </si>
  <si>
    <t>+2348057358291</t>
  </si>
  <si>
    <t>MASTERS DENTAL SURGERY</t>
  </si>
  <si>
    <t>Dental anxiety: measuring the fear factors and its effect on endodontic treatment among adults in Ibadan, Nigeria</t>
  </si>
  <si>
    <t>Prof Gbemisola Oke</t>
  </si>
  <si>
    <t>Prof Dosumu OO</t>
  </si>
  <si>
    <t>0000-0002-2109-753X</t>
  </si>
  <si>
    <t>Pre-treatment Information Communication and Dental Anxiety among Adult  Dental Care Seekers in Ibadan, Nigeria</t>
  </si>
  <si>
    <t>C10/022</t>
  </si>
  <si>
    <t>Stefanie</t>
  </si>
  <si>
    <t>Vermaak</t>
  </si>
  <si>
    <t>HIV Prevention and Treatment</t>
  </si>
  <si>
    <t>Perinatal HIV Research Unit</t>
  </si>
  <si>
    <t>svermaak@cartafrica.org</t>
  </si>
  <si>
    <t>stefanie.hornschuh88@gmail.com</t>
  </si>
  <si>
    <t>+27 11 989 9959; +27 826087634</t>
  </si>
  <si>
    <t>Health Sciences (International's Public Health)</t>
  </si>
  <si>
    <t>Feasibility and acceptability of using digital assent to improve comprehension of study procedures among adolescents with perinatally acquired HIV: a study in Soweto, South Africa</t>
  </si>
  <si>
    <t>Dr Janan Dietrich</t>
  </si>
  <si>
    <t>Prof Tiffany Chennevile</t>
  </si>
  <si>
    <t>Senior Researcher</t>
  </si>
  <si>
    <t>0000-0002-5505-6488</t>
  </si>
  <si>
    <t>C10/023</t>
  </si>
  <si>
    <t>Takondwa</t>
  </si>
  <si>
    <t>Connis</t>
  </si>
  <si>
    <t>Bakuwa</t>
  </si>
  <si>
    <t>Rehabilitation and Therapy</t>
  </si>
  <si>
    <t>tbakuwa@cartafrica.org</t>
  </si>
  <si>
    <t>tbakuwa@medcol.mw; tako.bakuwa@gmail.com</t>
  </si>
  <si>
    <t xml:space="preserve"> +265 1 871 911; +265 993 67 2960</t>
  </si>
  <si>
    <t>Master of science in Community Physiotherapy</t>
  </si>
  <si>
    <t>Effectiveness of a peer-led training program for caregivers of children with cerebral palsy in Malawi</t>
  </si>
  <si>
    <t>Gillian Saloojee</t>
  </si>
  <si>
    <t>Wiedaad Slemming</t>
  </si>
  <si>
    <t>0000-0003-1817-9689</t>
  </si>
  <si>
    <t>C10/025</t>
  </si>
  <si>
    <t>Yetunde</t>
  </si>
  <si>
    <t>A</t>
  </si>
  <si>
    <t>Onimode</t>
  </si>
  <si>
    <t>Nuclear Medicine/Radiology</t>
  </si>
  <si>
    <t>RADIATION ONCOLOGY</t>
  </si>
  <si>
    <t>Married (P1 - 2022)</t>
  </si>
  <si>
    <t>yonimode@cartafrica.org</t>
  </si>
  <si>
    <t>yately_md@yahoo.com; yately_md@yahoo.com</t>
  </si>
  <si>
    <t>+2347087821065</t>
  </si>
  <si>
    <t>Master of Science (Stellenbosch) 2009, Master of Medicine (Witwatersrand) 2012</t>
  </si>
  <si>
    <t>Medical personnel's knowledge about thyroid disease in pregnancy and its management, and development of a trimester-based thyroid reference range In South-West Nigeria</t>
  </si>
  <si>
    <t>Dr Chesang Jacqueline Jelagat</t>
  </si>
  <si>
    <t>Prof Omigbodun Akinyinka</t>
  </si>
  <si>
    <t>0000-0002-4004-6113</t>
  </si>
  <si>
    <t>C10/003</t>
  </si>
  <si>
    <t>Jean de la Croix</t>
  </si>
  <si>
    <t>Allen</t>
  </si>
  <si>
    <t>Ingabire</t>
  </si>
  <si>
    <t>Orthopedics</t>
  </si>
  <si>
    <t>ajcroix@cartafrica.org</t>
  </si>
  <si>
    <t>ingabireallenjc@gmail.com; ijea2000@gmail.com</t>
  </si>
  <si>
    <t>+250788549975</t>
  </si>
  <si>
    <t>Masters of Public health/Masters of Medicine(Surgery)/Fellowship in Orthopedics</t>
  </si>
  <si>
    <t xml:space="preserve">Long term disability following road traffic injuries in Rwanda: Cost and health outcomes </t>
  </si>
  <si>
    <t xml:space="preserve">Prof Tumussime K. David </t>
  </si>
  <si>
    <t>Dr. Jean Baptiste Sagahutu </t>
  </si>
  <si>
    <t>Lecturer of Surgery</t>
  </si>
  <si>
    <t>Deputy Director, NIHR Research Hub on Global Surgery/Rwanda </t>
  </si>
  <si>
    <t>0000-0001-8636-6473</t>
  </si>
  <si>
    <t>C10/005</t>
  </si>
  <si>
    <t>Apatsa</t>
  </si>
  <si>
    <t>Selemani</t>
  </si>
  <si>
    <t>Library and Information Science</t>
  </si>
  <si>
    <t>aselemani@cartafrica.org</t>
  </si>
  <si>
    <t>apatsaselemani@gmail.com</t>
  </si>
  <si>
    <t>+2651871911; 265888707373</t>
  </si>
  <si>
    <t>Master of Library and Information Science</t>
  </si>
  <si>
    <t>Journal Indexing and Scientific Impact of Africa's Public Health Research: current status, barriers, facilitators and opportunities.</t>
  </si>
  <si>
    <t>Prof. Jude Igumbor</t>
  </si>
  <si>
    <t>Dr Innocent Maposa</t>
  </si>
  <si>
    <t>Assistant Librarian</t>
  </si>
  <si>
    <t>0000-0003-1216-6158</t>
  </si>
  <si>
    <t>C10/009</t>
  </si>
  <si>
    <t>Nzabonimana</t>
  </si>
  <si>
    <t>Preventive and Community Dentistry</t>
  </si>
  <si>
    <t>enzabonimana@cartafrica.org</t>
  </si>
  <si>
    <t>nzabaemmy@gmail.com</t>
  </si>
  <si>
    <t>+250783880746</t>
  </si>
  <si>
    <t>Health Informatics</t>
  </si>
  <si>
    <t>Investigating reasons, challenges, and perceptions of poor oral health among adults in rural and urban Rwanda</t>
  </si>
  <si>
    <t>Prof Phumzile Hlongwa</t>
  </si>
  <si>
    <t>Prof Veerasamy Yengopal</t>
  </si>
  <si>
    <t>Dr Yolanda Malele-Kolisa</t>
  </si>
  <si>
    <t>0000-0002-6876-3472</t>
  </si>
  <si>
    <t>Oral Health in Nyarugenge District of Rwanda: The Role of Mobile Application in Oral Health Education</t>
  </si>
  <si>
    <t>C10/011</t>
  </si>
  <si>
    <t>Mburu</t>
  </si>
  <si>
    <t>Kang'ethe</t>
  </si>
  <si>
    <t>Institute of tropical and infectious diseases/ PMTCT- Under OBS/ GYN department</t>
  </si>
  <si>
    <t>jkangethe@cartafrica.org</t>
  </si>
  <si>
    <t>jimkangethe@gmail.com</t>
  </si>
  <si>
    <t>+254726237390; 254731221155</t>
  </si>
  <si>
    <t>MSC. Medical Virology</t>
  </si>
  <si>
    <t>Human Papillomavirus type-specific risk and association with Human T Lymphotrophic Virus-1 among HIV infected Women at Kenyatta Clinical research</t>
  </si>
  <si>
    <t>Dr. Marianne Wanjiru Mureithi</t>
  </si>
  <si>
    <t>Dr. Odari Eddy</t>
  </si>
  <si>
    <t>Dr. Eddy Odari</t>
  </si>
  <si>
    <t>HIV research scientist and tutor</t>
  </si>
  <si>
    <t>0000-0001-5813-5360</t>
  </si>
  <si>
    <t>C10/013</t>
  </si>
  <si>
    <t>Kganetso</t>
  </si>
  <si>
    <t>Sekome</t>
  </si>
  <si>
    <t>physiotherapy</t>
  </si>
  <si>
    <t>ksekome@cartafrica.org</t>
  </si>
  <si>
    <t>kgakzin88@gmail.com</t>
  </si>
  <si>
    <t>+27 11 7173705; +27 78 0118605</t>
  </si>
  <si>
    <t>Master of public health</t>
  </si>
  <si>
    <t>Effects of modifications in lifestyle and daily routine  on blood pressure among hypertensive rural adults in Agincourt, South Africa.</t>
  </si>
  <si>
    <t>Professor Hellen Myezwa</t>
  </si>
  <si>
    <t>Prof. F. Gomez Olive- Casas</t>
  </si>
  <si>
    <t>0000-0002-4567-1022</t>
  </si>
  <si>
    <t>Feasibility and acceptability of a Contextualized Physical Activity and Diet Intervention for Hypertension Control in a Rural Adult Population of South Africa</t>
  </si>
  <si>
    <t>C10/017</t>
  </si>
  <si>
    <t>Monday</t>
  </si>
  <si>
    <t>Daniel</t>
  </si>
  <si>
    <t>Olodu</t>
  </si>
  <si>
    <t>molodu@cartafrica.org</t>
  </si>
  <si>
    <t>mondayolodu@gmail.com; mondayolodu@yahoo.com</t>
  </si>
  <si>
    <t>+234-8063168131</t>
  </si>
  <si>
    <t>Master of Science (Human Nutrition)</t>
  </si>
  <si>
    <t>Improving Childhood Nutrition among the Yoruba Ethnic Group in the Rural Communities, Southwest Nigeria: An Indigenous Food-Based Approach</t>
  </si>
  <si>
    <t>Dr. Oladejo Thomas Adepoju</t>
  </si>
  <si>
    <t>0000-0002-1928-9209</t>
  </si>
  <si>
    <t>C10/024</t>
  </si>
  <si>
    <t>Temitope</t>
  </si>
  <si>
    <t>Olumuyiwa</t>
  </si>
  <si>
    <t>Occupational Health and Industrial Hygiene</t>
  </si>
  <si>
    <t>tojo@cartafrica.org</t>
  </si>
  <si>
    <t>linktopeojo@yahoo.com</t>
  </si>
  <si>
    <t>+2348035798224</t>
  </si>
  <si>
    <t>Factors associated with occupational injuries and work-related musculoskeletal disorders among artisans in the informal sector of the Nigerian construction industry</t>
  </si>
  <si>
    <t>Dr Nisha Naicker</t>
  </si>
  <si>
    <t>Prof Onayade Adedeji</t>
  </si>
  <si>
    <t>0000-0003-1899-5213</t>
  </si>
  <si>
    <t>C11/001</t>
  </si>
  <si>
    <t>Adeola</t>
  </si>
  <si>
    <t>Williams</t>
  </si>
  <si>
    <t>Paediatric Dentistry</t>
  </si>
  <si>
    <t>Child Oral Health</t>
  </si>
  <si>
    <t>awilliams@cartafrica.org</t>
  </si>
  <si>
    <t>adeolawilliams022@gmail.com</t>
  </si>
  <si>
    <t>+2348051694622</t>
  </si>
  <si>
    <t>Masters of Dental Sciences, 2018</t>
  </si>
  <si>
    <t>Improving oral health among vulnerable children and adolescents living with HIV/AIDS using evidence-based intervention (Masters of Dental Sciences (MDS)</t>
  </si>
  <si>
    <t>Field based</t>
  </si>
  <si>
    <t>0000-0003-1915-2138</t>
  </si>
  <si>
    <t>C11/002</t>
  </si>
  <si>
    <t>Amina</t>
  </si>
  <si>
    <t>Hassan</t>
  </si>
  <si>
    <t>Maternal and Reproductive health</t>
  </si>
  <si>
    <t>School of Public health</t>
  </si>
  <si>
    <t>ahusien@cartafrica.org</t>
  </si>
  <si>
    <t>dramiina12@gmail.com</t>
  </si>
  <si>
    <t>+252615506933</t>
  </si>
  <si>
    <t>Master in Public Health (2023 )</t>
  </si>
  <si>
    <t>Reproductive and maternal health in Somalia</t>
  </si>
  <si>
    <t>0009-0006-9247-6453</t>
  </si>
  <si>
    <t>C11/003</t>
  </si>
  <si>
    <t>Christabellah</t>
  </si>
  <si>
    <t>Namugenyi</t>
  </si>
  <si>
    <t>Department of Planning and Applied Statistics</t>
  </si>
  <si>
    <t>cnamugenyi@cartafrica.org</t>
  </si>
  <si>
    <t>tabellahn@gmail.com</t>
  </si>
  <si>
    <t>+256788101810;+256700979442</t>
  </si>
  <si>
    <t>Master of Statistics (2020)</t>
  </si>
  <si>
    <t>Examining patient satisfaction and dual outcomes of HIV and hypertension through decision-making and allocation of Service Delivery Models for Older PLHIV</t>
  </si>
  <si>
    <t>0000-0003-2534-5526</t>
  </si>
  <si>
    <t>C11/004</t>
  </si>
  <si>
    <t>Tamuka</t>
  </si>
  <si>
    <t>Chironda</t>
  </si>
  <si>
    <t>Health Data Science</t>
  </si>
  <si>
    <t>Agincourt Research Center</t>
  </si>
  <si>
    <t>cchironda@cartafrica.org</t>
  </si>
  <si>
    <t>cyriltamuka05@gmail.com</t>
  </si>
  <si>
    <t>+27786413285</t>
  </si>
  <si>
    <t>MSc Mathematical Statistics (2021)</t>
  </si>
  <si>
    <t>Multimorbidity trends and changes in Rural South Africa: A clustering, and competing risk modelling approach (2012-2022).</t>
  </si>
  <si>
    <t>0000-0002-0412-1059</t>
  </si>
  <si>
    <t>C11/005</t>
  </si>
  <si>
    <t>Elizabeth</t>
  </si>
  <si>
    <t>Oral Pathology/ Oral Medicine</t>
  </si>
  <si>
    <t>eoabe@cartafrica.org</t>
  </si>
  <si>
    <t>elizabethabe831@gmail.com</t>
  </si>
  <si>
    <t>+2348029789847</t>
  </si>
  <si>
    <t>Masters in Dental Surgery (2014)</t>
  </si>
  <si>
    <t>Oral health promotion for improved maternal-fetal health among women of reproductive age. (Masters in Dental Surgery (MDS)</t>
  </si>
  <si>
    <t>0000-0001-6632-9026</t>
  </si>
  <si>
    <t>C11/006</t>
  </si>
  <si>
    <t>Fanuel</t>
  </si>
  <si>
    <t>Meckson</t>
  </si>
  <si>
    <t>Bickton</t>
  </si>
  <si>
    <t xml:space="preserve">Department of Rehabilitation Sciences </t>
  </si>
  <si>
    <t>fbickton@cartafrica.org</t>
  </si>
  <si>
    <t>fbickton@kuhes.ac.mw</t>
  </si>
  <si>
    <t>+265982552353</t>
  </si>
  <si>
    <t>Master of Science in Cardiorespiratory Physiotherapy (2021)</t>
  </si>
  <si>
    <t>Personalized exercise-based Rehabilitation needs, implementation and effectiveness among  multimorbid patients in Malawi.</t>
  </si>
  <si>
    <t xml:space="preserve">Field based and clinical research </t>
  </si>
  <si>
    <t>0000-0002-0925-909X</t>
  </si>
  <si>
    <t>C11/007</t>
  </si>
  <si>
    <t>Olanike</t>
  </si>
  <si>
    <t>Wuraola</t>
  </si>
  <si>
    <t>Breast Surgical Oncology</t>
  </si>
  <si>
    <t>fwuraola@cartafrica.org</t>
  </si>
  <si>
    <t>fwuraola@oauife.edu.ng</t>
  </si>
  <si>
    <t>+2348032287556</t>
  </si>
  <si>
    <t>ChM General Surgery 2022</t>
  </si>
  <si>
    <t>Towards early detection of breast cancer in Nigeria: Prevalence of BRCA1/2 mutations and perceptions of genetic screening among relatives of patients with breast cancer</t>
  </si>
  <si>
    <t>0000-0003-3315-990x</t>
  </si>
  <si>
    <t>C11/008</t>
  </si>
  <si>
    <t>Gallad</t>
  </si>
  <si>
    <t>Dahir</t>
  </si>
  <si>
    <t xml:space="preserve">Department of Public Health </t>
  </si>
  <si>
    <t>ghassan@cartafrica.org</t>
  </si>
  <si>
    <t>Public Health (2017)</t>
  </si>
  <si>
    <t>Vaccine preventable disease surveillance</t>
  </si>
  <si>
    <t>0000-0002-8569-8748</t>
  </si>
  <si>
    <t>C11/009</t>
  </si>
  <si>
    <t xml:space="preserve">Justine </t>
  </si>
  <si>
    <t>Okello</t>
  </si>
  <si>
    <t>Preventive Medicine, Laboratory diagnostics, Epidemiology, Biostatistics, Research methods, Food safety and One Health</t>
  </si>
  <si>
    <t>Department of Biosecurity, Ecosystems and Veterinary Public Health</t>
  </si>
  <si>
    <t>jokello@cartafrica.org</t>
  </si>
  <si>
    <t>justinokello01@gmail.com</t>
  </si>
  <si>
    <t>+256-783210265</t>
  </si>
  <si>
    <t>Masters of Veterinary Preventive Medicine (Field Epidemiology)_(2023)</t>
  </si>
  <si>
    <t>Epidemiology of Rift Valley Fever in Northern Uganda: Prevalence, Molecular Characterization, and Geospatial Modelling in Humans and Livestock in Apac and Lira Districts</t>
  </si>
  <si>
    <t>Laboratory based</t>
  </si>
  <si>
    <t>0000-0001-6218-8318</t>
  </si>
  <si>
    <t>C11/010</t>
  </si>
  <si>
    <t>Lydiah</t>
  </si>
  <si>
    <t>Njihia</t>
  </si>
  <si>
    <t>PhD Pathobiology (Virology Option)</t>
  </si>
  <si>
    <t>Department of Veterinary Pathology, Microbiology and Parasitology</t>
  </si>
  <si>
    <t>lnjihia@cartafrica.org</t>
  </si>
  <si>
    <t>lydiahnjihia4@gmail.com</t>
  </si>
  <si>
    <t>+254 712316454</t>
  </si>
  <si>
    <t>Master of Science Applied Microbiology (Virology Option), (2022)</t>
  </si>
  <si>
    <t>Molecular characterization and risk factors associated with rift valley fever transmission and outbreaks in humans and animals in Garissa and Murang’a counties, Kenya in the age of climate change</t>
  </si>
  <si>
    <t>Both Laboratory and field based</t>
  </si>
  <si>
    <t>0009-0007-0633-3294</t>
  </si>
  <si>
    <t>C11/011</t>
  </si>
  <si>
    <t>Nigandi</t>
  </si>
  <si>
    <t>Kubo</t>
  </si>
  <si>
    <t>Department of Clinical Medicine &amp; Therapeutics</t>
  </si>
  <si>
    <t>mkubo@cartafrica.org</t>
  </si>
  <si>
    <t>mkubo@uonbi.ac.ke</t>
  </si>
  <si>
    <t>+254721541439</t>
  </si>
  <si>
    <t>Master of Medicine in Internal Medicine (2013)</t>
  </si>
  <si>
    <t>Early Detection of Chronic Kidney Disease among communities with high prevalence of risk factors and early linkage to care: The ED-CKD Study</t>
  </si>
  <si>
    <t>0000-0002-0708-605X</t>
  </si>
  <si>
    <t>C11/012</t>
  </si>
  <si>
    <t>Miles-Dei</t>
  </si>
  <si>
    <t>Benedict</t>
  </si>
  <si>
    <t>Olufeagba</t>
  </si>
  <si>
    <t>Genetics and Molecular Sciences</t>
  </si>
  <si>
    <t>molufeagba@cartafrica.org</t>
  </si>
  <si>
    <t>mben.olufsen@gmail.com</t>
  </si>
  <si>
    <t>+2348169215993;+2348026073373</t>
  </si>
  <si>
    <t>Master of Science (2018)</t>
  </si>
  <si>
    <t>Genetic Epidemiology of Identified Single Nucleotide Variants of Alpha and Beta Thalassemia Traits among Nigerians in Southwest Nigeria. (M.Sc. (Public Health Biotechnology) Genetics and Molecular Sciences, Institute of Child Health)</t>
  </si>
  <si>
    <t>0000-0003-0065-5990</t>
  </si>
  <si>
    <t>C11/013</t>
  </si>
  <si>
    <t>Molly</t>
  </si>
  <si>
    <t>Mercy</t>
  </si>
  <si>
    <t>Jerono</t>
  </si>
  <si>
    <t>Economics</t>
  </si>
  <si>
    <t xml:space="preserve">Research and Sponsored Projects Office (RSPO)-AMPATH </t>
  </si>
  <si>
    <t>mjerono@cartafrica.org</t>
  </si>
  <si>
    <t>mollymercy20@gmail.com</t>
  </si>
  <si>
    <t>265 1874107;+265  888881282</t>
  </si>
  <si>
    <t>Master of Arts in Economics</t>
  </si>
  <si>
    <t>Economic Evaluation of School-Based and Institutional Programs in Preventing Sexual Violence Against Children in Uasin Gishu County, Kenya</t>
  </si>
  <si>
    <t>0000-0003-4763-0344</t>
  </si>
  <si>
    <t>OAK</t>
  </si>
  <si>
    <t>C11/014</t>
  </si>
  <si>
    <t>Razak</t>
  </si>
  <si>
    <t>Lewis</t>
  </si>
  <si>
    <t>Mussa</t>
  </si>
  <si>
    <t>Social Scientist</t>
  </si>
  <si>
    <t>School of Global and Public Health</t>
  </si>
  <si>
    <t>rmussa@cartafrica.org</t>
  </si>
  <si>
    <t>razmussa@yahoo.com</t>
  </si>
  <si>
    <t>+265 1874107; +265  888881282</t>
  </si>
  <si>
    <t>Master of Arts Development Studies (2015)</t>
  </si>
  <si>
    <t>Assessing the Effectiveness of Community-Based Approaches in Preventing Sexual Violence Against Street Children in Malawi</t>
  </si>
  <si>
    <t>0009-0000-6991-6912</t>
  </si>
  <si>
    <t>C11/015</t>
  </si>
  <si>
    <t>Nichodemus</t>
  </si>
  <si>
    <t>Mutinda</t>
  </si>
  <si>
    <t>Kamuti</t>
  </si>
  <si>
    <t xml:space="preserve">Veterinary Pathology and Diagnostics </t>
  </si>
  <si>
    <t>nkamuti@cartafrica.org</t>
  </si>
  <si>
    <t>nkamuti@uonbi.ac.ke</t>
  </si>
  <si>
    <t>+254701106893,+254714667857</t>
  </si>
  <si>
    <t>Master of science in Veterinary Pathology and Diagnostics (2022)</t>
  </si>
  <si>
    <t>Risk factors, socio-economic impact and morpho-molecular characterization of etiological agent(s) of Human and Livestock cutaneous myiasis in Kitui County, Kenya</t>
  </si>
  <si>
    <t xml:space="preserve">Field and Laboratory based </t>
  </si>
  <si>
    <t>0000-0001-5741-1271</t>
  </si>
  <si>
    <t>C11/016</t>
  </si>
  <si>
    <t>Ochuko</t>
  </si>
  <si>
    <t>Orherhe</t>
  </si>
  <si>
    <t>Clinical Pharmacy</t>
  </si>
  <si>
    <t>Department of Clinical Pharmacy and Pharmacy Administration</t>
  </si>
  <si>
    <t>oorherhe@cartafrica.org</t>
  </si>
  <si>
    <t>oorherhe@oauife.edu.ng</t>
  </si>
  <si>
    <t>+2348051589453</t>
  </si>
  <si>
    <t>Master of Science (2016), Master of Philosophy (2023)</t>
  </si>
  <si>
    <t>Population Approach to the Optimisation of Hydroxyurea in the Management of Sickle Cell Disease (SCD) in Nigeria: An Exploration of Pharmacogenetics and Pharmacometrics</t>
  </si>
  <si>
    <t>0000-0002-3671-9717</t>
  </si>
  <si>
    <t>C11/017</t>
  </si>
  <si>
    <t>Patani</t>
  </si>
  <si>
    <t>George Wills</t>
  </si>
  <si>
    <t>Mhango</t>
  </si>
  <si>
    <t>Centre for Reproductive Health</t>
  </si>
  <si>
    <t>pmhango@cartafrica.org</t>
  </si>
  <si>
    <t>pgwmhango@gmail.com</t>
  </si>
  <si>
    <t>+265994587799,+265888604700</t>
  </si>
  <si>
    <t>Master of Science in Global Health Implementation (2023)</t>
  </si>
  <si>
    <t>Exploring the implementation of Out-of-School Comprehensive Sexuality Education (OOS-CSE) tailored for young people with disabilities (YPWD) and young people living with HIV (YPLHIV) aged 10-24 years in Malawi</t>
  </si>
  <si>
    <t>0000-0002-1492-260X</t>
  </si>
  <si>
    <t>C11/018</t>
  </si>
  <si>
    <t>Pierre Celestin</t>
  </si>
  <si>
    <t>Munezero</t>
  </si>
  <si>
    <t>Basic Sciences</t>
  </si>
  <si>
    <t>Microbiology and Parasitology</t>
  </si>
  <si>
    <t>pmunezero@cartafrica.org</t>
  </si>
  <si>
    <t>munezeropierrecelestin@gmail.com</t>
  </si>
  <si>
    <t>+250790990554</t>
  </si>
  <si>
    <t>Master of Science in Cellular and Molecular Immunology (2021)</t>
  </si>
  <si>
    <t>intersection of microbiology and immunology, with a specific focus on the pathogenesis of non-filarial lymphedema (podoconiosis).</t>
  </si>
  <si>
    <t>0000-0003-2876-9025</t>
  </si>
  <si>
    <t>C11/019</t>
  </si>
  <si>
    <t>Solange</t>
  </si>
  <si>
    <t>Nikwigize</t>
  </si>
  <si>
    <t xml:space="preserve">Community Health Development </t>
  </si>
  <si>
    <t>snikwigize@cartafrica.org</t>
  </si>
  <si>
    <t>solangeni4@gmail.com</t>
  </si>
  <si>
    <t>+250788804831</t>
  </si>
  <si>
    <t>Masters in Public Health (2021)</t>
  </si>
  <si>
    <t>Socio-economic and Cultural Factors Associated with Sexual Violence Among Children Born to Teen Mothers in Rwanda. A Mixed Method</t>
  </si>
  <si>
    <t>0009-0008-1667-3046</t>
  </si>
  <si>
    <t>C11/020</t>
  </si>
  <si>
    <t>Winifrida</t>
  </si>
  <si>
    <t>Paschal</t>
  </si>
  <si>
    <t>Mponzi</t>
  </si>
  <si>
    <t xml:space="preserve">Social Sciences </t>
  </si>
  <si>
    <t>Environmental Health and Ecological Sciences Department</t>
  </si>
  <si>
    <t>wmponzi@cartafrica.org</t>
  </si>
  <si>
    <t>winniepascal@gmail.com</t>
  </si>
  <si>
    <t>+255 714228558</t>
  </si>
  <si>
    <t>Masters of Science in Entrepreneurship (2017)</t>
  </si>
  <si>
    <t>Investigating the impact of village community banks (VICOBA) for enabling house improvements that enhance household environmental health by excluding vectors of malaria and other mosquito-borne pathogens”</t>
  </si>
  <si>
    <t>0000-0003-0122-0550</t>
  </si>
  <si>
    <t>Color codes</t>
  </si>
  <si>
    <t>Not Found</t>
  </si>
  <si>
    <t>Deceased</t>
  </si>
  <si>
    <t>No.</t>
  </si>
  <si>
    <t>Name</t>
  </si>
  <si>
    <t>Institution</t>
  </si>
  <si>
    <t>Suspension</t>
  </si>
  <si>
    <t>Date of Termination</t>
  </si>
  <si>
    <t xml:space="preserve">Year </t>
  </si>
  <si>
    <t>Reason for Termination</t>
  </si>
  <si>
    <t>Detailed reason for termination</t>
  </si>
  <si>
    <t>Stephen Pentz</t>
  </si>
  <si>
    <t>University of Witwatersrand</t>
  </si>
  <si>
    <t>Lack of progress on milestone</t>
  </si>
  <si>
    <t>Humphrey Phanuel Shao</t>
  </si>
  <si>
    <t>Peter Mwamba</t>
  </si>
  <si>
    <t>Gloria Omosa</t>
  </si>
  <si>
    <t>Aug 29 2014</t>
  </si>
  <si>
    <t xml:space="preserve"> October 2016</t>
  </si>
  <si>
    <t>Failure to meet key milestone</t>
  </si>
  <si>
    <t>Gad Rutayisire</t>
  </si>
  <si>
    <t>Nov 2 2017</t>
  </si>
  <si>
    <t>Gift Khangamwa</t>
  </si>
  <si>
    <t>June 5 2017</t>
  </si>
  <si>
    <t>Master Degree not recognised</t>
  </si>
  <si>
    <t>Callen Onyambu</t>
  </si>
  <si>
    <t>Edwin Sang</t>
  </si>
  <si>
    <t>Hussein Masoud</t>
  </si>
  <si>
    <t>Teresa Kinyari</t>
  </si>
  <si>
    <t>Nov 18 2011</t>
  </si>
  <si>
    <t>Not indicated</t>
  </si>
  <si>
    <t>Jacqueline Mgumia</t>
  </si>
  <si>
    <t>Feb 8 2012</t>
  </si>
  <si>
    <t>Lackson Tembo</t>
  </si>
  <si>
    <t>Doris Kwesiga</t>
  </si>
  <si>
    <t>Inability to attend JAS 2 twice</t>
  </si>
  <si>
    <t>Unable to attend JAS 2 in South Africa due to her visa issues</t>
  </si>
  <si>
    <t>Raymond Odokonyero</t>
  </si>
  <si>
    <t>Justus Musasiah</t>
  </si>
  <si>
    <t>Inability to continue participating in CARTA activities after moving institutions</t>
  </si>
  <si>
    <t>Edna Wairimu Kamau</t>
  </si>
  <si>
    <t>Requested for termination</t>
  </si>
  <si>
    <t>She requested for termination after the secretariat followed up on her delay to meet milestones</t>
  </si>
  <si>
    <t>Leo Masamba</t>
  </si>
  <si>
    <t>Failure to register for PhD at an African partner institution</t>
  </si>
  <si>
    <t>Florence Basiimwa Tuishemirirwe</t>
  </si>
  <si>
    <t>Failure to secure registration after being in the program for 3 years</t>
  </si>
  <si>
    <t>Cohort 8 fellow she was under long suspension up to December 31, 2021 to share her registration. She did not failed We have not received any evidence of registration despite having requested for it several times. .</t>
  </si>
  <si>
    <t>Jane Wanjiru Macharia</t>
  </si>
  <si>
    <t>Jane Macharia had made significant progress (had requested for research funds) but requested for leave of absence in July 2021 citing personal challenges with her supervisor. In July 2022 we initiated the process for her to resume her fellowship, however, she indicated that she still had challenges with her supervisor. Efforts by the secretariat and the University of Nairobi focal person to mediate between her and her supervisor have not borne fruit, and she has instead opted to terminate her fellowship</t>
  </si>
  <si>
    <t>Joselyn Atahuirwe</t>
  </si>
  <si>
    <t>Joselyn Atuhairwe joined CARTA in 2019 with cohort 9 but has been slow in making progress throughout. She requested for one-year leave of absence due to health challenges right after JAS1. After resumption of her fellowship she has consistently been behind her peers in cohort 10 even in completing ESE:O assignments. As of now, she has not obtained university registration nor presented her protocol. She was invited to attend the face-to-face session of JAS 2 but declined despite all efforts from the focal person and the secretariat to accommodate her needs.</t>
  </si>
  <si>
    <t>Duncan Nyukuri</t>
  </si>
  <si>
    <t>Duncan failed to attend part 2 of JAS 2 in 2022  JAS 3 in 2023 and did not communicate or respond to the secretariat when they reached out to him</t>
  </si>
  <si>
    <t>Siphesihle Mtshali</t>
  </si>
  <si>
    <t>Has been nonresponsive to our communication. The last time she registered was 2016 and her account has been suspended</t>
  </si>
  <si>
    <t>Simbaharshe Takuva</t>
  </si>
  <si>
    <t>Has been nonresponsive to our communication. Her account in the Wits system is no longer act</t>
  </si>
  <si>
    <t>Nicolette Prea Naidoo</t>
  </si>
  <si>
    <t>Has been nonresponsive to our communication. The last time she registered was 2018 and her account has been suspended</t>
  </si>
  <si>
    <t>Nomathemba Chiwoneso  Chandiwana</t>
  </si>
  <si>
    <t>Has been nonresponsive to our communication. The last time she registered was 2019 and her account has been suspended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</si>
</sst>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mmm\-yy;@"/>
    <numFmt numFmtId="167" formatCode="yyyy\-mm\-dd;@"/>
    <numFmt numFmtId="168" formatCode="0.0%"/>
  </numFmts>
  <fonts count="19" x14ac:knownFonts="1">
    <font>
      <sz val="11"/>
      <color theme="1"/>
      <name val="Calibri"/>
      <family val="2"/>
      <scheme val="minor"/>
    </font>
    <font>
      <b/>
      <sz val="11"/>
      <color theme="1"/>
      <name val="Calibri"/>
      <family val="2"/>
      <scheme val="minor"/>
    </font>
    <font>
      <b/>
      <sz val="14"/>
      <color theme="1"/>
      <name val="Arial"/>
      <family val="2"/>
    </font>
    <font>
      <sz val="11"/>
      <color rgb="FF000000"/>
      <name val="Calibri"/>
      <family val="2"/>
    </font>
    <font>
      <sz val="11"/>
      <name val="Calibri"/>
      <family val="2"/>
      <scheme val="minor"/>
    </font>
    <font>
      <sz val="11"/>
      <color theme="1"/>
      <name val="Arial"/>
      <family val="2"/>
    </font>
    <font>
      <sz val="11"/>
      <color theme="1"/>
      <name val="Arial Narrow"/>
      <family val="2"/>
    </font>
    <font>
      <u/>
      <sz val="11"/>
      <color theme="10"/>
      <name val="Calibri"/>
      <family val="2"/>
      <scheme val="minor"/>
    </font>
    <font>
      <u/>
      <sz val="11"/>
      <color indexed="12"/>
      <name val="Arial Narrow"/>
      <family val="2"/>
    </font>
    <font>
      <sz val="10"/>
      <color theme="1"/>
      <name val="Arial"/>
      <family val="2"/>
    </font>
    <font>
      <sz val="11"/>
      <name val="Arial Narrow"/>
      <family val="2"/>
    </font>
    <font>
      <sz val="11"/>
      <color rgb="FF000000"/>
      <name val="Arial Narrow"/>
      <family val="2"/>
    </font>
    <font>
      <sz val="10"/>
      <name val="Arial"/>
      <family val="2"/>
    </font>
    <font>
      <sz val="12"/>
      <color theme="1"/>
      <name val="Calibri"/>
      <family val="2"/>
      <scheme val="minor"/>
    </font>
    <font>
      <sz val="11"/>
      <color theme="1"/>
      <name val="Calibri"/>
      <family val="2"/>
      <scheme val="minor"/>
    </font>
    <font>
      <b/>
      <sz val="12"/>
      <color theme="1"/>
      <name val="Calibri"/>
      <family val="2"/>
      <scheme val="minor"/>
    </font>
    <font>
      <b/>
      <sz val="12"/>
      <color theme="1"/>
      <name val="Arial"/>
      <family val="2"/>
    </font>
    <font>
      <b/>
      <sz val="11"/>
      <color theme="2"/>
      <name val="Calibri"/>
      <family val="2"/>
      <scheme val="minor"/>
    </font>
    <font>
      <sz val="11"/>
      <color rgb="FF000000"/>
      <name val="Calibri"/>
      <family val="2"/>
      <scheme val="minor"/>
    </font>
  </fonts>
  <fills count="20">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1"/>
        <bgColor indexed="64"/>
      </patternFill>
    </fill>
    <fill>
      <patternFill patternType="solid">
        <fgColor theme="5" tint="0.79998168889431442"/>
        <bgColor theme="5" tint="0.79998168889431442"/>
      </patternFill>
    </fill>
    <fill>
      <patternFill patternType="solid">
        <fgColor rgb="FFFF00FF"/>
        <bgColor indexed="64"/>
      </patternFill>
    </fill>
    <fill>
      <patternFill patternType="solid">
        <fgColor theme="6" tint="0.79998168889431442"/>
        <bgColor indexed="64"/>
      </patternFill>
    </fill>
    <fill>
      <patternFill patternType="solid">
        <fgColor rgb="FFEDEDED"/>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style="thin">
        <color rgb="FF000000"/>
      </top>
      <bottom style="thin">
        <color rgb="FF000000"/>
      </bottom>
      <diagonal/>
    </border>
  </borders>
  <cellStyleXfs count="4">
    <xf numFmtId="0" fontId="0" fillId="0" borderId="0"/>
    <xf numFmtId="0" fontId="7" fillId="0" borderId="0" applyNumberFormat="0" applyFill="0" applyBorder="0" applyAlignment="0" applyProtection="0"/>
    <xf numFmtId="0" fontId="5" fillId="0" borderId="0"/>
    <xf numFmtId="9" fontId="14" fillId="0" borderId="0" applyFont="0" applyFill="0" applyBorder="0" applyAlignment="0" applyProtection="0"/>
  </cellStyleXfs>
  <cellXfs count="463">
    <xf numFmtId="0" fontId="0" fillId="0" borderId="0" xfId="0"/>
    <xf numFmtId="0" fontId="0" fillId="2" borderId="1" xfId="0" applyFill="1" applyBorder="1" applyAlignment="1">
      <alignment vertical="center"/>
    </xf>
    <xf numFmtId="0" fontId="3" fillId="2" borderId="4" xfId="0" applyFont="1" applyFill="1" applyBorder="1" applyAlignment="1">
      <alignment wrapText="1"/>
    </xf>
    <xf numFmtId="0" fontId="3" fillId="2" borderId="5" xfId="0" applyFont="1" applyFill="1" applyBorder="1" applyAlignment="1">
      <alignment wrapText="1"/>
    </xf>
    <xf numFmtId="0" fontId="6" fillId="2" borderId="1" xfId="0" applyFont="1" applyFill="1" applyBorder="1" applyAlignment="1">
      <alignment wrapText="1"/>
    </xf>
    <xf numFmtId="0" fontId="8" fillId="2" borderId="1" xfId="1" applyFont="1" applyFill="1" applyBorder="1" applyAlignment="1" applyProtection="1">
      <alignment wrapText="1"/>
    </xf>
    <xf numFmtId="0" fontId="3" fillId="2" borderId="1"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5" xfId="0" applyFont="1" applyFill="1" applyBorder="1" applyAlignment="1">
      <alignment wrapText="1"/>
    </xf>
    <xf numFmtId="0" fontId="0" fillId="3" borderId="1" xfId="0" applyFill="1" applyBorder="1" applyAlignment="1">
      <alignment vertical="center"/>
    </xf>
    <xf numFmtId="0" fontId="0" fillId="4" borderId="1" xfId="0" applyFill="1" applyBorder="1" applyAlignment="1">
      <alignment vertical="center"/>
    </xf>
    <xf numFmtId="0" fontId="3" fillId="4" borderId="4" xfId="0" applyFont="1" applyFill="1" applyBorder="1" applyAlignment="1">
      <alignment wrapText="1"/>
    </xf>
    <xf numFmtId="0" fontId="3" fillId="4" borderId="5" xfId="0" applyFont="1" applyFill="1" applyBorder="1" applyAlignment="1">
      <alignment wrapText="1"/>
    </xf>
    <xf numFmtId="0" fontId="9" fillId="4" borderId="5" xfId="0" applyFont="1" applyFill="1" applyBorder="1" applyAlignment="1">
      <alignment wrapText="1"/>
    </xf>
    <xf numFmtId="0" fontId="9" fillId="4" borderId="7" xfId="0" applyFont="1" applyFill="1" applyBorder="1" applyAlignment="1">
      <alignment wrapText="1"/>
    </xf>
    <xf numFmtId="0" fontId="3" fillId="4" borderId="7" xfId="0" applyFont="1" applyFill="1" applyBorder="1" applyAlignment="1">
      <alignment wrapText="1"/>
    </xf>
    <xf numFmtId="0" fontId="0" fillId="5" borderId="1" xfId="0" applyFill="1" applyBorder="1" applyAlignment="1">
      <alignment vertical="center"/>
    </xf>
    <xf numFmtId="0" fontId="3" fillId="5" borderId="4" xfId="0" applyFont="1" applyFill="1" applyBorder="1" applyAlignment="1">
      <alignment wrapText="1"/>
    </xf>
    <xf numFmtId="0" fontId="3" fillId="5" borderId="7" xfId="0" applyFont="1" applyFill="1" applyBorder="1" applyAlignment="1">
      <alignment wrapText="1"/>
    </xf>
    <xf numFmtId="0" fontId="3" fillId="5" borderId="1" xfId="0" applyFont="1" applyFill="1" applyBorder="1" applyAlignment="1">
      <alignment wrapText="1"/>
    </xf>
    <xf numFmtId="0" fontId="11" fillId="5" borderId="1" xfId="0" applyFont="1" applyFill="1" applyBorder="1" applyAlignment="1">
      <alignment wrapText="1"/>
    </xf>
    <xf numFmtId="0" fontId="3" fillId="5" borderId="5" xfId="0" applyFont="1" applyFill="1" applyBorder="1" applyAlignment="1">
      <alignment wrapText="1"/>
    </xf>
    <xf numFmtId="0" fontId="6" fillId="5" borderId="1" xfId="0" applyFont="1" applyFill="1" applyBorder="1" applyAlignment="1">
      <alignment wrapText="1"/>
    </xf>
    <xf numFmtId="0" fontId="0" fillId="0" borderId="1" xfId="0" applyBorder="1"/>
    <xf numFmtId="0" fontId="3" fillId="6" borderId="5" xfId="0" applyFont="1" applyFill="1" applyBorder="1" applyAlignment="1">
      <alignment wrapText="1"/>
    </xf>
    <xf numFmtId="0" fontId="0" fillId="6" borderId="1" xfId="0" applyFill="1" applyBorder="1" applyAlignment="1">
      <alignment vertical="center"/>
    </xf>
    <xf numFmtId="0" fontId="3" fillId="6" borderId="1" xfId="0" applyFont="1" applyFill="1" applyBorder="1" applyAlignment="1">
      <alignment wrapText="1"/>
    </xf>
    <xf numFmtId="0" fontId="6" fillId="6" borderId="1" xfId="0" applyFont="1" applyFill="1" applyBorder="1" applyAlignment="1">
      <alignment wrapText="1"/>
    </xf>
    <xf numFmtId="0" fontId="6" fillId="6" borderId="0" xfId="0" applyFont="1" applyFill="1" applyAlignment="1">
      <alignment wrapText="1"/>
    </xf>
    <xf numFmtId="0" fontId="0" fillId="7" borderId="1" xfId="0" applyFill="1" applyBorder="1" applyAlignment="1">
      <alignment vertical="center"/>
    </xf>
    <xf numFmtId="0" fontId="3" fillId="7" borderId="6" xfId="0" applyFont="1" applyFill="1" applyBorder="1" applyAlignment="1">
      <alignment wrapText="1"/>
    </xf>
    <xf numFmtId="0" fontId="3" fillId="7" borderId="7" xfId="0" applyFont="1" applyFill="1" applyBorder="1" applyAlignment="1">
      <alignment wrapText="1"/>
    </xf>
    <xf numFmtId="0" fontId="3" fillId="7" borderId="1" xfId="0" applyFont="1" applyFill="1" applyBorder="1" applyAlignment="1">
      <alignment wrapText="1"/>
    </xf>
    <xf numFmtId="0" fontId="6" fillId="7" borderId="1" xfId="0" applyFont="1" applyFill="1" applyBorder="1" applyAlignment="1">
      <alignment wrapText="1"/>
    </xf>
    <xf numFmtId="0" fontId="3" fillId="7" borderId="5" xfId="0" applyFont="1" applyFill="1" applyBorder="1" applyAlignment="1">
      <alignment wrapText="1"/>
    </xf>
    <xf numFmtId="0" fontId="0" fillId="8" borderId="1" xfId="0" applyFill="1" applyBorder="1" applyAlignment="1">
      <alignment vertical="center"/>
    </xf>
    <xf numFmtId="0" fontId="3" fillId="8" borderId="1" xfId="0" applyFont="1" applyFill="1" applyBorder="1" applyAlignment="1">
      <alignment wrapText="1"/>
    </xf>
    <xf numFmtId="0" fontId="3" fillId="8" borderId="4" xfId="0" applyFont="1" applyFill="1" applyBorder="1" applyAlignment="1">
      <alignment wrapText="1"/>
    </xf>
    <xf numFmtId="0" fontId="0" fillId="9" borderId="1" xfId="0" applyFill="1" applyBorder="1" applyAlignment="1">
      <alignment vertical="center"/>
    </xf>
    <xf numFmtId="0" fontId="0" fillId="10" borderId="1" xfId="0" applyFill="1" applyBorder="1" applyAlignment="1">
      <alignment vertical="center"/>
    </xf>
    <xf numFmtId="0" fontId="0" fillId="0" borderId="0" xfId="0" applyAlignment="1">
      <alignment horizontal="left"/>
    </xf>
    <xf numFmtId="0" fontId="0" fillId="0" borderId="0" xfId="0" applyAlignment="1">
      <alignment vertical="center"/>
    </xf>
    <xf numFmtId="2" fontId="0" fillId="0" borderId="0" xfId="0" applyNumberFormat="1"/>
    <xf numFmtId="0" fontId="0" fillId="0" borderId="0" xfId="0" applyAlignment="1">
      <alignment horizontal="right"/>
    </xf>
    <xf numFmtId="164" fontId="0" fillId="0" borderId="0" xfId="0" applyNumberFormat="1"/>
    <xf numFmtId="0" fontId="1" fillId="0" borderId="1" xfId="0" applyFont="1" applyBorder="1"/>
    <xf numFmtId="0" fontId="0" fillId="0" borderId="1" xfId="0" applyBorder="1" applyAlignment="1">
      <alignment horizontal="right"/>
    </xf>
    <xf numFmtId="0" fontId="3" fillId="6" borderId="10" xfId="0" applyFont="1" applyFill="1" applyBorder="1" applyAlignment="1">
      <alignment wrapText="1"/>
    </xf>
    <xf numFmtId="165" fontId="0" fillId="0" borderId="0" xfId="0" applyNumberFormat="1"/>
    <xf numFmtId="0" fontId="6" fillId="3" borderId="1" xfId="0" applyFont="1" applyFill="1"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pivotButton="1"/>
    <xf numFmtId="0" fontId="0" fillId="12" borderId="1" xfId="0" applyFill="1" applyBorder="1" applyAlignment="1">
      <alignment vertical="center"/>
    </xf>
    <xf numFmtId="0" fontId="0" fillId="0" borderId="1" xfId="0" applyBorder="1" applyAlignment="1">
      <alignment horizontal="left"/>
    </xf>
    <xf numFmtId="0" fontId="0" fillId="13" borderId="0" xfId="0" applyFill="1"/>
    <xf numFmtId="0" fontId="0" fillId="13" borderId="1" xfId="0" applyFill="1" applyBorder="1"/>
    <xf numFmtId="0" fontId="1" fillId="13" borderId="0" xfId="0" applyFont="1" applyFill="1"/>
    <xf numFmtId="0" fontId="1" fillId="0" borderId="0" xfId="0" applyFont="1"/>
    <xf numFmtId="0" fontId="1" fillId="0" borderId="9" xfId="0" applyFont="1" applyBorder="1"/>
    <xf numFmtId="0" fontId="1" fillId="0" borderId="8" xfId="0" applyFont="1" applyBorder="1"/>
    <xf numFmtId="0" fontId="1" fillId="0" borderId="8" xfId="0" applyFont="1" applyBorder="1" applyAlignment="1">
      <alignment horizontal="center"/>
    </xf>
    <xf numFmtId="0" fontId="1" fillId="0" borderId="8" xfId="0" applyFont="1" applyBorder="1" applyAlignment="1">
      <alignment horizontal="center" wrapText="1"/>
    </xf>
    <xf numFmtId="0" fontId="1" fillId="0" borderId="12" xfId="0" applyFont="1" applyBorder="1"/>
    <xf numFmtId="0" fontId="1" fillId="0" borderId="10" xfId="0" applyFont="1" applyBorder="1"/>
    <xf numFmtId="0" fontId="0" fillId="0" borderId="1" xfId="0" applyBorder="1" applyAlignment="1">
      <alignment horizontal="center"/>
    </xf>
    <xf numFmtId="17"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Border="1" applyAlignment="1">
      <alignment wrapText="1"/>
    </xf>
    <xf numFmtId="0" fontId="3" fillId="14" borderId="4" xfId="0" applyFont="1" applyFill="1" applyBorder="1" applyAlignment="1">
      <alignment wrapText="1"/>
    </xf>
    <xf numFmtId="0" fontId="9" fillId="14" borderId="5" xfId="0" applyFont="1" applyFill="1" applyBorder="1" applyAlignment="1">
      <alignment wrapText="1"/>
    </xf>
    <xf numFmtId="0" fontId="3" fillId="14" borderId="2" xfId="0" applyFont="1" applyFill="1" applyBorder="1" applyAlignment="1">
      <alignment wrapText="1"/>
    </xf>
    <xf numFmtId="0" fontId="3" fillId="14" borderId="6" xfId="0" applyFont="1" applyFill="1" applyBorder="1" applyAlignment="1">
      <alignment wrapText="1"/>
    </xf>
    <xf numFmtId="0" fontId="0" fillId="2" borderId="1" xfId="0" applyFill="1" applyBorder="1"/>
    <xf numFmtId="0" fontId="13" fillId="2" borderId="1" xfId="0" applyFont="1" applyFill="1" applyBorder="1"/>
    <xf numFmtId="164" fontId="0" fillId="2" borderId="1" xfId="0" applyNumberFormat="1" applyFill="1" applyBorder="1"/>
    <xf numFmtId="166" fontId="0" fillId="2" borderId="1" xfId="0" applyNumberFormat="1" applyFill="1" applyBorder="1"/>
    <xf numFmtId="166" fontId="0" fillId="2" borderId="1" xfId="0" applyNumberFormat="1" applyFill="1" applyBorder="1" applyAlignment="1">
      <alignment wrapText="1"/>
    </xf>
    <xf numFmtId="164" fontId="0" fillId="2" borderId="3" xfId="0" applyNumberFormat="1" applyFill="1" applyBorder="1"/>
    <xf numFmtId="165" fontId="0" fillId="2" borderId="1" xfId="0" applyNumberFormat="1" applyFill="1" applyBorder="1"/>
    <xf numFmtId="0" fontId="0" fillId="2" borderId="1" xfId="0" applyFill="1" applyBorder="1" applyAlignment="1">
      <alignment wrapText="1"/>
    </xf>
    <xf numFmtId="0" fontId="10" fillId="2" borderId="1" xfId="0" applyFont="1" applyFill="1" applyBorder="1" applyAlignment="1">
      <alignment wrapText="1"/>
    </xf>
    <xf numFmtId="0" fontId="3" fillId="2" borderId="4" xfId="0" applyFont="1" applyFill="1" applyBorder="1"/>
    <xf numFmtId="0" fontId="0" fillId="14" borderId="1" xfId="0" applyFill="1" applyBorder="1"/>
    <xf numFmtId="164" fontId="0" fillId="14" borderId="1" xfId="0" applyNumberFormat="1" applyFill="1" applyBorder="1"/>
    <xf numFmtId="166" fontId="0" fillId="14" borderId="1" xfId="0" applyNumberFormat="1" applyFill="1" applyBorder="1"/>
    <xf numFmtId="166" fontId="0" fillId="14" borderId="1" xfId="0" applyNumberFormat="1" applyFill="1" applyBorder="1" applyAlignment="1">
      <alignment wrapText="1"/>
    </xf>
    <xf numFmtId="164" fontId="0" fillId="14" borderId="3" xfId="0" applyNumberFormat="1" applyFill="1" applyBorder="1"/>
    <xf numFmtId="165" fontId="0" fillId="14" borderId="1" xfId="0" applyNumberFormat="1" applyFill="1" applyBorder="1"/>
    <xf numFmtId="0" fontId="0" fillId="12" borderId="1" xfId="0" applyFill="1" applyBorder="1"/>
    <xf numFmtId="164" fontId="0" fillId="12" borderId="1" xfId="0" applyNumberFormat="1" applyFill="1" applyBorder="1"/>
    <xf numFmtId="166" fontId="0" fillId="12" borderId="1" xfId="0" applyNumberFormat="1" applyFill="1" applyBorder="1"/>
    <xf numFmtId="166" fontId="0" fillId="12" borderId="1" xfId="0" applyNumberFormat="1" applyFill="1" applyBorder="1" applyAlignment="1">
      <alignment wrapText="1"/>
    </xf>
    <xf numFmtId="0" fontId="0" fillId="12" borderId="8" xfId="0" applyFill="1" applyBorder="1"/>
    <xf numFmtId="165" fontId="0" fillId="12" borderId="1" xfId="0" applyNumberFormat="1" applyFill="1" applyBorder="1"/>
    <xf numFmtId="0" fontId="0" fillId="3" borderId="1" xfId="0" applyFill="1" applyBorder="1"/>
    <xf numFmtId="164" fontId="0" fillId="3" borderId="1" xfId="0" applyNumberFormat="1" applyFill="1" applyBorder="1"/>
    <xf numFmtId="166" fontId="0" fillId="3" borderId="1" xfId="0" applyNumberFormat="1" applyFill="1" applyBorder="1"/>
    <xf numFmtId="166" fontId="0" fillId="3" borderId="1" xfId="0" applyNumberFormat="1" applyFill="1" applyBorder="1" applyAlignment="1">
      <alignment wrapText="1"/>
    </xf>
    <xf numFmtId="165" fontId="0" fillId="3" borderId="1" xfId="0" applyNumberFormat="1" applyFill="1" applyBorder="1"/>
    <xf numFmtId="0" fontId="0" fillId="4" borderId="1" xfId="0" applyFill="1" applyBorder="1"/>
    <xf numFmtId="164" fontId="0" fillId="4" borderId="1" xfId="0" applyNumberFormat="1" applyFill="1" applyBorder="1"/>
    <xf numFmtId="14" fontId="0" fillId="4" borderId="1" xfId="0" applyNumberFormat="1" applyFill="1" applyBorder="1"/>
    <xf numFmtId="166" fontId="0" fillId="4" borderId="1" xfId="0" applyNumberFormat="1" applyFill="1" applyBorder="1"/>
    <xf numFmtId="166" fontId="0" fillId="4" borderId="1" xfId="0" applyNumberFormat="1" applyFill="1" applyBorder="1" applyAlignment="1">
      <alignment wrapText="1"/>
    </xf>
    <xf numFmtId="164" fontId="0" fillId="4" borderId="3" xfId="0" applyNumberFormat="1" applyFill="1" applyBorder="1"/>
    <xf numFmtId="0" fontId="0" fillId="4" borderId="2" xfId="0" applyFill="1" applyBorder="1"/>
    <xf numFmtId="165" fontId="0" fillId="4" borderId="1" xfId="0" applyNumberFormat="1" applyFill="1" applyBorder="1"/>
    <xf numFmtId="164" fontId="0" fillId="4" borderId="1" xfId="0" applyNumberFormat="1" applyFill="1" applyBorder="1" applyAlignment="1">
      <alignment wrapText="1"/>
    </xf>
    <xf numFmtId="0" fontId="0" fillId="4" borderId="1" xfId="0" applyFill="1" applyBorder="1" applyAlignment="1">
      <alignment wrapText="1"/>
    </xf>
    <xf numFmtId="0" fontId="0" fillId="4" borderId="13" xfId="0" applyFill="1" applyBorder="1"/>
    <xf numFmtId="0" fontId="10" fillId="4" borderId="1" xfId="0" applyFont="1" applyFill="1" applyBorder="1" applyAlignment="1">
      <alignment wrapText="1"/>
    </xf>
    <xf numFmtId="0" fontId="0" fillId="3" borderId="4" xfId="0" applyFill="1" applyBorder="1"/>
    <xf numFmtId="164" fontId="0" fillId="3" borderId="3" xfId="0" applyNumberFormat="1" applyFill="1" applyBorder="1"/>
    <xf numFmtId="164" fontId="0" fillId="3" borderId="4" xfId="0" applyNumberFormat="1" applyFill="1" applyBorder="1"/>
    <xf numFmtId="166" fontId="0" fillId="3" borderId="4" xfId="0" applyNumberFormat="1" applyFill="1" applyBorder="1"/>
    <xf numFmtId="166" fontId="0" fillId="3" borderId="3" xfId="0" applyNumberFormat="1" applyFill="1" applyBorder="1" applyAlignment="1">
      <alignment wrapText="1"/>
    </xf>
    <xf numFmtId="0" fontId="0" fillId="3" borderId="3" xfId="0" applyFill="1" applyBorder="1"/>
    <xf numFmtId="0" fontId="0" fillId="3" borderId="0" xfId="0" applyFill="1"/>
    <xf numFmtId="0" fontId="0" fillId="3" borderId="2" xfId="0" applyFill="1" applyBorder="1"/>
    <xf numFmtId="0" fontId="0" fillId="5" borderId="1" xfId="0" applyFill="1" applyBorder="1"/>
    <xf numFmtId="164" fontId="0" fillId="5" borderId="1" xfId="0" applyNumberFormat="1" applyFill="1" applyBorder="1"/>
    <xf numFmtId="166" fontId="0" fillId="5" borderId="1" xfId="0" applyNumberFormat="1" applyFill="1" applyBorder="1"/>
    <xf numFmtId="166" fontId="0" fillId="5" borderId="1" xfId="0" applyNumberFormat="1" applyFill="1" applyBorder="1" applyAlignment="1">
      <alignment wrapText="1"/>
    </xf>
    <xf numFmtId="164" fontId="0" fillId="5" borderId="3" xfId="0" applyNumberFormat="1" applyFill="1" applyBorder="1"/>
    <xf numFmtId="0" fontId="0" fillId="5" borderId="1" xfId="0" applyFill="1" applyBorder="1" applyAlignment="1">
      <alignment wrapText="1"/>
    </xf>
    <xf numFmtId="165" fontId="0" fillId="5" borderId="1" xfId="0" applyNumberFormat="1" applyFill="1" applyBorder="1"/>
    <xf numFmtId="0" fontId="6" fillId="5" borderId="1" xfId="0" applyFont="1" applyFill="1" applyBorder="1"/>
    <xf numFmtId="15" fontId="0" fillId="5" borderId="1" xfId="0" applyNumberFormat="1" applyFill="1" applyBorder="1"/>
    <xf numFmtId="0" fontId="0" fillId="5" borderId="13" xfId="0" applyFill="1" applyBorder="1"/>
    <xf numFmtId="0" fontId="7" fillId="5" borderId="1" xfId="1" applyFill="1" applyBorder="1" applyAlignment="1"/>
    <xf numFmtId="14" fontId="12" fillId="5" borderId="1" xfId="0" applyNumberFormat="1" applyFont="1" applyFill="1" applyBorder="1"/>
    <xf numFmtId="15" fontId="0" fillId="5" borderId="1" xfId="0" applyNumberFormat="1" applyFill="1" applyBorder="1" applyAlignment="1">
      <alignment wrapText="1"/>
    </xf>
    <xf numFmtId="0" fontId="0" fillId="12" borderId="2" xfId="0" applyFill="1" applyBorder="1"/>
    <xf numFmtId="0" fontId="0" fillId="12" borderId="6" xfId="0" applyFill="1" applyBorder="1"/>
    <xf numFmtId="164" fontId="0" fillId="12" borderId="11" xfId="0" applyNumberFormat="1" applyFill="1" applyBorder="1"/>
    <xf numFmtId="164" fontId="0" fillId="12" borderId="2" xfId="0" applyNumberFormat="1" applyFill="1" applyBorder="1"/>
    <xf numFmtId="164" fontId="0" fillId="12" borderId="6" xfId="0" applyNumberFormat="1" applyFill="1" applyBorder="1"/>
    <xf numFmtId="166" fontId="0" fillId="12" borderId="2" xfId="0" applyNumberFormat="1" applyFill="1" applyBorder="1"/>
    <xf numFmtId="166" fontId="0" fillId="12" borderId="6" xfId="0" applyNumberFormat="1" applyFill="1" applyBorder="1"/>
    <xf numFmtId="166" fontId="0" fillId="12" borderId="11" xfId="0" applyNumberFormat="1" applyFill="1" applyBorder="1" applyAlignment="1">
      <alignment wrapText="1"/>
    </xf>
    <xf numFmtId="165" fontId="0" fillId="12" borderId="2" xfId="0" applyNumberFormat="1" applyFill="1" applyBorder="1"/>
    <xf numFmtId="0" fontId="0" fillId="6" borderId="8" xfId="0" applyFill="1" applyBorder="1"/>
    <xf numFmtId="0" fontId="7" fillId="6" borderId="8" xfId="1" applyFill="1" applyBorder="1" applyAlignment="1"/>
    <xf numFmtId="164" fontId="0" fillId="6" borderId="8" xfId="0" applyNumberFormat="1" applyFill="1" applyBorder="1"/>
    <xf numFmtId="15" fontId="0" fillId="6" borderId="8" xfId="0" applyNumberFormat="1" applyFill="1" applyBorder="1"/>
    <xf numFmtId="166" fontId="0" fillId="6" borderId="8" xfId="0" applyNumberFormat="1" applyFill="1" applyBorder="1"/>
    <xf numFmtId="166" fontId="0" fillId="6" borderId="8" xfId="0" applyNumberFormat="1" applyFill="1" applyBorder="1" applyAlignment="1">
      <alignment wrapText="1"/>
    </xf>
    <xf numFmtId="164" fontId="0" fillId="6" borderId="12" xfId="0" applyNumberFormat="1" applyFill="1" applyBorder="1"/>
    <xf numFmtId="0" fontId="0" fillId="6" borderId="1" xfId="0" applyFill="1" applyBorder="1"/>
    <xf numFmtId="165" fontId="0" fillId="6" borderId="8" xfId="0" applyNumberFormat="1" applyFill="1" applyBorder="1"/>
    <xf numFmtId="0" fontId="0" fillId="6" borderId="1" xfId="0" quotePrefix="1" applyFill="1" applyBorder="1"/>
    <xf numFmtId="164" fontId="0" fillId="6" borderId="1" xfId="0" applyNumberFormat="1" applyFill="1" applyBorder="1"/>
    <xf numFmtId="14" fontId="0" fillId="6" borderId="1" xfId="0" applyNumberFormat="1" applyFill="1" applyBorder="1"/>
    <xf numFmtId="166" fontId="0" fillId="6" borderId="1" xfId="0" applyNumberFormat="1" applyFill="1" applyBorder="1"/>
    <xf numFmtId="166" fontId="0" fillId="6" borderId="1" xfId="0" applyNumberFormat="1" applyFill="1" applyBorder="1" applyAlignment="1">
      <alignment wrapText="1"/>
    </xf>
    <xf numFmtId="164" fontId="0" fillId="6" borderId="3" xfId="0" applyNumberFormat="1" applyFill="1" applyBorder="1"/>
    <xf numFmtId="165" fontId="0" fillId="6" borderId="1" xfId="0" applyNumberFormat="1" applyFill="1" applyBorder="1"/>
    <xf numFmtId="0" fontId="7" fillId="6" borderId="1" xfId="1" applyFill="1" applyBorder="1" applyAlignment="1"/>
    <xf numFmtId="15" fontId="0" fillId="6" borderId="1" xfId="0" applyNumberFormat="1" applyFill="1" applyBorder="1"/>
    <xf numFmtId="0" fontId="0" fillId="6" borderId="1" xfId="0" applyFill="1" applyBorder="1" applyAlignment="1">
      <alignment wrapText="1"/>
    </xf>
    <xf numFmtId="0" fontId="0" fillId="6" borderId="2" xfId="0" applyFill="1" applyBorder="1"/>
    <xf numFmtId="0" fontId="7" fillId="6" borderId="0" xfId="1" applyFill="1" applyAlignment="1"/>
    <xf numFmtId="0" fontId="0" fillId="6" borderId="13" xfId="0" applyFill="1" applyBorder="1"/>
    <xf numFmtId="0" fontId="0" fillId="3" borderId="13" xfId="0" applyFill="1" applyBorder="1"/>
    <xf numFmtId="0" fontId="0" fillId="7" borderId="1" xfId="0" applyFill="1" applyBorder="1"/>
    <xf numFmtId="0" fontId="0" fillId="7" borderId="1" xfId="0" quotePrefix="1" applyFill="1" applyBorder="1"/>
    <xf numFmtId="164" fontId="0" fillId="7" borderId="1" xfId="0" applyNumberFormat="1" applyFill="1" applyBorder="1"/>
    <xf numFmtId="166" fontId="0" fillId="7" borderId="1" xfId="0" applyNumberFormat="1" applyFill="1" applyBorder="1"/>
    <xf numFmtId="166" fontId="0" fillId="7" borderId="1" xfId="0" applyNumberFormat="1" applyFill="1" applyBorder="1" applyAlignment="1">
      <alignment wrapText="1"/>
    </xf>
    <xf numFmtId="164" fontId="0" fillId="7" borderId="3" xfId="0" applyNumberFormat="1" applyFill="1" applyBorder="1"/>
    <xf numFmtId="165" fontId="0" fillId="7" borderId="1" xfId="0" applyNumberFormat="1" applyFill="1" applyBorder="1"/>
    <xf numFmtId="14" fontId="12" fillId="7" borderId="1" xfId="0" applyNumberFormat="1" applyFont="1" applyFill="1" applyBorder="1"/>
    <xf numFmtId="0" fontId="7" fillId="7" borderId="1" xfId="1" applyFill="1" applyBorder="1" applyAlignment="1"/>
    <xf numFmtId="0" fontId="0" fillId="7" borderId="1" xfId="0" applyFill="1" applyBorder="1" applyAlignment="1">
      <alignment wrapText="1"/>
    </xf>
    <xf numFmtId="0" fontId="0" fillId="7" borderId="13" xfId="0" applyFill="1" applyBorder="1"/>
    <xf numFmtId="15" fontId="0" fillId="7" borderId="1" xfId="0" applyNumberFormat="1" applyFill="1" applyBorder="1"/>
    <xf numFmtId="0" fontId="0" fillId="3" borderId="1" xfId="0" applyFill="1" applyBorder="1" applyAlignment="1">
      <alignment wrapText="1"/>
    </xf>
    <xf numFmtId="0" fontId="0" fillId="8" borderId="1" xfId="0" applyFill="1" applyBorder="1"/>
    <xf numFmtId="164" fontId="0" fillId="8" borderId="1" xfId="0" applyNumberFormat="1" applyFill="1" applyBorder="1"/>
    <xf numFmtId="166" fontId="0" fillId="8" borderId="1" xfId="0" applyNumberFormat="1" applyFill="1" applyBorder="1"/>
    <xf numFmtId="166" fontId="0" fillId="8" borderId="1" xfId="0" applyNumberFormat="1" applyFill="1" applyBorder="1" applyAlignment="1">
      <alignment wrapText="1"/>
    </xf>
    <xf numFmtId="164" fontId="0" fillId="8" borderId="3" xfId="0" applyNumberFormat="1" applyFill="1" applyBorder="1"/>
    <xf numFmtId="165" fontId="0" fillId="8" borderId="1" xfId="0" applyNumberFormat="1" applyFill="1" applyBorder="1"/>
    <xf numFmtId="0" fontId="0" fillId="8" borderId="4" xfId="0" applyFill="1" applyBorder="1"/>
    <xf numFmtId="0" fontId="0" fillId="8" borderId="1" xfId="0" applyFill="1" applyBorder="1" applyAlignment="1">
      <alignment wrapText="1"/>
    </xf>
    <xf numFmtId="0" fontId="0" fillId="8" borderId="1" xfId="0" quotePrefix="1" applyFill="1" applyBorder="1"/>
    <xf numFmtId="0" fontId="0" fillId="8" borderId="13" xfId="0" applyFill="1" applyBorder="1"/>
    <xf numFmtId="0" fontId="7" fillId="8" borderId="1" xfId="1" applyFill="1" applyBorder="1" applyAlignment="1"/>
    <xf numFmtId="164" fontId="0" fillId="8" borderId="0" xfId="0" applyNumberFormat="1" applyFill="1"/>
    <xf numFmtId="0" fontId="0" fillId="8" borderId="8" xfId="0" applyFill="1" applyBorder="1"/>
    <xf numFmtId="0" fontId="0" fillId="9" borderId="1" xfId="0" applyFill="1" applyBorder="1"/>
    <xf numFmtId="164" fontId="0" fillId="9" borderId="1" xfId="0" applyNumberFormat="1" applyFill="1" applyBorder="1"/>
    <xf numFmtId="166" fontId="0" fillId="9" borderId="1" xfId="0" applyNumberFormat="1" applyFill="1" applyBorder="1"/>
    <xf numFmtId="166" fontId="0" fillId="9" borderId="1" xfId="0" applyNumberFormat="1" applyFill="1" applyBorder="1" applyAlignment="1">
      <alignment wrapText="1"/>
    </xf>
    <xf numFmtId="165" fontId="0" fillId="9" borderId="3" xfId="0" applyNumberFormat="1" applyFill="1" applyBorder="1"/>
    <xf numFmtId="0" fontId="0" fillId="9" borderId="2" xfId="0" applyFill="1" applyBorder="1"/>
    <xf numFmtId="165" fontId="0" fillId="9" borderId="1" xfId="0" applyNumberFormat="1" applyFill="1" applyBorder="1"/>
    <xf numFmtId="0" fontId="7" fillId="9" borderId="1" xfId="1" applyFill="1" applyBorder="1" applyAlignment="1"/>
    <xf numFmtId="0" fontId="0" fillId="9" borderId="1" xfId="0" quotePrefix="1" applyFill="1" applyBorder="1"/>
    <xf numFmtId="0" fontId="0" fillId="9" borderId="1" xfId="0" applyFill="1" applyBorder="1" applyAlignment="1">
      <alignment wrapText="1"/>
    </xf>
    <xf numFmtId="165" fontId="0" fillId="9" borderId="0" xfId="0" applyNumberFormat="1" applyFill="1"/>
    <xf numFmtId="0" fontId="0" fillId="9" borderId="0" xfId="0" applyFill="1"/>
    <xf numFmtId="0" fontId="0" fillId="9" borderId="13" xfId="0" applyFill="1" applyBorder="1"/>
    <xf numFmtId="164" fontId="0" fillId="9" borderId="1" xfId="0" applyNumberFormat="1" applyFill="1" applyBorder="1" applyAlignment="1">
      <alignment wrapText="1"/>
    </xf>
    <xf numFmtId="165" fontId="0" fillId="3" borderId="3" xfId="0" applyNumberFormat="1" applyFill="1" applyBorder="1"/>
    <xf numFmtId="0" fontId="0" fillId="3" borderId="8" xfId="0" applyFill="1" applyBorder="1"/>
    <xf numFmtId="0" fontId="7" fillId="3" borderId="1" xfId="1" applyFill="1" applyBorder="1" applyAlignment="1"/>
    <xf numFmtId="0" fontId="0" fillId="6" borderId="4" xfId="0" applyFill="1" applyBorder="1"/>
    <xf numFmtId="2" fontId="0" fillId="4" borderId="1" xfId="0" quotePrefix="1" applyNumberFormat="1" applyFill="1" applyBorder="1"/>
    <xf numFmtId="0" fontId="0" fillId="4" borderId="0" xfId="0" applyFill="1"/>
    <xf numFmtId="2" fontId="0" fillId="4" borderId="1" xfId="0" quotePrefix="1" applyNumberFormat="1" applyFill="1" applyBorder="1" applyAlignment="1">
      <alignment wrapText="1"/>
    </xf>
    <xf numFmtId="2" fontId="0" fillId="4" borderId="1" xfId="0" applyNumberFormat="1" applyFill="1" applyBorder="1"/>
    <xf numFmtId="2" fontId="0" fillId="3" borderId="1" xfId="0" applyNumberFormat="1" applyFill="1" applyBorder="1"/>
    <xf numFmtId="0" fontId="6" fillId="4" borderId="0" xfId="0" applyFont="1" applyFill="1" applyAlignment="1">
      <alignment wrapText="1"/>
    </xf>
    <xf numFmtId="0" fontId="0" fillId="10" borderId="1" xfId="0" applyFill="1" applyBorder="1"/>
    <xf numFmtId="164" fontId="0" fillId="10" borderId="1" xfId="0" applyNumberFormat="1" applyFill="1" applyBorder="1"/>
    <xf numFmtId="166" fontId="0" fillId="10" borderId="1" xfId="0" applyNumberFormat="1" applyFill="1" applyBorder="1"/>
    <xf numFmtId="166" fontId="0" fillId="10" borderId="1" xfId="0" applyNumberFormat="1" applyFill="1" applyBorder="1" applyAlignment="1">
      <alignment wrapText="1"/>
    </xf>
    <xf numFmtId="164" fontId="0" fillId="10" borderId="3" xfId="0" applyNumberFormat="1" applyFill="1" applyBorder="1"/>
    <xf numFmtId="165" fontId="0" fillId="10" borderId="1" xfId="0" applyNumberFormat="1" applyFill="1" applyBorder="1"/>
    <xf numFmtId="0" fontId="0" fillId="10" borderId="2" xfId="0" applyFill="1" applyBorder="1"/>
    <xf numFmtId="0" fontId="7" fillId="10" borderId="1" xfId="1" applyFill="1" applyBorder="1" applyAlignment="1"/>
    <xf numFmtId="0" fontId="0" fillId="2" borderId="4" xfId="0" applyFill="1" applyBorder="1"/>
    <xf numFmtId="164" fontId="4" fillId="2" borderId="1" xfId="0" applyNumberFormat="1" applyFont="1" applyFill="1" applyBorder="1"/>
    <xf numFmtId="1" fontId="0" fillId="2" borderId="4" xfId="0" applyNumberFormat="1" applyFill="1" applyBorder="1"/>
    <xf numFmtId="0" fontId="0" fillId="14" borderId="4" xfId="0" applyFill="1" applyBorder="1"/>
    <xf numFmtId="164" fontId="4" fillId="14" borderId="1" xfId="0" applyNumberFormat="1" applyFont="1" applyFill="1" applyBorder="1"/>
    <xf numFmtId="0" fontId="0" fillId="14" borderId="1" xfId="0" applyFill="1" applyBorder="1" applyAlignment="1">
      <alignment wrapText="1"/>
    </xf>
    <xf numFmtId="1" fontId="0" fillId="14" borderId="4" xfId="0" applyNumberFormat="1" applyFill="1" applyBorder="1"/>
    <xf numFmtId="164" fontId="4" fillId="12" borderId="1" xfId="0" applyNumberFormat="1" applyFont="1" applyFill="1" applyBorder="1"/>
    <xf numFmtId="0" fontId="0" fillId="12" borderId="1" xfId="0" applyFill="1" applyBorder="1" applyAlignment="1">
      <alignment wrapText="1"/>
    </xf>
    <xf numFmtId="164" fontId="4" fillId="3" borderId="1" xfId="0" applyNumberFormat="1" applyFont="1" applyFill="1" applyBorder="1"/>
    <xf numFmtId="1" fontId="0" fillId="3" borderId="1" xfId="0" applyNumberFormat="1" applyFill="1" applyBorder="1"/>
    <xf numFmtId="1" fontId="0" fillId="12" borderId="1" xfId="0" applyNumberFormat="1" applyFill="1" applyBorder="1"/>
    <xf numFmtId="164" fontId="0" fillId="4" borderId="3" xfId="0" applyNumberFormat="1" applyFill="1" applyBorder="1" applyAlignment="1">
      <alignment wrapText="1"/>
    </xf>
    <xf numFmtId="1" fontId="0" fillId="4" borderId="4" xfId="0" applyNumberFormat="1" applyFill="1" applyBorder="1"/>
    <xf numFmtId="0" fontId="0" fillId="4" borderId="4" xfId="0" applyFill="1" applyBorder="1"/>
    <xf numFmtId="164" fontId="4" fillId="4" borderId="1" xfId="0" applyNumberFormat="1" applyFont="1" applyFill="1" applyBorder="1"/>
    <xf numFmtId="0" fontId="0" fillId="5" borderId="4" xfId="0" applyFill="1" applyBorder="1"/>
    <xf numFmtId="1" fontId="0" fillId="5" borderId="4" xfId="0" applyNumberFormat="1" applyFill="1" applyBorder="1"/>
    <xf numFmtId="164" fontId="0" fillId="5" borderId="1" xfId="0" applyNumberFormat="1" applyFill="1" applyBorder="1" applyAlignment="1">
      <alignment wrapText="1"/>
    </xf>
    <xf numFmtId="164" fontId="0" fillId="5" borderId="3" xfId="0" applyNumberFormat="1" applyFill="1" applyBorder="1" applyAlignment="1">
      <alignment wrapText="1"/>
    </xf>
    <xf numFmtId="15" fontId="0" fillId="5" borderId="4" xfId="0" applyNumberFormat="1" applyFill="1" applyBorder="1"/>
    <xf numFmtId="14" fontId="12" fillId="5" borderId="4" xfId="0" applyNumberFormat="1" applyFont="1" applyFill="1" applyBorder="1"/>
    <xf numFmtId="164" fontId="0" fillId="5" borderId="1" xfId="0" quotePrefix="1" applyNumberFormat="1" applyFill="1" applyBorder="1"/>
    <xf numFmtId="14" fontId="12" fillId="5" borderId="1" xfId="0" applyNumberFormat="1" applyFont="1" applyFill="1" applyBorder="1" applyAlignment="1">
      <alignment wrapText="1"/>
    </xf>
    <xf numFmtId="0" fontId="0" fillId="5" borderId="4" xfId="0" quotePrefix="1" applyFill="1" applyBorder="1"/>
    <xf numFmtId="0" fontId="0" fillId="12" borderId="2" xfId="0" applyFill="1" applyBorder="1" applyAlignment="1">
      <alignment wrapText="1"/>
    </xf>
    <xf numFmtId="1" fontId="0" fillId="12" borderId="2" xfId="0" applyNumberFormat="1" applyFill="1" applyBorder="1"/>
    <xf numFmtId="0" fontId="0" fillId="6" borderId="10" xfId="0" applyFill="1" applyBorder="1"/>
    <xf numFmtId="0" fontId="0" fillId="6" borderId="8" xfId="0" applyFill="1" applyBorder="1" applyAlignment="1">
      <alignment wrapText="1"/>
    </xf>
    <xf numFmtId="15" fontId="0" fillId="6" borderId="8" xfId="0" applyNumberFormat="1" applyFill="1" applyBorder="1" applyAlignment="1">
      <alignment wrapText="1"/>
    </xf>
    <xf numFmtId="1" fontId="0" fillId="6" borderId="9" xfId="0" applyNumberFormat="1" applyFill="1" applyBorder="1"/>
    <xf numFmtId="164" fontId="0" fillId="6" borderId="1" xfId="0" applyNumberFormat="1" applyFill="1" applyBorder="1" applyAlignment="1">
      <alignment wrapText="1"/>
    </xf>
    <xf numFmtId="164" fontId="0" fillId="6" borderId="3" xfId="0" applyNumberFormat="1" applyFill="1" applyBorder="1" applyAlignment="1">
      <alignment wrapText="1"/>
    </xf>
    <xf numFmtId="1" fontId="0" fillId="6" borderId="4" xfId="0" applyNumberFormat="1" applyFill="1" applyBorder="1"/>
    <xf numFmtId="14" fontId="12" fillId="6" borderId="4" xfId="0" applyNumberFormat="1" applyFont="1" applyFill="1" applyBorder="1"/>
    <xf numFmtId="0" fontId="0" fillId="7" borderId="6" xfId="0" applyFill="1" applyBorder="1"/>
    <xf numFmtId="1" fontId="0" fillId="7" borderId="4" xfId="0" applyNumberFormat="1" applyFill="1" applyBorder="1"/>
    <xf numFmtId="164" fontId="0" fillId="7" borderId="1" xfId="0" applyNumberFormat="1" applyFill="1" applyBorder="1" applyAlignment="1">
      <alignment wrapText="1"/>
    </xf>
    <xf numFmtId="164" fontId="0" fillId="7" borderId="3" xfId="0" applyNumberFormat="1" applyFill="1" applyBorder="1" applyAlignment="1">
      <alignment wrapText="1"/>
    </xf>
    <xf numFmtId="0" fontId="0" fillId="7" borderId="4" xfId="0" applyFill="1" applyBorder="1"/>
    <xf numFmtId="14" fontId="12" fillId="7" borderId="4" xfId="0" applyNumberFormat="1" applyFont="1" applyFill="1" applyBorder="1"/>
    <xf numFmtId="14" fontId="12" fillId="7" borderId="5" xfId="0" applyNumberFormat="1" applyFont="1" applyFill="1" applyBorder="1"/>
    <xf numFmtId="0" fontId="0" fillId="7" borderId="4" xfId="0" quotePrefix="1" applyFill="1" applyBorder="1"/>
    <xf numFmtId="15" fontId="0" fillId="7" borderId="5" xfId="0" applyNumberFormat="1" applyFill="1" applyBorder="1"/>
    <xf numFmtId="164" fontId="0" fillId="3" borderId="1" xfId="0" applyNumberFormat="1" applyFill="1" applyBorder="1" applyAlignment="1">
      <alignment wrapText="1"/>
    </xf>
    <xf numFmtId="164" fontId="0" fillId="3" borderId="3" xfId="0" applyNumberFormat="1" applyFill="1" applyBorder="1" applyAlignment="1">
      <alignment wrapText="1"/>
    </xf>
    <xf numFmtId="164" fontId="0" fillId="8" borderId="1" xfId="0" applyNumberFormat="1" applyFill="1" applyBorder="1" applyAlignment="1">
      <alignment wrapText="1"/>
    </xf>
    <xf numFmtId="164" fontId="0" fillId="8" borderId="3" xfId="0" applyNumberFormat="1" applyFill="1" applyBorder="1" applyAlignment="1">
      <alignment wrapText="1"/>
    </xf>
    <xf numFmtId="1" fontId="0" fillId="8" borderId="4" xfId="0" applyNumberFormat="1" applyFill="1" applyBorder="1"/>
    <xf numFmtId="0" fontId="6" fillId="8" borderId="1" xfId="0" applyFont="1" applyFill="1" applyBorder="1"/>
    <xf numFmtId="0" fontId="0" fillId="8" borderId="9" xfId="0" applyFill="1" applyBorder="1"/>
    <xf numFmtId="15" fontId="0" fillId="8" borderId="9" xfId="0" applyNumberFormat="1" applyFill="1" applyBorder="1"/>
    <xf numFmtId="15" fontId="0" fillId="8" borderId="10" xfId="0" applyNumberFormat="1" applyFill="1" applyBorder="1"/>
    <xf numFmtId="15" fontId="0" fillId="8" borderId="1" xfId="0" applyNumberFormat="1" applyFill="1" applyBorder="1"/>
    <xf numFmtId="15" fontId="0" fillId="8" borderId="9" xfId="0" applyNumberFormat="1" applyFill="1" applyBorder="1" applyAlignment="1">
      <alignment wrapText="1"/>
    </xf>
    <xf numFmtId="14" fontId="12" fillId="8" borderId="4" xfId="0" applyNumberFormat="1" applyFont="1" applyFill="1" applyBorder="1"/>
    <xf numFmtId="15" fontId="0" fillId="8" borderId="5" xfId="0" applyNumberFormat="1" applyFill="1" applyBorder="1"/>
    <xf numFmtId="15" fontId="0" fillId="8" borderId="4" xfId="0" applyNumberFormat="1" applyFill="1" applyBorder="1"/>
    <xf numFmtId="0" fontId="0" fillId="8" borderId="4" xfId="0" applyFill="1" applyBorder="1" applyAlignment="1">
      <alignment wrapText="1"/>
    </xf>
    <xf numFmtId="1" fontId="0" fillId="9" borderId="4" xfId="0" applyNumberFormat="1" applyFill="1" applyBorder="1"/>
    <xf numFmtId="1" fontId="0" fillId="6" borderId="4" xfId="0" applyNumberFormat="1" applyFill="1" applyBorder="1" applyAlignment="1">
      <alignment wrapText="1"/>
    </xf>
    <xf numFmtId="1" fontId="0" fillId="3" borderId="4" xfId="0" applyNumberFormat="1" applyFill="1" applyBorder="1"/>
    <xf numFmtId="1" fontId="0" fillId="4" borderId="4" xfId="0" applyNumberFormat="1" applyFill="1" applyBorder="1" applyAlignment="1">
      <alignment wrapText="1"/>
    </xf>
    <xf numFmtId="14" fontId="6" fillId="4" borderId="0" xfId="0" applyNumberFormat="1" applyFont="1" applyFill="1"/>
    <xf numFmtId="164" fontId="0" fillId="4" borderId="0" xfId="0" applyNumberFormat="1" applyFill="1"/>
    <xf numFmtId="0" fontId="0" fillId="10" borderId="1" xfId="0" applyFill="1" applyBorder="1" applyAlignment="1">
      <alignment wrapText="1"/>
    </xf>
    <xf numFmtId="1" fontId="0" fillId="10" borderId="4" xfId="0" applyNumberFormat="1" applyFill="1" applyBorder="1"/>
    <xf numFmtId="0" fontId="2" fillId="11" borderId="1" xfId="0" applyFont="1" applyFill="1" applyBorder="1" applyAlignment="1">
      <alignment vertical="top" wrapText="1"/>
    </xf>
    <xf numFmtId="164" fontId="1" fillId="11" borderId="2" xfId="0" applyNumberFormat="1" applyFont="1" applyFill="1" applyBorder="1" applyAlignment="1">
      <alignment vertical="top" wrapText="1"/>
    </xf>
    <xf numFmtId="0" fontId="1" fillId="11" borderId="1" xfId="0" applyFont="1" applyFill="1" applyBorder="1" applyAlignment="1">
      <alignment vertical="top" wrapText="1"/>
    </xf>
    <xf numFmtId="164" fontId="1" fillId="11" borderId="3" xfId="0" applyNumberFormat="1" applyFont="1" applyFill="1" applyBorder="1" applyAlignment="1">
      <alignment vertical="top" wrapText="1"/>
    </xf>
    <xf numFmtId="0" fontId="1" fillId="11" borderId="4" xfId="0" applyFont="1" applyFill="1" applyBorder="1" applyAlignment="1">
      <alignment vertical="top" wrapText="1"/>
    </xf>
    <xf numFmtId="165" fontId="1" fillId="11" borderId="1" xfId="0" applyNumberFormat="1" applyFont="1" applyFill="1" applyBorder="1" applyAlignment="1">
      <alignment vertical="top" wrapText="1"/>
    </xf>
    <xf numFmtId="0" fontId="0" fillId="0" borderId="0" xfId="0" applyAlignment="1">
      <alignment vertical="top" wrapText="1"/>
    </xf>
    <xf numFmtId="14" fontId="1" fillId="11" borderId="1" xfId="0" applyNumberFormat="1" applyFont="1" applyFill="1" applyBorder="1" applyAlignment="1">
      <alignment vertical="top" wrapText="1"/>
    </xf>
    <xf numFmtId="14" fontId="0" fillId="0" borderId="0" xfId="0" applyNumberFormat="1"/>
    <xf numFmtId="167" fontId="0" fillId="14" borderId="1" xfId="0" applyNumberFormat="1" applyFill="1" applyBorder="1"/>
    <xf numFmtId="167" fontId="0" fillId="12" borderId="1" xfId="0" applyNumberFormat="1" applyFill="1" applyBorder="1"/>
    <xf numFmtId="167" fontId="0" fillId="3" borderId="1" xfId="0" applyNumberFormat="1" applyFill="1" applyBorder="1"/>
    <xf numFmtId="167" fontId="0" fillId="4" borderId="1" xfId="0" applyNumberFormat="1" applyFill="1" applyBorder="1"/>
    <xf numFmtId="167" fontId="0" fillId="5" borderId="1" xfId="0" applyNumberFormat="1" applyFill="1" applyBorder="1"/>
    <xf numFmtId="167" fontId="0" fillId="12" borderId="2" xfId="0" applyNumberFormat="1" applyFill="1" applyBorder="1"/>
    <xf numFmtId="167" fontId="0" fillId="6" borderId="8" xfId="0" applyNumberFormat="1" applyFill="1" applyBorder="1"/>
    <xf numFmtId="167" fontId="0" fillId="6" borderId="1" xfId="0" applyNumberFormat="1" applyFill="1" applyBorder="1"/>
    <xf numFmtId="167" fontId="0" fillId="7" borderId="1" xfId="0" applyNumberFormat="1" applyFill="1" applyBorder="1"/>
    <xf numFmtId="167" fontId="0" fillId="8" borderId="1" xfId="0" applyNumberFormat="1" applyFill="1" applyBorder="1"/>
    <xf numFmtId="167" fontId="0" fillId="9" borderId="1" xfId="0" applyNumberFormat="1" applyFill="1" applyBorder="1"/>
    <xf numFmtId="167" fontId="0" fillId="10" borderId="1" xfId="0" applyNumberFormat="1" applyFill="1" applyBorder="1"/>
    <xf numFmtId="164" fontId="0" fillId="14" borderId="1" xfId="0" applyNumberFormat="1" applyFill="1" applyBorder="1" applyAlignment="1">
      <alignment wrapText="1"/>
    </xf>
    <xf numFmtId="0" fontId="7" fillId="14" borderId="1" xfId="1" applyFill="1" applyBorder="1" applyAlignment="1"/>
    <xf numFmtId="0" fontId="0" fillId="14" borderId="0" xfId="0" applyFill="1"/>
    <xf numFmtId="15" fontId="0" fillId="6" borderId="1" xfId="0" applyNumberFormat="1" applyFill="1" applyBorder="1" applyAlignment="1">
      <alignment wrapText="1"/>
    </xf>
    <xf numFmtId="0" fontId="0" fillId="7" borderId="1" xfId="0" applyFill="1" applyBorder="1" applyAlignment="1">
      <alignment vertical="top" wrapText="1"/>
    </xf>
    <xf numFmtId="164" fontId="0" fillId="4" borderId="1" xfId="0" applyNumberFormat="1" applyFill="1" applyBorder="1" applyAlignment="1">
      <alignment vertical="top" wrapText="1"/>
    </xf>
    <xf numFmtId="0" fontId="0" fillId="0" borderId="2" xfId="0" applyBorder="1"/>
    <xf numFmtId="0" fontId="0" fillId="0" borderId="2" xfId="0" applyBorder="1" applyAlignment="1">
      <alignment horizontal="center"/>
    </xf>
    <xf numFmtId="14" fontId="0" fillId="0" borderId="2" xfId="0" applyNumberFormat="1" applyBorder="1" applyAlignment="1">
      <alignment horizontal="center"/>
    </xf>
    <xf numFmtId="0" fontId="15" fillId="11" borderId="1" xfId="0" applyFont="1" applyFill="1" applyBorder="1" applyAlignment="1">
      <alignment vertical="top" wrapText="1"/>
    </xf>
    <xf numFmtId="0" fontId="16" fillId="11" borderId="1" xfId="0" applyFont="1" applyFill="1" applyBorder="1" applyAlignment="1">
      <alignment vertical="top" wrapText="1"/>
    </xf>
    <xf numFmtId="2" fontId="16" fillId="11" borderId="1" xfId="0" applyNumberFormat="1" applyFont="1" applyFill="1" applyBorder="1" applyAlignment="1">
      <alignment vertical="top" wrapText="1"/>
    </xf>
    <xf numFmtId="0" fontId="0" fillId="15" borderId="0" xfId="0" applyFill="1"/>
    <xf numFmtId="0" fontId="17" fillId="15" borderId="1" xfId="0" applyFont="1" applyFill="1" applyBorder="1"/>
    <xf numFmtId="10" fontId="17" fillId="15" borderId="1" xfId="0" applyNumberFormat="1" applyFont="1" applyFill="1" applyBorder="1"/>
    <xf numFmtId="0" fontId="17" fillId="15" borderId="1" xfId="0" applyFont="1" applyFill="1" applyBorder="1" applyAlignment="1">
      <alignment horizontal="right"/>
    </xf>
    <xf numFmtId="168" fontId="17" fillId="15" borderId="1" xfId="0" applyNumberFormat="1" applyFont="1" applyFill="1" applyBorder="1"/>
    <xf numFmtId="1" fontId="0" fillId="4" borderId="4" xfId="0" applyNumberFormat="1" applyFill="1" applyBorder="1" applyAlignment="1">
      <alignment vertical="top" wrapText="1"/>
    </xf>
    <xf numFmtId="0" fontId="0" fillId="10" borderId="0" xfId="0" applyFill="1"/>
    <xf numFmtId="0" fontId="0" fillId="10" borderId="0" xfId="0" applyFill="1" applyAlignment="1">
      <alignment wrapText="1"/>
    </xf>
    <xf numFmtId="0" fontId="7" fillId="6" borderId="1" xfId="1" applyFill="1" applyBorder="1" applyAlignment="1">
      <alignment wrapText="1"/>
    </xf>
    <xf numFmtId="0" fontId="1" fillId="16" borderId="0" xfId="0" applyFont="1" applyFill="1"/>
    <xf numFmtId="9" fontId="0" fillId="0" borderId="1" xfId="0" applyNumberFormat="1" applyBorder="1"/>
    <xf numFmtId="9" fontId="0" fillId="0" borderId="1" xfId="3" applyFont="1" applyBorder="1"/>
    <xf numFmtId="9" fontId="1" fillId="16" borderId="1" xfId="3" applyFont="1" applyFill="1" applyBorder="1"/>
    <xf numFmtId="1" fontId="0" fillId="10" borderId="4" xfId="0" applyNumberFormat="1" applyFill="1" applyBorder="1" applyAlignment="1">
      <alignment wrapText="1"/>
    </xf>
    <xf numFmtId="0" fontId="18" fillId="8" borderId="1" xfId="0" applyFont="1" applyFill="1" applyBorder="1"/>
    <xf numFmtId="164" fontId="18" fillId="9" borderId="1" xfId="0" applyNumberFormat="1" applyFont="1" applyFill="1" applyBorder="1"/>
    <xf numFmtId="0" fontId="3" fillId="17" borderId="1" xfId="0" applyFont="1" applyFill="1" applyBorder="1" applyAlignment="1">
      <alignment wrapText="1"/>
    </xf>
    <xf numFmtId="164" fontId="0" fillId="17" borderId="1" xfId="0" applyNumberFormat="1" applyFill="1" applyBorder="1"/>
    <xf numFmtId="0" fontId="6" fillId="17" borderId="1" xfId="0" applyFont="1" applyFill="1" applyBorder="1" applyAlignment="1">
      <alignment wrapText="1"/>
    </xf>
    <xf numFmtId="166" fontId="0" fillId="17" borderId="1" xfId="0" applyNumberFormat="1" applyFill="1" applyBorder="1"/>
    <xf numFmtId="166" fontId="0" fillId="10" borderId="1" xfId="0" applyNumberFormat="1" applyFill="1" applyBorder="1" applyAlignment="1">
      <alignment horizontal="right" wrapText="1"/>
    </xf>
    <xf numFmtId="166" fontId="0" fillId="10" borderId="1" xfId="0" applyNumberFormat="1" applyFill="1" applyBorder="1" applyAlignment="1">
      <alignment horizontal="right"/>
    </xf>
    <xf numFmtId="0" fontId="7" fillId="4" borderId="1" xfId="1" applyFill="1" applyBorder="1"/>
    <xf numFmtId="0" fontId="7" fillId="7" borderId="1" xfId="1" applyFill="1" applyBorder="1"/>
    <xf numFmtId="164" fontId="0" fillId="10" borderId="2" xfId="0" applyNumberFormat="1" applyFill="1" applyBorder="1"/>
    <xf numFmtId="0" fontId="0" fillId="10" borderId="2" xfId="0" applyFill="1" applyBorder="1" applyAlignment="1">
      <alignment wrapText="1"/>
    </xf>
    <xf numFmtId="167" fontId="0" fillId="10" borderId="2" xfId="0" applyNumberFormat="1" applyFill="1" applyBorder="1"/>
    <xf numFmtId="166" fontId="0" fillId="10" borderId="2" xfId="0" applyNumberFormat="1" applyFill="1" applyBorder="1"/>
    <xf numFmtId="166" fontId="0" fillId="10" borderId="2" xfId="0" applyNumberFormat="1" applyFill="1" applyBorder="1" applyAlignment="1">
      <alignment horizontal="right" wrapText="1"/>
    </xf>
    <xf numFmtId="166" fontId="0" fillId="10" borderId="2" xfId="0" applyNumberFormat="1" applyFill="1" applyBorder="1" applyAlignment="1">
      <alignment wrapText="1"/>
    </xf>
    <xf numFmtId="164" fontId="0" fillId="10" borderId="11" xfId="0" applyNumberFormat="1" applyFill="1" applyBorder="1"/>
    <xf numFmtId="1" fontId="0" fillId="10" borderId="6" xfId="0" applyNumberFormat="1" applyFill="1" applyBorder="1"/>
    <xf numFmtId="165" fontId="0" fillId="10" borderId="2" xfId="0" applyNumberFormat="1" applyFill="1" applyBorder="1"/>
    <xf numFmtId="0" fontId="0" fillId="18" borderId="14" xfId="0" applyFill="1" applyBorder="1"/>
    <xf numFmtId="0" fontId="3" fillId="18" borderId="14" xfId="0" applyFont="1" applyFill="1" applyBorder="1"/>
    <xf numFmtId="0" fontId="0" fillId="18" borderId="14" xfId="0" applyFill="1" applyBorder="1" applyAlignment="1">
      <alignment horizontal="left"/>
    </xf>
    <xf numFmtId="164" fontId="0" fillId="18" borderId="14" xfId="0" applyNumberFormat="1" applyFill="1" applyBorder="1"/>
    <xf numFmtId="0" fontId="0" fillId="18" borderId="14" xfId="0" applyFill="1" applyBorder="1" applyAlignment="1">
      <alignment horizontal="left" wrapText="1"/>
    </xf>
    <xf numFmtId="0" fontId="0" fillId="18" borderId="14" xfId="0" applyFill="1" applyBorder="1" applyAlignment="1">
      <alignment horizontal="right"/>
    </xf>
    <xf numFmtId="0" fontId="0" fillId="18" borderId="14" xfId="0" applyFill="1" applyBorder="1" applyAlignment="1">
      <alignment horizontal="left" vertical="top"/>
    </xf>
    <xf numFmtId="1" fontId="0" fillId="18" borderId="14" xfId="0" applyNumberFormat="1" applyFill="1" applyBorder="1" applyAlignment="1">
      <alignment horizontal="right"/>
    </xf>
    <xf numFmtId="0" fontId="0" fillId="3" borderId="14" xfId="0" applyFill="1" applyBorder="1"/>
    <xf numFmtId="2" fontId="0" fillId="2" borderId="1" xfId="0" applyNumberFormat="1" applyFill="1" applyBorder="1"/>
    <xf numFmtId="2" fontId="0" fillId="2" borderId="1" xfId="0" quotePrefix="1" applyNumberFormat="1" applyFill="1" applyBorder="1"/>
    <xf numFmtId="2" fontId="0" fillId="14" borderId="1" xfId="0" quotePrefix="1" applyNumberFormat="1" applyFill="1" applyBorder="1"/>
    <xf numFmtId="2" fontId="0" fillId="12" borderId="1" xfId="0" quotePrefix="1" applyNumberFormat="1" applyFill="1" applyBorder="1"/>
    <xf numFmtId="2" fontId="0" fillId="3" borderId="1" xfId="0" quotePrefix="1" applyNumberFormat="1" applyFill="1" applyBorder="1"/>
    <xf numFmtId="2" fontId="0" fillId="5" borderId="1" xfId="0" quotePrefix="1" applyNumberFormat="1" applyFill="1" applyBorder="1"/>
    <xf numFmtId="2" fontId="0" fillId="5" borderId="1" xfId="0" applyNumberFormat="1" applyFill="1" applyBorder="1"/>
    <xf numFmtId="2" fontId="0" fillId="12" borderId="2" xfId="0" quotePrefix="1" applyNumberFormat="1" applyFill="1" applyBorder="1"/>
    <xf numFmtId="2" fontId="0" fillId="6" borderId="8" xfId="0" quotePrefix="1" applyNumberFormat="1" applyFill="1" applyBorder="1"/>
    <xf numFmtId="2" fontId="0" fillId="6" borderId="1" xfId="0" quotePrefix="1" applyNumberFormat="1" applyFill="1" applyBorder="1"/>
    <xf numFmtId="2" fontId="0" fillId="6" borderId="1" xfId="0" applyNumberFormat="1" applyFill="1" applyBorder="1"/>
    <xf numFmtId="2" fontId="0" fillId="7" borderId="1" xfId="0" quotePrefix="1" applyNumberFormat="1" applyFill="1" applyBorder="1"/>
    <xf numFmtId="2" fontId="0" fillId="7" borderId="1" xfId="0" applyNumberFormat="1" applyFill="1" applyBorder="1"/>
    <xf numFmtId="2" fontId="0" fillId="8" borderId="1" xfId="0" applyNumberFormat="1" applyFill="1" applyBorder="1"/>
    <xf numFmtId="2" fontId="0" fillId="8" borderId="1" xfId="0" quotePrefix="1" applyNumberFormat="1" applyFill="1" applyBorder="1"/>
    <xf numFmtId="2" fontId="0" fillId="9" borderId="1" xfId="0" applyNumberFormat="1" applyFill="1" applyBorder="1"/>
    <xf numFmtId="2" fontId="0" fillId="9" borderId="1" xfId="0" quotePrefix="1" applyNumberFormat="1" applyFill="1" applyBorder="1"/>
    <xf numFmtId="2" fontId="0" fillId="3" borderId="1" xfId="0" applyNumberFormat="1" applyFill="1" applyBorder="1" applyAlignment="1">
      <alignment wrapText="1"/>
    </xf>
    <xf numFmtId="2" fontId="0" fillId="10" borderId="1" xfId="0" quotePrefix="1" applyNumberFormat="1" applyFill="1" applyBorder="1"/>
    <xf numFmtId="2" fontId="0" fillId="10" borderId="2" xfId="0" quotePrefix="1" applyNumberFormat="1" applyFill="1" applyBorder="1"/>
    <xf numFmtId="0" fontId="0" fillId="18" borderId="14" xfId="0" quotePrefix="1" applyFill="1" applyBorder="1" applyAlignment="1">
      <alignment horizontal="left" wrapText="1"/>
    </xf>
    <xf numFmtId="0" fontId="3" fillId="3" borderId="14" xfId="0" applyFont="1" applyFill="1" applyBorder="1"/>
    <xf numFmtId="0" fontId="0" fillId="3" borderId="14" xfId="0" quotePrefix="1" applyFill="1" applyBorder="1" applyAlignment="1">
      <alignment horizontal="left" wrapText="1"/>
    </xf>
    <xf numFmtId="0" fontId="7" fillId="18" borderId="14" xfId="1" applyFill="1" applyBorder="1" applyAlignment="1"/>
    <xf numFmtId="2" fontId="0" fillId="19" borderId="2" xfId="0" quotePrefix="1" applyNumberFormat="1" applyFill="1" applyBorder="1"/>
    <xf numFmtId="164" fontId="0" fillId="19" borderId="2" xfId="0" applyNumberFormat="1" applyFill="1" applyBorder="1"/>
    <xf numFmtId="164" fontId="0" fillId="19" borderId="14" xfId="0" applyNumberFormat="1" applyFill="1" applyBorder="1"/>
    <xf numFmtId="166" fontId="0" fillId="19" borderId="2" xfId="0" applyNumberFormat="1" applyFill="1" applyBorder="1"/>
    <xf numFmtId="166" fontId="0" fillId="19" borderId="14" xfId="0" applyNumberFormat="1" applyFill="1" applyBorder="1"/>
    <xf numFmtId="0" fontId="0" fillId="19" borderId="2" xfId="0" applyFill="1" applyBorder="1"/>
    <xf numFmtId="0" fontId="0" fillId="19" borderId="14" xfId="0" applyFill="1" applyBorder="1"/>
    <xf numFmtId="165" fontId="0" fillId="3" borderId="0" xfId="0" applyNumberFormat="1" applyFill="1"/>
    <xf numFmtId="0" fontId="10" fillId="3" borderId="1" xfId="0" applyFont="1" applyFill="1" applyBorder="1" applyAlignment="1">
      <alignment wrapText="1"/>
    </xf>
    <xf numFmtId="0" fontId="3" fillId="3" borderId="1" xfId="0" applyFont="1" applyFill="1" applyBorder="1" applyAlignment="1">
      <alignment wrapText="1"/>
    </xf>
    <xf numFmtId="0" fontId="0" fillId="0" borderId="15" xfId="0" applyBorder="1"/>
    <xf numFmtId="0" fontId="1" fillId="11" borderId="3" xfId="0" applyFont="1" applyFill="1" applyBorder="1" applyAlignment="1">
      <alignment vertical="top" wrapText="1"/>
    </xf>
    <xf numFmtId="0" fontId="0" fillId="2" borderId="3" xfId="0" applyFill="1" applyBorder="1"/>
    <xf numFmtId="0" fontId="0" fillId="14" borderId="3" xfId="0" applyFill="1" applyBorder="1"/>
    <xf numFmtId="0" fontId="0" fillId="12" borderId="3" xfId="0" applyFill="1" applyBorder="1"/>
    <xf numFmtId="0" fontId="0" fillId="4" borderId="3" xfId="0" applyFill="1" applyBorder="1"/>
    <xf numFmtId="0" fontId="0" fillId="5" borderId="3" xfId="0" applyFill="1" applyBorder="1"/>
    <xf numFmtId="0" fontId="0" fillId="12" borderId="11" xfId="0" applyFill="1" applyBorder="1"/>
    <xf numFmtId="0" fontId="0" fillId="6" borderId="12"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0" borderId="11" xfId="0" applyFill="1" applyBorder="1"/>
    <xf numFmtId="0" fontId="0" fillId="18" borderId="16" xfId="0" applyFill="1" applyBorder="1"/>
    <xf numFmtId="0" fontId="0" fillId="14" borderId="15" xfId="0" applyFill="1" applyBorder="1"/>
    <xf numFmtId="0" fontId="0" fillId="18" borderId="1" xfId="0" applyFill="1" applyBorder="1"/>
    <xf numFmtId="164" fontId="0" fillId="10" borderId="1" xfId="0" applyNumberFormat="1" applyFill="1" applyBorder="1" applyAlignment="1">
      <alignment wrapText="1"/>
    </xf>
    <xf numFmtId="0" fontId="7" fillId="9" borderId="1" xfId="1" applyFill="1" applyBorder="1"/>
    <xf numFmtId="0" fontId="7" fillId="2" borderId="1" xfId="1" applyFill="1" applyBorder="1"/>
    <xf numFmtId="0" fontId="7" fillId="8" borderId="1" xfId="1" applyFill="1" applyBorder="1"/>
    <xf numFmtId="0" fontId="7" fillId="6" borderId="1" xfId="1" applyFill="1" applyBorder="1"/>
    <xf numFmtId="0" fontId="7" fillId="5" borderId="1" xfId="1" applyFill="1" applyBorder="1"/>
    <xf numFmtId="0" fontId="7" fillId="3" borderId="1" xfId="1" applyFill="1" applyBorder="1"/>
    <xf numFmtId="9" fontId="0" fillId="0" borderId="0" xfId="3" applyFont="1"/>
    <xf numFmtId="0" fontId="0" fillId="18" borderId="14" xfId="0" applyFill="1" applyBorder="1" applyAlignment="1">
      <alignment horizontal="left" vertical="top" wrapText="1"/>
    </xf>
    <xf numFmtId="0" fontId="7" fillId="10" borderId="1" xfId="1" applyFill="1" applyBorder="1"/>
    <xf numFmtId="0" fontId="0" fillId="0" borderId="13" xfId="0" applyBorder="1" applyAlignment="1">
      <alignment horizontal="right"/>
    </xf>
    <xf numFmtId="164" fontId="1" fillId="11" borderId="2" xfId="0" applyNumberFormat="1" applyFont="1" applyFill="1" applyBorder="1" applyAlignment="1">
      <alignment vertical="center"/>
    </xf>
    <xf numFmtId="0" fontId="9" fillId="2" borderId="4" xfId="0" applyFont="1" applyFill="1" applyBorder="1" applyAlignment="1">
      <alignment vertical="center" wrapText="1"/>
    </xf>
    <xf numFmtId="0" fontId="3" fillId="2" borderId="4" xfId="0" applyFont="1" applyFill="1" applyBorder="1" applyAlignment="1">
      <alignment vertical="center" wrapText="1"/>
    </xf>
    <xf numFmtId="0" fontId="3" fillId="2" borderId="1" xfId="0" applyFont="1" applyFill="1" applyBorder="1" applyAlignment="1">
      <alignment vertical="center" wrapText="1"/>
    </xf>
    <xf numFmtId="0" fontId="3" fillId="2" borderId="4" xfId="0" applyFont="1" applyFill="1" applyBorder="1" applyAlignment="1">
      <alignment vertical="center"/>
    </xf>
    <xf numFmtId="0" fontId="3" fillId="14" borderId="6" xfId="0" applyFont="1" applyFill="1" applyBorder="1" applyAlignment="1">
      <alignment vertical="center"/>
    </xf>
    <xf numFmtId="164" fontId="0" fillId="12" borderId="1" xfId="0" applyNumberFormat="1" applyFill="1" applyBorder="1" applyAlignment="1">
      <alignment vertical="center"/>
    </xf>
    <xf numFmtId="164" fontId="0" fillId="3" borderId="1" xfId="0" applyNumberFormat="1" applyFill="1" applyBorder="1" applyAlignment="1">
      <alignment vertical="center"/>
    </xf>
    <xf numFmtId="164" fontId="0" fillId="4" borderId="1" xfId="0" applyNumberFormat="1" applyFill="1" applyBorder="1" applyAlignment="1">
      <alignment vertical="center"/>
    </xf>
    <xf numFmtId="164" fontId="0" fillId="4" borderId="1" xfId="0" applyNumberFormat="1" applyFill="1" applyBorder="1" applyAlignment="1">
      <alignment vertical="center" wrapText="1"/>
    </xf>
    <xf numFmtId="164" fontId="0" fillId="14" borderId="1" xfId="0" applyNumberFormat="1" applyFill="1" applyBorder="1" applyAlignment="1">
      <alignment vertical="center"/>
    </xf>
    <xf numFmtId="0" fontId="0" fillId="3" borderId="0" xfId="0" applyFill="1" applyAlignment="1">
      <alignment vertical="center"/>
    </xf>
    <xf numFmtId="0" fontId="3" fillId="5" borderId="1" xfId="0" applyFont="1" applyFill="1" applyBorder="1" applyAlignment="1">
      <alignment vertical="center" wrapText="1"/>
    </xf>
    <xf numFmtId="0" fontId="3" fillId="5" borderId="4" xfId="0" applyFont="1" applyFill="1" applyBorder="1" applyAlignment="1">
      <alignment vertical="center" wrapText="1"/>
    </xf>
    <xf numFmtId="15" fontId="0" fillId="5" borderId="1" xfId="0" applyNumberFormat="1" applyFill="1" applyBorder="1" applyAlignment="1">
      <alignment vertical="center"/>
    </xf>
    <xf numFmtId="14" fontId="12" fillId="5" borderId="1" xfId="0" applyNumberFormat="1" applyFont="1" applyFill="1" applyBorder="1" applyAlignment="1">
      <alignment vertical="center"/>
    </xf>
    <xf numFmtId="15" fontId="0" fillId="5" borderId="1" xfId="0" applyNumberFormat="1" applyFill="1" applyBorder="1" applyAlignment="1">
      <alignment vertical="center" wrapText="1"/>
    </xf>
    <xf numFmtId="164" fontId="0" fillId="12" borderId="2" xfId="0" applyNumberFormat="1" applyFill="1" applyBorder="1" applyAlignment="1">
      <alignment vertical="center"/>
    </xf>
    <xf numFmtId="15" fontId="0" fillId="6" borderId="8" xfId="0" applyNumberFormat="1" applyFill="1" applyBorder="1" applyAlignment="1">
      <alignment vertical="center"/>
    </xf>
    <xf numFmtId="15" fontId="0" fillId="6" borderId="1" xfId="0" applyNumberFormat="1" applyFill="1" applyBorder="1" applyAlignment="1">
      <alignment vertical="center"/>
    </xf>
    <xf numFmtId="14" fontId="0" fillId="6" borderId="1" xfId="0" applyNumberFormat="1" applyFill="1" applyBorder="1" applyAlignment="1">
      <alignment vertical="center"/>
    </xf>
    <xf numFmtId="0" fontId="3" fillId="7" borderId="1" xfId="0" applyFont="1" applyFill="1" applyBorder="1" applyAlignment="1">
      <alignment vertical="center" wrapText="1"/>
    </xf>
    <xf numFmtId="14" fontId="12" fillId="7" borderId="1" xfId="0" applyNumberFormat="1" applyFont="1" applyFill="1" applyBorder="1" applyAlignment="1">
      <alignment vertical="center"/>
    </xf>
    <xf numFmtId="0" fontId="3" fillId="7" borderId="1" xfId="0" applyFont="1" applyFill="1" applyBorder="1" applyAlignment="1">
      <alignment vertical="center"/>
    </xf>
    <xf numFmtId="15" fontId="0" fillId="7" borderId="1" xfId="0" applyNumberFormat="1" applyFill="1" applyBorder="1" applyAlignment="1">
      <alignment vertical="center"/>
    </xf>
    <xf numFmtId="0" fontId="0" fillId="3" borderId="1" xfId="0" applyFill="1" applyBorder="1" applyAlignment="1">
      <alignment vertical="center" wrapText="1"/>
    </xf>
    <xf numFmtId="0" fontId="3" fillId="8" borderId="4" xfId="0" applyFont="1" applyFill="1" applyBorder="1" applyAlignment="1">
      <alignment vertical="center"/>
    </xf>
    <xf numFmtId="0" fontId="3" fillId="8" borderId="4" xfId="0" applyFont="1" applyFill="1" applyBorder="1" applyAlignment="1">
      <alignment vertical="center" wrapText="1"/>
    </xf>
    <xf numFmtId="164" fontId="0" fillId="9" borderId="1" xfId="0" applyNumberFormat="1" applyFill="1" applyBorder="1" applyAlignment="1">
      <alignment vertical="center"/>
    </xf>
    <xf numFmtId="164" fontId="0" fillId="6" borderId="1" xfId="0" applyNumberFormat="1" applyFill="1" applyBorder="1" applyAlignment="1">
      <alignment vertical="center"/>
    </xf>
    <xf numFmtId="164" fontId="0" fillId="10" borderId="1" xfId="0" applyNumberFormat="1" applyFill="1" applyBorder="1" applyAlignment="1">
      <alignment vertical="center"/>
    </xf>
    <xf numFmtId="164" fontId="0" fillId="10" borderId="2" xfId="0" applyNumberFormat="1" applyFill="1" applyBorder="1" applyAlignment="1">
      <alignment vertical="center"/>
    </xf>
    <xf numFmtId="0" fontId="0" fillId="18" borderId="14" xfId="0" applyFill="1" applyBorder="1" applyAlignment="1">
      <alignment vertical="center"/>
    </xf>
  </cellXfs>
  <cellStyles count="4">
    <cellStyle name="Hyperlink" xfId="1" builtinId="8"/>
    <cellStyle name="Normal" xfId="0" builtinId="0"/>
    <cellStyle name="Normal 2" xfId="2" xr:uid="{00000000-0005-0000-0000-000002000000}"/>
    <cellStyle name="Percent" xfId="3" builtinId="5"/>
  </cellStyles>
  <dxfs count="15">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right style="thin">
          <color indexed="64"/>
        </right>
        <top style="thin">
          <color indexed="64"/>
        </top>
      </border>
    </dxf>
    <dxf>
      <border outline="0">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68" formatCode="0.0%"/>
    </dxf>
  </dxfs>
  <tableStyles count="0" defaultTableStyle="TableStyleMedium2" defaultPivotStyle="PivotStyleLight16"/>
  <colors>
    <mruColors>
      <color rgb="FFEDEDED"/>
      <color rgb="FFFF00FF"/>
      <color rgb="FF3ED2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7606703656424"/>
          <c:y val="8.7962962962962965E-2"/>
          <c:w val="0.88573345466648135"/>
          <c:h val="0.69873432487605724"/>
        </c:manualLayout>
      </c:layout>
      <c:barChart>
        <c:barDir val="col"/>
        <c:grouping val="stacked"/>
        <c:varyColors val="0"/>
        <c:ser>
          <c:idx val="0"/>
          <c:order val="0"/>
          <c:tx>
            <c:strRef>
              <c:f>'Pivot Analysis'!$B$23:$B$24</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Analysis'!$B$25:$B$36</c:f>
              <c:numCache>
                <c:formatCode>General</c:formatCode>
                <c:ptCount val="11"/>
                <c:pt idx="0">
                  <c:v>20</c:v>
                </c:pt>
                <c:pt idx="1">
                  <c:v>15</c:v>
                </c:pt>
                <c:pt idx="2">
                  <c:v>18</c:v>
                </c:pt>
                <c:pt idx="3">
                  <c:v>25</c:v>
                </c:pt>
                <c:pt idx="4">
                  <c:v>18</c:v>
                </c:pt>
                <c:pt idx="5">
                  <c:v>23</c:v>
                </c:pt>
                <c:pt idx="6">
                  <c:v>24</c:v>
                </c:pt>
                <c:pt idx="7">
                  <c:v>17</c:v>
                </c:pt>
                <c:pt idx="8">
                  <c:v>15</c:v>
                </c:pt>
                <c:pt idx="9">
                  <c:v>12</c:v>
                </c:pt>
              </c:numCache>
            </c:numRef>
          </c:val>
          <c:extLst>
            <c:ext xmlns:c16="http://schemas.microsoft.com/office/drawing/2014/chart" uri="{C3380CC4-5D6E-409C-BE32-E72D297353CC}">
              <c16:uniqueId val="{00000000-7DFD-4843-8442-CF05B95528F6}"/>
            </c:ext>
          </c:extLst>
        </c:ser>
        <c:ser>
          <c:idx val="1"/>
          <c:order val="1"/>
          <c:tx>
            <c:strRef>
              <c:f>'Pivot Analysis'!$C$23:$C$24</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Analysis'!$C$25:$C$36</c:f>
              <c:numCache>
                <c:formatCode>General</c:formatCode>
                <c:ptCount val="11"/>
                <c:pt idx="1">
                  <c:v>1</c:v>
                </c:pt>
                <c:pt idx="2">
                  <c:v>3</c:v>
                </c:pt>
                <c:pt idx="3">
                  <c:v>1</c:v>
                </c:pt>
                <c:pt idx="4">
                  <c:v>2</c:v>
                </c:pt>
                <c:pt idx="5">
                  <c:v>1</c:v>
                </c:pt>
                <c:pt idx="7">
                  <c:v>6</c:v>
                </c:pt>
                <c:pt idx="8">
                  <c:v>7</c:v>
                </c:pt>
                <c:pt idx="9">
                  <c:v>12</c:v>
                </c:pt>
                <c:pt idx="10">
                  <c:v>20</c:v>
                </c:pt>
              </c:numCache>
            </c:numRef>
          </c:val>
          <c:extLst>
            <c:ext xmlns:c16="http://schemas.microsoft.com/office/drawing/2014/chart" uri="{C3380CC4-5D6E-409C-BE32-E72D297353CC}">
              <c16:uniqueId val="{00000001-7DFD-4843-8442-CF05B95528F6}"/>
            </c:ext>
          </c:extLst>
        </c:ser>
        <c:ser>
          <c:idx val="2"/>
          <c:order val="2"/>
          <c:tx>
            <c:strRef>
              <c:f>'Pivot Analysis'!$D$23:$D$24</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Analysis'!$D$25:$D$36</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7DFD-4843-8442-CF05B95528F6}"/>
            </c:ext>
          </c:extLst>
        </c:ser>
        <c:dLbls>
          <c:dLblPos val="ctr"/>
          <c:showLegendKey val="0"/>
          <c:showVal val="1"/>
          <c:showCatName val="0"/>
          <c:showSerName val="0"/>
          <c:showPercent val="0"/>
          <c:showBubbleSize val="0"/>
        </c:dLbls>
        <c:gapWidth val="80"/>
        <c:overlap val="100"/>
        <c:axId val="1651402544"/>
        <c:axId val="1651410448"/>
      </c:barChart>
      <c:catAx>
        <c:axId val="165140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layout>
            <c:manualLayout>
              <c:xMode val="edge"/>
              <c:yMode val="edge"/>
              <c:x val="0.45102353122814665"/>
              <c:y val="0.86168926800816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10448"/>
        <c:crosses val="autoZero"/>
        <c:auto val="1"/>
        <c:lblAlgn val="ctr"/>
        <c:lblOffset val="100"/>
        <c:noMultiLvlLbl val="0"/>
      </c:catAx>
      <c:valAx>
        <c:axId val="1651410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02544"/>
        <c:crosses val="autoZero"/>
        <c:crossBetween val="between"/>
      </c:valAx>
      <c:spPr>
        <a:noFill/>
        <a:ln>
          <a:noFill/>
        </a:ln>
        <a:effectLst/>
      </c:spPr>
    </c:plotArea>
    <c:legend>
      <c:legendPos val="b"/>
      <c:layout>
        <c:manualLayout>
          <c:xMode val="edge"/>
          <c:yMode val="edge"/>
          <c:x val="0.23535473939459989"/>
          <c:y val="0.91724482356372106"/>
          <c:w val="0.52929052121080022"/>
          <c:h val="5.49773986585010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Demographics.xlsx]Sheet2!PivotTable3</c:name>
    <c:fmtId val="9"/>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2222222222222"/>
          <c:y val="0.17534776902887139"/>
          <c:w val="0.8"/>
          <c:h val="0.72188247302420527"/>
        </c:manualLayout>
      </c:layout>
      <c:barChart>
        <c:barDir val="bar"/>
        <c:grouping val="clustered"/>
        <c:varyColors val="0"/>
        <c:ser>
          <c:idx val="0"/>
          <c:order val="0"/>
          <c:tx>
            <c:strRef>
              <c:f>Sheet2!$B$20:$B$21</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Sheet2!$B$22:$B$24</c:f>
              <c:numCache>
                <c:formatCode>General</c:formatCode>
                <c:ptCount val="2"/>
                <c:pt idx="0">
                  <c:v>104</c:v>
                </c:pt>
                <c:pt idx="1">
                  <c:v>83</c:v>
                </c:pt>
              </c:numCache>
            </c:numRef>
          </c:val>
          <c:extLst>
            <c:ext xmlns:c16="http://schemas.microsoft.com/office/drawing/2014/chart" uri="{C3380CC4-5D6E-409C-BE32-E72D297353CC}">
              <c16:uniqueId val="{00000000-DD7D-41C9-A465-5FE693718AFC}"/>
            </c:ext>
          </c:extLst>
        </c:ser>
        <c:ser>
          <c:idx val="1"/>
          <c:order val="1"/>
          <c:tx>
            <c:strRef>
              <c:f>Sheet2!$C$20:$C$21</c:f>
              <c:strCache>
                <c:ptCount val="1"/>
                <c:pt idx="0">
                  <c:v>In progress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Sheet2!$C$22:$C$24</c:f>
              <c:numCache>
                <c:formatCode>General</c:formatCode>
                <c:ptCount val="2"/>
                <c:pt idx="0">
                  <c:v>20</c:v>
                </c:pt>
                <c:pt idx="1">
                  <c:v>13</c:v>
                </c:pt>
              </c:numCache>
            </c:numRef>
          </c:val>
          <c:extLst>
            <c:ext xmlns:c16="http://schemas.microsoft.com/office/drawing/2014/chart" uri="{C3380CC4-5D6E-409C-BE32-E72D297353CC}">
              <c16:uniqueId val="{00000001-DD7D-41C9-A465-5FE693718AFC}"/>
            </c:ext>
          </c:extLst>
        </c:ser>
        <c:ser>
          <c:idx val="2"/>
          <c:order val="2"/>
          <c:tx>
            <c:strRef>
              <c:f>Sheet2!$D$20:$D$21</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Sheet2!$D$22:$D$24</c:f>
              <c:numCache>
                <c:formatCode>General</c:formatCode>
                <c:ptCount val="2"/>
                <c:pt idx="0">
                  <c:v>12</c:v>
                </c:pt>
                <c:pt idx="1">
                  <c:v>13</c:v>
                </c:pt>
              </c:numCache>
            </c:numRef>
          </c:val>
          <c:extLst>
            <c:ext xmlns:c16="http://schemas.microsoft.com/office/drawing/2014/chart" uri="{C3380CC4-5D6E-409C-BE32-E72D297353CC}">
              <c16:uniqueId val="{00000002-DD7D-41C9-A465-5FE693718AFC}"/>
            </c:ext>
          </c:extLst>
        </c:ser>
        <c:dLbls>
          <c:dLblPos val="outEnd"/>
          <c:showLegendKey val="0"/>
          <c:showVal val="1"/>
          <c:showCatName val="0"/>
          <c:showSerName val="0"/>
          <c:showPercent val="0"/>
          <c:showBubbleSize val="0"/>
        </c:dLbls>
        <c:gapWidth val="150"/>
        <c:axId val="2104577744"/>
        <c:axId val="2111360128"/>
      </c:barChart>
      <c:catAx>
        <c:axId val="210457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11360128"/>
        <c:crosses val="autoZero"/>
        <c:auto val="1"/>
        <c:lblAlgn val="ctr"/>
        <c:lblOffset val="100"/>
        <c:noMultiLvlLbl val="0"/>
      </c:catAx>
      <c:valAx>
        <c:axId val="2111360128"/>
        <c:scaling>
          <c:orientation val="minMax"/>
        </c:scaling>
        <c:delete val="1"/>
        <c:axPos val="b"/>
        <c:numFmt formatCode="General" sourceLinked="1"/>
        <c:majorTickMark val="none"/>
        <c:minorTickMark val="none"/>
        <c:tickLblPos val="nextTo"/>
        <c:crossAx val="2104577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Demographics.xlsx]Sheet1!PivotTable2</c:name>
    <c:fmtId val="17"/>
  </c:pivotSource>
  <c:chart>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159724309270501E-2"/>
          <c:y val="0.1547064381658175"/>
          <c:w val="0.94184027569072948"/>
          <c:h val="0.68442799440489099"/>
        </c:manualLayout>
      </c:layout>
      <c:barChart>
        <c:barDir val="col"/>
        <c:grouping val="stacked"/>
        <c:varyColors val="0"/>
        <c:ser>
          <c:idx val="0"/>
          <c:order val="0"/>
          <c:tx>
            <c:strRef>
              <c:f>Sheet1!$C$4:$C$5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Sheet1!$C$6:$C$19</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0CE5-4EE2-A1B5-F79285DA99BC}"/>
            </c:ext>
          </c:extLst>
        </c:ser>
        <c:ser>
          <c:idx val="1"/>
          <c:order val="1"/>
          <c:tx>
            <c:strRef>
              <c:f>Sheet1!$D$4:$D$5</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Sheet1!$D$6:$D$19</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0-5134-4735-916A-1B2897B66547}"/>
            </c:ext>
          </c:extLst>
        </c:ser>
        <c:dLbls>
          <c:dLblPos val="ctr"/>
          <c:showLegendKey val="0"/>
          <c:showVal val="1"/>
          <c:showCatName val="0"/>
          <c:showSerName val="0"/>
          <c:showPercent val="0"/>
          <c:showBubbleSize val="0"/>
        </c:dLbls>
        <c:gapWidth val="150"/>
        <c:overlap val="100"/>
        <c:axId val="532669488"/>
        <c:axId val="532670448"/>
      </c:barChart>
      <c:catAx>
        <c:axId val="53266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532670448"/>
        <c:crosses val="autoZero"/>
        <c:auto val="1"/>
        <c:lblAlgn val="ctr"/>
        <c:lblOffset val="100"/>
        <c:noMultiLvlLbl val="0"/>
      </c:catAx>
      <c:valAx>
        <c:axId val="53267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5326694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Demographics.xlsx]Sheet3!PivotTable7</c:name>
    <c:fmtId val="14"/>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Sheet3!$F$4:$F$5</c:f>
              <c:strCache>
                <c:ptCount val="1"/>
                <c:pt idx="0">
                  <c:v>Completed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Sheet3!$F$6:$F$19</c:f>
              <c:numCache>
                <c:formatCode>General</c:formatCode>
                <c:ptCount val="13"/>
                <c:pt idx="0">
                  <c:v>1</c:v>
                </c:pt>
                <c:pt idx="1">
                  <c:v>4</c:v>
                </c:pt>
                <c:pt idx="2">
                  <c:v>6</c:v>
                </c:pt>
                <c:pt idx="3">
                  <c:v>19</c:v>
                </c:pt>
                <c:pt idx="4">
                  <c:v>13</c:v>
                </c:pt>
                <c:pt idx="5">
                  <c:v>28</c:v>
                </c:pt>
                <c:pt idx="7">
                  <c:v>4</c:v>
                </c:pt>
                <c:pt idx="8">
                  <c:v>31</c:v>
                </c:pt>
                <c:pt idx="9">
                  <c:v>22</c:v>
                </c:pt>
                <c:pt idx="10">
                  <c:v>17</c:v>
                </c:pt>
                <c:pt idx="11">
                  <c:v>18</c:v>
                </c:pt>
                <c:pt idx="12">
                  <c:v>24</c:v>
                </c:pt>
              </c:numCache>
            </c:numRef>
          </c:val>
          <c:extLst>
            <c:ext xmlns:c16="http://schemas.microsoft.com/office/drawing/2014/chart" uri="{C3380CC4-5D6E-409C-BE32-E72D297353CC}">
              <c16:uniqueId val="{00000000-F44D-4414-92D4-70B62CD6DB77}"/>
            </c:ext>
          </c:extLst>
        </c:ser>
        <c:ser>
          <c:idx val="1"/>
          <c:order val="1"/>
          <c:tx>
            <c:strRef>
              <c:f>Sheet3!$G$4:$G$5</c:f>
              <c:strCache>
                <c:ptCount val="1"/>
                <c:pt idx="0">
                  <c:v>In progress</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Sheet3!$G$6:$G$19</c:f>
              <c:numCache>
                <c:formatCode>General</c:formatCode>
                <c:ptCount val="13"/>
                <c:pt idx="0">
                  <c:v>1</c:v>
                </c:pt>
                <c:pt idx="2">
                  <c:v>2</c:v>
                </c:pt>
                <c:pt idx="3">
                  <c:v>4</c:v>
                </c:pt>
                <c:pt idx="4">
                  <c:v>7</c:v>
                </c:pt>
                <c:pt idx="5">
                  <c:v>5</c:v>
                </c:pt>
                <c:pt idx="6">
                  <c:v>2</c:v>
                </c:pt>
                <c:pt idx="8">
                  <c:v>8</c:v>
                </c:pt>
                <c:pt idx="9">
                  <c:v>8</c:v>
                </c:pt>
                <c:pt idx="10">
                  <c:v>6</c:v>
                </c:pt>
                <c:pt idx="11">
                  <c:v>8</c:v>
                </c:pt>
                <c:pt idx="12">
                  <c:v>2</c:v>
                </c:pt>
              </c:numCache>
            </c:numRef>
          </c:val>
          <c:extLst>
            <c:ext xmlns:c16="http://schemas.microsoft.com/office/drawing/2014/chart" uri="{C3380CC4-5D6E-409C-BE32-E72D297353CC}">
              <c16:uniqueId val="{00000001-F44D-4414-92D4-70B62CD6DB77}"/>
            </c:ext>
          </c:extLst>
        </c:ser>
        <c:ser>
          <c:idx val="2"/>
          <c:order val="2"/>
          <c:tx>
            <c:strRef>
              <c:f>Sheet3!$H$4:$H$5</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Sheet3!$H$6:$H$19</c:f>
              <c:numCache>
                <c:formatCode>General</c:formatCode>
                <c:ptCount val="13"/>
                <c:pt idx="1">
                  <c:v>1</c:v>
                </c:pt>
                <c:pt idx="2">
                  <c:v>1</c:v>
                </c:pt>
                <c:pt idx="3">
                  <c:v>4</c:v>
                </c:pt>
                <c:pt idx="4">
                  <c:v>1</c:v>
                </c:pt>
                <c:pt idx="7">
                  <c:v>2</c:v>
                </c:pt>
                <c:pt idx="9">
                  <c:v>3</c:v>
                </c:pt>
                <c:pt idx="10">
                  <c:v>7</c:v>
                </c:pt>
                <c:pt idx="11">
                  <c:v>1</c:v>
                </c:pt>
                <c:pt idx="12">
                  <c:v>5</c:v>
                </c:pt>
              </c:numCache>
            </c:numRef>
          </c:val>
          <c:extLst>
            <c:ext xmlns:c16="http://schemas.microsoft.com/office/drawing/2014/chart" uri="{C3380CC4-5D6E-409C-BE32-E72D297353CC}">
              <c16:uniqueId val="{00000005-F44D-4414-92D4-70B62CD6DB77}"/>
            </c:ext>
          </c:extLst>
        </c:ser>
        <c:dLbls>
          <c:dLblPos val="ctr"/>
          <c:showLegendKey val="0"/>
          <c:showVal val="1"/>
          <c:showCatName val="0"/>
          <c:showSerName val="0"/>
          <c:showPercent val="0"/>
          <c:showBubbleSize val="0"/>
        </c:dLbls>
        <c:gapWidth val="66"/>
        <c:overlap val="100"/>
        <c:axId val="966922432"/>
        <c:axId val="966922912"/>
      </c:barChart>
      <c:catAx>
        <c:axId val="9669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912"/>
        <c:crosses val="autoZero"/>
        <c:auto val="1"/>
        <c:lblAlgn val="ctr"/>
        <c:lblOffset val="100"/>
        <c:noMultiLvlLbl val="0"/>
      </c:catAx>
      <c:valAx>
        <c:axId val="966922912"/>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Demographics.xlsx]Sheet3!PivotTable8</c:name>
    <c:fmtId val="1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Sheet3!$F$26:$F$27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Sheet3!$F$28:$F$41</c:f>
              <c:numCache>
                <c:formatCode>General</c:formatCode>
                <c:ptCount val="13"/>
                <c:pt idx="1">
                  <c:v>1</c:v>
                </c:pt>
                <c:pt idx="2">
                  <c:v>6</c:v>
                </c:pt>
                <c:pt idx="3">
                  <c:v>11</c:v>
                </c:pt>
                <c:pt idx="4">
                  <c:v>16</c:v>
                </c:pt>
                <c:pt idx="5">
                  <c:v>18</c:v>
                </c:pt>
                <c:pt idx="6">
                  <c:v>3</c:v>
                </c:pt>
                <c:pt idx="7">
                  <c:v>23</c:v>
                </c:pt>
                <c:pt idx="8">
                  <c:v>12</c:v>
                </c:pt>
                <c:pt idx="9">
                  <c:v>23</c:v>
                </c:pt>
                <c:pt idx="10">
                  <c:v>11</c:v>
                </c:pt>
                <c:pt idx="11">
                  <c:v>22</c:v>
                </c:pt>
                <c:pt idx="12">
                  <c:v>1</c:v>
                </c:pt>
              </c:numCache>
            </c:numRef>
          </c:val>
          <c:extLst>
            <c:ext xmlns:c16="http://schemas.microsoft.com/office/drawing/2014/chart" uri="{C3380CC4-5D6E-409C-BE32-E72D297353CC}">
              <c16:uniqueId val="{00000000-0D58-423D-998B-49A6C260278D}"/>
            </c:ext>
          </c:extLst>
        </c:ser>
        <c:ser>
          <c:idx val="1"/>
          <c:order val="1"/>
          <c:tx>
            <c:strRef>
              <c:f>Sheet3!$G$26:$G$27</c:f>
              <c:strCache>
                <c:ptCount val="1"/>
                <c:pt idx="0">
                  <c:v>Male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Sheet3!$G$28:$G$41</c:f>
              <c:numCache>
                <c:formatCode>General</c:formatCode>
                <c:ptCount val="13"/>
                <c:pt idx="0">
                  <c:v>2</c:v>
                </c:pt>
                <c:pt idx="1">
                  <c:v>4</c:v>
                </c:pt>
                <c:pt idx="2">
                  <c:v>3</c:v>
                </c:pt>
                <c:pt idx="3">
                  <c:v>16</c:v>
                </c:pt>
                <c:pt idx="4">
                  <c:v>5</c:v>
                </c:pt>
                <c:pt idx="5">
                  <c:v>15</c:v>
                </c:pt>
                <c:pt idx="6">
                  <c:v>3</c:v>
                </c:pt>
                <c:pt idx="7">
                  <c:v>16</c:v>
                </c:pt>
                <c:pt idx="8">
                  <c:v>21</c:v>
                </c:pt>
                <c:pt idx="9">
                  <c:v>7</c:v>
                </c:pt>
                <c:pt idx="10">
                  <c:v>16</c:v>
                </c:pt>
                <c:pt idx="11">
                  <c:v>9</c:v>
                </c:pt>
                <c:pt idx="12">
                  <c:v>1</c:v>
                </c:pt>
              </c:numCache>
            </c:numRef>
          </c:val>
          <c:extLst>
            <c:ext xmlns:c16="http://schemas.microsoft.com/office/drawing/2014/chart" uri="{C3380CC4-5D6E-409C-BE32-E72D297353CC}">
              <c16:uniqueId val="{00000001-0D58-423D-998B-49A6C260278D}"/>
            </c:ext>
          </c:extLst>
        </c:ser>
        <c:dLbls>
          <c:dLblPos val="ctr"/>
          <c:showLegendKey val="0"/>
          <c:showVal val="1"/>
          <c:showCatName val="0"/>
          <c:showSerName val="0"/>
          <c:showPercent val="0"/>
          <c:showBubbleSize val="0"/>
        </c:dLbls>
        <c:gapWidth val="60"/>
        <c:overlap val="100"/>
        <c:axId val="312729664"/>
        <c:axId val="312731584"/>
      </c:barChart>
      <c:catAx>
        <c:axId val="31272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31584"/>
        <c:crosses val="autoZero"/>
        <c:auto val="1"/>
        <c:lblAlgn val="ctr"/>
        <c:lblOffset val="100"/>
        <c:noMultiLvlLbl val="0"/>
      </c:catAx>
      <c:valAx>
        <c:axId val="312731584"/>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2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Promotions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Sheet3!$E$50:$E$61</c:f>
              <c:strCache>
                <c:ptCount val="11"/>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strCache>
            </c:strRef>
          </c:cat>
          <c:val>
            <c:numRef>
              <c:f>Sheet3!$F$50:$F$61</c:f>
              <c:numCache>
                <c:formatCode>General</c:formatCode>
                <c:ptCount val="11"/>
                <c:pt idx="0">
                  <c:v>1</c:v>
                </c:pt>
                <c:pt idx="1">
                  <c:v>2</c:v>
                </c:pt>
                <c:pt idx="2">
                  <c:v>2</c:v>
                </c:pt>
                <c:pt idx="3">
                  <c:v>8</c:v>
                </c:pt>
                <c:pt idx="4">
                  <c:v>10</c:v>
                </c:pt>
                <c:pt idx="5">
                  <c:v>1</c:v>
                </c:pt>
                <c:pt idx="6">
                  <c:v>5</c:v>
                </c:pt>
                <c:pt idx="7">
                  <c:v>4</c:v>
                </c:pt>
                <c:pt idx="8">
                  <c:v>4</c:v>
                </c:pt>
                <c:pt idx="9">
                  <c:v>6</c:v>
                </c:pt>
                <c:pt idx="10">
                  <c:v>6</c:v>
                </c:pt>
              </c:numCache>
            </c:numRef>
          </c:val>
          <c:extLst>
            <c:ext xmlns:c16="http://schemas.microsoft.com/office/drawing/2014/chart" uri="{C3380CC4-5D6E-409C-BE32-E72D297353CC}">
              <c16:uniqueId val="{00000000-CEE2-405A-BD69-EB2C16DB3E90}"/>
            </c:ext>
          </c:extLst>
        </c:ser>
        <c:ser>
          <c:idx val="1"/>
          <c:order val="1"/>
          <c:tx>
            <c:strRef>
              <c:f>Sheet3!$G$48:$G$49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Sheet3!$E$50:$E$61</c:f>
              <c:strCache>
                <c:ptCount val="11"/>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strCache>
            </c:strRef>
          </c:cat>
          <c:val>
            <c:numRef>
              <c:f>Sheet3!$G$50:$G$61</c:f>
              <c:numCache>
                <c:formatCode>General</c:formatCode>
                <c:ptCount val="11"/>
                <c:pt idx="0">
                  <c:v>2</c:v>
                </c:pt>
                <c:pt idx="2">
                  <c:v>4</c:v>
                </c:pt>
                <c:pt idx="3">
                  <c:v>2</c:v>
                </c:pt>
                <c:pt idx="4">
                  <c:v>10</c:v>
                </c:pt>
                <c:pt idx="5">
                  <c:v>2</c:v>
                </c:pt>
                <c:pt idx="6">
                  <c:v>9</c:v>
                </c:pt>
                <c:pt idx="7">
                  <c:v>10</c:v>
                </c:pt>
                <c:pt idx="9">
                  <c:v>6</c:v>
                </c:pt>
                <c:pt idx="10">
                  <c:v>4</c:v>
                </c:pt>
              </c:numCache>
            </c:numRef>
          </c:val>
          <c:extLst>
            <c:ext xmlns:c16="http://schemas.microsoft.com/office/drawing/2014/chart" uri="{C3380CC4-5D6E-409C-BE32-E72D297353CC}">
              <c16:uniqueId val="{00000001-CEE2-405A-BD69-EB2C16DB3E90}"/>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No. of fellows by institution of registration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17951020409543"/>
          <c:y val="0.14489916480236423"/>
          <c:w val="0.68244685495391899"/>
          <c:h val="0.67807269373076162"/>
        </c:manualLayout>
      </c:layout>
      <c:barChart>
        <c:barDir val="bar"/>
        <c:grouping val="stacked"/>
        <c:varyColors val="0"/>
        <c:ser>
          <c:idx val="0"/>
          <c:order val="0"/>
          <c:tx>
            <c:strRef>
              <c:f>'Pivot Analysis'!$B$4:$B$5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Analysis'!$B$6:$B$16</c:f>
              <c:numCache>
                <c:formatCode>General</c:formatCode>
                <c:ptCount val="10"/>
                <c:pt idx="0">
                  <c:v>17</c:v>
                </c:pt>
                <c:pt idx="1">
                  <c:v>7</c:v>
                </c:pt>
                <c:pt idx="2">
                  <c:v>19</c:v>
                </c:pt>
                <c:pt idx="3">
                  <c:v>6</c:v>
                </c:pt>
                <c:pt idx="4">
                  <c:v>26</c:v>
                </c:pt>
                <c:pt idx="5">
                  <c:v>22</c:v>
                </c:pt>
                <c:pt idx="6">
                  <c:v>5</c:v>
                </c:pt>
                <c:pt idx="7">
                  <c:v>15</c:v>
                </c:pt>
                <c:pt idx="8">
                  <c:v>70</c:v>
                </c:pt>
              </c:numCache>
            </c:numRef>
          </c:val>
          <c:extLst>
            <c:ext xmlns:c16="http://schemas.microsoft.com/office/drawing/2014/chart" uri="{C3380CC4-5D6E-409C-BE32-E72D297353CC}">
              <c16:uniqueId val="{00000000-50FB-404A-8FD1-17DDC4779808}"/>
            </c:ext>
          </c:extLst>
        </c:ser>
        <c:ser>
          <c:idx val="1"/>
          <c:order val="1"/>
          <c:tx>
            <c:strRef>
              <c:f>'Pivot Analysis'!$C$4:$C$5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Analysis'!$C$6:$C$16</c:f>
              <c:numCache>
                <c:formatCode>General</c:formatCode>
                <c:ptCount val="10"/>
                <c:pt idx="0">
                  <c:v>3</c:v>
                </c:pt>
                <c:pt idx="1">
                  <c:v>5</c:v>
                </c:pt>
                <c:pt idx="2">
                  <c:v>1</c:v>
                </c:pt>
                <c:pt idx="4">
                  <c:v>9</c:v>
                </c:pt>
                <c:pt idx="5">
                  <c:v>8</c:v>
                </c:pt>
                <c:pt idx="6">
                  <c:v>3</c:v>
                </c:pt>
                <c:pt idx="7">
                  <c:v>3</c:v>
                </c:pt>
                <c:pt idx="8">
                  <c:v>12</c:v>
                </c:pt>
                <c:pt idx="9">
                  <c:v>9</c:v>
                </c:pt>
              </c:numCache>
            </c:numRef>
          </c:val>
          <c:extLst>
            <c:ext xmlns:c16="http://schemas.microsoft.com/office/drawing/2014/chart" uri="{C3380CC4-5D6E-409C-BE32-E72D297353CC}">
              <c16:uniqueId val="{00000001-50FB-404A-8FD1-17DDC4779808}"/>
            </c:ext>
          </c:extLst>
        </c:ser>
        <c:ser>
          <c:idx val="2"/>
          <c:order val="2"/>
          <c:tx>
            <c:strRef>
              <c:f>'Pivot Analysis'!$D$4:$D$5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extLst>
              <c:ext xmlns:c16="http://schemas.microsoft.com/office/drawing/2014/chart" uri="{C3380CC4-5D6E-409C-BE32-E72D297353CC}">
                <c16:uniqueId val="{00000001-0BF2-4CEF-A492-AF8B091D0A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Analysis'!$D$6:$D$16</c:f>
              <c:numCache>
                <c:formatCode>General</c:formatCode>
                <c:ptCount val="10"/>
                <c:pt idx="0">
                  <c:v>3</c:v>
                </c:pt>
                <c:pt idx="3">
                  <c:v>2</c:v>
                </c:pt>
                <c:pt idx="5">
                  <c:v>5</c:v>
                </c:pt>
                <c:pt idx="7">
                  <c:v>3</c:v>
                </c:pt>
                <c:pt idx="8">
                  <c:v>8</c:v>
                </c:pt>
                <c:pt idx="9">
                  <c:v>4</c:v>
                </c:pt>
              </c:numCache>
            </c:numRef>
          </c:val>
          <c:extLst>
            <c:ext xmlns:c16="http://schemas.microsoft.com/office/drawing/2014/chart" uri="{C3380CC4-5D6E-409C-BE32-E72D297353CC}">
              <c16:uniqueId val="{00000000-0BF2-4CEF-A492-AF8B091D0A66}"/>
            </c:ext>
          </c:extLst>
        </c:ser>
        <c:dLbls>
          <c:dLblPos val="ctr"/>
          <c:showLegendKey val="0"/>
          <c:showVal val="1"/>
          <c:showCatName val="0"/>
          <c:showSerName val="0"/>
          <c:showPercent val="0"/>
          <c:showBubbleSize val="0"/>
        </c:dLbls>
        <c:gapWidth val="30"/>
        <c:overlap val="100"/>
        <c:axId val="788217359"/>
        <c:axId val="788216527"/>
      </c:barChart>
      <c:catAx>
        <c:axId val="788217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6527"/>
        <c:crosses val="autoZero"/>
        <c:auto val="1"/>
        <c:lblAlgn val="ctr"/>
        <c:lblOffset val="100"/>
        <c:noMultiLvlLbl val="0"/>
      </c:catAx>
      <c:valAx>
        <c:axId val="788216527"/>
        <c:scaling>
          <c:orientation val="minMax"/>
          <c:max val="85"/>
          <c:min val="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fellows by institution of employment at registration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95681163326468"/>
          <c:y val="0.15188370188370187"/>
          <c:w val="0.69833984688344275"/>
          <c:h val="0.69436436815690927"/>
        </c:manualLayout>
      </c:layout>
      <c:barChart>
        <c:barDir val="bar"/>
        <c:grouping val="stacked"/>
        <c:varyColors val="0"/>
        <c:ser>
          <c:idx val="0"/>
          <c:order val="0"/>
          <c:tx>
            <c:strRef>
              <c:f>'Pivot Analysis'!$H$4:$H$5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Analysis'!$H$6:$H$19</c:f>
              <c:numCache>
                <c:formatCode>General</c:formatCode>
                <c:ptCount val="13"/>
                <c:pt idx="0">
                  <c:v>1</c:v>
                </c:pt>
                <c:pt idx="1">
                  <c:v>4</c:v>
                </c:pt>
                <c:pt idx="2">
                  <c:v>6</c:v>
                </c:pt>
                <c:pt idx="3">
                  <c:v>19</c:v>
                </c:pt>
                <c:pt idx="4">
                  <c:v>13</c:v>
                </c:pt>
                <c:pt idx="5">
                  <c:v>28</c:v>
                </c:pt>
                <c:pt idx="6">
                  <c:v>4</c:v>
                </c:pt>
                <c:pt idx="7">
                  <c:v>31</c:v>
                </c:pt>
                <c:pt idx="8">
                  <c:v>22</c:v>
                </c:pt>
                <c:pt idx="9">
                  <c:v>17</c:v>
                </c:pt>
                <c:pt idx="10">
                  <c:v>18</c:v>
                </c:pt>
                <c:pt idx="11">
                  <c:v>24</c:v>
                </c:pt>
              </c:numCache>
            </c:numRef>
          </c:val>
          <c:extLst>
            <c:ext xmlns:c16="http://schemas.microsoft.com/office/drawing/2014/chart" uri="{C3380CC4-5D6E-409C-BE32-E72D297353CC}">
              <c16:uniqueId val="{00000000-D3F3-4D17-8831-265827A182CF}"/>
            </c:ext>
          </c:extLst>
        </c:ser>
        <c:ser>
          <c:idx val="1"/>
          <c:order val="1"/>
          <c:tx>
            <c:strRef>
              <c:f>'Pivot Analysis'!$I$4:$I$5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Analysis'!$I$6:$I$19</c:f>
              <c:numCache>
                <c:formatCode>General</c:formatCode>
                <c:ptCount val="13"/>
                <c:pt idx="0">
                  <c:v>1</c:v>
                </c:pt>
                <c:pt idx="2">
                  <c:v>2</c:v>
                </c:pt>
                <c:pt idx="3">
                  <c:v>4</c:v>
                </c:pt>
                <c:pt idx="4">
                  <c:v>7</c:v>
                </c:pt>
                <c:pt idx="5">
                  <c:v>5</c:v>
                </c:pt>
                <c:pt idx="7">
                  <c:v>8</c:v>
                </c:pt>
                <c:pt idx="8">
                  <c:v>8</c:v>
                </c:pt>
                <c:pt idx="9">
                  <c:v>6</c:v>
                </c:pt>
                <c:pt idx="10">
                  <c:v>8</c:v>
                </c:pt>
                <c:pt idx="11">
                  <c:v>2</c:v>
                </c:pt>
                <c:pt idx="12">
                  <c:v>2</c:v>
                </c:pt>
              </c:numCache>
            </c:numRef>
          </c:val>
          <c:extLst>
            <c:ext xmlns:c16="http://schemas.microsoft.com/office/drawing/2014/chart" uri="{C3380CC4-5D6E-409C-BE32-E72D297353CC}">
              <c16:uniqueId val="{00000001-D3F3-4D17-8831-265827A182CF}"/>
            </c:ext>
          </c:extLst>
        </c:ser>
        <c:ser>
          <c:idx val="2"/>
          <c:order val="2"/>
          <c:tx>
            <c:strRef>
              <c:f>'Pivot Analysis'!$J$4:$J$5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Analysis'!$J$6:$J$19</c:f>
              <c:numCache>
                <c:formatCode>General</c:formatCode>
                <c:ptCount val="13"/>
                <c:pt idx="1">
                  <c:v>1</c:v>
                </c:pt>
                <c:pt idx="2">
                  <c:v>1</c:v>
                </c:pt>
                <c:pt idx="3">
                  <c:v>4</c:v>
                </c:pt>
                <c:pt idx="4">
                  <c:v>1</c:v>
                </c:pt>
                <c:pt idx="6">
                  <c:v>2</c:v>
                </c:pt>
                <c:pt idx="8">
                  <c:v>3</c:v>
                </c:pt>
                <c:pt idx="9">
                  <c:v>7</c:v>
                </c:pt>
                <c:pt idx="10">
                  <c:v>1</c:v>
                </c:pt>
                <c:pt idx="11">
                  <c:v>5</c:v>
                </c:pt>
              </c:numCache>
            </c:numRef>
          </c:val>
          <c:extLst>
            <c:ext xmlns:c16="http://schemas.microsoft.com/office/drawing/2014/chart" uri="{C3380CC4-5D6E-409C-BE32-E72D297353CC}">
              <c16:uniqueId val="{00000000-E186-424F-B1B5-EAD2EE81FED9}"/>
            </c:ext>
          </c:extLst>
        </c:ser>
        <c:dLbls>
          <c:dLblPos val="ctr"/>
          <c:showLegendKey val="0"/>
          <c:showVal val="1"/>
          <c:showCatName val="0"/>
          <c:showSerName val="0"/>
          <c:showPercent val="0"/>
          <c:showBubbleSize val="0"/>
        </c:dLbls>
        <c:gapWidth val="40"/>
        <c:overlap val="100"/>
        <c:axId val="1772498847"/>
        <c:axId val="1772515487"/>
      </c:barChart>
      <c:catAx>
        <c:axId val="17724988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515487"/>
        <c:crosses val="autoZero"/>
        <c:auto val="1"/>
        <c:lblAlgn val="ctr"/>
        <c:lblOffset val="100"/>
        <c:noMultiLvlLbl val="0"/>
      </c:catAx>
      <c:valAx>
        <c:axId val="1772515487"/>
        <c:scaling>
          <c:orientation val="minMax"/>
          <c:max val="35"/>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fellows</a:t>
                </a:r>
              </a:p>
            </c:rich>
          </c:tx>
          <c:layout>
            <c:manualLayout>
              <c:xMode val="edge"/>
              <c:yMode val="edge"/>
              <c:x val="0.49478883904793075"/>
              <c:y val="0.891575791519783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498847"/>
        <c:crosses val="autoZero"/>
        <c:crossBetween val="between"/>
      </c:valAx>
      <c:spPr>
        <a:noFill/>
        <a:ln>
          <a:noFill/>
        </a:ln>
        <a:effectLst/>
      </c:spPr>
    </c:plotArea>
    <c:legend>
      <c:legendPos val="b"/>
      <c:layout>
        <c:manualLayout>
          <c:xMode val="edge"/>
          <c:yMode val="edge"/>
          <c:x val="0.37004585154239583"/>
          <c:y val="0.93008022271274682"/>
          <c:w val="0.41035114876832307"/>
          <c:h val="5.78940373307054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Demographics.xlsx]Dashboard!PivotTable3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by Cohort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Dashboard!$C$41:$C$42</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87-4CC0-A3EA-4887FF65B906}"/>
              </c:ext>
            </c:extLst>
          </c:dPt>
          <c:dLbls>
            <c:dLbl>
              <c:idx val="8"/>
              <c:delete val="1"/>
              <c:extLst>
                <c:ext xmlns:c15="http://schemas.microsoft.com/office/drawing/2012/chart" uri="{CE6537A1-D6FC-4f65-9D91-7224C49458BB}"/>
                <c:ext xmlns:c16="http://schemas.microsoft.com/office/drawing/2014/chart" uri="{C3380CC4-5D6E-409C-BE32-E72D297353CC}">
                  <c16:uniqueId val="{00000003-6887-4CC0-A3EA-4887FF65B9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Dashboard!$C$43:$C$54</c:f>
              <c:numCache>
                <c:formatCode>0%</c:formatCode>
                <c:ptCount val="11"/>
                <c:pt idx="0">
                  <c:v>0.86956521739130432</c:v>
                </c:pt>
                <c:pt idx="1">
                  <c:v>0.75</c:v>
                </c:pt>
                <c:pt idx="2">
                  <c:v>0.78260869565217395</c:v>
                </c:pt>
                <c:pt idx="3">
                  <c:v>0.92592592592592593</c:v>
                </c:pt>
                <c:pt idx="4">
                  <c:v>0.72</c:v>
                </c:pt>
                <c:pt idx="5">
                  <c:v>0.92</c:v>
                </c:pt>
                <c:pt idx="6">
                  <c:v>0.88888888888888884</c:v>
                </c:pt>
                <c:pt idx="7">
                  <c:v>0.65384615384615385</c:v>
                </c:pt>
                <c:pt idx="8">
                  <c:v>0.625</c:v>
                </c:pt>
                <c:pt idx="9">
                  <c:v>0.48</c:v>
                </c:pt>
                <c:pt idx="10">
                  <c:v>0</c:v>
                </c:pt>
              </c:numCache>
            </c:numRef>
          </c:val>
          <c:extLst>
            <c:ext xmlns:c16="http://schemas.microsoft.com/office/drawing/2014/chart" uri="{C3380CC4-5D6E-409C-BE32-E72D297353CC}">
              <c16:uniqueId val="{00000000-22EE-489C-932D-53C651FD8410}"/>
            </c:ext>
          </c:extLst>
        </c:ser>
        <c:ser>
          <c:idx val="1"/>
          <c:order val="1"/>
          <c:tx>
            <c:strRef>
              <c:f>Dashboard!$D$41:$D$42</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EE-489C-932D-53C651FD8410}"/>
              </c:ext>
            </c:extLst>
          </c:dPt>
          <c:dLbls>
            <c:dLbl>
              <c:idx val="0"/>
              <c:delete val="1"/>
              <c:extLst>
                <c:ext xmlns:c15="http://schemas.microsoft.com/office/drawing/2012/chart" uri="{CE6537A1-D6FC-4f65-9D91-7224C49458BB}"/>
                <c:ext xmlns:c16="http://schemas.microsoft.com/office/drawing/2014/chart" uri="{C3380CC4-5D6E-409C-BE32-E72D297353CC}">
                  <c16:uniqueId val="{00000007-22EE-489C-932D-53C651FD84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Dashboard!$D$43:$D$54</c:f>
              <c:numCache>
                <c:formatCode>0%</c:formatCode>
                <c:ptCount val="11"/>
                <c:pt idx="0">
                  <c:v>0</c:v>
                </c:pt>
                <c:pt idx="1">
                  <c:v>0.05</c:v>
                </c:pt>
                <c:pt idx="2">
                  <c:v>0.13043478260869565</c:v>
                </c:pt>
                <c:pt idx="3">
                  <c:v>3.7037037037037035E-2</c:v>
                </c:pt>
                <c:pt idx="4">
                  <c:v>0.08</c:v>
                </c:pt>
                <c:pt idx="5">
                  <c:v>0.04</c:v>
                </c:pt>
                <c:pt idx="6">
                  <c:v>0</c:v>
                </c:pt>
                <c:pt idx="7">
                  <c:v>0.23076923076923078</c:v>
                </c:pt>
                <c:pt idx="8">
                  <c:v>0.29166666666666669</c:v>
                </c:pt>
                <c:pt idx="9">
                  <c:v>0.48</c:v>
                </c:pt>
                <c:pt idx="10">
                  <c:v>1</c:v>
                </c:pt>
              </c:numCache>
            </c:numRef>
          </c:val>
          <c:extLst>
            <c:ext xmlns:c16="http://schemas.microsoft.com/office/drawing/2014/chart" uri="{C3380CC4-5D6E-409C-BE32-E72D297353CC}">
              <c16:uniqueId val="{00000001-22EE-489C-932D-53C651FD8410}"/>
            </c:ext>
          </c:extLst>
        </c:ser>
        <c:ser>
          <c:idx val="2"/>
          <c:order val="2"/>
          <c:tx>
            <c:strRef>
              <c:f>Dashboard!$E$41:$E$42</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EE-489C-932D-53C651FD8410}"/>
              </c:ext>
            </c:extLst>
          </c:dPt>
          <c:dPt>
            <c:idx val="9"/>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2EE-489C-932D-53C651FD84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Dashboard!$E$43:$E$54</c:f>
              <c:numCache>
                <c:formatCode>0%</c:formatCode>
                <c:ptCount val="11"/>
                <c:pt idx="0">
                  <c:v>0.13043478260869565</c:v>
                </c:pt>
                <c:pt idx="1">
                  <c:v>0.2</c:v>
                </c:pt>
                <c:pt idx="2">
                  <c:v>8.6956521739130432E-2</c:v>
                </c:pt>
                <c:pt idx="3">
                  <c:v>3.7037037037037035E-2</c:v>
                </c:pt>
                <c:pt idx="4">
                  <c:v>0.2</c:v>
                </c:pt>
                <c:pt idx="5">
                  <c:v>0.04</c:v>
                </c:pt>
                <c:pt idx="6">
                  <c:v>0.1111111111111111</c:v>
                </c:pt>
                <c:pt idx="7">
                  <c:v>0.11538461538461539</c:v>
                </c:pt>
                <c:pt idx="8">
                  <c:v>8.3333333333333329E-2</c:v>
                </c:pt>
                <c:pt idx="9">
                  <c:v>0.04</c:v>
                </c:pt>
                <c:pt idx="10">
                  <c:v>0</c:v>
                </c:pt>
              </c:numCache>
            </c:numRef>
          </c:val>
          <c:extLst>
            <c:ext xmlns:c16="http://schemas.microsoft.com/office/drawing/2014/chart" uri="{C3380CC4-5D6E-409C-BE32-E72D297353CC}">
              <c16:uniqueId val="{00000002-22EE-489C-932D-53C651FD8410}"/>
            </c:ext>
          </c:extLst>
        </c:ser>
        <c:dLbls>
          <c:dLblPos val="ctr"/>
          <c:showLegendKey val="0"/>
          <c:showVal val="1"/>
          <c:showCatName val="0"/>
          <c:showSerName val="0"/>
          <c:showPercent val="0"/>
          <c:showBubbleSize val="0"/>
        </c:dLbls>
        <c:gapWidth val="70"/>
        <c:overlap val="100"/>
        <c:axId val="544520816"/>
        <c:axId val="544526640"/>
      </c:barChart>
      <c:catAx>
        <c:axId val="544520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44526640"/>
        <c:crosses val="autoZero"/>
        <c:auto val="1"/>
        <c:lblAlgn val="ctr"/>
        <c:lblOffset val="100"/>
        <c:noMultiLvlLbl val="0"/>
      </c:catAx>
      <c:valAx>
        <c:axId val="544526640"/>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4452081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Graduates by gender</a:t>
            </a:r>
          </a:p>
        </c:rich>
      </c:tx>
      <c:layout>
        <c:manualLayout>
          <c:xMode val="edge"/>
          <c:yMode val="edge"/>
          <c:x val="0.30117245835823453"/>
          <c:y val="0.870254713471817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774877318096971"/>
          <c:y val="0.16088325033551834"/>
          <c:w val="0.37857815167162101"/>
          <c:h val="0.83911674966448169"/>
        </c:manualLayout>
      </c:layout>
      <c:pieChart>
        <c:varyColors val="1"/>
        <c:ser>
          <c:idx val="0"/>
          <c:order val="0"/>
          <c:tx>
            <c:strRef>
              <c:f>'Pivot Analysis'!$P$4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BB-4A51-9A34-6AE5BB1A69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BB-4A51-9A34-6AE5BB1A69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104</c:v>
                </c:pt>
                <c:pt idx="1">
                  <c:v>83</c:v>
                </c:pt>
              </c:numCache>
            </c:numRef>
          </c:val>
          <c:extLst>
            <c:ext xmlns:c16="http://schemas.microsoft.com/office/drawing/2014/chart" uri="{C3380CC4-5D6E-409C-BE32-E72D297353CC}">
              <c16:uniqueId val="{00000004-8DBB-4A51-9A34-6AE5BB1A69F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enrolled by gender</a:t>
            </a:r>
          </a:p>
        </c:rich>
      </c:tx>
      <c:layout>
        <c:manualLayout>
          <c:xMode val="edge"/>
          <c:yMode val="edge"/>
          <c:x val="0.12452641027377742"/>
          <c:y val="5.46625531859947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91-4FD5-BC6B-6D1371F675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91-4FD5-BC6B-6D1371F675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4-3791-4FD5-BC6B-6D1371F675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Enrolment  </a:t>
            </a:r>
          </a:p>
        </c:rich>
      </c:tx>
      <c:layout>
        <c:manualLayout>
          <c:xMode val="edge"/>
          <c:yMode val="edge"/>
          <c:x val="0.24437966220457502"/>
          <c:y val="3.21081124812070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5302395515526"/>
          <c:y val="0.25054988302871356"/>
          <c:w val="0.82584470753105699"/>
          <c:h val="0.57205321687892297"/>
        </c:manualLayout>
      </c:layout>
      <c:lineChart>
        <c:grouping val="standard"/>
        <c:varyColors val="0"/>
        <c:ser>
          <c:idx val="0"/>
          <c:order val="0"/>
          <c:tx>
            <c:strRef>
              <c:f>'Pivot Analysis'!$B$46:$B$47</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Analysis'!$A$48:$A$59</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Analysis'!$B$48:$B$59</c:f>
              <c:numCache>
                <c:formatCode>General</c:formatCode>
                <c:ptCount val="11"/>
                <c:pt idx="0">
                  <c:v>9</c:v>
                </c:pt>
                <c:pt idx="1">
                  <c:v>9</c:v>
                </c:pt>
                <c:pt idx="2">
                  <c:v>13</c:v>
                </c:pt>
                <c:pt idx="3">
                  <c:v>12</c:v>
                </c:pt>
                <c:pt idx="4">
                  <c:v>13</c:v>
                </c:pt>
                <c:pt idx="5">
                  <c:v>15</c:v>
                </c:pt>
                <c:pt idx="6">
                  <c:v>19</c:v>
                </c:pt>
                <c:pt idx="7">
                  <c:v>16</c:v>
                </c:pt>
                <c:pt idx="8">
                  <c:v>15</c:v>
                </c:pt>
                <c:pt idx="9">
                  <c:v>15</c:v>
                </c:pt>
                <c:pt idx="10">
                  <c:v>11</c:v>
                </c:pt>
              </c:numCache>
            </c:numRef>
          </c:val>
          <c:smooth val="0"/>
          <c:extLst>
            <c:ext xmlns:c16="http://schemas.microsoft.com/office/drawing/2014/chart" uri="{C3380CC4-5D6E-409C-BE32-E72D297353CC}">
              <c16:uniqueId val="{00000000-B270-49DF-B79D-D9F7BEFAA13B}"/>
            </c:ext>
          </c:extLst>
        </c:ser>
        <c:ser>
          <c:idx val="1"/>
          <c:order val="1"/>
          <c:tx>
            <c:strRef>
              <c:f>'Pivot Analysis'!$C$46:$C$47</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Analysis'!$A$48:$A$59</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Analysis'!$C$48:$C$59</c:f>
              <c:numCache>
                <c:formatCode>General</c:formatCode>
                <c:ptCount val="11"/>
                <c:pt idx="0">
                  <c:v>14</c:v>
                </c:pt>
                <c:pt idx="1">
                  <c:v>11</c:v>
                </c:pt>
                <c:pt idx="2">
                  <c:v>10</c:v>
                </c:pt>
                <c:pt idx="3">
                  <c:v>15</c:v>
                </c:pt>
                <c:pt idx="4">
                  <c:v>12</c:v>
                </c:pt>
                <c:pt idx="5">
                  <c:v>10</c:v>
                </c:pt>
                <c:pt idx="6">
                  <c:v>8</c:v>
                </c:pt>
                <c:pt idx="7">
                  <c:v>10</c:v>
                </c:pt>
                <c:pt idx="8">
                  <c:v>9</c:v>
                </c:pt>
                <c:pt idx="9">
                  <c:v>10</c:v>
                </c:pt>
                <c:pt idx="10">
                  <c:v>9</c:v>
                </c:pt>
              </c:numCache>
            </c:numRef>
          </c:val>
          <c:smooth val="0"/>
          <c:extLst>
            <c:ext xmlns:c16="http://schemas.microsoft.com/office/drawing/2014/chart" uri="{C3380CC4-5D6E-409C-BE32-E72D297353CC}">
              <c16:uniqueId val="{00000001-B270-49DF-B79D-D9F7BEFAA13B}"/>
            </c:ext>
          </c:extLst>
        </c:ser>
        <c:dLbls>
          <c:showLegendKey val="0"/>
          <c:showVal val="0"/>
          <c:showCatName val="0"/>
          <c:showSerName val="0"/>
          <c:showPercent val="0"/>
          <c:showBubbleSize val="0"/>
        </c:dLbls>
        <c:marker val="1"/>
        <c:smooth val="0"/>
        <c:axId val="149490128"/>
        <c:axId val="146343936"/>
      </c:lineChart>
      <c:catAx>
        <c:axId val="149490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6343936"/>
        <c:crosses val="autoZero"/>
        <c:auto val="1"/>
        <c:lblAlgn val="ctr"/>
        <c:lblOffset val="100"/>
        <c:noMultiLvlLbl val="0"/>
      </c:catAx>
      <c:valAx>
        <c:axId val="146343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a:t>
                </a:r>
              </a:p>
            </c:rich>
          </c:tx>
          <c:layout>
            <c:manualLayout>
              <c:xMode val="edge"/>
              <c:yMode val="edge"/>
              <c:x val="0"/>
              <c:y val="0.484119968043579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9490128"/>
        <c:crosses val="autoZero"/>
        <c:crossBetween val="between"/>
      </c:valAx>
      <c:spPr>
        <a:noFill/>
        <a:ln>
          <a:noFill/>
        </a:ln>
        <a:effectLst/>
      </c:spPr>
    </c:plotArea>
    <c:legend>
      <c:legendPos val="t"/>
      <c:layout>
        <c:manualLayout>
          <c:xMode val="edge"/>
          <c:yMode val="edge"/>
          <c:x val="0.29634147409602501"/>
          <c:y val="0.15802542692834076"/>
          <c:w val="0.41473278542545583"/>
          <c:h val="9.0304698402853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Graduates by</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Analysis'!$P$4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84A7-4203-866C-8DC9C71DAF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6F-4FFF-B40C-BC84B1D047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104</c:v>
                </c:pt>
                <c:pt idx="1">
                  <c:v>83</c:v>
                </c:pt>
              </c:numCache>
            </c:numRef>
          </c:val>
          <c:extLst>
            <c:ext xmlns:c16="http://schemas.microsoft.com/office/drawing/2014/chart" uri="{C3380CC4-5D6E-409C-BE32-E72D297353CC}">
              <c16:uniqueId val="{00000000-84A7-4203-866C-8DC9C71DAF3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in the program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2-09BD-44CB-AE3D-0079BE13FC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91-4218-A16A-D29BB1FF6D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0-09BD-44CB-AE3D-0079BE13FC5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61203415-8C52-4167-A430-461A30030B5A}">
          <cx:dataLabels>
            <cx:visibility seriesName="1" categoryName="0" value="1"/>
            <cx:separator>, </cx:separator>
          </cx:dataLabels>
          <cx:dataId val="0"/>
          <cx:layoutPr>
            <cx:geography cultureLanguage="en-US" cultureRegion="KE" attribution="Powered by Bing">
              <cx:geoCache provider="{E9337A44-BEBE-4D9F-B70C-5C5E7DAFC167}">
                <cx:binary>zHtrb9w40vVfGcznVxneRImL3QUeSu323bFzs/NFcByHIiWREimJkn79Wz2ZZGJPdrLADrDbRhC0
1GqyThWrTh2y//6w/O2hfbz3Py1da8PfHpZ//FyPY/+3X34JD/Vjdx9edPrBu+A+jS8eXPeL+/RJ
Pzz+8tHfR23VLwRh9stDfe/Hx+Xnf/4dvk09unP3cD9qZ6+nR7/ePIapHcOf3PvurZ8e3GTHw+MK
vukfP5892vX+558e7ajH9fXaP/7j5yef+PmnX55/zx/G/KmFaY3TR3gWv2AMC55T8vNPrbPqt8s0
f8EopoKzTPz6yr4MeXnfwWM/nMWvc7j/+NE/hvDTb/9/fezJhL9e1cEVn20t3GFqZ7tfbfnlKZb/
/PuzC2DdsyvfwP0cih/deo72xX0L/v1i+38Od4LpC8LzjCBO0a8v/BR3+kJQhAXL2WfcxZexP+P+
4/l8H/gvzz1D/svl59BfvPvvQ3+p1aPXf2GoixccEKcpzz4jj9In0GcvDohnOP9ymz2F/t+Yz/ex
//rgM/C/Xn+O/uX+v4/+Tby3H/9C8BP8ApIJ5xQ/RZ2iF4gzRlNxcA68YD18zm2fA/7H8/g+6F+e
e4b5l8vPIb/5Hwj4V4/2Ud23X+z/z5MNZi9YliKOGH8S6cnhRkoAccG/m2X+jZl8H/WvDz6D/ev1
57i/uvzvh/rre7vd278y0yT8RUpYhgkSn4MaQS75trqmL7I8y1kKHvj1lX9x+ueg/3dm9H0H/P7k
Mw/8fuO5C16//++74JXr7tu/0gP5C8qzwx/5LcCfZh0mXqCcMpyK/PsL4Mfz+T7+Xw15Bv/X68/R
f3X1v4D+NNY//d8nrx/+yoxPcqionBKUPeWWJAXwM8yIeFZhX7l/bx7/Cvpvn/4D/t/efO6E9//3
33fCG/XXFlz8IqWUpin9ra4eCuu3KYi8IJjzVKTp5xRFn6agH0/n+1748twz/L9cfo78m/8BqvNe
dx/uP8THLwD854U3wdA+pSkTaQ6wfoM6ES8yxnOG2TO4/505fB/w3598BvnvN56D/v4vITv/uun6
2m+W9+P97tdG9Zu+68/v/moktM7PHv2zfvczXTz5CM0sgXbpa/t7+IonXPJJ0/r184/3YfzHzwz4
KeIZExlJoTBkIvv5p/h4uEOhJUMih14YGjPCRQqus86P9T9+hkRGKIIiwuA5lCEKaywcktg/fk4Y
eBqYLVxH+NBFM/FVFnjp2lU5+xWI397/ZKfupdN2DGAJDNJ//thhohmFcBIozVNKBM7z/DC9/uH+
BqSHw6f/X1Uneu0s/pAutsLkdsFm4VpSkDDirVjaPr0R1RiTk2SezKNYV5pJK+ySnFcuqWI5sXxL
xB5l6bSqoqnwuN59A+V3ZggF9Q8TzCGf5DzLDpQToPh2gkRlrq+a6eNSc+x2NKlYV6QgtcwFXqY+
+5wHPrf63xkNKsU3o+UYZ5wTTmlOMReM5kCgvh1t3hbv2dQYqRVWJQtb+7Zfmv76z2363igU5ShF
ORHQuTwDva7XhtbEGqnWAVDrTDhpbTZ/5rT/0pbDXH937WdbKGaCkCzjArSBp7bkyAmVkcHIHnfm
aO4juhRLPR1bnqqzpk7EDtX9Iwtq/YF5T13228CHEpFzAkUgP5j/TUwNg5hDZM7INap2v+I1nviQ
NEd49UPx50hCw/FHG1maM54C6wJK8HSozS59OmzeyBQbW0zjNsp6G+5jsn1CtMPyz0f7g2E5ZpAL
BIVcKwSmz6JDdLrFBuFaNqt6N7IB7XIWHleOtx+YdZj2E9flOIchgOqDcHAot0/NMqhpPBtqLSuM
k5IY3e0si2w3cBuLFEV7Jny1fqaA/zJe/hCVOYa2Ik1znHIG+eCQKr5xW8VmbZZWa9lEn3W7LfbT
JzyZuvkBit8dh8NAwNXgH0JPx5kFAeHQwDgbq91tWlEnle7Nhz/3Ff5DaIA5mNNf/xAE5bNhUmNW
MpK8lsyMk6x70kojZrbXqnnde3bRKle2hu2Dr4ph8McQLscNn0825C5WMXUSe3dJ+fbyz+f1Petx
zkhKCKI5y57F0KxT62qR1NJsqT3BqVllM1c/CqDvRKogNM0gqWOQW39N+9/4Em2my2cGGHfRx1wi
7BYm0xB6V7R0baYfuPR7WBNGQIbJDuWEPgsdJqomyU1Vy8So5Ciy/D2e87OQp6cqdeoHOfr7gx1a
3IySHCx8Gj+py3DGBhgsss4edxsar7F2jMsmoWRXkWH4USj9cTkSWIU4o1AoMUjaz0as0sX4iGE5
ziIOl6bObwPOT4WLsWgol2jbJ+OtFqtcAim3qt9K2qxFNg9D0Y5JkEzBbFdr3taJ8z+A/o/xRCh4
mvAU3A2S++H+N57mh7oJc67lpCYiYUqoILRbT/48av8YTzAKAxQy4CWgPjxzMK50ncNItRwC4uvZ
0tdqKWfTVnGvKm3ED4zCh6r+NAHCeJxjcC9kAwD+qVU0VmiwqdKyRz50p/PMeVu4rW4+Me9YlClV
6takypgi8UHlu4HmyTtUG5aXvoru4s/N/x7IlOAD4UKUgt74dDrjZFXeeTC/a8QUjuO8TcvxslJF
fmD4jwZ6Vs+cmeo01jCQHUx77IAm7DD2P8oOh3h9ji4UZ8Zy2C8glD2LGTJGwvgM6Fo717j0lqJF
jhXlb+NiJn08Eh3XEzYav8hqcPWP0sX3ookKCi08Tg/J6Zl3HW6zVY+QA5ss2coV8uFRp7KxFP2c
HP+55ygiz409VAHwGSYMxoQ3T32HAk2sobWRVsUwHLd4ribJvAgdJEerUDnpXLwmbOm4rFzI5oIs
K1ZQnVIsPuIK5290V9kklzTaecRQSty2LtIlc+4+AL8f7IOv1ZRdCt9PlZZpXdNFAt9SfdGYbaju
xn6d8GnSBochoJtYFSGSpblOIm67YvLtim7qRUPhsXEIvpNq3Cq7R75PGZEqj01S4jXdxrJyaLus
+0WxYjIwpyLZZj8eCTIN425e+DiX0S903+UiSYp+MvqjSpQYSxsSxc+oE5sqc9yNNUxhbJp9ED0d
5dhZxyWhK50LpF3lyxEtY7f3IvfDKazz9D0QItqdN771ZN/xTE+SDl2arZLRObZcLm1WT0U9d9BS
KFkrTWJ14UOfqfa6TubVizPkFPPmzvQWq0zGtm5mIee6mwU7XgVekrqovc/XvMwT5aeTzFXjPRvo
+LLvWn2d5X02FiF0bi6NR0gUg2b9WjYt3l41ohnUHpkeZcXU2+b9PHbdR++Tfpa0aXBfhjUzXTHH
Srxstqy6053BUP0nVyk5wWrTp6TueX6CW583u3zxmpd6obUuWRRzfcorqu/mhCN/tlkgUXWxjiv1
xQw80N+iyIYgjWqTu0DbfMvKHGDjHZSMNAGAazacVlHZhMmsSthLJbTNTofOq1G2FmhWOfWL4aXJ
q3a/ra3rpbHj2kvYTVX3Q9OFVVas6lrpmgTXO6Fa3Z/Vc7++ZWmXT0fVwLq5nJaKHatB+0oq6jra
SuziAEu86TCSPe3xIqecOydNPS03tbe6KxK85lcmH8R1J7IlPdoatDUjlFe1hNJH0rdOZrHXy4XJ
XJIKuW2JXyzQqVwFGLi1LURcFv07NWHRFRb2v68T185JsVLuz0NgQpfAh3D22tJtQTexMz7Ijk61
2PcMb62QYlSzfbssYSp7rEb0qskX7nc5sQneQyfKM3XKmEtsfmZnHhJ9YqBU6RPoaCw/7hJv2iLW
U9vtF5Ojl1mCzIeIzVhfuEULX9q51S1QhDa/rHFoI1iUbEpCP52ZAlL/0BZBbbaX6RqrROo11I/p
2ladbOqwiF1roceSy5IGVBpicCtBqNmEdGKmlYT8wKuymXubFoKMaDqqhy3bJLd20ZKr/PCVIF1G
aZwB6KYBjxUsuIUtZR+7pTnm+UhYSUK+nZtkCU4OQqR1OYMY5Mt+E+EKejkndn02bKowzjdYDhmG
gAhItee8s1slR6tYX1Z92zdlsDQu0FxqvBZVbVdS8EXniez0uN1jsaXv2hWzuFvquT3RihJSzrY3
TYlR0t/VMUZx12zDFt6xyrR1OZKqeRjaHMMq2Dwne66YFWfOu5Se5j7rsx3Oss4feR6ggfZtR9/P
1djio6HfoNZQsQxJWXFkHupctPO+W2t0TKDrsLveeGXAnIanElBahAzeDMMRsICMFzUIK1xmsKDX
ApqStZa5CR0teq6Hy4Adu23FZD65kVd5EcO0TYUahozKusPdbSPQ1snYkb4uOmohS9Cahno3xXk2
sqmqpSmS0XXj3tVNeqMm2/Ki5bRJC771hi0yGkeLeVV1e2bbcVhfjRw3BBd5Nw5sT0ht+x6+ovb4
KDQe+d00t8bJGBd9lWwZVoWCdbY1byMXKm+OgfQDid0NevI9eNFndBrHx8xUqb/r6j4dB4lnj+sV
YtHDCpuAy08vl1mRkyRs7n1UBodiqVJryiwdmua0dimzkHHaZd1Z7ZDuC89FliyFp13kaQmNSFRs
L8iKmuEzN/xNh3v5mTh8FpUeXL96rerfjpt8ffvPiy9nWH49M/H79cOBld/fXfWP9tXoHx/Hi/v+
+ScP4339KAz32/gHte3Jmz8If/9C2vt8LuZf3Pz3dD/YZ/uGbfxB93v1nX2Fg6r262Of5T847wJH
AyjNco4wyhgBdvJZ/sP8BeOglAtod/MMGNBv2l9CyAtMskM2BAEF5emB0X8V//gLEHJEejhKAM3P
4eu+GPjETyB0/vb+ifiXPiNH0OcLEP0wyFBA6kFyPNj7bffAdICWZyZEao47UioUB5mSNmS9ZNk4
3ZGF8VXOiQ3ZeU2hLAwFHRbgp5VKQ39J8cYZ5J5p6Erf+8UVQDbXxBS0rbdLxsyUX8eBCiUksBdV
3TSM+fncGtQOO4p64Y+3jpt9kzKlTkns8QgVy0JZKDVncX7FN0QgBa/W0lBkCdmmUsEKDPctSHmR
yLYjCuflUiXq2k5hW8pU+JW/R6EZe1GAAEvUvjFLnqYSmNi6XAFHXHonN8uqeRd914xvYtbzrBgI
E0ux5OvWXnWua/2+sUNuXiGSpM0N0VvffQhJyK5TZTm6TifO8lPuhrCUdHGZLQleuvmom/vBHbez
n/PX05q5NJQaiGJTijna9kOnxt4cj7mIG2T7sXLdieF6FhezGz0p6bxl2XpBIWLMVo7doR0DarVF
dYnzYcp1Aea59S4dRbKdxmUY+0ea12Jo5Ti7oO/b2jVDKbYuDk6yDYvqUNFsIMdNPeDmuse18e/r
NNPhUvME6gHlPei7XU9N/imfwjgd48ltIGs1GXZKLrTRDMkwR5qQsgWlpVVly0dLB2Bri66XcuSb
246NApd8WlAL6UbbDSdHlcMO3DZ0cE4D+gvcC3VlI6iuHHiB4RwMnKtkgXQOk9UAhG6r6fB534ar
dpodvZyFFdttMolR02JZNPCbk7nlOLxnCw7V7UbqZXg7jNG5l9lgd7EVw34L+jUVKTtrIm3eqr4Z
T1QUUY5NdstW3n/ErqmWIpnnW5QrqJeK1b8G7nXdNK5gfFFlDZ30JrtBJV52Si0AxLK0L41yGX1H
Faumu4E0bTxLiR9liqiOqAwaJUbmU8+mvMym2aZLEVrRvW4XB2qvYcYdmXnbrqtk7I/Aqckskxot
SGYJCA8lFTWU87SB6SxYN6oQ2vC7oaLYnIhUe2GLTkSNLpsF6szLmIhKVYXKeeJLxLXmjcQ9W6dz
vWqN9johy/YBOqNqrHbp0qTksjHCbVct6RvyLqvy6a5pV7IbWKKnwo1rR/cOSvMRrLDqDj5K9qaf
aC9HRoamGBT8XYi29vwUgeQiCoT8PN4k/dbwWtZjTVojkWtg4Y6NY8mtntcwf1g7IeJHkEpFfoJ4
l6THSd9GfTGsvSOfgMk37ggnk65OeRyM2dVonSa5LRTOPV5BC+HG4y0J3Q2jzDTFuA4VhtAbGlps
azAFm4JHOzRnbClYNndNMa2Ju0vmeqhL09DeyHqC1HHZV7BmYAdAM7kJAFXGPMmXUjRNfpzZLc2O
QJFNdsx1Ay9ENgLbUrlLCyKmdij8lJjzZkVQ2XETGnpWbWO3HY/AP2qpKmdriXqVkx2JrruduykG
CV1Pc5ZQP790a5e0JTWGTzLtWRtkS1N7O5Fue6xAvDrDXG/FPOn40ZF83ikX+U0HStNWpetNFVJG
TzQYjYGOViCxkdDsuybhuwptMymWAfInTAS61C1D7iQbNN5vbo47zTXMrEtCuFvEAvxKd4l+UFVM
3lk2q6sRvrNseNC7dqXrTWrzdt/DKcP9UE3ruSVt91qZLl4H21ByWmXhE0d89LLSlh0NydbfATl1
b0wW87VAIyafZoLbXvqUU5mseSb9prO46/IRv1Z023KZ2ll9QiPNbrOWgK6zTGws9LrwnR87055O
3GdFpfP0LeNx2fZbhQfgcu1iJHGkOR/nLgNmTKrhCpTUbMdjBR0bRr5qpQ10eZz8/Gb0fK6B5M/2
llk0vIYMQDyQy6Tyu65LmpMpz9nHvJ3FpQ4MmuLUqpJasl60PlTvY11v+Lx1Y9zNU+tnmZNorrLB
ZNcA83LCO9G8D/0EmwHYQfs152AUSAyI+VJZNetiQZQUdsC4P+4J9+8iFHtV9gvhwz6bGbtpk5xD
VszqW4uy+ULNebJHFWaveR38nUdxOoJdAn4Ul0zf9IyG3dAu6HjOktM1BzGypv1r1CzDZWQiVlcr
bLEce7PigvZdnIvo0/VsBH0Q3o/HGrTwKFHlh+NpteiURpS+8Vh/YENvT/GizptapFi2MR3f4r5n
EPWIXWRsumrWvH3dbxsoNUBLQa7Y6nJxbixmXZ2PjvAinUZ/PbWTOxPbgQrQnnR3ugrZKSE8uYlh
bcrROneFqqYuSZOoO6Fnvx+6bN4NKE0+tRtBSyEGM7WyTxy7XpAbmpN+dYtcGaBQBOC/R9DU6fN2
mz4pba5Epk/sAPIKbFy+zGITXrFhSHZGe/ZuSLQtqO4vs3a88HiYTkzd60QmrkOfqmbupPf1GfMB
FXhg9dskQUSOKpSL7diJUDPQhRBOB5Eg2aEZEgtlyBXD4kktxRar14tw6RFUvo+EVnoueOZW2XfT
XjTGnfXRHlkLLUw5hzbtT3rim1YOPZrlpMcrG9hyBiQnP4aEKs67zST7rlPpW6BBCX8/OD+rjwtf
sZCotcNN0yIQePt22EqhE2tlZarxndGO0lM/uuV1mrvQlXNSTX1fZsqLUeYpkLXjTgEpucEbitld
K/D8oc47ftBC6vVYm8mWceSoTHr8qVeTXo8gyXWPDZT8y3zi71qXmLvO15Ce3bAVOkOgVlVBDWe0
n/VxNQpczgg6G7mkNeSXyRBpMzRctEvSFCnX/VEmxlEu69Kcd/2a38LKSNadSWi6h8kfBOu6VUcO
qObbpZ11ctL2h6w9gUDEiwnraTzK/Lo+LHUCOzJi1m68Yqwa9sr3wwNsWpOd034tNhxb6DZN1xYj
4jO0mbMAHydEHJmQhZ1ZWb+r+v6KGJOrHcuzqoDdJ1UmQ7uu0mPWnVejhvkoMxYubudpFQd11PXW
nq+wASCFXe3ekdn1BU8yfJTgOO9g2yMhEphzO0gWIJ9KHlU8WjYy7cJM4zmtcl+ActIz6VUTPwrT
2Fe20fYub9Lmdk1mdrtU9XiziBTEQZVtw9GM1vxd7sN4PM+NPVom93HrMnQ8GN+WyqD8ose2u3A8
hqMs39qPXSR0PzUMHddN5CAcTB4SJe2u/IzqMuVmKoMK+maOzBahTvBRFbvuDUnz7TQlKX5XZ/2b
VqMWKHKO9s5s8yNJh74ATe8RNOhmP4s2FCIViezrTMm5mW+AJgQophq242HDF3rlMOQvia3qE7Nl
6sKDqA/EDoRKuaHqonHhUbepSQqIf1GmjA03HrxJT0PgXRmmqXvHaJeUzqJ2P7u2/hCBSR7Xaw4L
LhDcvAmpbfcsdPbSxYm9j862r4PpoD+HTmRpZbIk2X5ceqCnmV3rKxb9JGG/tnGyysa0AVkKWvoG
mjcL3GyZYSPVkE9Wp9NJC4JWkGFB2S5mHfFFo6Frl2kzQvFvYjvtSB/5Sd9sQBqst8AZEsJOoLf2
Zme7HAc5KF8lp3m+mb6olnzah7EibzrYPRUQnP1YulxNlVwqwm4T4tNPKV/bD2SY4oUWI7DFjfn3
K7Gwf9SFyhXeIG7kGGx/D/tR3Sm2AXSkrZqWYt0Y2ila9eWQ+GG+7kB5rcvINwWULrxsSWSXc7f4
PUaN2HVtN97AkdL0ckQghxXBrqlUrZutZJWOcgLpeJPtZPUpJxvyskUeIpH6zGblMpqpuRgMmUBU
7QIcuYhZU/hkTmRed01aMtK2ZZXV2zls9WbowkFstyWITR5MWjGhEg0UOkGI2Hgppqx5vWwRVWWy
1lV/tqQmO66HnN4MCVqPB9cwczp7nVXlmLLwJvYIWo9oFlysga1pMWW4JjLUDV7eTWG98MS6SuKk
aUHPblF9vNaW7oDCpC9pNSf7QTH+kJKIqGwbN73MIQ2fsLUx50u3qQ9Z6PJwopAi2a5xzu8iS0Fd
alYOSavRjhRamKWRzrR+O0tdqgdJg56PRDY1d4nJgQS23L8GnRSWogPeKGs4OP2J5WO341VlThLI
cqCKpvrDbLDeudHMt/BjIHs1MchPmPsBREDeQaoa6+QKlCt1FccZVUVPXPu2osbLGQrMWvhhrS8Z
7D7tapOlO5PWLgfyQNGlpg1sPcCm2D0GSrlbB84eZue0K6xJUSVbU/mrFpLiiQeN+ByOUtjXNhf2
LssV0OmejZ2TSz/2N30v0NFg2/ZsRSN6zxsVdtZU/ASNoKNLKD/VR9aPQ4m7Kr7KqY/Xm52Elusa
4gDymclLlI5433D9INCi3jazM8Wa0PpiBCXCSd9VplwHGm4ws9vxrP0Ep0RAgT0fdJ6fjsHFfZ+s
TEZk09OB59tapoi9qzGuTvw4r6/WKjGPfASxdxV0OhschOKExuohVTzIMQ31JQc59QZDUoTCo6co
BXRL1zURLQTYEu6d6MW1rlB1BDpj2MEe5Amcp57OQaxXp1akoMjlYH5hbTu8yllXvR/HobsgvYeG
O076vO401PGkbtbLFKI4IelxW9kKEoimZil0l9L3aVV1ZzwJ/bmhCsPupHsVQAQ1csHYHQlqND+C
/L3mcjCr3se20qdYTW2BJ516YLS+fcu2EGmhNijQmW1dmXXQE0L+7vC1UCS8s0MWeMHdGoHAT6ph
Ba7UBk+AzHitFHc9FNp+yyS1NTTXoJ4AqYYfg8klR/x4BNZk5UjgtGGZ+WW+H2Bj9XZaQnzT461L
C7akKdmpAedvsd3YDOG0iJNxSntxtm6DNh82Bz/yOjYDcPwouoaeMNYMyxGCHi/sgSp/bMOclRUK
8eVsWRrlPOSfUG7mu6BbFM6WLZ/MlYPzUQcJYNmQHNsVTmn45kNI/bK8NnMDC3ch2spmiOqdqFZ+
HBYWXoHwUe0HvfCkiESh9ISCDpoVyKv1OC4+ZRJ1qU6KDlHRlUStfJeb1dvTJGXOyjiIeG4ni8xu
AwWu2fuN0iNRhbzUbkg/coWGfdU4E3dtDWy8yIBNFRF2bkrYQUCPfFtBBHGI7BaRdbEIeG6aI2hP
t7iDGMfspOdxHsslJ+s5CDtjLxM1dK8dlMu2sOkMW2Qr/PJPzqgf3iye6Vza0YLqJRTstXS6e5hG
nJ6Geh7llPFXuprm0k8xeUChq6HvpSAFbHR5VRvNzoGg0hL0qaxYOoIuE6PNNW43uyeRUpl7m11M
CVteZaNtLsFSaMSSrrnjkOpD2avVF7DJ3jX/n70zWa4b17r0u9S4cAMAQQCckjydGsuWLXcThlsS
BDuQYAM+fa2Tmf+9tjL/dGWNKipq4sgIpUSRBwT2XutbW6lgkX0RNKkO7bgPB5yrdZkCGiwPexzC
vfOuV2nCsKtkPQCeY9yP9aPsiyozU9ckhyoITjO0XM1LSYy9atR9TO+ZKqAMWtaGCMXAFqmbea92
+jg2yQLdzfnQ3ELtKHVuDa/qzGxzPKcoIEj0ehymvnxJCjir4wEra21Nym0l5DfR7nP3eS7bOj7a
eHS+yb0eB5OO0u39W6OxfZxna6t6TnVht+K9j2c9UqxCWZATb5dqTvIBfXt5ampl45cTmnFxKVRt
fVYvKxoZn6xJcVvxJewHTQ2uWvlY3cXboL+vta+Tj5ueirhJqcfmdOinq921FK16ic5B1E82WaVP
RajNdBG9rvWxgt+o7wv0tcUroE9Ff2zQNayXfcVWedy9xVVN2cZfO/TKLt91Xac9w8mcmqhra1CP
Cp3tlsKYKJM8xLxgh0IpfH2JoEK9qtp6aM41W8h8wLX9Uao9YYdyXvytWCtvjmuLY+bRrWrZj8by
tjhRvE3x/TJpv9+O1gZxjm0RVWfoQ626bXrB5lO07VAk033eWfFIdIyLT4QSWLW40fIEpTAslxKm
un8ZiG9DGmlbhVONVBw52op27dlPnJCXtRmS9rSjfolSGSbenxOxyeKuoVuHIhltFH2Cli6x7Xb1
HKHcqsF7WIUu8WWyb7ju7ncItf9zUkE7uqkiRaA13JF171Adi09JxYabiRbJnoUqKfdcF1N/p1ix
7VlbLUEfJUdvlcF8pzIt41a+nLZ2vStmCYm54ND+HF5PdCfNeRfFSa5kRIHkJdzDaW9PEYjLzNsE
dUfbys9m8uVhGWnxBBmjTTkd1WWGenhpYRHdyrCPl2IubF5wdPF2icmh4uMXCcQi0/P8vuyTOR0N
d/fQX9UbWLnjw9KgvEiXQi1r2qB1e9h899UV29MGxwnX0u/H0G4AyJIbM0w33MNKXKSFcp8s/QFV
VwNXvUtSRy1Pd8vrrPJQtKqmejfuqDiWelBp7ciUrZ6MRy/29uCqsjpV20TOahnRCguUYJ1PUmvX
0xQpefDatdkQ7+uxaGlIWeLnA4Rx9jKeXJEtvIzag1mGqrjE0+LK1HBqIapgAw+gnA+6Y+bTFFX6
GG/YZa2dWEgyVS0Rvd/HvT5Xjboly1Sea/jWB0GqcHS8eQRD9snIRnVwi2P3CkYqOy20tBe5iulS
hYG/8VYO34OW1YsJTdmYYiNsXja7xtnlYuxfQz/fs3l2HwRlPqMTby6o8Sm4WFzu4yoo+qa4i/IW
79Rtadz2XXdJn3bxhBdbGrucioHJz1W93IEPbt42iy/fLQOROboN9SUqavWZtgaSJR7sezWh7lim
yrwOAa4n29jygrEmHEZYRMA1hu7QRgukpmVJsivncKS9Fkc6VO9kn4T65Jmj2MTcisqJJ+UjmeVw
nqT5JmwnL8aFhwiCIqBB9cS6asiZJdiqnaEQQpclTbbiu1jW+sKqVn/uY11nLcRxx9uvYYgkNGY4
xDvc31lGdQqSjuXVimqdeFfcLmocXqp2+4SSnmRds0DywIuX9rEtX5ormSEZ5NhcqfkVarDPLV7a
dCgSnD5b/bKBfZOiSFmPbK+693tvx+7QCOYPgxnca+vN2qVXxvRx78MrNsOwJttMDztZh0s7lyQX
TQewpqAsD41hWRfZ13XVEkBIyTjmBV7ZE9z44dNi6ePuo0cQGE/BwjzvGNwO378nauxv61aeDaPl
2VmsqzpaP3Rs2+/NHG6KbdkPMhJFKqpBnArW+dtlG/v7ttPbDYsh96yoay+OE/Q9Q7WlzMTgD/au
fGFWfyydZt9c4lHOKc2vErAeU+kkYJVo/GJG2FcOIteNcspleuvPfQOfhPukOVKHeqsWyQlto8gn
W4Z8keWa8Um+xx66fJiH9UY0S3ExdlyyaK7lcpgdiLRU1dPZJ/1NaDjJ42pooC7CyoYIy+I183yJ
HrRSVuRV5GPQcqPobtC5dVXO8L6sp6aQ5jYqCgmeFct22M12Bs0T8n1p3g20xpk6FuyJNgy8Cglt
Dnupu1FViyqlHePUxd3TWMr35YiVaY3f8ibqsH0r9q7lu8jwYV07tnqbUtMEqGFm0uaADvYda9iX
XlYut61EiyZke0It0B5g+sd3opvJ16TYSMp4b7JhVX22V/3TYPGRbjPsroxBx0tdM/EbudQaGosr
3+22Qe23zdPRKLDDu61dZirZfljgHx5GEra8XFqdDTXMNjSOdfwqmqb15M11I4/K4XoQhPIrGlHU
Grxh6WaxN2IfHLCO+3K4WaH9poXu7mZbuLdsHFimSgjXdbHhpdSuOytmSpwRcNgPtIzlGfDlCd2M
QVvsvchhEIb10K3mbm7lfANxEHs48Kita6ZXoa7jW3yG3Tex1wUEhg5NCjXVk5jn6W6tG/umgoUv
UtJsHW6tbuEvQBz+TjzK6R7E0hNsfIPshdUQTWAd5W1TrdlOwRFkgZFV3I8DluxFifjjBg35QpKh
FxmEzskfNqXqNKm6HYXhzF9LmId5y7bPFSfJns9kLOpDsawmymdL6JDyTsj+tCoe3QCD9e8KKKm3
fcBhaXQ1vIK73WWWGIUSHVIa8LE1QX7EkE8QMFBEE3tCy8PueeSbp72owzHaAbF7Z77qEJc5RKlX
rEteeWI1tqNik5nY7Z7XwFxyJiiEbCsSQNyVX9JxtR1qEMdzOugvpvbAWWBHFIfJSFeiWhrtkDrR
1FHGh8GnYyghCMu4ymI4aahqW/6wwHuFACSm42JmqEJbtKS+l0C1wjisx7Bz7EF1w5fjEEI4VrSh
505oOHkJa77Ne3dTq62B8k7DrZkYecB+LU8h4GhGsUryURf0DQB7n6qwLr8AUX8mJ2MZcyWu8QMl
BEXaSz3jcF1briTqAlhnvpzRoR0tyEIYvEH9QxBVRwhuAHtiCHkngqtn1GSxxqtVRVsDIOmArrXS
8O0WCCKj+Q/IxF9ACM9YVNyGBFXMRBwxGiN985yt1mGth7Yzhwhuqjr0i/J1Cnel+LD0qB1zQJXT
jjItqd6wUsbLL2DyZwEofb3+NdEB3FhhggM40Z8JiNXppOhlYg4GbF6TFpBhQcobgAuiUlF31EQl
w3vwE/VyT+eGvaT7AKVBuLjIYaiT6q5MBprcMz9Pcfbbs/lHZM2bHm1h+xyW+ZGV+d+Eb07f+msK
fHr+o/4v5G7YlYf57/N2/x5w8UNC7/odvyM3GEJwRd5jzDtJwEn8lgn6Hbnh+ALWNZI7eH1AzzHA
OH9QNxifonUsgQdf03qRviL+f0A34l9cUeQMkI1D1kAhq/dPmBt5JX6G/8DXADZA0okYCSJkCahS
+hnirXCYgYuBLregFdpOgW51k0a8p8llbyD9vwAy25l0W4yt7mevvM+xdY7TpS43DfF1kJ3M4CKO
bxREW/TvFpbDA9yoqkwJFEpu0nJ2VN8MnnUg8wER8abHd1ga5WwadkD8LSXmaLka67MKoo4zFAG9
vBfdhPgAMoYEUp2hc5y2ngSW9hLZxGzZapwcG2EQUDCPA8L71PTgRGeY4fcirsjHnRgYzNC0YSUg
/hPuYfmXH20NXSyLWh6gIcl2wM9rRbGmYoVWnFpdquEsgM+1qbBru2d1gcBTFq01qM0gN9BwkDxX
MLSmctExWmQvDxKIW58RZ2U4i0407xNl+QtRiZ4dfNmUD+Puk08V0/H7vvT661DwZMymEM/wTcdp
sSkQAybfF5D323clQwOM2mzd2vvAAWzcrIttlrTreaHyGQqkvqA0Df3raK+lh9Syr/xg0VmjYxzg
wYA+qBDxqCEwvO2hArDXMaj5/T6ux/kuAZYIRsiTZkD5CzzxpnGFmx6mqaDNhYOR8ukgub1FMHHz
aT+tG3wyNN9Hl+gKFMGCbOZbqKuLOK5IDrXnqajGKC2lqyNQhJP7PIYOmj3cG/WlkvBgMsqDeLu2
sf9AAdrHB9ZYf5q1GwDtDJ3+AouhH/N6NesE7cuiiqSs7UXa6bilkHzK8baOY7JCop5DfBxrqUJm
gYtB6ghyQQh0biPITQy/1ime5Iaz2SEZ4XtCvlYLgbGwrcbcsmKqHok303cmxJM3gHHSamKUIxij
B2jKtTavZ3g5Bg/IumPTsC1ClzSOBG4Hj97xfoMgC28LkoIKcfw4iwUu41LPtETV1+xDCh4IxlTB
1wl969Zu77dORhRIxNx94Z6YMdORR2W7y3h/5YAn4XdjzLRHHvW6A329QNuLEjp+q6CGfIE31j0g
OMs+G8SomuNU9htsEtBFSy6XIrb416wfkX3kLqUz5eMJYvI8ABlOUI7OG6aCCBIPDxBk5jJFtGzb
0a312ucgFEBP68r1e1pxU/fo3ccIRTO91r8g6qKrRb8GmgI3Y/v7xpbFl3ZFHXAa2p53t7GeywFL
tx2m113JRZWrIkHKa/HcvmR1zB+LMNg7RnZf5NVo6VfnFr4fSyO3FgxXra+hGfnKS5+875VqOuQU
YOJd0Kb4/lKtTfvgoGvatG14IfDKKfhZ8KfKb3wKFJbYCIcQX1x3nsHwCy2SOP1awvLamqcVGgJq
P17t81PdN+WHub5+PkkDjTINnmmay7BeXTDTcKAGcusbUAwAz6E8XskiXbdPlONqkLTq8HYPa1Q9
LO00SqxDOdvHcRNjkUeUSAgqei/PglduPSHSG/tDCV2sOcT1Cj94dj2YjojA/Ep7J6H6dUY0Jk2K
tpxSO6uEpyQB2pSLDjJOPix1RY9IRSPrUvb2endw2vuciH5xuN/F3E8ESZqrFpeAstr1UOR6jAp5
DIosHwhV/YdWOD6n63rNHBDHyxUCgYmu5poONf4t/YaeaZIPzdStnyG3jbdIcuxNWiZxB8MpDBus
eZSOj1iwGzsE4P5JWgpRAeOBr9PkJk44zQe8cB0Eqt2vWSFmSMFBakjVSg1D9VBUtLqMdrZQ67gq
H41rISJvxT4fO+6wJzuBj0CHhrQg29zU3he77Ppb3zZ1m7pQl/NB4AyaUwvJrz3qovUJ3Ky2+whN
FYtiNuXWoYBP1ONUkGIHzyQrmTce5x2W9WY+AD4DTzZOHdV5glftjRDST+mOqOdN0XI2HWyp4zoD
rF546DU7RdtNG9jWwcGVTj1pPYA71hCXI6ZpJjhwvH1rpqqAd+spOBXIEuDagc4NbzlINJKNMwCW
dDG0q7Kma+MPwNFA0DV9YfJR1nt1cGyoBrQYSnzdEkNdirO+/qBjIOndRaxTvK5vC9nihU4lWO6v
K1IxL+Z9NzblbFfQtWwLLchw+73eePMiBk31xInZPzQzJD1k+6Bdh76XX9k0kyINPaVvt75GLjCa
xv67KOPqtO2qv0VgZf9oGJ/vE6BNfVoVfZSkAwz+PneugctjXM+gbuzsnYzrEvyW6m2SwiNR7wsX
rRA7Er4/WoOcs0VbCCMe20A2GuHhJdUA4KtFJQ+CtyakNQVqnELVcyDUXNWj3akWdolnhTUzrxad
z46XBmHjeV0guJpFvrEloTazIzTItCmEd0dRl8Oci21coRHElt5Xjau+TAA9kIpwQySyuGmCfgXZ
miFKYZDJejEhCFJmBAGmAESk7tqE4YxfTPQJUL6v8I27Z/MtHJx2e7nDdNrQbsp11qip4ajcSQCS
NU6WDWmoN7Ix3uarrkG6K6u2AuI+ASWVJmVL2SWQuKGvxgCBJlMC6YOcIhXfAW2LhnvdOw1431dy
TNVesy/wPtf1K4NE5+76pmgQsgaBip0JSQKThxX69/U7w541oYo+I9ZTr1lEA7x5bEWi8LkDr1hA
9vK0uExzmCHf7Z6IAxDhrn7jw9IhXlzUtD7DZS8xU0Fil2dZGwc8mMTzgI99n5bi4yzEFB2Q6UYK
qp97rXpkhppFaGxcoFm74xjHC/3mLLaxlCCdSk9B1pC7c0SLhEcWUrdC3yXGF+G7TzZqX0zYIKDr
RhCT72Gs9ON9QUF+XqrEsj0+tKgttjXfKViLY7UOs7otLXxKNN5lX97xRTTl534kY5JXfqP4mOq4
BaEnCvyivJqL9bwV85XpbbcyEl/nzc/NTWmXYF9e88F7NqKcJqducp7eFENYXEYD1u65ccTJowNH
3mRYpohVRLs07O1Ed25OpVMohbGQ4+0J6akOnlgcr/Dca2R61YdkZQywDNkQQNNz8Z3OOpKnztYy
YJewgadtQSHr8h2LOQckCHhIO/ST564Zbbjgmds5C3QxUybBZvmHGhtPc1sBb/hGUEbf661QHwGP
UAXyLlhzZOM08VOklyQc1s50PEOcA2HtPpZlDBVVGY2HtvQvBj2R6IBenA5Zj/kK5R3BjTVA1iMW
Uo1Se0vHQbnP2BPMfIxhtmCpM6g8WRmti37wasZrznQT9QfIQo1DtTaXEc53MCIHtM30u4uoRQWP
4BjqbyRzooOcuQOy1FW2gDALVQI1yOIxcmFuxQjVbsP7ViBFNKQDzs0npLAS/Gck3JteoJo+gk8H
4TKukNIzuJYAMAdl6sdhDNX3jkvQAc0ir9zVJoASDgX4BgSfY8AsnRJl2o/QotLJSSg+Y9JKfcOq
Eo94VLR6R9ighmyWpaWZj0ZE77p4tihVnKXVy2gey/nSxb1BUnILIAfF2mBUBbCQABFwJXV3TtZ+
UJnt6h0+6Tzb7h74HTjjvtGO39qkDw0e3gi3cpkVgMu6ZyvJAZJAEVGVtDFI3l1XEKfqrsnp7Koi
82K0iOkNoUNGCP67yte6WkNKp2T9spAdYuA+Vf23cjDwM12BGO5npKlEGHOg4GguwmQQ795BoPd7
Bjt00XMWlV6OoEQWP28uBUc8sOWItiOJG+RzSh4XKVQmUhwwPsXzzNpOqQeNPb+42TuEbF+osd3q
dypet7nIujGqGfI7KP7FG5SeNUJ85Ti0/o8U8D9SF/4fze1cQ77/vX7w76Fp/9EP+PU7ftcPYvYv
+NxxrMGzJZgycJ3y8bt+ICjSNxAPADJFGmH7a2v/X/oBxvxozRW0OdSaDEPi/q0fEPYvzJShCPow
jI2LWYyO/x+Edq561I/yQcQgllFoZhAjQCjLq7zwY96/T9ZJM82xxMP42axoH9ALQSL+4Yn8hSx3
1ff+dBnEpjGYCHkjQZ9dBs3JVBQ70seyqac7oqfyMq7+inuWw6FSQb3+++txcZ3H8Z8rYkwFYBGF
gZ2MX8cZIAXy840V1gOrxdsMfrGvKaLOU0BUNIVzHKFnb+EqE1Rsbi5dusKqQ85iAit6YyRyDDYT
8EdclXWt9K9gf7T6RrBNJEchltDrk0VGhsO2TTq7I7LrSUHgUph69QirAHDwBqV+FYFM21Qouiiz
ZTNiW1sHMgNU9obVEAfDPgu2QBKdlTKpGmKA7bfjYsP6BZj3sqB+AG+yemAnQiVLttBoWxCawVal
9mzV2COjD2PXBrPmMOxEiQ6aUoJyPEZMRKIiFUqNDOi10W1yhltQgnmvbBcV7xFL9ftb5RBPRhJm
Avl19qPB/5eNHgnQExXuauh5BIhAlgHWR+GbInIUNprH8Cn0kNGilmWR9r2yaEnjeGtioE4g+gBA
SinQnkYSQG0F7BNGHQfItMUpfhf43ZoI+JwwzcZZwLx1XJtU6IaMrzSEouqmnReSgLHDjRdImPZj
e9vGrHkH3MXJS1knFn7QsLN+yBEaZ+XHqaTtdMHYp8DrFPsf77+H2o9vWOs7xBxrpFlSB44WEpCL
KlCXMVsT4PSt5m8EVKwtBWXfzYcacY76K6hdOWaSEkVPeOYElg4TejwOxZBUX1bLdfSt63fRw75C
Ub1lvO6i9ta7CON19gizcAQoKbHozxZzBOxxMMFXR5TPwQKI5LuEG7oA/mxfGLGqGJgCcqO3m9iW
9nHYCelh8XQEZwBYcaTbQYM60txFWzfPrwe4ZvK+GWaA3AF4/m8IkaUvmpWu0W3PWAKoC6zSZrLG
wgy6pquHCHkJwCR7Gvi6iChtY8Tyj2ZKCnkrfenkw1ZWSB9k4GGH/pbUfQLX38Sx9xcWLB3jbGkg
6By2FfbxeBClQT0EuQUpWLSirlH9sRy3af+A+DIH3DdaMdPH1k4SCZtRC7ifLT62l1HvePICKfXh
Cs9r274mJjLzi1hDAnwjRtC7NuO6w4SwYm/PQaJcjCWidxXztjx0GEIDogkJjaZ7gRxca+4XE0qJ
hx7AxSNKiBb0finFCiumGWniwFoh4dScgNIO4YIRA5G8gea2hxfgXtEyzAjrsRwp3wWSS1zue9Xk
u4Nbzk5mnIw6D2yQ44fEwfJ7VQKlbGDqJWO3vB7tJhq0QMRhzAYiQY392KPB9cAOkAB6qpGjAojm
ALhAPJkj6ga88bLmqGgqoB1uf1wXxL/3PZ3mreyX16IVZBxeh8RHJnmBPavHKCHk5ctmRsILU9Lm
WzeoMOrPu4fAuF86XhXjmxleHAmvASMKiFcmirZc9pB1kQ1fVFljyNOOwVx5n4xuOqha1ms6KfBI
Q7pWaLSzhQ1r1KY9ttLkAYMIzMLTgMWX1ClBgH/KJktL1OYkGsojeI9iPKnJK4rARE3qm510hByi
yesCXlVckPMGxdTlY41RcHg6dB4uEhsHeyKWuPjUNUY1GBqgCnFj/TDeIuSCOKMV+DiQW2OwMBsh
ONiAADucAE4D43DtZaK6xHyHaJy2UqXwVa+zH9DQIRN1u4RkwVyIpNMjpkTArf1taMT62wiJvz9X
fj7H/jhVIPdjEDSOF0WfnSqqhmahCqR0iCOJvOztduuou0xjPN5BLl748e+vd/15P51iGt00ZzDN
MI7n6ho8O8V6VW67BLOOOQfIsBnopKgI+z7vFJvysi1p2otAP9liWH93i2D1/HWc92dvELeqKQ5R
vHYYrBJDD3s28KqnYZEFsoOgYIvmUK+2OQLYo+Axx/UXpt3PRcjvl4LapbjQGicaf2ZD4nSL2yXG
pZgfkTyqEMoqZl3+4ob+/CyvN8JBpCiUTojo/vws5xAQRI7gV4h1nxyOgwE3U7TxeyF8l+l+xLEQ
6uq8RE37i4/xzzcYwTlKIkVhE+GvGDx7lpIjeYJ0Nj7GOS6vgbEZ8Z5G7ubd3y+Xv7wOBq5xiRIL
rO2zW8TtUw9CBk2NHQBNodVYXmO2wx/zlP5/qf8/sDp+eOJ/iuj/Zzz1D7X+9Vv+mM5J8WcqMDgL
AzVR56Jyx/bxh1eY/Au5CuygVxP8t5T+v2t9cm0DEN3HhgJ/EYAU1fiB/xXRZ+xfSmLWEIpmFLIS
P+T/vNq/bl/oHeBKJ4wiqy7iZ+sQHiAvYRzVmO5V1NuhBnt3Nq7bfjVT7U97BxzT6wxSjBUViUQF
9vOrFhIZXFsAxjc1RoCkYKbmL2Lf+3cgA/7x5oFr4e2SCs0FNorncwYtH1Gq9yuSwhvO7rlFVhq5
lubuh8/5lw3M9clhDBzFmL1ExfB8r17vj31SNQH8RvofdxQIfxVPrgNSzE31YPUOQURPtP3Fpvin
Z3gdXIgFcx3pgGGUz1smy8WkHSZ6wEicKkz1MWYDkFULg4dabue/v71fXezZDuxo2NcQTTZ1UKq2
U4O815MtI2BBbivdP90N0Rsh7nmd6Zxo7FXPpkRUntJujmGaRoMjr0CPgrRd4/EXV/mLWwKFAYsd
k+Qw1kBfv/5DZws8HFRsBfJVD6G+tSbypxEeK4pjLn5xsvxp28UN4ZQE+vTbtPwrPPDTpUwTzWFb
4UX6AUo4bibDC73+gi35q6sInMrYLCLsMOrZy9u0cwwiCtL3OAiAi7NGvKOI65u/Xwm/DVf8qeTA
zcQywZ9/QasupXr26XCikA6kyJfastJDjnpLNhoPcaj8qY2XGSDS7pfpflhi96kcSR3uLJoRdoJs
j2ag3dtxfINJATsSQ9NVcC4gQ+nUAOO/Dx3TC075ApoaLMyyzPzmZXyS0m4z8rr96JCuoz0BmsXK
7ysiMCABo71vsnipk08gd13AsI0I4fYubqfHpKbOXYxBDjzv5l59KEXMfjVf7nrHz58IFir0dA0p
JrmKMT9+vNgNSsQchU2TYDX6EXQliBP0zSuMX7aPsK8JeO4Z03o2iqBBTEzyT0epoiSCSAShBgOW
Bbiin38BPy1SszWG6QFEPuUYyZbSaCW/WMV/8cKAnLrWm9cpwvz5FofehyyKKotpUnPI+MLj28jT
JafAIr78/SLDOfj8iQoaU4zAxJ6awIL8+YaA0Hk0l5hOIcD0flXbAu6jiyO4u3KMzOsuLhAw/PtL
/sXbIyj+lkWEkTEoaZ8PSSbDZnoQhpgHgwxnOqPXPkLuCL84Jp5fBXiQQHeiBEZgJ4mgzz4phCpG
E7Hi+o4SZsF6mAlKPcYG6Pyf3Q6nGh9RTK8HEr8ui5+f4IgRC31F4LDWTFY3sGEgUotpe/3Pr/J7
wQAj6EoZ/XyVHsBoVRHXpjrZonSehzqHe2F+sfD+/NAASKE6xgBJgHNYgT9f5UokQKVBZxNW2d7C
8cS0xKUhL//+Xq6P/se3GPZHdD1urpIpKrHn5X+dmNmVBuR/Mu3DK3O16cnMw1fWfuXzlG5dxQ9/
f8X4N9rvp2viXEAbhaPueln5fNJrt8HXWRFlhsQ4EgwdoEjxQ3zskKbRAzPdRc+JfCcg9RU55k+0
PMNOg2YE4CbmzrTDLFJGG96cKxxf82GhDGEHh/lvBLE2NyMiIaJVHyaEh6Ajzm34DKp0VRlDIqHN
LKa6fd/d2gig4R7jgHSPpvkoQR0hgB75aczhVZfNTYw2b8CYBagCKYt2Db2r5uSBI/M1ZN2uME8D
NuP6OoZz87Gc8AHB66nAqzRlgfGSWxKtZ2RnMaED4TTk16BdIV7VYPjktwB1YUc4hiMiU6wr5tWG
QUVNBkN2BZWGQxNoDVzrFdx/U72HFyP3A0sgyGZCuwGmp2Mj0u/IBwOjrRj6JmhY8LaSMWL2BglX
6HgYpifVx2ZjUJv6RaOvayGtOAxcq+BKmWKk93oX6jPGOxL3lMDpQ2DFYyBhhBGdHZK22Qi2TSAO
30nwVDSB7Q6/i/bqHa8gkuA33LDnqr3DJDQTWDycqs7BNi+bbX2z4yBqM9HK1WRywbg/DN1ZOz3l
HDNBMKJuQDgE8suyqXOJyEqXJUMXfYmwCJqc6EV+BqtWrW8xS6L4pPoFM8che2DwTxTrgFy8JF/B
LMHwm9vWvcHcfEE+D5LubwRKEpP5yen23Eu2vgYEsZSXocbAmCvg3O6g1xNHnpzuoLxqYth7L6fq
IwkDhk8MCR8+OLCBxZJCz5lK8FsQbyFTWoy2c52akDLk7QrQG/M8EHOqQbVXGfxDF93AnF3qo5jJ
glwVUocflW29OGD+QFEdMagyiU/zPkThSGSDvt5hegE5kqlEZqGd9iJgsvNa85OowBOlCYTWj3DD
pjntgFYs6VaVWOeJjaJHpLCNRFZUOv9VYAJRuJ3aIiIXHTuzANtowOQTuP/N0Tq7v8RzZ/U7jkOO
fhlhxPungHz0dJ4hdGMu40A6ZEGK/8XeeSw5jmTb9l/uHNegHGJKEKAIhmbIiVuIDGjAocXXv8Xq
22ZdWW1d1vM36UlXJjMYEH7O3nvtxX3FcyIdjP0qeyy1JbUO1aL4Yiu/aMZDubD42GTlGOuR0CfI
QM2So4lkqHXuD56OMuc7I5/51bmwKW7GWs9cNty1lR49v+nJHw9DbICEcEZ1oXyVBB+rdlixJo1O
su4Fd7z6bnRFHIHjYutsl2Gd4Uc6RqruF39KqlBWkHU2k7OYuC1EIoZtbhAqxipns6lIGizn22Yp
myfDjO1mKwj+wXGfR09ucOu7cSisFNUf9gdn4NpWaXkNb9vsrpM0zcsqZE1yYfh1/yD6df/g+5Hz
xgoZ+H+g/9J/YAD/QAL6BMyzbcyo1wVxDzVwufADS7zrwx2PnKSLzPEPxiAZogtxEHw3+EH2LRcW
Yft/aELzH6TC+R/cwgstFIph5uUgDecL3XD8A3RoEJxaa2IqRhbHfrgCHpkI+5otO+CrlVj1fEGY
FR+Sr9VDNmmHOVTK9M/EmFkXx1C9SBAvffM8eyNbEHiYMfyV2iqqqJ6KEVCTjcAatJd9awDBi1ya
jbAOwUC0nFT9pAW12RmaPgVezriw19Be2+1QFM7wPa0tQrE1Yk+86i8BUxhBqYWJAqCMvMaUM2ah
ylPoAqrRE9KXa4lRBv+Bbu/JF+tpqI9ddqPNNa9sYU1iCrM+Znmdep1boQF7qgzMyfLvCjtegTL0
Bv/6jFMLKU0AFY/9LLzpQXfw6/Ffy2beOQL/J+QFu+c5rchMB45S+j3J4lUeVTXBbONSi+8yBz8e
E7lWcZqW6SN/B9HPaZj1dZu3aZdfoYXzbDaWDgwCbogJ/mXmJcZh7UhmRWS1vEe+KbPcWNpUvtZL
DPfEqJ3iV4+jAv7zZAom1RUTYcBDBwYElkj5qXnuAoaVScLaWCgskIRHTX1qJpahTQ/T4gyRrB+i
OR0b/dAbFw+TFNp4rU2yMnd9l8YE1MjqXW6WkuyTy1PlGSuzrrZ61prnea6YIZHJk4tvNGaU6Eo4
ZeG6rM6H4tWpUFJMIm2JZtbvZQ1ka4P80hz8hnz2xuyYhNg9DzytXcNYn7WLZBuZfUIMJnX66Yqb
Q+Ab0St1bWcuWlI7YNUMVxOSVpDoTexsauVZeTC3ZccP2Yv4acg6IYKymmip0GcoT78gQIztE/9M
UR/acnQLLiAtE69rAkUOw5zuDkRA+lIFpeE2RTi0Q0ULxWXN/27zxwb81o2rDkZn4JEEbbxOW98Z
bMQZ3GkiyBrdjB+HGfN0aJUxQRq3hR4WsL/FYNXlmnuBBzqWF9Qe2Ugu0Nysj15R1UTdVTPkYW02
GswhNip6tCapXA9L5vsQFnPW71ceD540nE0CyGEt/UW8CzPFS4sdVeQkVFveyRB6miV9HtAPZdj0
Jv9L8lnIG1USO8UYm1etfvI7twHUh6bReQAQG9V+yqR2WlLQcuh3BPVEuQej1xDf48Gc7tcOqPBm
yhVsyUs1gLH3/SZ5anG0YkHWnAlmT4cHIizSDCaykL5WBGm8pDxSp2TBFbj0F/csiTHQLmkrumNW
KN5Gbm/6E4JMipIpKqfihcrZyTqnujWQ+pkrlrbwiE2D0A6GF17NCHdBaYrBPGST7vHtagDqtk0y
TTuvtmCkpg3TYFg5Oe8whmSW9UVax+NR+LTqbNKZQ9mSaGINCNVO+NvZ/920qSAnNXJsaXGx8d7a
DeACMKHMLkomj1kv8NIkfnINreWa5EkhrzzLbZ2Iex88Lsmq2ifM1fnIH44ZBw2LoiaYQGvYWwPZ
6SnRjQnpyuoEXAuU1TSEIn75fjFRPZflyj3iYZe+uM4LbY14N6BsF6kmdnbbNycr1mQZ+skyWmE9
wdILRmEtz0M3ardd03jOFke88+PxS9M3dKgUddg7jtTDUZoyhWjM0mD+IXku3qQGPeQ8J/N8AZRx
/gy0xFuWzRiLFmYKR78XK5fiKxW6qk451HEodDqBygAT4Lwc4aYPZmBXRMGAFtUDamZaXXhCBsK9
KCDeB4Pq/Cf4Rgl+bJ/w2KYDh/6aDa52CQkLwBg+6K0y0iqM2BuJdwb1rbTaQ0wAbth0rVG626J1
GerdsrBivM6rEPBzXKDNtTZwp+PIF+fCyepP25VTBhsGuWpHrHHWAxy/vQ0yS3Pc0PS92bt3K/Y6
kROPnXsDZ9cNZyPHXWwNpDIIxprNkRAlZuHaqo2z09cK5vmaVx9jD6sj0PoZ6yFHnlaDONQQqL5Q
KxgyW0TIDTMBAQ+2Mdb30LQuzKy0sKsNgV3DQlus1Ss5NxR6p1hJZqZV7i9k7doK37GzCjLFesKr
iPE/d8PK9br7weIi35rjsOiBVyVGti06wyfozTVpIsd29rPCL49+7mTF1chsQwy7U6Q0eptwAQyR
dPmbDiDr940BgxTSDcOhgxLlCu+3GVHHhz0ZEBI3BIuX8kgdUEosoZcSIAasJCdKk57mqEVJe926
6dSkGyzLy91q9DNn+byt82ihuXrZJlWxip03l1jObEf19V2B+bd6sMdu9IKEiW2NvFjLzENMNOCN
CEI1huvM0/CeUTtOCXtWab+xyPi9IU8n7hk3r3UQfeVAaR9U/Gyb2fycrZb0by+5Y32X5VwXO02i
4m5YJMHVLNtpGN/+87j5169ImB7VVrysWKtAZ/jzGA3oTMm4EtWGcDxqK3SnvfTRmzeizPSnApDn
+T9/4O8LI/aEpufhIHIhvOCy+W07MC6ZqwM3qjiO6cUXEPdyy9DBObnGh/s3O4J/81k2Jh8UEtQ7
VJLf9u+YZ3Ei2tBmRKtTXNRUXgRmKz6sTl79zdj+l3WEiU/EuyxBxUUENX/b4fiVBGNcEoyQnnr1
03y5Xry0/Zvv7q8f4uim/YdOdFF93Mv//y/b6azxoYKOGJTLBNZ4mZnJXVuq6fCff0P/7lNckoj6
5Z4h5fnbbwjDLqMNQ84mwQK8h/eTBgYOqN1//pRLN/KfVyvm5e9npeJ6vikwQv/5hxEOZDDRtbQL
8Euqw44F8swR0XBqOG6t0AJv0LvmTqbGaj7ls6ahSjLKrSEje19vzAXQy4k3E94e3JaLe0iMGPyO
BB3gb//zv/XffSOecek2vCB7Deu3793ylWYzTPO9u/0D/QXaodNq92/UlH/7ISbGOvaobNJ/3wIa
oz+avaJtwekYQzjXKogIi1Le8je2ur988VjqeK/xQYTjTf/3/RLOz7Fp8e9sNAc2iwaQJd+kjacF
qw0D+b+9BVnQ4UXEhoAEoZu/C1LEcFhciZU4g7W24VoA/CCK8tySNfybX9JfVnU8v3ADoFbbUMRZ
eP/5ejLt1k2RpAYgNTHlKgv4E95m2W0KYhHYTepv+sHX/9vb/vLQxFjJlp1bBcPmnz80vsTXsULy
oSVhHDst68i0uZr/uP7+v3T+P+w3/+VW/It0fv1RfEzpP8tL/6i1vPyB/+Pai//Ff8rXjlaMsMV0
9U/h3LqkbNGiLqqrIMh7KTj7J9oeTd3xSFvbnn0RZtmE/4tu7oK9R4BGLON3ia5h/De6Of7dP99q
gg5angsXAQYyq45d97fLA9Jclq3myuJ09qj4kIjO66lj0xTJXNbPSaWzpOBnmMKEOSmaC08ckqrs
7lJ/cLaVZ5ZXndkWHO5SL5qJmhwbg7m7ipVxYmkLbedC74jXDuqFPTb9MZ6L+gB1YNk6fhbQ5HPV
OtOVcErzl+kvbyXsXAh6D/0KAUYSq6vZfG6dCd+ePqtnu9cX/iUYyM3GPhZ8usLe10/TrdXOgodR
1YBxqPCCM6xstFz50bSMVzrNLiyhgEOY/svAmSleWb5qrAAWWk4IYbJnYE8Wzpqjjgp+HWHatA5x
xIHxZN7B4CjPTfOBNX2Tz6nYD5yFopix60o1xmNc5tDq6pve1uxo1csz2uIuVtU2mde9ks2+z6ht
apc9uTi427xWwnHqwGEmyW1FfLSV3bpNWHwMKfFiLX+SWkiDzwZfqH9rFOlLQsyoseZgKqAjQjCJ
HfUuHea/ssfqn1nmL73rkjc9dqqt3otlvwgclISIVzJ+BUzs2CWfIv1g9r2QGQgLIiQ6Ds1J/lBd
EL81zRU6Xs+cREqoDR2n9wbfHfuAL6snQNmLb2p/jomu3avyLDKAqWU05kSz+hquxjR9tGIadpS7
xg+e0d40eUey+qXKj3Lx820GyCXQLUHsZKoPU2+8ckURyPPGK9PvHyqzOqmJ9ak1muauGJy7tVp+
ta6PLtNVB3bM417U82c8LfucACx5j/w4DQkRmrX8TtPhC330dnW4lmglYinSMGKmmuRMO/0Irq2A
ONSBcT1iK7hsyNFYUW0P2X6Gy6lRIhC22bww7+vwjRUsrdtMj6mficfiWHTrySTIsaumCSyYJR9a
h7gr9lX4GZchK833uupuuomyJ7tovhCBv6ra3mLMOlj5AAeDo6T0iVW2lJRtZM8iTMXZHdC1X10q
7iku+6EFati4cT+HtQHCiH2DbyKGrsCfAAkul13ck2f3T3nW3cRKv2yrIr/0Sub8xdgSsS223myF
LlzZem2OpJs/uyFdQ3eNnY/Rbj/RYl5Hn4qnYM6M23ZKt5Xfnv3aQvhiVNLwOMMMJVTef8es20y0
X8T6x5QCozvkJbb2VkVVqT4YNBiYX3kC5TzReP1XM4ZKVSs6mbTi2OTigyUfdL+Va4eUyHLwVyas
9G6NryiqC9yu21Zg/BZjL/NLHsb4dhZxNGW8U8NxGCNsx0RdIJ4MmslCh+irk/JqLstD1e4sF1bh
2m5xkEbL3L4bMD/B0xsNv2iamIpxO1v6qSperO6xnt1tS7dpdsGNpfzbueWDnNJTdsMFkSP1MnrO
d1JQAkQmxb2EiR1Clk1gx3BQfUR39T71k0EjQlvVeKVzuZocffI242BS1GKg8nOxkuXB0xdtASe0
wnO3rCUVX4IQup9GpGhKRNlKSz1o2XLWk3c9q4DzBd7i5tW9zshJiNpQZfNWs8g20MOgzR6xtBIz
x85aKncvF86RAT47mV+txZI7qDBmDNqFQwY45THBpoPX2fok/OLd6qwF2q3BUfQeko6tBbjp1GHO
akBn1oobMegzZIiN17MA3SWNbb0UOexIFsu6anddYzlfkF51UpIkiqywy8aRpzP9bD0kozZufJoE
M9uh6KloCIjFVjZuu3HRyrAfcGBFK+8bse3MgbVuo2LpQ2y04OXaVlHfraZwQ9m13i5hC/xWAuuV
S8EN7wmS9QmsIMceq2sJxqHgLhdLn78y1RYf3WrcVFlxa3uZdg0Y1jrXkiSeqiUpd9tZHi1DsR6z
3f6tbr2KphP5jLMJcNE0fPu2rfa9mstbo8eOrHGYbIUK0H73ldketTLxj80aLVMX9HN+1Yvp2kaE
8dM4gAIeIJ0Fw9jtRzoXSO/xxdd3E3mS0fd3ucXvXTMCjdRXyJN22cd0J0xVH8g4qlytvB79Odvm
qj+nyBOsMyTFZ2lI34h7gp7ANN/9Wu1i73oABSYn2Zd4sy9I5kvCdztnaY/TO49oqNs0lk0tqTb1
7JIGedRwhcl22lnDKN4JalobcyYCMgunj1buooMTD89OggY4jmtgp0fk4e2UN6QvRm5JYq4PTiqv
vYv7eSweJZP3RgEGOcdLUp5gkbMm1MELxPM9gPMSskNxVbYYGlJ7lii5yGvjJHf8NndDjclcLd0v
WRQ/Xp4Z2JmNdJ+MC9w1Py/2Voy20Llu2BYwwme1hGrm3lunIvRkUt5N5RIZY/nTDtrJjvuddDo2
9/qNl7xZ9tJFhJuvyk7d9fSGWRZZNWvYLGm2gwNMDdUYjp5Paeh8Ump9cMgybzhfAAJtS146zhj0
Kt8Vat27evujL/2da5XFLfyHcjvb664zWi+kVu80ioGMWQ/Mh1WS2Azse85QFz/kdCsBZG7gcvu7
qTSihDY4fz21ILkHcAcjxyVepd74XYv+2c7Yb+JnJ0k500CnlWYfJTML5KSiwWtpnnp3Pq7JuN5I
rdw7sFhPJGgjkZp3rNfZyvolufi5vCsFxYOjnZ3X5INGxRB2XjSu04G1HGKfPmykUpDaQM+v0EjY
fmv1hXXWDP7B6NlqY6AOyQ3wb0kfoILzPN45Ls/lWQeN4dVwIZTjX2l58oN7OCxQCYu23rPr3ZgA
wqa5gPq5BL0P0LBtuABI7+Y7FKBnZTbRAhQ+1o197JZviOXXqk72DaveWHdx2Ve/sjEOoKeHBfYo
jjFwOev8xRL93hHci7K6zYvLok9HgPXg0wOmnXcWjUBLN0dT4n9SQsOsctfJU5JybTWMgjjEJo+H
sX/uZnUi9MT55glhlm4PZ9dPL43V7aFuFM+D0nkL3vqr7u9KeA0N5n3T1GCy+IEFnhu+0ovefIyl
9uXnCa/+Uy2JDjMZXZk5G1jCy2LuiSX7uyHVnmhHk2GcuSYhWq98VpP/YhDDf+SeRJVjlwoNf7yG
4LqLC+fHATai9xxpYOfy9E0pfLHMOaiS9iFNumbZdjCpN0K9aA3MewGXFLRTtRO1LTlD4xgkk6Iz
UHPik5tOuykzix/53YlD0Cddel+mYK1HgI1duiZBna7x3aTqF+GlNwOF2DDp7B2XmruJEyCzAHGv
xp5Xhl5/kKO4Ur13Q7pZOzTM7rgh2n1OJ9caxDq2JYgZqDMwdCKq1tfXCWsbb9p3RTBrGzdGHPqw
/Ad3F3e8yEf9xu5R3ACeeXvSt/Ipm+TeT/eqml/X0rkvDCqftNomY/I5EpwYTCzo9dLDa3DvXUW2
SyecZcXduCENhR0/B1WXOZBkkByCVCyBnXH9kFd2aufGN+xd7K8IPUJvOBOV7VMNetrd4Chcv5RX
+xAW3WUkTTRSEkkmKqIpcNoaF0IhHIli2yj73La8Ygwl7upymd9Ws1t/UthAF/y1bljJdcY1FLYo
v/30tC7om5l/pGvgUKBGEK8GAGzkwdKk22yJT1bhUhfvRG01bQW9osIu0OxLV7tf0V43PhTVZ/q9
zuUlBaYtV9QvAQqXLRVCSQFj2njRiCm1rqRTewTb3W4LTytY4Pgnb05OGeuAxEdRrbyXoZy/EElv
kureH8SnBCrMy+W1maFSll4oBxJeIHBDkoHOmaWvtofikm46uziAztyzeL8ysvXapHyKp//EzyGB
tg9VOAr9EfHilh6saIYaATOfOYHBFUJr0+6Vh6JItrsN4ktTn3DvFIH1xLa3/tJ/jWXt7JkeIBb2
KsC+s+/oGVJ2PQW0e9FHIBysJOT+9oY3P1kkZoK69GBO9/kZG+k1aPxda8oDLuonDoLHoWY3ITub
isNmOaZTwZngpcFKFLDJNy91IF8EwI4Tzy9MBJ9+5VJPCORwXdKwF/e8Vs6CP9TawxTSwgPXrrXB
A4pxM1Fme1Tz8JJbWuCQy1qVkQWiNX7IwP+KZz0a4ux58IfTAIN3A4T1FdPZtb2M3Nv+fuHX4sg9
2G1OHO/SjdKWmcDmeFtnDu9XPewhtQRY1vKwKKqXph7852wZ+pNle3u7dOegKYYIi/ztyq6HhhDc
nuhB/ZZU+4ujrPeKdMMWOMVN0WsfzZqGxB+fkmZegqz0AyM1voceP5DVuMduvG1MTEduu2/aRg8I
am0nZd95btI+NnYVoQ9NME04nSpX3ReNF02r22yo3vpB++JHlGbNI4I6EmTMZqP7PLH8gYaZ2fwA
yonutFjf8sKAAJZF7n0u91qOTN7C9LEkqOQKNoblMXxY7lheGXPHKdH+sOmGCmLfY8IXy6O3goNo
6zPjvWGXWuBSDiP9qB+GiKwjtZu5G9l1/DANCqnPfJgy8MD0C4gJDXawvquu3XvT/OhI9ao4uBc0
iQ4YaS6yUeNd+YUdQRF9kvWp6sp7srnNgxQuMvC4b204LuNKB8fnsBa7dHoZBulet2BuN/3qZO/E
2Ij6QTquN1rSPMQOCnRb3kG7Sb7iJIWlaKZF8iu2QFNRRkbxrV5XxoErSkP9Axj60nAg2UAvtg7J
KP1wSYlbdoap7nRj1U95zrUHu8oOCigGL2VVDIGwPf1QuDAYWrI4W7muJAc54tqKBpcOMZX8kZ0w
UXMBp5T1bR0X5tS64uAT+L4mX/+UdkLrgq7HxoGaWmp9RTPvsScUuxY+hka/5hMqqsZAF5ufxVw0
Lx2Swy5Bko/82E13lVSwQW26HOx8qO8YYY17PEfTHuSp2MtmTPjuS+BhSeJZTzi6UBzpXWtyqOyL
+SDAUgo+v2bMYQcuzpgEEnwYeAwIy11sxLHJYx40K6f6XCy8NJy8PvFqyalyytZiO13WHFQODteJ
SozbypHTEaIsjCnMSMs3hEU3AE0yH3gC1Ye4S5bDWMface1BObS9HdRdG7MwSM1o0el40BN3fslp
8TuI3JxfO+VSQAdnghcA/8wHBxvej+Q8BS9euKjvo9zD3ZxvZ1ku37nwGXoBZoULHSmKxo/YQ0XN
mIJqfrL6lEOUCYnirrueGnc8B7G307gePuKhc3a+WPJPHuRHEGhAc9ZR37NfhvnKm2r+ZQtPvfbj
KHzApY51npx+ocCrsk9IvboC3mvLPX2H6V5vbHNbMqp3GZbDToxosNgTmX8B4Xu8D8tNkmYyGvjy
we92VaDHGsQIY9BZIrmjQLlkVah4lDjWI0sYCZBmFTeO2bufs1lmZ1xdfF9EcLKdrystUqYuz+OU
1Fd1pqxTmY45ZFP9CjppDpcB62RoaTZ/zaTX/b1rK/0dJM/wlrimzjO179d71tgMJN5UFp8xnA13
QxMvbBhOt3u36dEBs8XaN3SF1xcRG0q7XowLG3xrSgIp+/zQUNMHRL3Lj0Krs1PG8ei1z6flAMtc
XGlpGkOgkT6Wmto05dHiUzer1zd2VNSt4LheN9YL81O9URovGam7mOWrsMfZIXzn3hBcA1XrP9AK
9GGS7GxaeZxQK3eJYdI+5IGH58DReeWhlz3q69INbABqt/a8oAA+c6UwgPQbOfL239Bunf3hath5
KZYIBvnx7GD9JBdKkmTjMtdXW6d3BbNHJSO/14BMM07vcG271jYjev9QT1Wy0/lWFrGMwAj7YZdL
AqXQYwGqkxPR5I4CkCxqMdBuyy6h+s5zpw+vr1/G0TfuNH22OQdUV4U1XSsNv6+ZF/02931KDECs
XGu2+1DbZVR61f0yd+OOfAEtlTVos3iHLOtezy4NHVtaI4fHuFLveWVc7lTElUMJx8AOLBMP60ZT
bUr40xRFSBMQdgFvbXdqtj+F7Bd8tCxfr2NR+TSOFaVz4oRshBXYAd4blon4no59c8RS1WyGmvYJ
p/VpDrZUpb5JiLPzXF3S9UfughkLUHs/6Ry1TZNZisMI2nGi0KGB1xYU2pF38vBqzo3cIjfbwdpU
7ZPWNQrIHX/vUcYUC6WaW5zw8o77zIwPPelWcuX6cD2ZygstYzTPlr1ejh6rNx4mG7/k1nLlcuxZ
VPB6zVV3TRs49cHAV08mBETQ6KPhR9gxOJUKYzVYqpAXZykTpiVjYIVDCvOhvmvdcfikNC3ddhPT
cOY4VEA2deg7Y6QldE0106kezOnB7Eum+8HS5y8XbNxGFJxDGJhzgXshhr2S8RJHIsybXxjrk2j1
Ogg/6xhfnCoiuZ7LZMYh2LEuoUYZTJAa6vjoLPUd8SDF4aeM2/sCeut7zAwG0X5ogN9oMwWZMouv
rEvRIFr9eAvo7Nkemid6plgs9vG9McJ6rzTT2VIGEcCo4xc2AJJxL3Hq2oB25VqPvblbWzm9+VKr
T4XFpq1wi6PJs5bRJn23DC3ZT0X75pTZnTH351EaPzxGqBxpNxxLmcOxkrYu2uSCz8K2oTro3Ssr
MP6Thb4JaRQhWRwY31nGtVRTj1M7gYbXQ3BkE0W8cpXK8tS4b2ZtP7JJMnY09Nkg86w7av+IY081
GR6XSHet7dNJPHcNVdzxavf37Jnu0mqOwHGD2j6D3XJPcNo/Z55/QCLY99J10pyGSmvuNY1lekfQ
BYcdv0jUOBXhnth5Guxtl31dskxRYkrzHfwOWWn2YMG0ju5T2lKc0mFiGfTzwn6e7hjvdu44OQi/
/Cps80a3aUTjhD1sB7xVtgDwrDBifwmuFcVTeUuPwq2ej12YYC3zSms7udNj4UAqwyOkHsZB90LT
nk94216q1frqeuejz546iccNf1i6jtaucF/qAgWC+ld2TpDqgjhXy9YQH6sPJEGm7tMEg3ehxwFK
AVY7UKNsEVdslAbLlKzbqH7a1uzGRFzfjWz5xk7tZ6VCftRI8ESQqC9lr0fMzc/z4vJeL6m8kU12
9KeqJMEHPzGz7QcwkJK1aXuehuFW+gNo7oyF12rtwGDQg1KYOqy+4lfSjS27SPdh1Jtsn3NOO7Fv
2BOhSq+xBdsRPo3I0ip5R4oIDr/f/rJgNO7Xuq7uWBA/zJz6N87IrAyL+dER4rgolttN6vphrxtM
ydMeTYfKnpqWz1w9F04SMRc1tKCUvybQJrsioXeMN1OmYyKttCcLTsOBQhMg7HDg39gcXA2Yi6BO
Tc8eFV+rO897zK73zVJ/q2FIg1VOHNHq8qeLcbPO+s9cGS/0EGOPtzrcODZ0tjQW6a71kjxio/I0
0Zi10ePmPtZVfmT9vF5rqWyicqLI3C6wSrqOO2ybzjrVy/zuFAVtiwbfHNswjL/1mW087q8SbpiT
Ys+abRtsa4d4hJhxEEsZ1EDg8W4Dar6uB8fCdQ5NovN2uiX1rW40fHPU04z4fPmeBbuc+XWhvmBb
jT65t9W81jogYbnmTffzYGhBrzPFJv4C+RteBpPBspkHSHM1uQreuetJNcW9VKkXzrF5ds0GTHmW
me+DSKa9PulA9auYpgef8oZbwGwZTSzkzeCHtcHcf3ttJw6rRjvlso75Gy/ymcRM8rlqMn0DuObd
yE7uKygzm1hzGE+w+MEdpTNeNUemItyCMkwlzc/GUICcB+wS4jxeTnAotYhEwRbNm/R9dfHvh4bn
f8wNCzvWHhorKYQx31que4GHep5+mTyXmyJ/BR8b1chDMH3z/coWhycaGAeMAWGSDOLadLhPFQjK
zs6/zSyJqoWfmmPexp1kVFj5U9P2zqGAU2UbLKqN3AonTeOXhHtJY46T1lOqaUQgkr5jH93/ZF3z
uuZ+cgJCscWGbOCo4qXCCWNjxWu2M1MDM1p2rDAUd4Zgq80jOmHCxYIyvgua7jAmdtNGVt7TOllf
o5teaVl2NDJ3DzGf2k3OVaC9nLrbJyAKabBpTimlSzeTbsgg92PEHJNHta9LyHntumySKq4DPfV5
qGX8kOyuakUOYD3gKig4tQ5ib/gniqvKva2K/JhLjV4YhXvXUfkZOOeLZs0/qFj8uOutQxUdj/bL
CSF59VkwDUMB9bdsOepP+mOapfQ8aVagquRgN/h0Z3klK+NatM4uQ8TaoPpdQZc58mKkOBjgkH7R
NaNeACnNIOCvLuoGdcZsHHUfhKQZQ7oTL91KGS8wQxKfszCOyCFnzS+DEUdlAG3vTaJub0fgHdc5
P0lUOwo3N53ruB05t1nPdfbWTT/kPejz4dJPjDXjlJKKX33svLcQS1sXlkdpGQhYFQtf2/KfamGV
R6G4Yc34xhpXeq3Sj1pv3/QZWaGUKqScL6CzvBkBqvWNQwS0SOwIxAopESZM39A2pjVA7eV4xrGB
irSajxWdcT82ZORKvoeMHhGJm4QVFSUk+lUf2+Ue95/GeZlVQ17rDBBYh2n3DYURTU4TdNm690vc
tXRG4x3XwTQy9t+Uc2lsC2GgdKXzcSZwuEtAJj65OfvlaTWSrZa73a3tWF8DasfYabuLxDlS8RY4
pkzwChvVFnL2u8jq+yw74c4M6VnSt2thM8AU9bnhWzitucED3HDOBi3i+ZLxyqNQkRRIj5z2XHPd
AXL8cfSvbGynzx79MBJuzoff6VSKbvDw+zdY9+5bEQe5a90StE6QRMrn3KQsyaadIXPGR42zxn7V
ax44w0fL9QXPx5+eLRayGQBoQLvOPbby/dpDXdHrHTtVRI3ERiHn1T7zHNcN0ggplClu1rXNnmha
qDeQxH6cNao6fmLo9hBeKMZ6NYmfTYWHsmjG92uJ2DjPxrGJ1wegoPe2nqA7I5HE5U9MkTMbbTiX
+jrtxMCxlVfNbcND3lXVDqAayExghf4ckw6SV/FUXllNyfi5OgNAz3IPkulAjgw8r94VX7xQ4mD0
bRVVWrerU7br3YVZ7ZukG5lOOBzAaebWIrRZrw/MQgH2ZZ982Gpv+9aut3UBwtt0pzMbYNZdg9rL
BDHY+Obgvy+T/8feeSxJbmRN91U+4x5tQEAFFv8mdWmtegOrqu6CVgERAJ7+P0iSM62GNO65a/Z0
TVYqIO519+PGRVkz26d+/iVq9YWXqyeHBjjeqgB7/jWK0JrMzzazFs91a2+iqTkvORQWT7nuT6wQ
IYUoIfN7nzwWVk6tBZ1wSUc9lszqd23TXQTjACOmeeJ4HcvH5CyoMQxY0XPmo+DXVv1RVNgRJiPa
d9xCcPoli1Q2sfR3o2klgA4XsfXWZ151IXoFebR1zsyo76lfwcswxNug1NNnzyzUU0LEe6+h8ax9
lkILZOvQTcbL6GTbkujRznH1Bh+IpliUqIyfnTrFF5ohLwmDrYMp5u443sdLDbap7yqr2irRfbDr
RM80Mey34fQAeTX5TKf99cSwqhUL6nrYZoPBOCSbM9l1Z6Lur8v5JQIAWhNxM2trZeX+DWu7vR07
+z5MtoszRvBZDG21H8lMMJlOXJ1bubNzfQJCON7bU7sphuSyG+SqGAb+Q3aXbc2tmYwfdoUr5AEy
c9ZurOx3CPBc/VR3QabtXHGNJz7HOu1mEC3nTCwdZdRf2SU9zPYjDUOrCOEvcO6IEJ52k3kax8tR
wNEUWNkwpmNzQ/IuO0jj2WgKdGVrOGt9+nyzaW/ZIyel9jytQuCgwUYOfXtCMnttDAdTFhwi+ewl
ct9N8fvUTlSK1GzXFgYsaRKucXnk37fs8rMqzPe94+4IeK3REG9F2zzFU0OlWES3p1yiY82GG2T8
YUdcZSMbdr+XnTDjr1Thka7C0hR10YnypovWSvhmUezdZNGTaQynmcVqpbjhuKl3KSox3QJUpKSv
rioBSRv3XdESZ4q2dYi0OzM3AHHHPI9sIM56tdQWzuDtDXvpsu5Ys7u7JZhKTsGkQoXK55LEtz1i
lW/nPWz304LYJ/joVZgXr27uPA3+dMXOLd+M7Pa98mxQzaEMuHm5TXwDGTc00H+mceubE3v6tJ6+
ipDRKZycj5GgJW1nXO/rWzPI7mb3NCg7iqDEXVIOlJzzfDD6M1HV7RaAc7dNswxbRLVHaoyZzg3m
aMkne+L+uC2b7NKmsfSh5Xi6ZApYuLJOcSLn1J3KrSQbtgKx/t5ycEpUdhfk851s9SHpJTp5EVyk
s2zOG7NPL7EkzVfVMJ6NYuaoE375xlV3/Xu4+P/APF0TFuna//ebtTjhf//rxVR3NKoJy172pJCU
zJ+QUXUwzGFW8tEIK9+9mrKQgniqkbIvpa/yp4bKXW+dlJN/Pg41HfMYMzqx1TlS798YKrHYff+b
+IvzLiBzD8RqacJYLHXfeJyThIN2QWsEnRFu+xrkIe+0xU4wX+VFmd02BXB/1vbynqr39k52tt4h
XLbdBtht9vX4svzru/xNmNiP/zed9Fa/ll9ev/VdHn/gD9+l+UkGAYweEhWQ0+Ei/Om7FPKTxNMP
O8Uy5fIm8iB/+i6tTyaWSypPsDdDUuBP//Vdik/8ayg8UixBjSXz/k98l86RNvLtp1n6Hp8fvKGm
JUwLEs73n6GKIoyJXdVdl8WcY5MAFImJWeakqbV6FILMcRt4+WXsyeqmnCd5oS13fDNLQMRDCnWb
1rFsE/V2e6m6YXwRI1XDE97me7ey612v2+kE0HhKOYB1b1jR/EC0jrx33EY3Yd7PZ/goXYpIjREp
Z4imnQcpnhbjrDuxe7bwPob3c85K8rTo0MZJVmFZ3qUGfsBNDal328Td8JzJZiJPjAMJ5aX0yc3R
kNVvImcW3jr37PZKqEqepQ2nd4xybXHq9TrIyTKyLcUGUs9yB+vTR+jLl8nE0RRD0UXFVtxhLl4F
tCZMKxTt+oYeNy8+6cy+f2wJE0PgdybnptCZv+dXaS/Ig7lLbNS6JgzvrzvHYpGxsBO9kazXKis7
rHeNORLmTKNNV1unJIjKfWgnl44Xm2cp+lth1uO19p9pTL7uEijLKaOZ1zQfjf2Z3hY4iVqf4gZ9
A5N9bpftlvLiuUpoQeke/MJcu1lPzouQLii5OzMOvxhhMJw2Sj/jU8I/UQ/iSjmgsH22iMpu/Y1I
vTdhjvK8ZWfKS3UlY+duDJp66wz9js4GxIkwjt6oQss3MV1erkjVOnb98dUsui+e19JMDS7+ZXTb
l6QJTrQwTgsVQeyJwvxWWxQlohJVLOC9O69UH85sPUjLuQtd8zAN1jZTatcuYFjQBmrXiBbbYmI7
w4oOE3SIsFK7tJY1btFQkLp3bj3cn7jqmvNU6FeSchMVluGhGSZeU05cWmXzfigcW5zRzAfYBQtN
m2r2xragUWOFcUJsQ63MjwqYUIMpw/EokkVmGuMFomtTY5dVe9dAsxn6k8bu0kftsK0dubpnMZRR
bIzHvLKR9Hcq8kEbvDRu1+NrG1qHjQgSWTXJVmybOpbr0XAUatsx+eweU9DuMRGdhFNPizVRXbb7
ND+cW03avhqmX163Q8Qyz+6jEzcW1kI8gRTKCE4WjfXQBhNH8cjAjIOK/Ikbc/9vov4S1x//5QfX
PhEYzHTtQTvtkxDOlh7DW1tPmyISdxQfs1iYOHmL+qaPcrqBx5bBLsjas97GcUUU6MWcYFkIlzre
Ki7wNwSnLWVI277u0Trj+FBTrm33+Jkpop3WC9Q+g9BBlA8NnylvFxOFvCwyZZ7OdiYJ1kXVhgWI
i8vRYFj2OTxge/Jh1NT+vhDtFf1cdMKwZT8vERnIGOfnRgeuoSiBbbRGMWx9g9LluOhpSaiiuyJO
JFyBUdwbhRvdmG7AMT3jpcTWPu0CX4MPpff0S55ET0WiToz8o5s4cjFQNFviQcZj6dFKajXBIa6b
p7p0xA4pgcuTbR0yEoq9J/u9Hnk9zFS77BjqcT144BnDVnIsp9tnPXckb1at7L31bDsHLGlyZ5UU
X9otQAwavv1dH2vgIfUsXqYxuI2y8kBCk+m5pu2yxEtcZDdVrB0mMW8Tp5s0rro7nIzBGmv0QO+0
ZHuLA51TaLRmIf8e8tJtyADRJUWKMx6ykwkhG3bEY1S378TQsresbA+pchowT2I9Nv06LJyENggE
EOFeJU5/WVrurUHhObL9gMHO6Q+jNJ9NxdfRDKpDgvxe4QNnbTlusoGzWKnyQ1mG7iUTWH3N02Fd
Vs3JZeHamD7Aih6Mxe9QSfs06qaIBhJ98CPLPzhx8mh686bqhHgJEqF5x/04vO/KOTptCyveFYkI
VqNH+GzowugBrMRT2jj7zoxxBXsU3yPxa0s65aEWAKu2XGzpmOf+eW3btf1Q656ruozerIT0sofY
MMEmg5qbMq/M/rCHaUtQnI6Gdz2gdM+WjFeic42TOlhWdGNsnNnmYPavtC4VZ47Vd2/V6Gk2qMJ1
30uBqIzR2yHeS7uoDekjM+lgnBt/n0Bzvaw4kMoLUVXWQ5/RIzo6qWHsC9O9zIOUdcaANQXZOLSv
R4XK0SllbbhyB7vImNSJVm56RksBClNjY7urgja/xMoT7zTtW2vCzzlfzNbE1szWcqREYmW5CYlt
lO39KB3/qY6irVMUl9RcHFSPf5m99TjkBwtq8sGe82Fpus3ISkUDMrY+2LjDDOIVZ2hf5oYYhAds
Y6S/Kmkc4yA7ne6oFAp3Ps+l5bR7porGum5JXkfABfGAdOwhvcduxIfOmFzfzi2WzbB9HeY02YVD
7T8Y/RTugAW3mw4P2qZiYj+k+Nm2oWy8x8jMqlfDzuf7SPoE3sOhuLBJWT/SQxWfTFlp7B07iU51
WsWnmQiMSyNX0w3u5folmWgZYRe4TO/dJMOTzCnQcnTn3XbKKFGRzfIR/kD5FpO+vUtGAGemN2L2
dkJzJwsZXgfSzDdeuRSBWNP8/u85uJuWyUcsk9D/PgfffS2/Rq/5dwfh5Sd+PwgbcDbpwWROweft
uEQdyCb9ju40LP8T6aJjtWPAqt12yZ7+yen3Pnkcnx1OqaAMj3TOP8mdlviE1BIQT/LgdElBpOkf
YPq/T8S5vu053hKsFI7jA+60foi/VmGZjJwtbjxU5GcYafkDDWOQ4TlGJja0ejlySfDDvwl2Lofr
bw7fx0f1OONb8KsoMrSX3+qbAQ6z9AQdNLgZKFxCgSiSu4YS6rNv3oZfDKy/fJAlKEn8Dr6e/OGp
NXCvZNTJmyxynOfJVy1tQRi6/iYpuUQGf3wqYAuZiU0ehqLE759KL8MG1ry8Kfo4FysJMufGkcmw
jQJtHszS//zXT+qHtNjxlYOlx0cqEL4NUO/7h8Parf25928s9n1n5mjfRcwl522PL/evH+hXr943
D/QTWbgMRG9q/wZdGY8jHtWVqYzsb5Kfv/r0+STfAtLXSwruh7fIw3tawMG6oeknuOUfsTYY9Uzx
4IxNZgpSYiKOF8Wbv35q1i/fMx8KKt9IqCQ/Bk5p9EmmOJc3bWGrjeaACiyjw1PJ3tXezRVLnV4F
IcwC9FxXtrAwoJ68JRE+kpUdEqwYqYI981XQUMGcW+GGIi9Op3/9W/7ytZFgZyWAdN/+MevbK9U3
QerfVH3T7sgN0V9Np5RPZ4NMPoQ9B9c1icJ/FDA+Xg7YqQg+Wix4gp/YsNRDxbS4iZsx7axTQbPE
ZsaE8c+/mOyQ+PJ7kmsibaXff4YpbBriqTdv8NnD5A85lCSql3+zJALC8dM3k8gnD8Gll/ZSKA/f
P0wdR6lSdXI+YhBwt4qKpucglXl1qrgbVkudBkf4HGGu3wzC6tOtVWJdQ1OwrZ7DoNl8YO4IaWsu
SvB1LT4sQDElbwlNlCSDNqmKw3OvmVmy6mo0iLog8t/iocrZiQd2eI1CRRcI0/GIGTlI6gefVtEH
tQDdSFg16iMeWlw7biTNAbqn3S6wDJBsK4oO7KdxUAMEBNHR0lXjvZGFY52YgWfTIGj22KBNnNNi
A7wY61rXEIfjGzueR4a2b+pRhmJTVkn26lppMjLx0ia2riDC7GVj2w+hdqitmozAvlU2uUbidLXN
qGWp4mbp7Jr3GX8Br18rznAtMKnPngXulsNlaXIsa/B/r5uW9fm6mhL+SYON66sDvA4PhtUZ71Ev
xg+Vps6JLDukVFe77rCW9Kbc8ToGJwBwCmIScxFQyEZry5nXVFVxUk1xd2/amUh3UdmFJ6XpY+Kv
W0RLfCFxQ+NiVul4T43osNgb2wwyjE3nZmQgNG6TBoLYuaAUnJWOV5LbA1/E6TFqlfFVjRR/bRTX
hEPgZSmSde9oIrOgHT/DbKPhqQjGudo4jcGSfXEKkJ3tyuDOTtzmGiR+c1kVPAKWJT+/hxwX0Pcn
DfnATQWD1zigEcva0y/S0P25lCCvNo2dqet5aF0MXUH0Ggc+y+E0jUsLX9aYPVOMW6a7JHMHTKjO
2J8jmQ/ZlslWIVPNRDL3+E0z2kj8QGebONCIrLHJfqD2PMPY+ZKk2sb1ovI1sYaaKd9IWrwys67f
6IDzOeBObnVJFRypGjsbcYf0QUx955z6JW/vnEXv7jACnnLK2s/WUammd1MTYQGnxxHVHnG7+HVP
0GaOU0pefEcuvWKNtmliqKzwssp6kV8AUsMQV7i60huZSX3XJVl33tiV/QHhw5uuM9fSZyLK9GVF
aBMgPoRMGlpKpokV1XWM5UVv5UDo5oAG2BIxlRFWh5axS905ZxPlaAcRlBmCCBc2ppEBlCIQYnol
XzETe93aGrQIKZurOPdP0cigGuFP/dCyJKrTkDXc4ajge9MCYEy4rySIvHlj4toP7X58T0bLecDS
1xI6bJI7X/s0hgwpMtdaAOZ51c2UPzh+4d6gbSdvwVjIYZM4AbDLNKiyk2rk03xC6GC8bEa+evuk
dKqTvqiYH3iu9RsTIG/QTHPtm2mG0Qu/QftU0vvmrT1YmKeDKBhnMfwHn/FVhe5qGhQydR10hWJ4
66eXsOzohxS8ttGqiwJkBd8wzQsgXOpz4szaoiW+SL9OvA3pKrTK4Z5RqHr3MiN8kaVssL2ihH+u
W8t5HG2EnRVlHOVVWtI/gg09Q3bDCA3Lg8ZW1163vOPX0nBZEhmln8BXiuML0eJzXttG6HqYLObY
26FkKhbs+JYjCtcwGm6MyHcfKswC92a+fAZHs38cW+a49dTCj1/BIgRJ2I0NHCA8YvqRSrcQNw/u
hT09wV2C5EEH275gUdySUB/iC9NOaDP3DelOqDw0/60zCE9yDYfPSneZmyxJAqwuxMZVPG4m1UbB
hhtY0lH1KfQ1BY/5ja6mCe+Ta1jnGJWWfdFANHLbA0XFTGMEUUBVdJlhvNNDfpPxuUcOlXVeblXn
uNetpqsESOGyzI1ocz4dKK84AeDky4uRK3n9uehVRSjIEUlo7ILSsLgCNRXCkg+7yC2Sc0kApl0J
LscUqdbaLfqZphil7TsX2JFaV2YrLlGFqRWdcKNCkiVZJ06NwI3bizbPUmNTdiXfXLcWlNf4/Jm1
AN8KIKKBRLb1UeuXmx387HUt2HpJPSf5djB8cWbZif9REo1w4KOk2DttTe0lOK+qXeVOU69JaTA+
u8lgnhllKlDg7ch7UdDBzzEhS3JCszcAjsOV9WXIjPYRq3nggqee5g5jhInuWhS4BMp8+GrAfvrK
+dsh71ZicFnX5FT0SR9GrHqMqs3HLQEs56YGhIrfmZ2LaT3KpDXvm6lJib5NhJwOjRyjbgtMCppr
bVesbY1YTeNqManmm45mqGjnEwP/4pKqnkiSw63CToS9bz2y1qQHUYfmyORfZ8bWk8q/zJeal0Mn
c5yOE4E3DHhoscl2qLPcXrM5bZ7IhfjjRnRB8RSSBOtWg5/23VlIPRYPEYDjW5XO8slyvAZ/eVPU
HqsdO4b7yf5B0NBUeq8jbCxYm2x98B5lLZ7RINK0eiuvC4GOT+w8d6OzWG3HrrXYxnhZbWzN1IlZ
avS9x0cRl8pIC3MevtvYy1YdC5GSDlbFdwdjaEPKVKJ9bSesHwj47O/tNQkWoq80pcfhyi9s1r5u
okncZcPMToVMNZDKhLGCrHYSaThuCZ/6LS1RPXlmG1wvEOE8atYpsQNz2d20zYUpRt3tQANKWmXb
ijsVXtEpPSRh6RnnZo6UcjpyKwgwpWXpeFK0lf3kczI78VjVDpvO8NSzyVFBr2BHRCFrel/GmyFK
WloEjVAF9wWEmLK+mi1KZVdFoVw8HJb/WTSaFW8I+I/zCZ09a2llIbaZJT7KiYksLTJEgxbICnJp
cGatAVzYy7EV00rFFsyhKKxa2XpAJG/DwTF3Ud9ZAIxdzntrircp7cQ3VLLTtDV2Wp98lt5Ql2x9
jL3d9wc4jGzKRkvIvZio9LxOJhvuBCN7POPgHGvjoC3YmZ5h9/KgJrT8dZNInx9qg0oMp8o1zfgh
hPsKC9Sdg2JP0Coiz8xNpNzlnQJ7L/liOJva7LirtSqRyfsgAQUn5PBCUW9JwLfmHhN542CmaWzi
HmImTU0o2TL97GpKs3Pax8vTIaqM4WScHRJuQVCQPNWRoHV5qcT92vJCZ/wKsWIP3dNouabKq1Zc
6t3cWlMzYJ33tYdPEiEqoCvS6nuwHkUd0QtkNAxixA68q9Ti/kp/6Zw/ZHOQBiv4GgbXZZqG6AzG
qbcdZWzc4/Dy1FnhDUOHBSIgsz3DT3zuE9iUv5Oo/tVff+OK983E+BP35iH6SX9dfuA/3Bt2EoIe
KYfWGOYU9gT/KYxhzHNs6TmOg3r+X+yN84mqJJPbhO1TcWj6S1vSf9piPjlSMLEFoJMg6dAq/0+W
TuxgvpvNJNLvArG3XH4PCeNS/DAC6nxKW+EFt9Bd5/JEJR3gcbhMsUY3G42LKSJJ52kg4Qatx4o0
uSsuEFYDg8xDFb8Y2ueOxxyFLUZZXpLsO9HnEFMny6fI2Q+48HGB13wLiwjbh+FWbYXGMOtnrlfu
dIJJaPJX5LRMWryDhDhOh4q7xTSLswVuYfE6HXnAEVIq9grHpJQVc5AJ5wa77jyEN8E8ez4N0lQQ
ttaOMvmyrtfoQArTHrlw0ohVDlHwTk9RnJ9FbgvrefAKZ+S6NfGranATHiaoNLlTTuSpvano/V0P
ehjSlW5FFW/HbKZAJ0o6CiPNATg0BCmreNa94dvEOjnWriNhGbAFRZh+mHB6nxsvaS6zsaAZMhIh
UtyQRCUZ8rZfEqVzLr01Zh/V7HCd4xOaFHiiFQwwHEnC1CnEn7Y2D8HEyAsDIM3eUx836AbVgylK
h11u7bCy2Z/tVDQPdd9G61jS27yTc9j42yoSYoEg1+k+Nx1ej4buy+AsTSyy2yqnAu6lF2H2DpKU
dEA+N3P7lGitgxdhGvVLOuYcadOI+9NmioccXLbl6O3YFe4TZMT51R8TPidGXGLKyYuEy7zpoFIB
f+D+vtFuugk18/LGL8o5XGWFnZ0r3wLMugDraTv0cRCupWgqKnPnoL3SlKmojeJTH28ygwgVhs5p
PvcJLjubBrxzdiAt5oyboaFaZAWxcsRH13KvABUj8Qh5vo2gHVglwwafLqvfZUVWuWujNLxwg2PG
DlecRmYsWpx1qelDJiY1X3qBhGJU6YCdg03ALJ3a+OsyytBPEhE+w9HFrXBNqMVL11Ib3PGDCBQu
k7iWl0oQj1zpwAjUZgRwHF+Udpq9WTQ6XsP6zIs97PDki2w7LYBklDGnmxYyalL45Dw78AXIS1mh
uLfAmTYlzuc+tJl2Y5gf4cuURUH+ERVN7uJ+1d7cn0RJxKdjRfIIx+jcu95C+g2C7MLIM/keyR5t
q0e6bPcxH7eO+/QwXeX2bHvbaJ6UewHomvEtrvrhmcyWdxFUhVXvTQZcKB1WSaTeL4yBJIzvKJz8
yZScikKOXwDM+tB1+84VjyQoKU8M/DpGkLOAnJzMGNj2tAt0b2EX+/fxnLC5npFPb7CSsLOB5txx
KpEGBOrON/qE5mtjPIhaRCY0hgCLweyOl3JMvGxXZOiSTp5B9ChkNN9rjZBJqYAIPsw6yi6DsJmn
CyaQpuWEIDxSOYl+MYdYcelqgn7Ci4gUidHTD0FJkctY+06Dw7ip1NqK0y5f1/Qlnldl2jS3RFer
5dBHYwnJ8bJ+cSlgZsfRDPZLDP70qSlsEx5wDlKEJmaPtnUZmt61xvZqsH9R5MLGGkpPG7jZQxQQ
Z7ykEquBMhGoHCsDmhG5bD6+u1z6iiQs4cJpbdXYVvZW100fdWVDST53e78fvJ1vZ6Dcsa3r4pap
mXNRT9P4K31X1ZWfu1CtIhLL+DpgSicb2fXFRYouG4PUb7nkYV2crqIOGXEVsjbGMByUNpudUHHG
C12JSRylASd96cRpuxhyPWOrEjRbBuIQG2JKRU67MTTo9QNJM/5/io7A1OeR6YOD3SBHLvWgefRb
wBaUDHQXj+8N1/lnm7IwfDmFdeuVMf7MFmboFgrv3F4TpHFKtW5tFR0qA62Dk2sSvLuU2Lubyp8z
fYrqB+h3ipj7+PinJRsUhDzc3I07Y6tfwsUuoQoyiLAaohW/kudh6Ovnz51f8JUgsiw4zUV5VW7Y
xOH8p3XL77fjZBvRTrQc5zf4fXAraFR6yoUsA9Z8n1lUolamfmS6H3Eeua08tZeXYIVJoiKUFlhs
A4/Hg39PSr8BSPirk9LFa88J4rVMvnOrHX/oD5HOwVyGA4MbHX41i20x55H/inQmrfX+cmDx2SUv
As8fIp3wj0ocvY/UbYOnWOqT/jgwWc4nwrj8Nat0wf9OBfc/EOl+0mIw0AEj5BTn2XT2ieU09Y1c
JrxuWWolnxOp2Zb5Y7jqR2jQ37wmv5DLflKWlgfxAwBDjmlyU/qBQ4iQ7pNBij5rmcUHLuJMTERj
Ts1ae3+jbPzy6QT0XXGV5LQpfzj8wUEO8mAKXqwpz2ocScFw200lTv6/fkI/PwxTB10mjseGkXfu
h4eZgcCnDOjPdjOA6CjNor9nvTyEf/O6/SQzcHrF50g2Hk6tSwPoD28O85pkpw5sf1ntuqH9FMGR
5zIorE0QG90u9P36kJVTcfHXz+9XD+zawnRtGfDx+NEFm/EBxAptPttFGm7ofGZtZrYJ9+es6bde
Vgh2KF56ORlJ8ze1YYvI+J3myVPG7+HgAeYbw9fl+6dMl4chlDU/N5Q+pg8ArzGma6+d3V3VC8M8
dHRUo0yMoZ/vKpccPPfgWtd/8zH6+QMrgBwwlcDnZDj5UUT2pqRm6BfPfRo7W6+J7puaNVMGmuEf
P1DAOtC2TA+x3EN6/f7pEhiLJz+2n+GWNbuwd5stSJUI0nsU/T7M/s9qXPtI+/zupQUrygAmXdjN
HnRSJrpvv+psVAzNsHHJrTvK15MDfXwThiPfE1nVBThAzUFWxRmyiZiG8NQPIhZUplcQDmwnb7ZJ
QS+ZQs5+rEFL8Gxvoc8NbNUrz34tdEd8KbI6VcI4ICK68RCcqu3Ad2ReDdOMjU2wgeAEa8JSIviC
AMPBYwggUQLgZm0Utta7FNIhzDvMMUuNEPgl59Us6laGEw2s8FlRGHsDpn57FtrWfCHdGWFjnqdx
B1JLwnBs+voVPct2LlojCMsbGRjxExswDhg55pzqACgnYH2TpjQzZ5Y9XNWN1+OuU1qOq5lIIUCf
xUbJOpJoDi6/rt7WE2SDdaGJ72FnLaovluun7jY303w4CR2h7idml2Dl1QqcDE0FBiXcSdSe0L4e
m+sZjgGYGOXW3srFVXqIGP7oe+lDcgCDO07DvW9ms302lx5CWJElw+fYKOMvyixduQpVIjKUMcv3
wldLSTN66wn63M6Da3SXQ++F/XocFYujteWNBi/s3jTSmOxkJxgs7wDrxba5wfpsG2i+Xkv0DUIK
TYfkhn3VzNl1yBpU6XRdGHkeQF6CBdNZxhb+s2JN5tRMojiGZhcn6UtdV0lq34gZtY2IC5vm9jY1
FS55BuMc7tGdroKqG+nkaBQDIn7GDsSbpbLG3JH0HQQzR+bSucPal6MM23zS43QtyPtlQRjFkJZm
M7TYqPkJb/7asNx4VBvK6arcdpAlI795CocBNzPAOh98PWcqyrXDE5BNMoiplXHd7j5nd5zB9CYb
9DEru18oT6YH5HAYO1WH54Mdlf10TR9ISqA9w/am0r2XInGQnSxMoywf2lilFazCMCC9sKqamiCi
w+maQtMiIZ1KGUuLAbDvGrO4jAMzM89oSfJMGooSikGAQM/05Sh5EcReVJ9UViGfbDVENSZmGmjS
vBLRRz3i8rhsp5yaZ9UAD7wSEQ0V7JGTcD9y1YsfJxmLZm0hN4k964livg4rd7jhtuBGV2MdGfPK
asr0Zaw6NORBAQNmI4orjxdD6LF6wu1a9/t49qR93nkAgEjSB4rEpYtddIVKY6VnFimpZy8TZkMh
ZlsmW2v2lnCwFVBoY+B9rt+iOBs5IEf2OBNvwYbPFwnYA4BhoAnRsw6J9e06aPTGw6S7waZmgJq4
q4SmyXwnJ9t0n1PICPY9KxAz/hIUBCPf24TooCRfMVnLIbUvRAVlyQoMknZ83cmhmI0HGjPs0qCD
uUj2nW06+xJ6j5pWDSn7wkTB4UEs9vX9ZFcltZNVFYEWMrDou+eUeJGCiePI4ZCcetfTUXiRHu05
KySg/KZ1PSZgi/x6QPhokWwsasGIsaetV4NOq8W5BjIYk1hT+Y3lxeN1jwINi+goBnV5TdGt44aI
ROmiF9Hah3TUJik25fIoKdmwgCay2RZSU7GoTgVXlnY9HcWo+ihMJYQ0s71Y9KrIzsfH9ihijaXL
1yVhxCAXVHjchhAvyDiWiwaGFRY1zICdsXEiyiFIli6CGdJi4u3EUUgTZZ+UzEkqvogqlLZ20vAp
1KK/sVhFigsqA1kua0MkuuQo18nSLa70UcSz8D4/UpEUfWYuY8ZyF73PXJS/PjcHlrGLHOjHIv0a
H0XCuE3az96iHNYNJIyNdRQU+x7f6VYjeLxUR8mxcVO0i9huse/7iyrJTJcQt3RUeYYLEdkyKnX7
1Gq4x9OiasZHgVOosnnrjrKnl8Aaro9iaOwJfVkeJdLMcMx+R08G+mm6SKnuIqoOi7xqLUJrWhij
t2YFTqsPKJPkzlpE2XiRZ3vT0O9codBsqz4J5IbbnAVpmDoifPiLxAtFdQY7PSP8jkcNeOZh8Jgj
WLOQOerESY4yR/wU+XgWTomz+agq15wV4fUd1WZ5VJ550qjQxVGRzo/qdO0vBJb0qFoXRwW7PKrZ
9iJsm0x/QEIWtXuidPuDCpbuvDUGKBJHXdzjxgra7He9/Cidw/1uNt5RUS+DGXXdNhqMJVIqGlvm
owpfpXKk0m/R5p2jTj8ukj0FGWiA3VHJ9ycqs1biqPCrRezPj7o/6db6TWkXN0B8dAZ0aipekcDw
C9AwgnfAnkpy66LxCVLMR5NBdDQc8K8X88HRiJAVVX8eH+0JxdGq0Bhh9sxXBgPD0qFFbR+pEnel
8k5noAhr99ZuE9h/x6Puv6Prby5n5//tLV2/1l//7/Gr+vL1W3vp8jN/DK4Cij2nxKWYhSW7DBwO
yX8MrsKFYo+lUxKV8oRY/GN/mktB2Acem34sqRZ1Lstk9N+5FWsWzjiAbYyukPH/0dy6jFjfnmZR
Hhh/yXvR9uyjGzCmf3uajQq+9a4DgWM0DXdxLPPHkFzVi1tXyOecpj7XJFjY5rJR29Yx5ppkaWfc
Ie0Xr5WVnsZh7zVbw6g8WLykMFYF650rr+7g3cmKMKg0C87GCVPrCjx0M68EDIhnzgLGVdpnkEiy
qSqeghBLjjGGm7Hi4NTg97IPirvXU08vXrVOq2kPrNl9o0zPeEWVZW9bW3rrcOBbu8upmoz2dILc
ojfs+JOHb97UX4zebAN+eJ2klIvA4gQokgytyyj7zYBfTSlIvtL+cH1XwGnkwtfmBCr3LmlqcNh5
oValVcQHsE/0D8Ve/+5OQYDGQacNDL0oGu+M/8/eeTXHrWR5/qtszDs6Ei4BROxsxJZnFUnRyL8g
SEqC9zbx6feXrOpuUXdG2p6Iedp9ubokq2DSnjznb0iOClji1gjpIAMR1WL5peu4N1Ve1fk2NUD6
r1jp8COjtpdsy8xZ/mBS/B++BwUkxw2E9mHXWOef38MeO/a6qfoB9Sd+KMLwe2xDSc7rlISaNFxK
4NW3FimrtVdG9j4aY/kQFGgs9oplSnk1JN0+Mp/DPByPIbQzNDzFNSgL68qP4vaUlaNzZ5dxehWZ
0L5+3wn62d6MVR+mIkdai/yzcM5wwp/6oLVFbndB9KMsUDoqKaxdYyOO72E/WtfohlR/yE78Sqdl
rASmNF2E73SveqY+ZP90P6SXE0Wq8Ptg55+NzP0Q54u5hRvTH3rk8E542qJYBVeXSlHF2J+L85r6
n581/zI5eQDg5RaeNXAhLf+XzkJidm7xsPqeLDk6PfgFUqAfurT5RqLU+rFACBfrsBuvpNG7ybYZ
hXouHCuu16huqKfJbOJxW7SFf416+Tu39KCsI/fYfNUgku2ScWTeOKKvrdWC3+hphNhZIq7vGR+r
xNiOWPu4u8juOVNGrf2wBIYxHIq8jT6VZRk9GPBacNPO/foP4NNX65o3/QxfmFQaSHyowy4ORm/b
3bGnKorj/sUGX9nA9ZHqqAxv+twSI8QoUSTVDrtV8SMWswUND26xXgvC7jb3c/mIaW9M0nsASbbK
wBPdDn1JybBV9fCJkKqHMOosyw4rzXvpd+5H3OimW34FaRCtdzSShuqqrOP2BoW85D0qVfdYOHl/
SCP8ZSgHJmV702MSkiL5C6ifyYEgcus+142nLQtzxKUzI16ZEZTpOg2dP+RHfvFQcyEOkIMhJ8QC
xpmaHNjbJm1SXUxWzfPQB/NnILPuVmU6Usz7IgUBF1hPdhZ4h9FYTnEf1grsVvdgjSUKyBbmpitU
0cbrimN5AX6plIfOLBFCAqlp7PMi8K4MQYJtTeKkHwBO4AG6KKu7T/xmfE/6FXha00fTe3OuN70n
+5MZCu+Ex7Ldrsayt9bI2Yw2HL/2GNjJ8IPZb75zJewvI22DPyU3f83K6ZI6flgOtECYDRA43rYF
dDMHlOXyMgXhuMmiVmwULaaVnuMTp5RVx+7yh/b/NRH2ekvNiRawqmEiULf/eSXBdtfr3Xp+EXnr
XwGfxGIv96IN0kLBnxatv6wZzBkWSboZAgqT55e3Y6suSP11LyoYYYtUmODWfZd/MctwnS6gIPEj
mJZDJnGSXWkYzNekTbMb5UAq+8OjvBK0387j1wEnsFbigUhEvn3rLChAEVnBc8Xh9kumFnigINva
Owi6VHHQIMjGdYxE2ocUcTBb56aMz3HZTZ/h/EK3xUT83WwPVb4xBVpKCDyX312fUhXCDigorjwU
iw9jU7egW1pOPJhN2vUqRyESDUD0Wrll4bV/6Ekdrr3dhOCrQOqA3ENK12Psvn0pkaDmkBsSQp5F
eVDmiPSLrsVlhan+blQ9pmalXxLl5Ehobmtmz3dySjpVD5do40UWqCYksoMV8pnT7VLN/dZMYItu
XKqs2ChF6oeSI6uCZSxUruPFenQgt95mkXI+L7M9foTCbb1jLQbHlkIGDZvkPou1mpGHVwwIhAp5
lZXoEf7ANKcqD5Ya1Je8NiDa1obxmJPDOxqL5Z6cmqMDuipFsTLHFLBB4KZajprkEodzu+824P9R
xf/9Lv6KHHk7LOAVeZ5waABkvLSGwc+TwR57DqSR9UQxVnxxyHqWFF/hta8AdXBG70pF6dQEvXtC
1Xy+8uIZxPqS5scU2jY4dQhX1OpyVMaK/JMHW/KhSdruAdFcxN/q2u7IJ0RywBCbZAqmkV11//oG
//+s82+cQX/qzL8Amr4mxfPT8/T956PO61cukCb7bxTibPgiNhjhV97b3yFNLsglDzCTS0QFAF1X
Qv4hKeH+jUMQa7FFEU6y0rJeX846BocnB5Fw8mwsIg4h67/EpKNw9XbyUgrh3MRiTK2QsAptibdD
D2Nqn3WRsM2spAuFpBrCvnyM6nLswpt5WVKU21vC9Js0hFPUmHaF/7PZvidBwgxGwxE9b2nCRk0r
xMl07iSYRXtK6sEF9Yt6+joR5oPy/E9ElSevs+Z9h4z/vvHB8HjhACHdb3R6uF1OiGIhbFWDgR8C
9wWwcrXx6u69V8F4GIb5o4DbhQi9iI17P40AAA9eM8MqcFT5Yoshv1LAtw6tRLfViYFopTz+oeYj
j7XjR8MW+IJ/sipD7q0QHfYSdZx1GbkVcqqCcwleMhvwBJ8ds38GlX2yZXFPl4rVOPhoCPjIRSJ0
VRx8JxxP3PRuQCgpUOW91/q3jY1aD9oXw8lTqFZuFMzYZr+Ackp+UB0AMltEMdEhQmTm3qlmzCbI
vfTHVmTyOhlQ22ww91qlMye7WaCi1OC3MKls2qNXZa2jyUd3B1HwXZyLQ+KlJqQId/B2rakQWZ/g
l0/2iAWIhco/5KEXhJ0mcMqqRiUMoTdRpAEh3SRhOmBiJnCyXZGZ+zCUSEzLuk7RC6xAxxtVzCoS
d3dL0NdXPSJ8VyDLuncmEHf0msfqZBiuXA9zRtbYRikpRcN305DmfT9iSY6yMtHLSzuZC4CYzsTT
YXROSsb217wN4FkjV32Iab8rjcagA5NebGVCMYE9uSQUckK5AhcCsNdzr4ee+lucFYgy4VGwy8wY
TIOYsPOqA1Fj/pDWTov8oOjxdkApb0og+KB93B3JNbn3BajOg4fWIUJGg8tJvc5OPmB+dgIXXwiy
Y7i7WTPWHl3uvVT+XH1G36k4ZJA710s9W1fObKfv09GjBrQgTZxJYG4oAFTHOLLaE2Kf6LsHyFU3
vPWtLqki9uAQG041OGztamygJ2A611MljJNMwUcg6NBRm86Vq9Vo8+pJTdO4V64BWHZYWuw/l0ke
7AZ21doG0g1iSuNgghDniLZHPjFuJsa1jzs9JBmgrAmVFuycyMKNNvICxrOpgr1XUlZapd1kfAxy
5PUqYtx9OFTBU1V2zQfDQTCEgUPIv6CR17nZfO+YlbsDTSZWsdd3LzAcKKOn0fiANoeB6UHyqSwc
b++WSExUGn4l4hk81zLG11NjggEOC3tXGxwHiRLanRsJfPHcCnk+IToUKTKb7GYzNc0+CErn5KXq
HnYSMotlmdyX+LiMs/GuHeJg3xbVgfRtcTu3Eje4or2mjnzop6Z89PDS2jMMbvF3fUyD8qkirlsl
eE5MEghdS8qRBhu/KmjoNwtGAc7oPC9uhC1P6rQYVwHERLMzezSNAHCSnZi3fmt+9mZHfgwCEus2
+MQDcMjD6BVPWWiJHSQu8xbDN5u0xPJit8b4TF7/HWHqezTT9rUyyX1KZ+OH0bt4WT4UQQfgPINa
y3HTij4rhH5DuDBdaRSYi5Skpat228luCwV47+LyDrcrOlUUMMx8fPHwNKMYOYXbOY+ecUh554sl
/prgPoM8AmkgBEXj76GsH4LYu+0Q3j+Bm/tUJUhIYtdCiBhvOklRbE5AsiO1Nk7eneUYapskzacR
8olMnBURAS4wdXwXe82RAoKxK0txNIay3jkWPBPf3aNgjDU6qkBGEqXbRjsYYsWk6XMUMHur2+cp
dENy7AsnwsZ1f9ROk+8ML3q0HQQoUNo7+ej17oCDc34rg1tYFaRLShyxvQWlVOWh0eHAoVmVdjBv
F7iUfvHNsbN6ZxO8rFkzbnw1ICtmBPlRyco6cpC/DaLYQ73dD1djHSyHNnevPWNesGjIX9JgJi9g
oANjoe7rxDdB2hyTlOLx7Bj1ynMxaujT40LV3R/LA8pm9iqmJpz44Y1dNS3QdfaUvvW+EyojV13K
e0xlKB0Gp1njLL3RonBvMJ+GJH1XjF53mFGGx0Pdup8sDHyC6S43ZfAji2KTgkYvd3EfUDBCyTpN
2D2J4aO1xwV2ixZnlMireQnUomjpzS1FNeqhhPFk+kqxsRbvlM4jWiTx8kEUiKu2aT2w25YFm1bf
PcZQuDFwWr4OnTluQ0ii3/28yx8Cg06j4DhjSFGV86pL+35vQtN68Vvk1/Hm40QPYvDb0uFrXvGm
+8Aymn0FShBhHCT+09OEHn9wP3iSAb4gmrKOnT6YdpYXwJ1T2H+jcZ+4Jv4kU84Bekwe64b/bqgq
Uy3z42GcDoOq0l3jyfshRmnaGKjGRxAb10OAowbaneXRIum/DkAPbosRIqpjZdfgQWClLKGBRL2T
IK3ZlDs6Gx0Tv9lbBhPO4CCxNq0m20mC4q3Zz/MTNVKJu46mRYlWa3ZGqL0DegUHOR87BLOMzZh0
iDAWiI0Hx6SKsmZrFZBa0pWcB6O+m9ME1Gm2bItaU4oms9ihmDmgDUxJfUSeHkcAd8CxoY02FsZG
7Cxrr86+iAZ19XgUkMQy59MM4+aKhrkTnbv2moGiGXDnGOzFlGT47US3oZNtgjxtWbfZAdY1/Eu4
TOZJ5Oq5HtEddgOgE7O4r1NVrfHOvDPNZIJhxc6K2sq0XsaGdySfWoVZ8cMXylx7MGZX0ixn0IGG
wO5qCWZsJDm8woB4ggvorIYQ8KuDKyLB0DadoSMOpfWeIydzU9rIoy5VvnMn4xmOIjrLGGZAY7M/
Q25l5SS/uLbckmq5Tc1GVfJD0qgbGD79AWJHhcok8pq50SLRSFp7C3AQ0CNw3BXuHMsmxLngCvyE
jUedGJEdd0O1yZxousmMKD4hj50d8qDFs0yhwCW68gvIITCH3kRmCtW+JNnWUx9eV1Scbp0W503f
NZB3aoqFinjQP44oiHlx0+xwQTeu1dj/wCJl10BwQowx2RjURK8Iw+TXtDO9bQAOEzeBFpuUKg52
ZlvtO29hGPkbR2ILopDTzifUIjEthHWn+lNgyM8uRYCtiFT6viiY8G0lQoZA5a9c6bAJuk3yPDRY
MKqiAQ4vPZR60M4cn5q0JbsDir3u+2zLxlaXaitjq0S4bUwgw61cj05FN4n67FiBoDhkEf1B4tvA
G5ECewZrsowUMvNmQzSNOiulWmfjOEj6nIBC2HJjK3Om4J4oNKLWWY9IxYKSdTXj4DPHWORZ0fAZ
6Qo1bI3YQDugiH0cBn2jRK9oFLYZXXmJEvciNXGgKBzZtbtCwL+7w7/FNr92tpivGij/Xb5pE1Xg
7pt2qVjbPbYGt2YtRCJZYJX3HT3QaYaWE9thfQTrMfV7DF2nbxUH79EAXZGn6EELIG6fRCujH7MZ
2Zxu54QcWs4sgvuUR1aeHO2BesumxYG6PnahJCQ0PCFPkLjj5rnuQW5vZgPs02FBrpTkAXXq5ENN
cHus5TCvM4P1jAp/EycHgD7dehGdc2xDKO7IRs/DidJ+iG6dwoDhq+QGp0T4M8JNOTyGFjHMAmGt
Novj911Sdxun7JNt50zlcFJqROR4SBBeVq3ttwcrhqVxFRVBwRsPDkZr6MORtVy4xZPvqawZMRml
aA9DCSDAtbloDd56RBjt1pVq5GRiGe14ZSO4+z7IXPc5SIsIYz5p+vWmXmQ6bElSQiHMwY2Xw2pw
FmiWOl1r3aUjXjNXUC8YZdNc++xd5Iq+onkrQQpLPzHW6VybzkENCZAzROIN71jCnmA9Kq1kAH8X
wPKDuJG29SGa29l4QC1tmdYFMufdQ5mAaflkenCPOeSh/LlDcM/o98wxAW4PVb4BW6Wk6nPY4TKD
G2pFCVzPEeM/yO44rRECoHR945lFYh8hpMX5NjKTPt/gryaJglk52m9kPyZ2H6TyPDam2b3O7HBh
3wsDbCf60nzqfZbfVYUJ2gc/yVWxYWso8B9qwwfRm+hwLcpL5pvJXbpDgsyV+c23R7/bi1khxwrM
xOTIsmrI+ZyWMa1ujZ5NcM8Uk9MRsxGU92bfSPdO3PrjR6PrBXT1dMbCVjRTzWaLHbBY2ZhqrvK+
7ry1Y4CYVgipb4cx/Iw5mXxIRFZcJXjArKkdzMe2SwpOsyN+qOOcIV+UBts0VfOhs/XxzrKGK3+x
xZ3XiOzOEu24zqeAfgU8VHgQDq3mi+aR3wVQKBEZjz9wbmJ8mgNpHpgkIRVsJh92PgHMGugW71C2
GuDb9GDEVNniYumbMoRFrGaB1Kh0AIhQQl11YAGCQ0Ms/okTXw9Hppm97liDthebeFHDCRa4XEVW
1+wwrCENLRszRG87bPvgOAZ+CccV34T3co6e+sySN0kVoAAYYiw1+M7tYo3DlpLQN5SB8Y3zgB3E
6X0HOib2AfofC2+YsZeYzPwdeasfcGY78n9VFuwUyhfriTrjtmmgG40jSJAV2YzhyXCc4Yx+/X8p
W8WaU34v+5/TTq+V6v+8LP+/f7TJy9NfvnDOU7nO31zXQdOIJFVg878kpv9ZkidrAovOdl4TWFqS
5JKosr2/AbsmC+X4Wo8UQtQ/81Q28HSy3BSCSLwjzAKZ718Ak/8lxUxNHqi7vhzqStQx32apQi+z
Zy+By6BIjgct6saW2zwnyLQ1COSiFsXvfkrj/Qfl7b+Uoyg0ImOjv0ptGMbf2zt6EUKHONF+n4gy
ubg3F1bzbIxMzeeAKqfcR1PeGY//4k0pSPnAGKjBkBs3f71pNtcjUdr03La2DR6pGXvjUebwfx6D
ASgrNo+9/C/c1DJBOsAW0Helq96+qWyLdCCBxE0rbhfjopPdIB9qZzdlkDjZjchnTUf7/Zv+pUPx
FfKBa3gMDlKjvwL3M9/JINU4T4NLRUw7CVT0Z9Wh0PEcoiXe9pvf3+9tmtODdgSYXsAURZzMpEN/
GUBRP2bgf5e18AuveQZunHKLc3fGvaubNh/6RGiLa3fJkCqAP/THMfX2pfUA9gheYV1ouAE53F9w
0q0BKmbWnhhxj0gu8gqvXZu3wPzzFRkHluE/jOJfXtvBbV1Sr+eGDCnTdH+pG+eAkVvPR4Yerk+V
ZQeZByOBpdtOo6quyCIuIPR8qsb8E4tRNulOANPqkv3vm//tbIKJgjgTCRQJYgSUCpX7t2Ms5owP
q/0rEMmR479XihS32MGmhdsE0iQBpEfy8l+6J0sWZGRQ9rBCqf/R72/vGRlCwRfFEgsB1tF4tImb
WTJ8cHDs3qAFjUeFwKIU29/f9i3PgIUQcD/RMN0LHIm0/y+djE4OsGnIqCsEGibjEXGAjBsKNSo6
OSwdJjNQNkm17jzckw7JWSDktAmf+/2z/NLssHuwfgBmxdATgnXsl6kN7TDKUt+wV3bNateuz20w
s4AZj+QLC6SJ0tCQTMDf31d35z/rWejWUSsFvSWglkCrFL/Ws6wkw0cIpA1IhVFyX9GnCS8XuMuf
JxXYrF/u5llMJtd2ITmgZ4fE4NuOBuEtKCZLan+xsGjk2Zta3izvhkA2mKqAXH9EJavnd1U8zK15
a+q8YbIHkV2Je6BLXhi9ryKfURK9jpU0SceelEvWRXpqSsUxZrzuocbykyiXhlFTdJARom1piIZ/
BMasrnkcyUrNVoKJ0VRPcIGFFZrzDXakNd/H/k7f9e83r92Zy7iJdNOBBF7VJxWp52BB9NOCZ+3f
qFRRgtx4yZgyQIZJlnqcINjVe3tOoAjzb4y652C2gikd0omgZaHnAlbDQ6FdB3gyc7s6xjoR3Vwj
FXiNRTFyYlwl9/UaG3dy8R6hdqc1U7CgzPttUgYyE9cxvGEvgXyAN5O/i5qBBMqtn4u6hSPTBhXX
sHK8FwMAnRhYQDA3mknJd5dfWrOlhzsCp7X52W/mvP5kDV7Nx5suZubhN44IzjaNJwLfVQ3dnOEB
dDfkuatm0I0+ky2g+86z6PJm5/E7lVQ/8pXdY2tPiWViGaBwcl7SL41rxSGjHBUPx89rvLr8ougp
Phgpak2LtPXwsDDq8Jpd1g2KVsqsBaz4EYo3slsfz/dpkdqrbqwidgNjE3Lkbtq1gRFDNp0wB4un
7JpkvRNz4DwvKl1DmgGub6z3lsvQubQHhzFsL1euM5S8r3neUQmoGuNxqTrWpZIsNU3QuXk5ePt0
sl/XBAouGF1ZtYnKwCFqanOosPUdpjxbN64U0UhmaE7JrCW1MrqPwRIAhL5cKm8nfQ1MpfW2MtYV
wIftEIqK1/TK1qKlL10SZT5u4khMv65UPdBr5DY6FRXl92CealrHzZkoz2oYI0frGFd6Glw+Htj1
wDCe7aLigwnnWO5W5Qvb7K4uS8XfDA6EyFY1RW/MEzLNNkGFP00prplNgzmis4NPsHCmvnwemjdr
0u7cCbkWL+8342jqIYJbsJOqq4gNJbtB+o6W6/HDap6h7Rm8Q99HTdFC80hrCMmobTdjNs4fMhkV
tvcpgGvtGy8NFU/QvlVE4bXbOg2qUvazAm1ZucdRhFbWfqy4S+h/U8CPzehxmiwkwj+w1mE8frRL
t1XDA3lFPedshJ1MKvfxSG7g6hw9QdPp6MXLQC6mSn8w7Ac9KzsSM7XamqoLmhcXYArykUGcmna9
VVge8sHLRD8PfD9z2TAufzGd3M1uxtpiBjXnJlbSwV30GjvZnOYHuwqP5mOchDHGVbPskAa4b2JM
Chi5gVnoHkL+n8hu0j37EHrL5A3gm17DESCGve7KlOM/+jqvEa9P9g8px5mgqLaOZmvhpbP3cc2L
56sB7vqw7DLk+kNUqcsaS749kF89xCcrNYmzlKjoNcQq9IxzRwze+g0iocnSf3GQMs5vy7ZyrGYV
2EysWwRy9P6QQJsyHtPewc8UFUvUgeqb0CMCLje9iwMBZQTUdvrsWqRTIL+iBuHlt3DhFJFNniAU
SfIH/dTUXVOplfJrzmjgu60uueNJjvg6W7CF1t0taK6FL4nGx+p1l/aYKcwoLgAyZly0INGKw5Do
qHmT43/WOXi61HOg9o3lFkwjDLj0rjovzcTX64xh4d0Saje2gNkEOrihNu2EFDdlFc1cBSi0flsD
eRGuEqaW/qRfRzH5gKDLeEiZTjh+ooOWufKrqwz9cTJvMEdwJlNg2HeF0yJehBK0M4YAIF8v0fYZ
SYHN3A2NfxOatecNqygrsFo5jGh91lKfvwEEbTBSJ0tOaBI7NOMMiX+qNiIwot7E+dap5+pAdlnx
piNUysI4kJVhkB5CU8Fb35/bs3DxbTMQY0rbJt4Ebj2Md0kyIcwKs/z88vD5jcckBD+AOgpzQ7dy
uST00xh1epHPsynlghGgXByvURELUb+WcM2eHY6h4/uJjKX/IxWoRD13gy8LRIRMUp5pA6GfLA9I
KLXx0DpFTkQ1DPfdeRig+mSzdqSZYDwpv3W4sYEgou47JQf6YBGMnnJTNgOf6AqfhXfTw1hKB3DW
M7DPg40Hovx67gJGNoxBtrdi8ujHCb0KdrmEc8ZcnxTGa6+rqakHhVOUlNN2cUSN1dkmiLHTSIvT
iSFDVBDMX7NqfItRd27FTBQjze2WePy+G1uzivIDQGLFsDUkuDTaaMFqtNzMBdlQtQ+WVAwofgfI
iDm4xcY1Hakngr7uuYXJXuvBFoV9jSRV2fQ+7tejh1SaA7cfnQDokt6iRmcDnqrmmsVk6HGcseJn
DknIlPrvs8iTJvTuzSnWF0Pr0u8ZqwKG2q2D3D1PBPiMavmnbgj1C6uQxEKMuEiqf3npAEnWjDeh
8AwRDPG4onude3WGVOsKsh8HaQzXet/eQgFkqF/e/NxvBmEHtzn/BQ1Tn8uzuiBidzMa1SKTA3jt
1jeJoNsQFRhcBfRsP7cuGnAJme02j0DG7SKM5toNBWqLD5Dbcv/xOXhuPbP2MmKnyjfprq4Gth7u
qAg68qvXmfox2E9YRPCanvlAmg96Sg59q3s+acgKZ9hWWfMcvz+/jxGWYQD2+3VF0xU82jnsWkpW
AN0nfY05znWPUCjSXTgkicUvBUcK+hxCmdFf4QZQ0rKmzDqzfYp6HD0FEZbQqyMuS3rv9kf8hz/I
Yhl986WzVGnLO3KrCU8Vm5a+jXQMiceTCZimC0l/JoZonzqcDnknGEik7XdMS+HgygamgZVLpr2h
oOjlYVG7a/uygMGO5tHHWb32fE1KAu8SOH4xxS8jMpptnWP4QTOl9ULjooFmaabSJOuJxKHfmdTC
bEh1Y3LEz9hEiW00SYhbh1x2SKVdR4HK2XXMxcvZI6Y4FkTMZTllbFZsYCXhehJGGIzuxoDRV99f
Di61EmXZrOjlJcvXHUao1Qz6r4pUDaM7sQkTON9XXLpBz4ItyfdTk0tTKtfbIaUDvWPCw9PhtOuM
OnyAZWKVDro3selHZNY7t4zvAxztLdyrzQQk6cGvsPGgM1wvnoZth8ksX2du+GW7xyU6G9JTF7QF
94sX9I7bdZH0k43kUBojs722J46G1OEgc7IV9rnVWPZ1iJyIRGqpoPoCuSnEmW3YlIbWyllfdu+R
iIRrslzr74kSvYX9pclyqFJE1PDPBPWbiUei3kvtn/fpJJLFRPa+01Xqwe4Zr0Sf4dgTnZCA0VE0
HOGYX0bEOYRZ55CKsi5xyVF4wsy7tSw7z2xRtHy9NVYIqT0dDaOevWzlj8pnuR3IGBD2OUng8nSX
Z42hdyJInSIlVNnY6ti6+aLR8tN0w46jhnyHLp7s63XrCdvXyehGv2Pu4LDmgaUye7PZhCkQNZhz
+NCET4IgDa+LAvME8a04h8ymavULWDYwlhuYvDqMZjnzeP0K6AB/iqsMLuY1sWbPE6T6IZ8b19FZ
jvH84CxKenmiwKYfAME3snys//pSNd6WutvP+TfvNRzDHlsnFM5dyXqqe3SyDT9yAb9h5wM3x670
Bc8n/ApCJ5etu6lmNLI064SASrohXXbt2A7tfaSCSgeMr/kv7ID1ShC8psQygYuwdW2Vfe5QDKtr
/QoyNXTXVeBE9ZQ5H5QuJ1xCPpspI9qgI7LLmT58oXCXOLGeF2mg7fJlBt/E82RzrMdSHXr6ANug
b42oYT9n8zBd4w8a6mKCRAIoxJCb42+ZWxjcvAb7l6GJu0PABZxzO1yOqVAg9cU1X5eXNZyqsYpr
w5qaQZ58zIoKrV32eo4eI88DuwbXMWg8wi4XM2/1zYKYzoz6e1YkWIReHIY8oX2gdOhkYUVelp9q
Upp6tAVhy1yvELnWHwFZEFAPX+pRn7WDGktLTu54XYbFmgIxxKmV0wG7ZPFOBnoxGTsyqvVrphNK
ccw1HANjwPEIkqOz/HWC+FAR7wHHGfD68VPRi1ZJqMu9L6nRc78555RhC+SSP9XK0gmHEn0Sns6P
wQGFawP7RhCP8zIbjPDQH/Qm0swBwvhXVkqdxNl7TtzzhYZTuJ9s44rRoLaTBagt2V8GrWuXCbvD
1NUuxl6I95pUmKGzdQhUks0ZuSYUad39IHpYqVfZ+bSP2iWsPJj8r2sDIojUFbfWgEgq6mlwcFkc
7ZzKI6W085C6RMzw9/VJUtv/VOmVIyPyhNvzO18GP9Uas3m+zPtCLrqlcrDutEMU9OPS7ziyUN9F
Bz6HRLNVpaVPo+zKeuoozJVRmkO2FQL75nxhqbyU9xg4fHOR7jUfDrohp3sGkvVVfH/+HAU6onm8
xfQB47IMYYiuv2SrRCe4MBTr+CdzQ30Cv2Qdx/NIGutcp3IsXU3ghGYt+pNYw+nmHZe2m4d9tVit
XJC4y9i0tpcxJ50W/dJ7MuVTCEWvJ5MwnByD1R//3Z5DYFAeE2/mcHsTI0XTa9NUVLHqLwt0WDrS
JbqnmS/Pi46abXZrz82XzroBm+PH10FdxRICXW70fnAFmBarhl1uI4MXPbpl4RvZS6mAK4VXUWd5
Y3vnzz0MwHsn9hymv5UI/Q+qET1PdnnNyxCuz/mVrsr1mi06SxDRDjXh/7cK0Vs8KsvC07nISwrj
Mr+dc3YmYJ+hrS49GChTzQXywkHo3mP5xrr5+0zi25Q57ELOYaSNqRTAxASr/GtuTwaVtAocmsGL
6uNzeE4hXlZARVxAp/7+luaryP5P6UuLWUC2nASKZcMTgt34NqGYCwvYXEjjXLIOoDddmnE6jxYd
qtKHyblsMHe5VS+PsIj0Yuq4IBrig981aD/cm3ZU2z84T0Nd3iBNhjq+DfYuy9hpJfRBBngXOh0j
ENaV/gnOT6+H0NKwepObatOAdzZqN+xQ3kCazv/WhqMph7XIVN9AET+nwoLa0PlV8t0mF0PDRG+F
56pYxYmJ2xnQ1T26bZS1BIR6Ljm4C/iGZI8WjY42I9PX4/6SG7Izoc9p/XmUXDIEQGD6qN6Fhpdj
pofOut78QznpmaWjR346pw1QadYrdTKAh9tPRq03tOXnoGXBpYgvnX+XeSQuaIRhbMsfQIdQkV5N
EYF7v7nEbsR8lNw40MJoRxgRAZhuc0kqK8RCuFWkcGmS76ql0wvM5ZkAoJMbyhE9YBUsbVPHFZfQ
ck5svQ0n551/zBFL9PaXUlBldzMPh0EcSs770iEJnO0V9gO8RZwEemO7LOGXiKFwcv2FEfesSaFG
zGptH4NurhvcVM/PR9/rBeSypBKZCx7abxzdb+l5J75cc0Lsk7+lbqkf12ln/RHkkYoq2HRmlOfO
NoYLyxsNQmR48Rp5mcZsoHOpU2Rhkry+bdTqgXXZAS5vi1aOzqla59CvshBSAMTvklBMPyPQLRTJ
F6JP4+tllr9OrP+Gsvv+e3X7VHzv/qe+9ktVqzZBnOV/vf2xO/8cfa80K+PND1vK4726H7636uF7
N+R89Uwx1Z/8v/3j/6C+zlXeU+T99397QV4YsYGH71FSlT8X0Sl9/Kbmnkff27cKbnz+XHLHYwkJ
dRtbWnhgrs4p/aPk7r/y4xFowwVEulRT+NM/S+5UvxFnc/5ej/9Hyd30/xZo/hC1LojAWvfpX6q4
+2+LOFTsKNAElLJ0kRZCvm+9XQXpkbBFMOhYTUYTZe9bQFTOzShmN0OPe1aA09BUxOu4xW7QDssm
3UcBsjjrSL+uQbwbTEZv35LpEl+A0ECbJXKX6K9uvLHDfvlzFfVzACTPAX7WrETK79onymemgF8a
wcbAXkElk/XVxdxyLL/ELVbDuEMaaHsjqBTju/7BY7CjKklSfH60O+RFNlMxuONmXiZ33PpLQGTJ
2aw59TAxmGlgrOOdgnrxSE0nQ1I0iKNbsEvaL9pBfmxVUWViuyfF9i2y/RxcbJqK+IrMh1Ffo9or
OL862McB8UpdY2MiJZ0cKLECJW0Cc+xvFIKoubFGG9xt0i9OP9dzTNKxXeTBswaZfnQqqxHdNh+9
yXw0ajX7+y5z7OiGKT69zwlZu4ODbFdw1zDJxTbuMUhY0esSkdF+kOWh8GtkhSD8ZcDTZ56FIyCw
fDKwwOkaVGwKbNvJ362cWNWHuQZxt/LzYgGIXbWNuTcVdJhN7dkI5jp2J+XamFm8waf7sxzGXd9m
JCxWXcPMGrYFMI9oOZKPxrJ9lfa1I47QDecrZG5cajyW2T5ngPInDrBeV2yJeuIBySqkRpeYNH4u
I2TvKSuZbXeMLCfNX5MY5fyoauFFd0XL33ZhZID78YJs1kYBC/KquICXTfF/2DuT5ciRs8u+ikx7
lGFyDMsOIAYGhyCTc25gZJLEDDgcM17nX/Win0Iv1geskpSZUlWZFm3WC63KrDKTwUAE4O73u/fc
K7bzpAo7Bk/jrtR8jOh2n+eS5ceArHIoo4FBHduAwQtKk+fqZtQ8ukdLw2rKwHR0nMK5Qwnj1q8z
qntSBpOQvWe0hyOU5faqoclF2+s9be4cB4dyOoydQxLaKP1l3hZFYQxhFA8N9XrEwWEgNyXOXR/F
5d6hZ+OG/FD2LHO/A2nseOa9s5DBXutW5PWiFR56Slx3F4DM1eWcsHXduGlkuRu/tTEq94C7+pDi
W3Y4RpFThucNiX0GcjX+cBMnq/az4cLaROay9QsE47wNCrxpiLZJWzgHx5u5tklE6UTY1o52crQa
t96YjSkd5GwfqqOQRfJE99NobjvyMfrWpXCzD5SNELJBfWyjnV5O7bec47SBv1gjEItGrl0bHC8q
iMwxfl6m0z5TAM6dJn466XzFeQaVq3FiXw98oNcA2jQL76tHtRiU+0zwmblx2iNvl8TPgzqLbX6v
xNUUmqjhvLS85tMwldpH7mWdg7/OiFNSP2YBTrscR2xiXTeqjWo9mKRNXGVf4O9SFouXuLZgx0/J
c6EaEp1+s3RjQElvGm85n/ov2sQJjJqWxGp2GjKhjVm6VnuhE/jaukNfPIg6d42A3s0qDbhbSZ6h
Rb3gMTfjAmgFrgLs9lzfeNzqyWKjkKZLo2/zyjbihgIaOhR2Dt6Cfr/0PmRL3ceV+pKQNfWPWkvm
icO5TttPsbG518btqIrWuesH6iZOkRzb4sabAYkNG7C7FX5Gf4A9tFVe0UcvIzTtKQoQcbUe47lF
7v8NXtPkcWMBnw6SVlZI1r6j+Yug+jfNJzsUhdKtA+FOM39sGXdWB1pqie5redeq20mbFb3N0RCl
5+7S1/nXBFvA2kM/ya65zRPKlEMU8GJ95NpDU8ZnsV3x9OZ54VEjvZ18sy4ZLxjzPB6ppM0Lknmc
r/Ecui3P7y2+Bryl0mfS/cDR37H3Xmck/lVqVF0ZDmYn8nmTJrKen8qR8+uNF+FE2RjEI0bIR5Fn
y7PJZAv26KZmZx7WR28ZbXsPQki8IYHlxW8MBRddYW+f4XfN7FKwBSfmZO0QNGVFisPO3QCXocpD
jOo23W9jU5NhqyrvBf+B+UzVDmHfYRDkyXyjt2+YDvXjNQcY4yVZtNwLwQ/l6bYfJkqOrRy/6pNR
Gnq7mznmmcFojgXIbE3vkzDpxYiSL1HZ9kw0e/vORyLytjbeDtJq9hjfOmZPe63OAWmTETujVrhH
+d3wCm4WuAzF1SY3rZj9InTrC/rgKegsMq2MQ9uQYDkbqlBoL6mEbLgha4lAZjf5jQRnUe4tbLr3
Q00zwg6TaJOe5Yyu/c0yDtxgvdekESf7hF0yqYoBDpNSLpAmQ0SNdRYVtY8VKlG6HEgVSOOZJFrl
HbJBE9o+brh7sBkUjdozBAYAPnV5tPqjqgjm3Go9Jt9WRvWuJ5pj0u5JQ+8mSeriS0JfggiFnard
yjiP9yMJoDhoKhXHhyqxm+bMzWvjThi2YYfGWll1abR2bxO2lp61tyjE+Ci9vgFmGCnjK99jUode
m5oxZ1Lik6d+MBhipC4Nu0d/bCQF58V8rxVTne8KrmN+NQ9EbbcRcVcgHXqaGO02IeSjiKHB0Dou
pVrtDPTb7DmhKXrCSUzJYIpXJustUpvAcI+PRJ0qju16APw+4WPRcWpnnHA6Hv82FDZvNRKkWgGU
nFB3O2+rHkLMBtqye11kg5dtKNgWxBCmeLibIQhZ2MjT6hbbmfM1aQyFIC+AvQVoPRO920vFZ+Ri
1o62MdMU8CMJf7zN8WR+4WSOt7ow6cbY4jmfXhczqrwVwmbdgI/orSOHd6/eGuyqnO2Ar6E9Z181
qZNfLizkRIkGwz42fjOlLwVcwTbfdp4RkaHCtl2O94ie8AlzwGHflho/OyVtbXzX0QNknMfuklZX
3YBo8I1OzfHDBp8YBwNOhwIXCYSOsOgdkFy9TT5ho7OR8YNMNOKQKvgO+3adnoQys0BaJ4jMxU1k
z7l2oPwodXfeULPzg03p1CfCALTLtMU4ueDqK2jcnQa1PEphwnIPK9qQx2pa5yUzGaGyLiQnwXLs
m6D2nPjFKBH7wypXSh1iVWvuWYe5/Vmay9ydjEK68otZzp26JQRBvIUcs/rwi5ZuabsCjbBJx37W
j/mIw3wnS7NyOempERR8WjtzMNPzmx1TChj8l7Sa/JJo3GzUtOVR+7ZNNU2JJywJbXFtenrW3wqc
+RzENmOpwK5qW63EY90k+8RTskZVcphQzAQtCGv1dKBh+U6yVICOW2KrvYiA6H3EmtCpiANTkuzN
2cgK1mZlUuDS1N2VVDp8p6bA1scM2KXi0fCmWSGt1vyVsWBJPCaWMi126FlaHDgL2pessMlCm1VT
MDhenOSRjrL8ht0VTnE3tnpjE8WRp5/Rk0WXXNPOs6RA27SfPQwijLlFbUZBrjuSPTjd4/Ceeum9
yCixqIOpOxtvCmUuGZsrsPgbFrjxElefOiFz2SC0ImN4YdcCUDVNEsokltluvrqc/e6oOKAqKeJ8
fJMXzFoIL0TU2zgGtMgQTubyzBOxodLIT/RyCzgvoriYMcymtLiuO1LX7lNK0VDPg8m2M/ZWI/g/
5ugZ0Wt7kHsCF225qcmAPtAPnnfBlNaE2JKizM0dTqj0I/HZKez6xmJVgv/seQegMZIeRWgNr0hF
I7wuoKpNoOgKuK1LRgo8rHvrzS1MlwNQPOoycNHb0qCocUxsdDdlfY+J+JZQdJzlEJdDrBim2EOx
z3XNoCmnz9XTXJOADXSzBt+oqaoqgh7mzkuXTvp7FkVUBtWp26ttVmRsU21t6MFS1c5ATJqDRvKr
9vX/4Ih+ku/Vbafe37vLF/njwfz/y3O6ufLJfv+kfocS3v54Uv/8F/84q2MD9zGp8vA1LITIv5/V
1zbkFTzngbHRXYB235/UBRQjA7evjZT4aan/DeJg6b+YmNnB0WAxd7Am/0eg9R/tj7QUWRbmeJpz
QCdxaPd/Npyiy8MXKOmoN/Tya5GNyXFhEsepoB9uR7C74ayW6RrT7XhuaKr9E2vvjwrt+vKwKujX
8dAWgeuInzym9myBu2Q4tWHZNq7qaulf6ciabjsGzbvvPpJ/48n/l5ciCo0o4QrWVB/b+E/IplKL
7KldOxutKivupi5zcJr1EeP9wv+Td/UvFxUUC++KyhJyMewY1l/lO9CZpapJqcnH7SlIeEIsTjV6
BwfykMki6t3CS945g1cauxlL5Tv4ltk6++N3a/wswBi8S53vHEgYECIIQT/+Dmyveaoo+l6XiNjS
YfTHBFYBCVsReku6nhgbqXZQvJZj687Fs8AZAKyCCPWDVdCduQPMubw5Y9Oa22pUHJn/+Bf8198P
1qJvQjGBB0dafb2G312jdPYKQL6sBpW7tJdSyxCwy6b8E8Sd+a+fOgQUnS8vPivHFz9/wZo+k35j
IPzkWpVSTcNCRx5twDcZCGXqz+4Up6eypy8lsCtI2nsdb0u8Gd3SfhtL1tKbFK7OTdNUHP+bZqi1
rReD9Q37MtNvsby4Y9Dzo9NghLO4W5a4vQLg1Vkbd+w0tUdXNq0dZ3fgD00m7W9/fBXXYcI/hw3o
fisgBrCbIejXte21wOr7q+iZsLW4yaChImvsnFz3dg2322Zkjrptu2S8/uPX+xyZ/PSCvrDcT9wh
/RH6Ty8YMycdvXqBcJToe4rUcmbnTgg5KqTm6KsXqdua/H/GGubX9jNRl6PuRSETz33lVJekoYEA
UNn2x78VD9Cfr4LPNQDpZ/DE9D4R8999l1wAGEJjkL5JlCBNzpNsW0bz+9Lm3jlLOLDNpi2CP37N
n7+/puOC4ucl1zucu/2n+wt0RTXFts9+Iffqs8TU811VtMOfNB78u1eBm8gLUcZh2tZPr9Kn6EsZ
XVfs1iQdpPjTgshpnT+5fv/uVVgFmC8RMbF88dMigAHKiYZPEXIo4jNDsOmufex2//EVY43zWNdA
ThKm+emr0/gVmGNVcyumzQtGg/Gr0TA2/JMX+QmHtUrhOlE05n5kKKga/HwwfvdlmEBZI56Ib8rv
edjryShIruB7l++OwcZxkHr82MYTIBwm5hrmTPhdgmTpEGs0YMliBHBo1SRs05TdYE+5UX1llaJr
DwDqKUGYlq5uzjoKS72ANHxHd+yEgWWTtozwb7DlNcU55xuI5qhf/Fu7p+YVqqsAKmDNuoE+3EZZ
T5ozqyAGqoSTj5tU9gm0BHbepZB6GUZ9kh3inKKufVOtAdaBDwTxqBQDhc5xNr12wsiBlnSresa5
NOOk3MoxPskhtg7s5qfikZQzqfiOYH97USQUr37prWbR76MaAs1+6EHCbEdwTN/8SUMmU6pcPNIW
TlYeUMatPMxBlw9hNeujvRpbyybsanOVEoZ2LneNFF68nyE9PupSG5CN6fjtdmUkxalqVM6kXnle
f4ywUywoavBc8Czh97+0JW73kL16PYcCVD5CQ2Qkd56zIPl1IvGNnTYzrtgYNoOzoMnMFeDQ9ZUb
osXZAImsRmP5xh1mbDnE99DHB/i2utHqahcvRW2dodxxffJWLGdeThPWRieO8bUmgp5vZYpLCC1F
aNjkpo7S2ViuV1BAQOu2syPiG8gQLHkpa/bVbJL43TAipC6T3CtJ6aGeNVwi2TI8T7PM39UIB3aL
hzGne4vf/h5jDl+Cwra/GN0Ml5cfphKCsIZTblWOTLw3Uc/AquTR8pibjDAupzpLQNdNaKVgoaZq
N2MJjc7Mlofw0aSTddx4ysoJ1g9to3ZGbuZpKLK1srszeu3JIFcxbzXZlPiGC1U+e9ZQvkZrQGrD
njRNL2f0BDgkmTNlZFiW5lmfhsLD1cve9qA4npphq5fN22A1aIf4rIcDPQfFHMaNs9QBwmN7Rtdv
lXHhBRBxvkuzsY1szUiCwXNLJt4wI3D7WRzb2TYKywqqdLJeaVj2NCYRHbQSNNuk3yXuZBTn0sgH
XPnZmB1H5MrXZmbVCuolhvsjHbsFvYIJBEGZJiueexXaQ5ACjHiZ3ca3D05T2Gpbzpr5SksbJCYQ
Nrj4VDlpdsjUtbsqmWq6Z5JCBXXMomYerkXhC+4U6rDMwMzNCDZWo7wpoDHDsBgtARXbDXPipNu4
QkELhMjNCqyS1LorQeBz2lcYTtzrfmjNZ0drpLymyyuO7o2uFelRmyWeitKkc7uXQ4plpR2qJGjz
yXSCdEyg9pOjn54zjHZrRe1EpXs0uQbShd9WX2c/HW+spMDsh5EP+OeW+iPRbdo8EtnObrGSbuUg
DQdqwZwv+yRfEVY4wrpibya5qMM0NloKXnHgWAev6pdu49MqcEbnR15dLGItUsLoR+Da85IWabuP
OaxPDLogBVTKO29kCwbRhEFKXUoPlwooTFKjHdaIjxPC6IJG0Xt49xCI35i6rTyyaU6TncMc+tEg
KEhtcZTLt9Tq3EsTrmyNrq6zDveTn1H+55Mjgh8rzx2jce74laLLKGsxVlU1UspGQb63wqlomkNa
KDj2OnBLhuOicm5TS9lnmqfI5jh6YV/m0oV7id0YjK9TSQCqKfIZMc1U+kdwAbW6ZEjJboieEWWd
mbqMbumh5h0PpRW/+XFvXGn4kpqz0qvnMSDuQ1chieV+2eeFv8jQEnJsroeIItgz4Ug7DrBz+tQB
OzMySLnq/kp487lOSyUF65+DgQHT/IMxlX69Jeyi9khgDBGKz4ECAP+2DwScsCC2IFN07mKcls/h
g9REOwbJwrpGhJ5RZNLbxpF7s7QuHFDB53CdUGfIOMibomzMnICMIqQSf447UBoYfWCkYgySfY5E
1GRqH9wL7dO8TkxqWaPtjuSUYEh9DlWoG+kA9yGrM2z5HLwgujKESXKN46D8HM7on4OaSUJJQQ9j
fJMksBF2tTt02UYQxqpwpTHtmT8HPzq9QbTKrPMgBgCMhqjvZUxENQEjI6AGjI/GX0dJlhU/ZSxO
1dGOzcQIxOfgSa0zqPhzHMXstr6NYLvRXAHOky9O0ad3eTd59/4ko4+y97M20JrG1C84TTHkArud
ViDzmH21n2MwkVvlw/w5HDNjbAphMlUMzZzPARrmY4Zp0TpX6+GFXGjc1IQk1rkbHpeRHWM0mPcF
0QAv4FHiPS9dI28EZon7Om9txj9mwjjP1E30dVFX+kAbizPP8NNtC8KxzIrpYHyOBedxVmgvXJAr
q4JGeEw+h4iIeX3O86UZv0G5q/gkPqeNZaRJNB8cG8zAM4FORzHpBs4Ss8nyc05pkkSRG/NzfkmH
zTrM7Pn6WrCu3LwPOnO9rT7Hnu7nCJR4FONQCoTW2WifKgalxefQdPocoFoMa2CpwyhlsgpssnOP
Nf+P3u7ZiGeP6gd8lny1fh3ETu7Ue2dNWwuUgdqkybO7wor00Sf4gUOSP4TZtm2eOk4Zfm7s/isu
/dW02An/vrh0+7f/qf9yV5d/+99/of74L9fqb/+n+pbK9+99JJ8/4le1CaqCs0bynbXuwCVCxJHh
VxiDw5+gtyBFGdbKXdDxZPxmDDF+ocxtLTsmPieYyK9/9JvcpOm/6IZhrQoWyiXWNsCh4j/xhnxi
3r87QpKm98EwYAmBF2oSN/jptFGQq54J0CBN2oE/AookE9tOwWizgStSdQk5T+M43WUgzVwUmjO3
5FCxsZbEOg6JNhRhmbvlPc19zbWIXObOeOqWr3MDJij2vfoOk2ln/plcsZ60fvitbdQceDAm/9U5
b/9k68vtei6U+zwIScAfG51xncAWzgLisRnFOHS0M8GtbmxWxCQgBhKfqB5uPkg6WxhjLftoteb0
QIoiO8E4djs2Hp5xPuXjkm5cHIPPQymrOz5o3d5CUJq3HRmLC4gPhkbZQ6F9U5EY3/V0kF+YZEw7
0VvDa2YP6aUWR+52SAaGlqS0sgtE4V0x9BSG6YvSVmJe3i40Py/tB4BsL5BpLS6sgnKCXrZa/Sfn
4h/P4r+F9V1DIFv6wgP296Mi0VGOUbjrdcIwCLvhKukbanwI6m1Nt5s3+Dh++2j++2T4K5rY7z8X
/lcV18XL908B/vqvzwDT/kXnVsUPIlYfGErg358B+MYczFl8NNyB/B2PP/ntGaDZv3DzIwFT3bk+
DJCU/vkQwB626hxsDRGc1j/6j8DBzo+qHHoJPAeeP7AceBqw3Vy/RN+d0etE71Cz3J2bmZ1OT/bi
Y4AsZY/lc+9ZhX6NMUfcYpRlIpxx4D6bNF9ogUmM8C3WHHJ7FN+WL4AlMcP0bK+fFDm70yxwH3aw
AOvQHJPxUWUu+cC2y8Yru3MS7xxMhyoD28djsDFKpX0bbIyiGzq9gBv2ZcXZptEQv8AlzoUkZ9j7
t5mYerVxGc1NRELredgOOI6tfTR6sf+op1oFAQ9DwF0tck6fdp5EH3GuxyUsfJo+1p3LSD1fW6QP
85w1NQO/lFdwU5nduVho3MDXBFv3GrcQ56Oo77NwUCSzQ8xyHo3CFnb3wJMNUFe2kt2DDdR8Osox
X5fa1iWv0MQ16L+NO41jfKnlqti7ejXUUziy+UerI5CTpdAJURw+vvvK/RtR/UfliA8Sa7XDW8dR
6AgWifXPv/sgRykXc3acsxQMwinX3fGR6kZf/skz5eeviw/WhuUCDr+FoRFIw4+v4hdV1w+mcRqH
3LJCrbab8qDqvk0OQ7yk6Z9onI69rkD/fNbzlBd8N9fBjMHIAATGT6obkI88itL+ldMDSm/Dqfup
8mG6pr7f1nDj4BwffY4rzdZtHbPCKJbQ3Uivnxq3yZTKcwK7FrIM+utzpjwbxwcfWtO+44jzjPop
JrJT7WVhxNckfup+08Wdp+N6ITZ+zmiYs77TMuvcmHQoqk08+Vi/rYZ8xQYpYjpaaqqYt5ZFQnyx
jOWlb1C7em11Rv3o2XNqEa3qrDFcmA1skaTZrxYaSZGwx9hYbmL8Xd5dNMJuZStoW+V24VSE7cKT
KmTnx2qBtQeqGx1F43x0U/KewCIgPOxEVvdvesnIlG2tx/5VedlChBKI8KHF3ngAQ4xrsEmF5u0F
yf/3zkvEceQcheCT9zmtfjleQL/bUlG4THNoNighQx/UJhnTIMOLeFIuDa60b6KrIdIs5WveLIu9
iRssaJt2IkoT2hYJsr2vl+J6qmiMPKZOatFkvXAJOO7l+WuHmFbtGHWmXoBxOddDVxgRm3Ub7C2w
Sct8MZKYU19PdZAROBrd3Js20aJyV0DfNr8sC27ZwCso7+Ny1P1Va5WtuHC6coBfjMX/2FL8QUCs
oKDjXJmFZwaLb/ePieWXOYg/F8WWFtjJPdrSWrJAcPdfLCNzYyKaWn8HfjaFpx8j/O4YpluPC/aL
tVaz1+bAzDyn2yZl65KDtMtkfVdeTiwf62F37DSPS+EIf7qVcWSC3yErwHrfd7q9ma3Km/aTYad4
5gbI6wEJ9RExS82xC4Agdy+g7pVVmFjWpJ0lXZ6RCF9kKtHtSQZTVZToVMyNjV5teyOjhrzhHPeQ
42N8J1qdU6rn9RxFtb4DIkKktjnKWJVnytR6saY2pRPy6FsOxO3dC89PUXkWpZOzXMQVcZmqOkpa
MoydZ2U5RN0Jq0w7L+LR8pbpHgemPJb62G3l1I3vE77Xx5SraIaEUzIZYCJK6zAe8U7ANSz7MpDC
trHEmgRZHC+fvQCnVVWBKZwzc0MSisB7Zwrv1BmL/c3hGj8W6J3i3JM+zSom7RFeMENn1PZLrJK1
a74nGhUhmlCNYZJzCanIUZj6zGq8nfW27HfSwpkIqHROQdTHVRVGej8SuvbmNN91o+uddc7SfBQ8
YKpNVlejETadUPeLp03GtrJMdcdQanrHPY9fZ7Sc9kxMhhbvkSuUwDFSFu98ijmC5xxDdvfxysit
B3PIDpuZKsaa8Hh2YIsMvRunDmoS+1NQxrGTdgrPXO29emZfXGrzPBnnZKS8j8kSzmnUY/meLFTP
bDW0gCrUoaJq3FuglDYAeasFsrCV3ydLry5duUwftNmAL560MnqS5QCyn68H9RqxIXlMLcZo3vp2
K7/McuavcRNZaFe9n84hbcXuKSZkEIdFPCp3V3SuVu28WcbfqtiWj1aSz3DY3QWNT2lm4YeLZ+HG
FEPE92/xyhSRHPvRDjuk/yWiZpSqXTfVuWDD1PPrQuxvwirSm/uI5THHsGhH784iKJJ1CAdBEPIL
fQ7sYvAuOtOqvf4bCGkcHAgHWcmBuQftWI/k+C+wJNU3OqGLdJM0E0xwvyj13trEsMzrPd2dMF7O
yXitRt2+Wx3c68jp2MDex0GNXVILGdEJKgpBO0MhZgZ4jna6rCF+YsfmLEfmNzwGoCuCzzwxcxhl
4JAHvgQfHLtbyYTra75qDQdtLqr3lDpTQadpMt8rKggdPDoaoiWyQXqASIA4SntwBp09Rh1X+6ol
Ye/PQ++G+J9SjHdqno19kcfICVgZHUYQFnuBMEryOg7HKMXt3See/jC2nfGuosZ7EyWU4k3HTPqE
60B7moYM/cWOtPQji4FFI0MUTX8cc9xpWDcbe4ZJ0CJ8IQmKPijhI30Q08GdF2vMLHb0HWO5tGfc
tpsiMqdmW9hN23OcSZtqMyzRAj50amiBNKBMglCG1jrj0/F5+qfzUt0h5nDugfv67C9dd8J15D7W
SunfqiiK4H7gZmXXYy3ezH2K3S8sWmPsAgP9U4Qy1ilMpYW7Ih2nouwxczXNDhw/FmloDwMBczw+
1JfiTgWyTJ2M9Zo4pYmB3JxHtnAzyfWGgqtTxOMXL3PRscdauXP6uShr8RDDMb3t+L4TLJtFfqNy
uJpo73p0mjqyw6Hf9XTnaumkGWGCN+lZxoPAooMgVoe4QhfqwkpZHsXE3bXBc0hTKotgfj1mbc+i
Q65XoO4m3TWkNfaTPgOsbyXVmIpjlKV/NENfPeXUSb15uV60hKhi74nuTz58A7KUs1q7425jurXz
ViSiZRfJ0IGTtN9VJgVZE0KRKpyXDuvvc9lx022qtsPCqOdt0+2ETnZhY8YLTkNMahBAU+oYk3DA
6P7EbMJ5IvNCAzqxCiDZFPTkoJrO83Eku7/BT40VXGCr+yiNefVL2615hQxef62la30TjMdX46cW
DRvXWZI4zEqrycOyyN3hQlKkpFjTx0Rdt56f4fVeOkTJNM/w5i+41m0ywRhCmcLmwdQMRbujDiQv
tkxjUYDbKHcrPMteLgn9NQXxBpkuxoWgIdjdux3ByHN/IRD9OKPD2sGEQ2P4MiWVD+xuHKtboVlA
dkeNstuDItXIN5KC90lx2qgXjCTBIOzOGALpKGG8VhGju2yjm/EsqgBnCIa8jdPQNtrvc6ZXcBF6
zDfYXEymj0x8iI8Vx0bIco5Y0el9A1ERj2IkCz9wXNiUuaIlNhWYTw9zTEF4UNdRJC4KtH9zZM9n
ujib2eJE5bXmzCMFYxrbCDOwCiESzGV48zJIvOxaNQtSYGqi0S79kl94va9FDDH1dkneTCUKbVdW
pDOvc4Vp9I0YE++HLg6Gn9ti5sl4BlBF9yuE4imHR76Mlc/oBJkl3UnC3TKsm4l3QSR25ihDrmR2
gWJz6L+nxzsRRUgEP+sflrlZ6ns83yXiREs88K7PShw0VDsssCTYiphYL33K+PqNwGZr3qSJ5Zju
xnCFApG7cPiIiVNP7L1JKDA/2tKEzVI35UueSFzggMfvZ9VBiA/axNF5PtI/DeNdj+32UkvqpLpg
KjmMl4QjXVql6AHIXVSbiYMvZemq0U99Y2OjLMHFjTdSDpF5a7bScy7pSSpMcPnz8ODTAc7tl4P4
2Kx9WBeeNy5lYESZbT1SQD9/tCRVSiKWaljTGo1ZHGh+HJ9aQ/bRVkz+cN44M/Nihjoj2xNLsRpW
pEjuNPbW06bK9MUBHV9mBhu8zowvMpDgOg/KedGDGsv7HkgGozXpjeYTdVayCVXLrODQJDa9d5gz
hDzzGaJCXBobat4hWSuiCxTBJXy/IodnVOe2HFrtGe0Jub7uT01Hz9cWpP2QM7VlSx6mpQYzILPK
ON1mPqo61desvLiq8TwAqVFfdFGmy2FuRWlu7YjeUBTjoruePIvfrD7PhjK2WbrdiDeiDVSNVKPN
NhjeTmnROmUXX0aCR9/MzLfeFs698RM0vPSpkCq+AYMT5Zu4HjAvO1arJvyr00i+n7A4JeM2D2xh
wo9BHff7mbdeEzVyDFZvXL7tO/xtGl4MbUoPnloWohLKExwm9Lng5O0JNZ0NidvfT7bVPQhWQTIB
tFXj1R5Sx0WZbMcbr65bWPQTQd990lqFR5RWcsFGTPUnI3Nx/Ot+HN/pyimfF7ZLmCpZITSaK6VV
7JoETNIWItzyurgZ/GWSXAxHCV2jIxCES+0zU2TeN8ZX8Q2TDppaYaAQdHAwbXEuAw7JopSVuHNz
iyH1r264/4pmf13ddr+vmgXkMtVL8ZdfgcbVX768y/61SL99r6OtP+E3IW1V0x0mKoi+qOr89x9C
mv0LMQPClAiwaGXYMP8hpKGxIZStz3OTrKINSOIfOpqJdfOz6w55lGy6TgPp38Olv4kt5FJ/t88U
6flHtRXRiSQnCUtUCh1FHQ/Uj8oI5aVMyNF70hqDP07wUbSWdugkBdcQyu2DrXQg9Zbc69Lvv9qw
7PG4ON1Jen4NnH2YQGlLtsK55la7GBL3Q26nr1ZTqyjkbNGGDjfEHv+eEZbRSDVrqnTx7sLHOYrS
cMLPnzg16RRqffE656YRztjOSF65Xv2YTFRy0KtVofH3cnqIhewuGmHlX2wogReOMSObezVPGw26
YrA0iOO1XJx7qOXzA9tP3Ct9+2bPBj+x5YY/a8E8HmQ3WJcjtVBBavBvddwSWz8qqsuiasM2KrpT
AhjwlIr+LaMF6cotyil0Css8y6SuH6yifSvjSHtMq7I71R3Ghcxw60dt6t2rRMTVvmfKcFaSFMAK
JNsPBLvXAd/C2fovtZGfqOeWuNP68Q3y2wwhwS8uYigdDyTPOswemvgg8AhpjIHiwVuyVzfmAi6u
lZ+UtyxW8Pk2yM07B/Ct9ePnb8n6mZ9gILhX4yzf4KO9ujkOdg72RgjupQ3rSTgH7CEG2+tOfNiZ
Xj9SG0BXYmKO3ak3Sv3ATDY/CT9KzkwWbOoj+AmTKz74VKdmYyjehK5BqSeeaXA6mO38nk0wF6BM
9J3TDeMuLXnb8fqLc2LKTzOg/C0Opvw02g4DRJ6J7tXimLwTjV8fm7t+3vetnsOKLHJq0deGMSbg
05apNzNLo3HH0IoS863s+ZkjeH6LdY3u3c3nh9fMDKFV7eb79eKicTiHBY8IpIM5Eh8AU16bquAV
rfENk9OrajV2Hw21CetlrfAYHNiS5qeKLWZIZvN1ifUqGGi3DTHgOx+wKdWHsOP0zMIJfyjmxD1Q
6vBmTZFzxWI/X82asr+aBB84Wg1XeSfG69XwhElrpJnAah9gpV4bUKqGYGhq88ylGYGT09gUt6rp
KNtIRvekpU1+bnRRuncH4Fa4/Q3vQc8NFQK/10+iIwYnwfdflDBotzFcigFq4VjvDBe4g8Zte9Vw
3NwCCIzOEe6ty7zyqYY1e/Wc5tMYODaVTL4Ftl8IawgTF9TORmvd+A3vlzhUbsX6Icw6Ori9Z71Z
eg0prZtraYJR7WrskEpAm8RpC4JBBl7tde/ZyGEEywsMNBTGJbDV/2XvPJbkZtYk+y6zRxsCGtsE
kFqVruIGxmKR0DKAgHj6Odkz1mY9ZrOY/Wzvf0lmZQEh/HM/rpVsjp68TTzwXsPhCNSlaDcVhy/Q
MoXzhHHG/GhHb3rOLZfMIcN7ajfMJf3NUZSChNXpaW2wxT7Rl+kZuSm/8tSPH6gqqB6zRaEFJBTF
mVFPrpL9+ghDUt9inngonnAPKMt84GGMybhCE4tJbbopj9bg30edft0uL+yAOblxKRZ/vSbtjKch
JqhiFWqABg3DamHZSEmsqeYBFlH7lN4/9D7q1XcZ1+/InXLnOjijeSPROb3oTZxuO2/Et0CbyrFs
qzIHsTg7l2kszO+Kf3a7zKV9gKDwZ3Qd+SxYKqFlqNk+UtlgR3CqroiPVFcksR6ITr5icjGJbRZ1
H1HNYUY0mnR8wrrfmopXAoHbDo3MwMsCaTYYsR0flWa9N53f3NNRiCutodkbZ+T+CA3N+pbUZiWb
wtCHjebotENVuKKOlTScNvITzzyIVrxJ3ck+6E2xP8bWOZorE1OSremrm9VNRKG1xwOndeEqqmUP
EwInBOjA4WjVMn7nsk9dDe0vMASb4T466bin5pp6nhj4E/IUkgnOjeI0iFy7OL1Ld0axMtSIW0Wo
RSeDZzvUY1MXpa3bdkST53ialT9tG//tH2pJqs17Eygw7MA1exll5u9pTlr0wOPdH9h+coLEM+U6
Rto7HzKvjYMYapSLfi72/Zy6kRz1/sr3/2gxkaVPWWl+S7F8bD3UzbdkorfGmYV9TBs9uVMPrwWg
i72wt635azbd7JSuMe5PsM6RRGbZ2DMgtrkwyig1umkzErXa6I3BDS/BYbaOBj9TT/Vc9qCO6qv2
WaBXmJuZdBivCpHB4+qt1WW1S0qdesM4jPXs0HEzVBuCOJImJaH8iKYuP0JVwWva8nrHg2LkNF76
3Js3zcDP62k2HWyEcMmIqYPuLP6+pcdk4BW1m1NZVWbUjwtD8a7h1yGY/Ojw30xxShkKnBbSnDhH
eoMHStjdc0qx4Z5DCVc/+kuQEePpgBjifPQKT7Q2edMfbUmg6U7tK8607NA3bfUmKUN7Z2rvnZY5
0R+vhHl1sYiyCFuLcRxETSrcSZxHbcuk2U9ZJpe9vWr2YRZZfY6XZt3DwlGRYcRl6HgOHWcaM2kD
BOWViDJcfDwvu4oPEmm+x9qqN7wQHhtyr9wjMTrz6KjYvxlMsSJMJNqmfexU7Hf5wUhpz9WS5Lkc
x+WaYL86ZcNa/IwTSn8T20g/Tf3KLIT1WeDYa02j+pvQa3lxKoZ6cml5inOr2fbj2tyrUr5U0EH9
DSkxd1txB/vLDawCEQTjUoJek3Lvx5Vx8mpHe6IaLI83PKnukbAvxiypupvfFvoP8rx7kpaXvhvO
/KUt0jpBabcL+hTHeuvbWfVEars5LwmLmtN0SEnxOvE4Zs3zw52RBD0myocsEd/wEz+hgQtMoekF
FH/3lLlNzR/QeNp7As02f//W1qr7qM11mKG/vGAnYsCYa9OO69StTe136ufnu6bTwU2FC7B4JIkg
9ZEi2XCt1awuvKsLrgMeYulZx4kIdlC1bXVz++4uTTYAwpKvKZIiXMhvBsgL1kSMfY2P+SsWPKYP
4CbZQY2XltEC2Vk/aN3yxcxcgXnYB5Buz/oRQ6b9oHFrge4P8j0mtk+bzVBHYmKA1NBzBI6zUN9c
6JpfqBQQi2Iv62+rLeYDKrN1kzWihWvN/jNGPn8nG1Levp+u/3oKzftJVy/ClvENSpJ2tWtPRRbR
+y2+5yWsOvY5ZyIOjOzQwEdHyTVwvkVKK80oncxlC8mVrslptP6YmVdzQ3OXLlrM2d6Ug3xz2Nwu
VT537SbGuXuwjHGBENEAoeOtwfLlVU5HP2utv3lz5fyhPqvc1hx8A9uVaSTxZoVLPMrdCGIJFCjt
nyad1IRVH7iskSC8KuZj6tv0HoHZaI6mPVwg75gBaAEnkmTBjpQOVjvq0y6l5TPc7R8le0rWV01j
ncAR6LxRn/WRw7SIVsEQcnAt7eBUQ8vEbTZIyi9V5KGoBnlpgpBUNqZPbXqaOzr1ACJz52dRJG5J
e6fWscQxPV73NE8t29WqRKAWwK8QKXnRKCE6qQ6AamdN494Tg7drlzzbaVan/yxp4ewgYC5Yq80l
4meKQ6AN68k2yvUOGfJ3XXTdn8TB7ahn/S9JF/3GAlzxRGC53pn+bJ2bxeI0rLxra6c3pBWqq2eA
ubmsdSYt4sbUHmnMSMjpjguok5zbHe2PBkN4X5MY11frq2R3+xOni3+oW8XTBZ9FHAA1eWKrx0vL
Ol5o5oUYOiKeICFkhKYapxMSVn9wrdK888a2B2ZD9oUBKFNEaE7Zp+7K4oyQ11whHwwxAyJ7flWk
in9nYJ/D1mjSvb+ypIxSiEA0Kr9U5bSePK9asbG2GcFlJqnNhtR592xbff1UYeP8EibReYrsnHg3
mVTiRuwqxLcto17uKum055FXlCRLY8YYp4t4z5lQvtvoKwlHpBUuaSatNzhD9i3znWEbk5fe2Y5L
VcWQlwO4gNbz7pPf6vsH8g6Acj10Tyr1sSmYTozYLms1HlZKIb/pKHZ/2CjWA82RiqQ044a7o4x1
NyA0bVLhjTuIhe77RMo7Qo1E2NVVIy4J05EDpNr8niFHkz5SElUjY553wYZ8ERrtAqhW6zGtOkrE
pe2Sh2KYEIKTKZ81ASsUe9PWGS1vA5H4d5GTlq2kVCdvrrPITQcSw44/bRJFaGtJ7E8iFkswaeKt
wvYS1K766fmfoqRClk4aBMiRffo8xgWwYo3bSQUVMOpc4A1tvj74lCPB7lSdwXGVZ5UMv4uxEvym
R22LCZusrcZhPeah/VGDheW8Us/u2u68gkkFnxXrhgvyfiqOyehMkWIoRvNJp20xyDIcUzZTHJld
LGOdvgsUnGuZLtY/4bfiaUqS7OxjwAjJL3AoWyCNzKZe7Tn+PNG1+4t4dk+brGISxPsariSsIqYD
ztEVdnIExKw9ovwGPLTuPDOCpoGYYrk+YS7VaulKnHss9ourxHsMG3njuItD3SyxENsYYLsvP6yd
pBVwzOwrF0WuTwvaRhlza/47kKbXYl5eqsGutoODwT7Plles2MwFER1rRcC/cj3cu7n1xQx/PTUV
YrG5xPWbNncxwwXzHaP4Vwwg6D7CteUeKGLqHab1QjE0u/n4k7V2ExWV+J4J3m/mEYTO6NUct3pY
dFOVl9vcXPs3XWuqM4QgUgacd7fdmr8gMdBXTxqB2oTiE0BEoLAD3VAQ8Ihn/feS6d+YySkm1czX
fmaX9GNiK5xsKbenZBoHzS+twNUzCPslnrR/UM6gOzW3Rp+/mqlRW2ee7pXdIE66cjlT3aodAUvH
W3oewtIUbbjGKT9+zWBqFNqHUHA2OAGeJygOm0IViIV6l0fw142Lmbcq6pgXHhmVF5tBb+0jYBAE
C6vF15TkV46lYpPrFjPhfI7Bw+hLhNO6Paw0FwbpMJ5NWzV/5obyv00x6mqT22INfTa5kBbm+VVL
XO/krcr/hcFKhsqzk4jM1rHTCb7T5vFHZ+c6TjREGra+9crmUjDVu/nEF3c5Z+EAGejfAtbxMC0m
yREtX6jJXI1tHPs8x2N9yh3/V2Opl7W3kF5945Jl/kll6t+EVgtlc1t3xdFwgTYQO7zAMfTPaLWn
rGHfRMm5pn68K5GBNDOHtz6zsukVbdY4/Lfw0t5hUp40P3+TWTuRA1q055b2WTpZm3+MM7djb/zY
2nrAx5mGheAmB/zlOo7thB++pdhXpioahPjodP8j43z78DvvVW2fSPPE3LvJbjaePJbxuJE0KUBm
0JwXxSZZ8EBglNK+CoZgm94vKPGep0/U3LDSBI2aXAsTB2aQllO0ro3NLrbcG0QLxtlYWEAMVWNY
4psIPWOasVRkGBTk+o8HHKxCDu1ANPourub3NrGrJzyw406DoERCuEUAKN90kewq2gSiKgNfYnTv
2uCfWzolj4Y+/kWfqzd8H19lbUltg+D8CqPjozK19anN9a/mwdTqJvkptO6pscXfyqo+Ot//npbk
X255Z4VonJjE+03/X1KKg9dy7jZKxplJNZTwV9PndRx+p003naZ15WlrzXHrkOlJBqf/bDWAPdiJ
i9ugmyZnRT0+u1WTR0zCQKQlacFBkxLPonQMUAOdv2fHa4ElVMvOojaaNrSN3o10EUKBUQw1Z2nu
cH0eqzrhVqc5+y5Zf+p1ngM+jgRJuJ6I5HzxZb4MdboHinCtvXSO0lJtR7NkWx2JrfROUKVgwhtM
bfvyQQQr68a51aMWlNzTNvkkXsDg0W7YqS25D0xXug7CO/ODBGgH7K6v5AHHnhyuTaV7H8p41/jV
0VPOoc+ajcOtYuNPeDl8pz/OafZe4jrWllSCj0t+O7nJJqKbnPqmHWJT/OYOwKXwUG8Z3lQbpdx2
zzn+SVu1C+/Djr/l2Vnzm5H1EueVfbXi/DDM/RSQd/7IE/msWjbKuDkRXdQCn5rfJl/fQK8tmyWl
/zKB6hPCWX6q2LcIJCzvVHYf9TK+WfCS4sTUmemnCsCzf0iTIg68bNw7Tpu8mrU/BLozfjmxPHEf
JohF6ToWA5HuW5ay3WxQLt9Kl6c3xQuwa1o93qzUgv/ue4M7eJH7weBqtLNrhdE+y1a9IRKKnSw1
QWd9qQeY1Kwd4KuuhNmUy/dVqzGmjSmhBgVQgsuPlxNbAGjLhX9YLw2mvsPY6MNWQWBGcOhcjJkg
UJjNuSyaBqVH4PP8v3h3mMG5kKmqVJJtbGoIcFnVHC2fSC0n1fqHiuTyY/WT/iBpDT8OLsowGsHs
4HSYK9rd+zT9E8tKfCGxWXuacIy74XjyrZf5CFsHJ4Yx5MzRkOmOFHIsxwQvDXT7//xIzTsnE5c2
ZK4/ouO6Jzmohksz/F2FVp54be2tcmu+4CVZtrHnzHfvES9lnZDPUksfotHgcJVLRb+ldF1Fwu3X
W7G28WUxLMzP0AfvacdN2WqF/1mMI4Ew3QF1rNLu/THHfqWwpPiNvarbzV4zbMkvUcU7DcZR7yft
SWV0MPG1jtmO7IfINiZlsLgL0xga7EwiqzdoByW9VW59i2sYXrBph2NdnbmtIzhIDEwdL1ztk832
cNylmwyEJflLO35xjdYPQSLRB019y14yMt8yILP32GQscGPr3yXJ4ws/UnzIG6m2cVNx0tATLrwi
0bMDpOjhyI4iTwCdHnXgo1Fs3N4Un04+qQuXDsbxbL6kGpEI8KMik5hJ8Zz6y/KSNg01wm5X/ozj
4D7jVPg0bRs2qTtql4rLYFhnHONjDsbHtjaenJ4O05qEUOjA/SGVj6LR84F+xwyhX1pb6tt2qIio
V8u84xgzfq3oBien8ZagNqp+b3W9FoyDx8HVFfLUJ1r51oE2YvTLit3WTnqGSKWfR/a/s3SIE1rA
OI9YQg65n6PcjLY8eHU7Hoq+9wJssdot1fNfkwWaaXGyl9Xk2lK13W0o9eTc6i2DDK9+zazBeFZ+
/rDx1MyxxwEu1Qa2IuKXbj8Y0lOysa28PhDAy0K8j8W5d0hM59NQ7l2ot6Fn2aLaVGmtDvy1zZ+1
UOMpbhpAYM2oRWPy+MWSAuiPST8q5ip8DzyZURI74jLJdg18a3pJKnOIxlzv2M2JBObkig+1W+Vh
5udNlEgMFtQo0i3kCSi31UidxqySY0ZK8jd9jiQujD6PMCagWQxOe6EXmWIOC6Ga6gM3wj+Yb+N6
HHaZb/RHjxF/kMy2fSsX9Tq2y/I8gN3ZNAnl0M1SK07LDVSzMn4aFtvb2tB4g4qA47GTQxPmfgO3
h/QkNsSFI/lDXM1R24I2rdJgzdPsmSd3+KlLYWwch7rkMmdmwsDGDTPcfVtCJC/x2KqXAeZ2tDK8
Ccp0qj8KYAYRxDX3OOb8NpCsm7BwsTT0blqGyjS6HVoLYxNQlVfRoTBhI+qetEJzLvFsk29rlksj
C4hGhWNe6HyvzoZX/LL6Kd0Oi1Uexlh1O2JWCCjcuaoHLqFlbnjk/TXuSkzjTRXAogxAepvUpswc
7h2tRcn4NTqtDKbC8c7Q8ep9hnV2ly3zN87wOHxEUWqUyTU5DdqsQ9gq1E+SS/LqVbWK46Kmepdi
vjo2FPJcGEXlWw6oWzSuSCmsPYY1Cs7b9RoaZS1CUQ3eljoOaq2ntgmcONZ3MyrECdESfn5qZdvc
Lv6qrDJPA7Tggzm3UwSbXnzrc+1FRH3nkO4zi3gkZQ89RZFBq6fe1sPceVQtHh1nWj3S3163nVtQ
onRVsa6no3dBg3HflGmVlyRujRBKiYyYn8sgQWvv20dZWdXL12LKh8gfOsKjTscbmHv9cVlMvAhl
NZaH3C5/M2wsd12pTxfF/zsw9VKjCt019thN7NcMC+RmKMt42zj2Oa0sjvarPa5BUnTFhm6yGXtb
xZtOWp4f8pEQ8PsZhlsxOE+GZ8JTL1sg+0FLSfoLlVl0wFf2RA21n+3wjQmK4Wlof3LBI4emaTpv
QjE1E7hg9hqte3/0YWzhha7TX21kkik05fqbGbvTPmZieAHE0u3kXHINQ1O5kxpFrXBdDeUXu2su
avPgNKv5CTQFeVWW1btnqwrd1SrfHW4+YamjP/Mx/TtxXHc/m6o8Vljcw9VX6k116ifLquRaSc4y
6PrO9N4qbb62WU5idpU/fvqfU1z+EiixWmiMrp6FjaOsz5VX/K4vbsxyJ/pPq8z8u6lZlRHEuk2Q
PmaV4WhuFvpHNyUGMUBHfVXTMnVB20w2OSOIhjwQeUPTxshnS1LcqByK0FsBmYVeVc+hxE96VHU9
v9PYJsOcA+GvOc21D0pjhn1Nf89xdDxFaN2vnsTg2kytLMu5mjhbpxqsMDXvlvtVeUJeXF9ZN7cV
+lEUY5KhJvNlEkRjfXOROXqmkJc+GZoPpfPtMZz7R+OUOuCYJGyWMuC0Zr6BhDoIRmAaU511msWP
RaaG0cycs9Ql+Xfn+dNTZ9bTocY8HKWapVPttTBRNnWJV0/38VRNxMGzFA5hlfXjPzDVMg8rOOoh
bnyOV65BtrmstTosVxQNQpSh4TF1BxhfxkEruFj3C/9DsCi+ojld8lCvJH86r5M9xsDunsLYuT0K
Kg6gXptfI2vywdR767MzekAHdcE3u2KW5+rDz+sr5tyrGPvPOmYouhnLx2dr6CIOZ29mQkygg5mG
QRlVuPxnsS0gg281THnITCjeWG6K3bpUP3bDw4JJmY9fKDiZjNnbI6xnPcitMdknbmXeWFT9O3V3
FloaXPDA6Pvme7Fbc/gZnaprtSf+meFk2OCSgiTTvXdh8vQ1DK3HDVZZd9g9vpWan5WQPWtX2Fb8
90yZKLsD3tq7NXnM5MxvCHAYBBrac8fdUuh0Bk0is/ZofcRnza5Nw3X2RNQ8ZuW6WX4bOqaOlWAH
lqIYaTfw67Je0HJ8UX8xZu/t50xvk/kC2dJtOa5b/0CGjn7AtDrtzsUwZFMYlyn/KN1mU38lk5z/
XaGVksvLqYG6lXavhYByXHHKl2y1opWbZPpslK5xawkf4CzXiF2GGBUaFcm6tCW7yVpyX2ZdsFZA
QuP8HqOixC/9lNPoQ0HMc555hsu+2elOE1K/xY5kLP2PIUTLRJY3aOYKX639dSQCITaGlP2nDnG1
eyjf5fvKrYfdVK7aR0U7jftRO1ZebQt8CRNnXVWcysbgtLFUrcOD6EMCYbvK/U8QKkZ/YUzzNhr8
l3XS4vZ3lch6vVpK2N5uxlpNVr0ZHt6yWBfv2dxoIiBHoXcHuqqTJYQS3wc2v5a3tWHZxZe/2pHb
jvmnbkv7t7LVcNUAkJr7KkuMlnFs0VlQEJLSBcPRpOgQHeTXJNEDZk0CHPeSsJDuXZ6oU4JNJxTc
T5PQ8xh7hg9Nb+uXw1522okWmBisIWnILWnEbsMIMsf4lzTZbikr7464zRph43bkLjNhRl84Z3hH
y2rn8oMc+1zsrInGtcCXaZ5HE+OPcnxUONQMRJuhOxtdB5Rgk2OPJus4G7JnckffYpiqPIOiiGuB
PqEqrUi11KO6pHyMgfOvVYNuNYQ3BHbqOH9jbKzI9xP1wlyjmyIJdNcvv0u7thbyMUb3k4LSMm8G
Du46cIy0/WcDy7hpnW7FG5d/7NlfHO7IpruuTMLqvHumAWjWT3hrl+LE9LR1UHra7AbpMLGicdJ8
daz51Fy34q4Ian3g4JrH2Nwsn5oU2Eku2SUe940JeANIdmJqZSQNFmZ9I3v4zXTCudh7ErpYD1Xn
VxrTkmIl2l63mu9v5cyo49/c+HkArqCNXHvKQt6/wI/jJdRiUR1MIJtbH7/yDUVE7rRmqM+iGfPt
gBknQBx4pPqHV07JJl/akP/lelJLfLPxGPnuEnG0c0h4lFAXuvKyohvASUE2zpzlYIm5DzXb88GK
0B6NV7V+4tvMmOQtn1qzeKEbL09uo/QAdgRTs9YgHTCaf5hHcvxtho+OnfhsMRBPl9Ta5o72Cwew
zWxdPA0IGD/9yGLRsnRCDK12gpS/tuTcTFCvTzMiSKgmJz63jvlS9WQPM8s7WER2wsLmhmTXBP/b
xgDlvMB+QPXAGT43rrfhaBym3RBA9wr7gkt2IunmK7rtCqT6C3IC6USh+8Fqcbvm92eC0mCTrRzv
lbxXh1cFRZ1WYpRRljHmU5E7qyHSk9r78EwTamQnuBHmsy6CfMSd2CxGJKGVrTyorIh1hgrUN2t9
zbI++2gZgSAntbI8t13dvdrKpp1mSd4qSii27tK+Y0ylzybw7Umjd6Lg+4VfsNjV1QNkUuIjh5+B
QhQL3P698WhHxs+7UlMVWY2Y74gG6rg2jCI5/mS7YQA5/ejTtOHEuOP0ZFcVIFj7bq3Q2fPyoOl6
E3VWTrxT1+6IYz0ANs4XVdU/0WPIOlC4xEX8YW6CbCTmVfb+c10yzZXetB0Ik2Pfdc+QvYB4p+I2
6ui5fu2028JawXysBnKbVXyvuXS35K3rF12B2mlb8OxTvBg7xn3YcbX1NM56satzTHSWzsV/4wwc
HTuZOAwIVk7kXIH0MFlS4AtJkt87H8kz7YddQuvzU1U6pwQ+HaR0imlFGWmog4cmyz8sizYCSqD2
yIAoWnFblkfal1H46PF9Z1Y6/TayBhENuD0KZfahtWlxAiP7y/SM9Hkuja+5gZsLl0aLfBoPadXT
5c7p4QD7att2q3FYPPIvBtHsVY+fezHNlJkW015aat1B3R3/gsP5ERC+Q0kjY0gHrxWUZvteMEA+
TNL2rrgSEeHWtDyXdaE9Bo5AU2RyKDVz3sLCMELDZsLoCwOWYNplCMG4K5yuEefK7nWs4C5wGV8S
QMqcCKbxZ8xGBeq6OVsaUBsB7McqP2MyvMEosKHY1vRm26JDLC8ThimK2kX6NG9WxsB5sJbf3syl
2awdLgC59dc0Klg6xHdunlgZXHtpA5WkcKJYYixR8yw2q5f/discwIxjmXkZIw4deyE2wfkO0rb1
wtjop9RIZU3z7CEy5kPoLuslNWrv0C7um2a5Mxs+NkI8OIwi8JN/NYVBFZjJFGOx96gfWtDM1q9c
yXSXUW6qin9EDM997f/xRqwqjgEXW7JKw/uv+9d8ZKhEkdTeF1ok+mQ76gOqt3ZcKudu+PzWJVWg
h6UxjeuSxk+Vob7z/KVx8luhcTiCjhQis510Pb/icFakSrS7kbQUHgwLBhqz+nYJthLEukjZkOtS
zUcxVNGSAbrqJsbtne7SmxXHf2g23WaqXF5722AeuTyD9ELW8lzqfPtraqwN9OoyAD3yi4swwOD0
H9U6cPUJHqCa+NDrkd+8Qttm8XRcSpPOsdr0d0TROaFDbs5n0Ea4U5ajoOsAOTOJI5l7n7PVfua9
GAKyEpYFBsgClGvN57nX+YwUOjoTLhnpGgk4ZcO+2FxKqnGeboaT3Ry7fPMS70BYJ3skVw8rghTX
EMVdS3379DsTmkuBdWn51YaNiw7UvzVDeqS8IoRe9Nvk8Fd0mtwMsv4jbbFTxH82ZTJD1NWpXI0H
EDFG/p643Y6eJlyEw5OvNycp6pubTfvV80PUkr2ZDde8aZ2T1GVBNDMnWytUPXKhK8Okzo4WiHDs
9Iz/McuGLk2fmA2atxRgollb8VNfTlUEbmy7Sus4jMXfXBnXoulOXHEIT9BuGOa0tkF656kvU/R/
T8cXAyBOzAWnBuTsKDYb+5dZ4BxSaZoFMZ4GAu5eGeR543K9hk3FvM7Y9jRsI+e507MPF+qgJoE2
LgbsjqKrMA0p4uphZ1hnZxzEVVrsW1BwVuoG7HiclkAMhE+ycOqXodrS31CsDHQ60TQno+JF81ML
L4y++FbkZfVBpPGtx2Rzo5CcGw8GEb/gg1E/REs4W8yq7Gcaq9+JEzTgtOtqD0N5o9UWWznXOYfV
01q7c0/CH0sVn5EIrhaIFNa1W8doqPQiM79UN6s3rcDkKn0fR1hosp6Y7BEMcke7O9OG5p3LvJMw
d6anzIrhNSl+yWRtQ70YrR0SjnccZV3sJjmfBrOnlsB+Z2s7kQNwNwZBnU1W6hYmVuHsi2bgIZis
6on8tXnv4McFfP0q8Ir4nCci6sZsz+WE0STKUBG3u7TrH/nib8RpZg35IAK98QJrpdIys/vD4E5n
behRgZIL1O4Dyd13diL8anNIa/obvEIcviNhNqfhnL2hxNf7sbyOHNLoDMYYYZWx/06WmV3o88jP
TCf9S8I49JhmnZlvFGfCENiC9eOYnOOyrvpX+A8Wll9UYVWDOAldSZ8Jp+NgWoqYasLYD9l0vCvZ
YucMOav6X2n//x9N+B8CcMH/PZqA4U9Ov+v/hvR4/In/HUXw/+NB5+QOazwMogyd/iuK4NMFRajM
pxtSGBbogv+KImjC/Q8XdALytKUDdgPI8l9ZBM1w/sMH+4xh3LBc7sK2//8SRhCm9d/DCHhMgAS5
wjJsEz4OH/P/hEF4Q6L3Q9VinFxnbGhmL4tvLS2oerVKMemB5XAu5MRtm95No93d8Te+Lb3xPsGZ
ZxTRaYsIG5HkrI18Cfolq+ACbvxkSsDyQWzgUFgZ5XgmsFj4R32QDLq9WcnhzZ1RXLhK9MlHNopZ
7h1uFfHFn5Lytz6ttPnUik7ZDXB577dpVlRkpP54j2m3/e3mZJ+KWBaf+O7I3BIt2NBuWXxZDJZr
wF7Vt+9PJJJncs8kE/Mrof3sM55JNrmYQyhQ8c0PrbbLX5ksa+xoY3nvS9ISDFQHkGAzo2dr6Vl8
+jy9k+KOM7yZPnnLxdG0gN9awdkY6sFmHDXr1ZiZHPQAq6uw7JrkaZwT78RAwN6tdNdd3Zr1RK45
DrJ8lCTcUmVeyb1KVpludn70Tn75BlgkV6+HTTz14i6TyQX9ONG70VhrHS1xjikXMum8I3yNNjNw
MD8i5kGdZ1P2btKNs29R61Am3PLVbuv0UKdz8urjHi9pEfCSvYnNLlpIsr1lSufP9ZVkWuzF/3qv
/ar6gms0uAkUpXw8Sti9LB/sniY2sYNGkHUHt6J4c8xpqyG7p41Fyp36QxyCFGCFqVPb2wao/4ly
LQpLzEoLV7yZb8XQiVsai0vWFG+ZyfwJ+a73Q2POEkKGfXwi8kqWuIlV9UMrLds/eJk9s9k5wzBf
phdnIuixMRyKdl3yBbicHAuDmnDaGwakGRo2v625fBAnmtZP0fB7bUPWR3vxHZWiATzaR6z8Ia45
zc5P05WsF0USNEDYx7hkkpp7atmaXLlIk/n8e/LqJETzR5MykLmg6Qxp8oBlzg09giw1o8nQYdE9
+51z5WprnnTadigLX/Awy97YUfScXJgNta917lbXuBnyn9VanWGzyLE6lEOmdjOFpbA4mSU6dak/
r3XXBh0mij9Sgm1FAsx3dd3YlGFwJuwcwQOoGVAr5gwLlycPkkhpkGprd8TMmG37qjqvRdWSXcTW
De6B2WMycWyiRAp+JvNhfglUtG48g+qB3F4YpPRLzTuVylfL9sRzp03GLs8TwK3Z8mZk/5O9M1mO
G0mz7qu01bqRBnfMi95EBGIOMkiK4wZGSiLmyTHj6fsgM/8qpapav9W+zGqTmSXFBDjcv3vvuRgz
TBYOQsplNG0ytzh2VGGdZrgGm0KKt8EwUcrhMt4HiTfQXWEC62XnlDI5qsZbtxgj34B5sNG13lpn
nr6bZz2/bTWr2EIlMC6B0LzbJmQmVWh1CF/Rak5zrHPQo02FdtIQpyHwhuHQUGVyqpmRk77AT0HH
sV/WqYutENMwBMV27Rj2UygReU8hTrdwPXgJAsnIT38MdQ0XowfS9zCF5heSv4oFKoJuQIBxfGnn
Ek09nsCS1vzkURxkb+4os3WQ8MdaVSiuHfatQE65t0bBblO36GEacaqk0QAOWIao/MUyH1QqOQQK
t6nNEOx5sOlqqQdhntJRS9eC/rljSeOL7jAA7NOPWFTOtZ7IeOaaFa+bauJk1hRl8zTmyTztnKjW
abQ3KUnTV/y0e20owrBYtak2dB8Np7x+B2I7HImThuPJGYqAoJFX3HjdAIOmDkl1tFh231MTCHLW
wkapExMhrO8zfZNkOi5RthTink4np2JuiBSR+tQHCbijcJBX0mhoiw+Z9Ud3IwBm6L4hRzgDH/eG
1DM22e4yLhiZUq/2UlUHQsy32syWLeDy25OtpnuO5GgaT1hsQC+Ao7R5jTNMNOJfzgfzumNiRtsK
k1vS6nINoACiXHQTyjyglC97aA38kWMwsy2uN3oNnz+Ldo3Qt/kQ8M8lrfJ03TnTVzN+0Gkt0lzr
tZ4FBT9kVFS/K3t5caXaFkgmbpb7BgM9lKgTSjzVV9kJrOgpGEuEId70DPozqg9Twh4P866rJIJ4
sq5IBTBF29KHdEuiGMWtW2PQY/mAU66ZRPdbOBrVSEpHb5ojaCgESINga6oF90YysjjIfcqDiCjv
mbbPjWZOV0jzFC3p5hcWOA/ipugZeNoRnUKDjKnZQgaA2NDZ052RD5Aiu8rwZR7d1dCjwVkVt7VB
K1qYPKR5ulUZ2HotUZz3dbznkFZvssyKvmmS9qZjnA7iTigetpHGvr2gfP4R+7Xy/FSkj47jRGCD
BhZBxxC4ceypXfcspls1xPnW8tDk2rSC9xEC3bZa71NS07ej+gyRpRBn6lK/VjZLil1S1dRHZPN7
gus0ow8feFfbSxDpzRogl3FIaw4QNjOOTe1gcy7wUo8u2NoRG53PtAkwQQJ1DzGM1ELNXLVqBlyN
1Ubg3A0r77Z01IQLgD6u5dCMGhBWfkmfOQPe5U5u+2/BXF4EXYWOm3Yfc2HgMvBuc2OW+2DwAE2b
5YOlBw8482kTqLV3OiXCFaU99crK7JRqO2PNGoqTg77tRLsRoz5fgONNzEmGO07WR8/i5AeWlIt9
DJ+TngbrkUREN9F1GDR3emicMZ2zSPYZpx8Dg5vS8+chL+k3ROTdt3VaXGrCb+8DNQtH+pmKHZO6
BqSZN8ZbYyEfDG0nXglR8GBnEW+MOOx8h8o/cKJIZ4gG8oxDO/etOk5fok7XXgdnvvAkydCHSHvj
D/TM7+h0R2pn5aGtu8JnDRwWrRdyrG2+gUp1UYM74VvD4jjunKzYDZH7KsbQYjQQPAwZXV8IymoD
EM5EYeghSpWqoWgBHNPVlsw7MKzgA+XBhL/6OfAgQQPfYtQwk3exwLrNDWugQT+ZMs79MCfHrFGc
UXFUxzGWm7rDVNFsI/Dr66Qx7lCv5E2eGOe8A+yUS6HtNIDdmI60z6YazAsKyD1egPsOoi67FMH1
W53azN7i6UFq89JPjJrGGmeXvWHyTBo9nndJ75X7FNvXJmKbuvL6ifJB1TI+r/UJU2Nd0pfORgxj
4wCX23h1Rf5pUb24rfPE3U8V3GOn8nC91s82pU3rEPWMw7hDB1aQqy2FGEa86U2C8Fs3UtWlCsbs
iC4kNiTlvkjJFgqV+j1wBZOmupkPKVlywNU1upG4jxr3NkksPDFBLaazipzm2jiO2qYYk3x2xNDM
KHnfpW5afgsl9I+10CHMCL1l2IWvJny3mkKtejcD9xKHOQd2cgFLYWJ7V/KNrbwY6/8a08GTBPS2
slxKzJJZzodJ6/nnbqhnbS9SL6daKjTTfcD4cdN2pVP5Mb+pvsrqnqqsDDoGk4c84sQa1TZ0q6I0
7oDYZG+mFvKCcnZvgyRVl9YCm1EPY4A7c5yvbZXNSERFvQgcGZUSDZiWN30c0C3Y8x6Y+jJcycb+
APqAC00GFhqd5p41uH54pCCdXRwtNXbUoNZbNt7OcXSSlyRveyRiMWN3Y7DCHCc0X5qpZsOTZfYK
rQfjQpw3vhvF1zkiegS05WMcOrFPE6bD17DF7ruhUc/tn8ToaskOIcxh0dbs4Tgr1Yw7nR6WGzV1
04mMn8bkVYyT3oOuL/Ee75KxnMW30ZqbvebBubiIVoBwyUv3PjDjfGCKmE05eLZRMR0iSbJiZCLe
e6+OnjIjmPs1RXbWuXIibSD0g2a7y50wVN8MLbXt1ZBq/PgTrYSZD64tMTCI5bF9KcuyKE6s1TCK
WcZxIGoxhCRATkwaVpNr4h2d+xbUDZMb8ms7hWaob6XTkAkrY7v2nosRCtB9Rkkt/OpRjdr92CTQ
40wBMxqdBtwRLkeFM8cfw0ZzjnMXV/IlpbDO3Fc2edq1guNqbbqoaN5A5bsNiGoE803a04RGRmOe
ccuYc8viSvdq0XGY4ny2qmcbA89sC7fihg1BXQSpZX2YepB/qaWm+gOc7r5/YAoDzIWDJo9pp7bT
4QzEHZsQ4lFKIlVvVP9edARgIp6MZnwX5V5eHY2INrvDrAxX7fs4Y1A89fF4xPNddSckgNg3VM7n
ooEHutlUL4a2NtyogqmhkZTxd4xN4cFoRfqRAZbZgOro7wKttQ7uVNjXKHfRD4hKbvl9mJwzZVkH
PRPwlVbSx+qOWnQdZZ99iXG3ZfjquSwPLt7oTRrN9irRQJWnjvaIofrWoPtOpnjlA6Nx9jXUMINm
mlseGzh0cbPhF1MvSeZWvo3+6dOEyjLldVunIZrSxXFbwi73btKhp1e5dN+DpnH3pt0/FaMBw15z
1KZDpbnKoI4eAt1+yHLepyI6OCNYES5u6Taoj14eUt/XDVcQnBucBGJr4PYWKaa4BH9+I5GaTNIi
osmeBruqtlM84sein4eZl3nHOPtV0YHKKQFbK6rJSqvKnUzb721p+2O5xOs9wvHJc9BNjITrbgRv
byVP/NSvbY29soTspJHQycorUvTBKtqvhOT3uT2d5zm39j2OSTvhBxg9XMjzxozoLLCXXF9VH5Ka
pCBFzU+y0O9rPIRRjyzkYbtu8+IYeMB3vcpeVaFX3kiteQC2AmhHz6+hOdync30RtRwxYGqU1Vf9
ZcSFGzjy2o7MT7HAfnqIXhbe+ZSUydkwKNMrezbz5QgQVC4CSH83l9nL5LlvnM6HvZEGB7s2prVD
pKzgNrT1arc8BIt4n9efSQAA0A6umcujzDB80JJbFt9+Pej2W9bOpwhr+aomawFmy9xqQbKbOW6E
mfvRTnwf1nRwpfE6kVZnShq/Ynke1yAeDtMcvGZu8tUEcHkSevHG/OMAE4Y2wbzFvBLOvizzpzGU
us9EfdfpzrsWYJgjvoX10I4HxvkUhkxGuVc8BauwvXEqs4d6Iuf31uRyjIuE990T7y0689CNUMZq
qrE7ezY2ZcNblvxNsile4W6Uq4mD68p1s28q1rYM6fWVwYK+liI50eJydh0NcgqyoobDC0g6RS70
g9wPTvJYpNZdk/S72rLUXQwUDz2Hb9klVOLF9AFI4Awgjfj3FCk48Dezh0pr9i2eGKoFdpDVHnS2
7pCmb5J0fBrrIXjMutzP4oBs/nxjeAs+od9QCnKMep3ciraLZ7V3qOtWqqYWlwDn6GR+ODTFTpfD
qW+DPciIo9u1nO3TRypO17ab+cIMD4VXPEi3ahjZZKgr8UaQZjt7uji2ldjp6IJGo1He0hVrSLnf
R7MxfWz0xk4322MwFX4ovXuSOQ1SNTc4z/kaU4Dp1wIuAzf+OpvU1Z0197a3cabW4sDI5gW19VvA
xnDmEb1xScndxIbZnfWBnnae4q8qmoyTV8liD/JkoyJWjKTHM5hE07CBY+ld4WVVxCcKRGS9sZEQ
MVOPwlibBhnqeBhp1A1a4rAkihkXVKcYPXunMPCsoJbdgtl7sJvadxMNA0VzcePgi5Va23nwvPsu
jJhbaJi7JkrLR4E1Gu0o74mHMuU5zpV5FA69LVCLzLTV9gx4dOxM0pem9dDOXLdmtebZFm5qrT7N
tWtuQTbmO8Yed4FBNY3Duj4yodzPhAPHQIO40++tIi92KGBbSQPYqi2tj9mMXhrNOzpp5TNv4kYh
84rKXdwYiUEA3jvURMo5D7UAGJ2js3CYyBQn5AoT1/NDN9vjydYumrpRZX3OByyHAy6EdKGtmcLd
pJ63Ru75VsT1SseoiGPLZTfRbpIA6BSMlo1Xh89NSavH3OwaHtklZ0bHMq+s1yu4VpvBSjYOrmc/
dwztQhPtPZEe0hK2P7X3NJgeVO0+6nLe9HN+L/nCTU8dMCLilGePTiPIQKUEZGUaN2YUJKc0sKYH
lsnZfB5wvHNFDWn9jqbth1P4RQ0cxbFM2FuBDWdlaQgqjU4Up5Tf6Xnaz2L+xCezBo4a4763M+7p
YHmBhXY79l8w4l1CYjeECdhBZ/Z9RJfnyk1czFBw0MDuUcfgUEZTFwAHB4LC0SUbgm0rFpTL/Iwz
9FV4EOaCis0KxINQL8p1pw1XNzT8wmpPMOaBxIDo7XLcDebTONNUmor4mSDQbY9fwOxwq9fmTYxJ
9GLlrB1WwBBDpTAanCD07cl6nZR5m1rqppjkuBKSOHWmZ5AmWnFgI/FEw/VWx76AdvzKPO0w2vku
6GJMcSQ1DkEwnGk+h8BlM+olAwOqrpOPYVBuMH5D/OOvWdnpeElm0hHwCx9cnd6e1EQ7HPVtM+Ch
EDG+I2gzR9xGYitkuCSb8/cMsXRl9c2qGzsKGVC9GK0K89XEpr3G+jFsM5MRN7WV6P59pY4VhVv4
simjYbz30fET4PUenN1gN3v2g69pg3cPzI6PhymgDR5/Sd94d1gtHoug84YXj2MUW9nYBLzRwquF
FQr2NY/LwN4g6tf8mHs3x0mvP+RNlGfw2WDfTgR1nFiBK+sWVN92dnNZbWQF3247aCK4byJ3MshJ
l3F5MhN8fLuMtP7jnGOg4feAZeCbgy2+UNWK9TA2My0CjmY5n/NCL/KJ2dAkD1sx+FY6wdBvUwgu
nwQbnPty7of7WnexZ9PPiv44sntysH9AaFyFmdkx4ay0ufHtUFWvgxFS2lNRjFFyknILnnT5kN7E
doW24NEFws7ZM9fQYJsI0100vYxORTIcZULLtk7eRZzq8XvA0TDd+FHCl0lXTQB6aYUS6Nj434s5
2BOI5mf0xqTgiqhMS9W7IpqdhlxBSfELP7sx+l3adAz0C1fbjVOZv8nEbO9wnc23aLoh0Qc8wOI/
ohtxwsO3//mbpFP0F6Lbd5qzf4R/Lf/3PxQ347clTIFHgeyaZ8P6+jv8S0dUs7kAIYQjxTHO9vhD
f2L0hfzNYLCDTmejq0laAv+uuNm/SQN+ueeatkuxK62n/47gZoilHLXMJth3y+dyWG1M6GLSsmD8
L0j9n/Q2iRzbc9JkeBFZY7zrLVDjpJWNWhTbmeYbzHecx3EWzKxVKzGYruv3wVB+H7SZ516KoP2V
wD/D9oilhkNDBVR9bY0Bp7bGZZOzJvdUENcpah429VxLy8f+gbO0yMWIRbxwxZd2tOwb+pW4L9OB
6jVO5W6NsjAqNnpD1zGgSuH+Ed8ZAH+u9YG/cj9HQEPWFksIOGErG8pTuTiKUaRU2B0cOtuja1Jr
PDqqNklzNukhHc+OFrk8ZRw9epZk3+gU8vC7HZthYPJQsRLwiGoVY2+t6reAi7C4jNxG0H9Gczpx
9uypcZZ2wvQcufGzduLkvkO7ALswDGaz7moJvzoUOLy3tWHWX8yCBDc2MBVAJCOxulLwG/GFZcT5
2Z+q5oEmhUpbT2E7ZSuTNg1AmFje38FOMO5FU1OGP+o6WWwI5hkPTLMRn2yLVMfUFY/FxpqTrN5F
Wm6W/phopIHMrhvdW0p/sLYJK3BZYij/6rZN5dQfOCScEX9lIyeeUxNWB63qqqe2xgqwGzuh4wo0
yTL41tyTpzQl0doQFqTFlLiHWxMOwIcJ2kzB5EvVNHIn3UXuwc0vHJalwHkDwDlc4kR233u9kNnJ
Uknd3jLYgo4ySpV1/AxWNh087CDtvutzxnbGPLBdBcSMiwqw48SsD5v/tBEduYldgW/jcwq0Ue5G
vtEXZjKtxXY8yt9KCzsoIF92jy67x9oZH4exSTO8UI6BCxBTBCbB2GnTbUovcLLOe1b8VWv2+dUa
nYBQGc7SVy72BoxsChocB28/UHHVtAZlf5XznhAytHbjbNRXIH89uN/WthjreC7TLAbhPIdrpmGY
HeLePrv0u2QbvYEQAFI4zTB4uxQcIvikWGUa7XfFAst5cGt1Vou4FmYPOtynh4IvCDdI20ePVjJ0
D11vlN4WRH5IQjwHNrCC8uN+wwFmPsM8GWbs8GisGE6n6EMXnXYDr4WkAc4byF5G3+Mz9HpRvPSz
NF6AyDLfymrN1S9aNRrkhOLgE207OtEIHn4r6knet6At3kHjAc5krB98tFphfMbgNF9l19fHhuqn
RwLuxatuTE29N5I+FNw2QPC3pVXLxFdeMR51uwERBGXdApNv6lRAbdrewcBpckMOSCFl/ApQGEcS
A0DmYEs9LgcHwNXYjvoegqk25MAjHD2xge82CX/U1dwZRc+uyQdja6vgRuPB2jlhBo/fsAgYE3PP
rrEqYJsNiL3RBtBt9FGCZHsxSFo/sgUMHyKw4vmmjhRg5sCduu/27791C3PrJswHeeXnJZDQiPaQ
R5X6UInV5ijDpvrQkpoPpWLywlwbBrFLMpUaDIfGsb7Dtm6h4auSOzyqkPnINMTijRbQ9tSyVU6h
N5ts4yKXph3ecOh421RYKSVF7Je/xHqLvmRrjRGcKX6OQLtyDvc2IklshbnUHfnytLadbt12NPJ5
i29AZX6HiByF7LLoZiQmYRrMp8v0Fg9h3NF7xPBxSxhKfegmVS8rzaoaE9g+I9HtHIb5xcMpYJ/R
0dixmpVCXrcLkdzHQMSoaZhEX+3skrjogZpGlse8rIThJ1Mta5yUWZmOPgWLPY2eluluFVjV1A+A
rz3moipx5vaJsOtH8lu5vrEdNwI7sgwl66b3ol0VY6TcUbGrxHOlSTF9ZWohX41a6RVJV5Y3qHxm
efUIRClMarQYrMtWQ3hLaUu4jSqAzxiAe7ziQBnsiRmzrI2V5fXtOwZ/WfizRbKG/xjg3uQBHgHN
G9LqMcYb8xYGSfBEH1lw5VLnZgkkM/bBmaIbnrkx40okFHGWUW/9UWD7H2PS34xf75E61RXf4h93
Scsf+HOXpLNNYkvjLU4i6TiL6+ePvjHpLRxU1/ao4fUc27L/0TemsUni3/GfhZR4kAzxQ9cQZFUK
2gVXjI5DWLek8+9sk1wX+9MP2yTLdikXBzqPX1fyauLnQuBEdTHw8uppskz9jrG1D4dnYDIf60AK
XIYlmXmM7JZ9FMtZPbwa7i4v27Uhx23Xpr5tPfTGA/4KfB3phge9xylgouqDP4Bk62r37fxQTeNW
V/mxzE91G5zLjuZKewzFsxEeDQkz8D1r7b1sA4bGdrvpul57KsW3qqcSdz7VEoKjsbaaD61WlDXk
6aFQxEccoQAfJTj8FSiLCC+R4yYUQAfk/NzvARnQgnyu2zWkTqD1JZsuSBimM9Krw1u82B73eHfI
0P48fIh2cjO66t6a72MjBrFms6JiAAj74Vj32hGW2WpZEq0esVSkpbbK23ZTd4tnEzgSIhXxc5wm
gar3WtvtlMSv2mS7yNJPNby7oH/rnV7RzNHMa81bPDzhtxLfaNEmF/S2EkW+UAdYoCvFPQ7hGGfF
zBCm6Xn/TQdJ01qLItxEA0NDmKSRpm2HReimu1uXkz+0n8C/SQt+dpHhmzM6u3p0vW8RrhI6SHjq
zd49U/IbHggInZST7Bom00naAUGxH+fRtveG4FQ86m4Iom3x+0MqgxhldNH3qBmYxCC4WDBAAIM/
0X9CsKJZUQq1dyf2YYKq35Umnfqixzwp4iSksf4szXfE9RfbZtOMtvhKXQ1lUhtGCoNXok+m8B+r
lo2EkB9BNxe7TI+7k22YzQ1AupVRWE+dWBoeMUbb/MgWXguLBsjQ0r/Ug71xwuBJsAkXsSX9yHqm
ynpXNsNN3rEpJpDXHAnqXb12xlnunooSAVXzDhll1pAJrdNowuhjx2pcjN700Yy35mCyLQa0Mden
EodvmHTf6yDjii7VcbQLXyfPZ3CR8qD9FAnuFjffmV6+ZrCxFTTBcG5leqIhgK3CJakXuBc7o8IX
dnVdMRiFwZTR+Ibe6lAKYToJRPxwJ3oY9RPPm8KFUaqTSBugFFW+oCgB0WgVdUtgLtnM6V3Htp4z
+0QxbY5lf9pplctEL74NgEaQE9nmvbiTaLO6+2ASTdIVhZ04EDYa40PTONDuu4b3jWWEsJejHeMe
FBo4Hy3eFs3XpvyCaS7SnwI0DGmOhynIiAYG3lXQwXvgAMe8ZYb3pZ0qV6w6qBhF97YUg9jFXQdb
XUZUTBS0W6NhIL0oSkmiaT/qw303WjsBXQjEw9rSgTqZMTyZAtuyq98P5XMQa0eBuyPJLLSHfsN2
pgF7eZMANUPSW1ncSk0ywij91ObnWH+RbFeyKqjvhjzdVGXUopIPW6mxzzi01n3aMA3Ic7Pbtt2d
wGev6/lWtseRiH9XJ4e5uSu5+eOePmY7Kc7JmO/jCOKPcyv70I/RWTr8RlhcyLlSmQRrPBqISQU0
Xcu48kk+7ILEPnAwpIhJu5bpqx3JzyBkrodtveu/jAE+SIu7wZ0LrqqPAvSks6TpDEqDMduQWG8p
IAHm7ufEyFeWcOHRM+KWjzkmkZrbvMIINdXsLOfvgfZZpHSd4/yqrPvexvqW3CUJTUv9TY/B/zQD
lOARz6UN5FeEHwCkcYw3j6VNgRqgFp85JMGSlm5u0GOSZgjCJ2qKjq45XBVUgYDLJW/BmGkRPDSy
vvveNCl8GqhlMfRxGwUsgPDbOvYV7TJKS+/a+dlz3z2GnEswQo+KbSl0n+uOua6OtlCXAW/eFCat
MvBYnLz/hJNxxMB9nscHPaJgaacDOrszDaCbEDeiUL0uckMUavtU4PQr88I+ZHjQQPGF3nx2hTI3
0oxuoEW2N601Aweo4+yjsaKrJqFGOl59xcLxRi6DSrj2Tkc+WBm2/trwrFGYfd5w2yRrrfDEOUwb
v+4pFjLo+aVlhaBaGd3muXUnIdYXFpxHPlh8Ukl6o4J8evMS8HSIA0HeXIYZip2l7G2Fx/CmLCuo
TyV13Rj14XO1+r42ReeXKMarGbZNndPlSwfDwr5yskM9ABXFjNFbZ6OKxmdbxc0OQ516NAqxphl6
4dVozXeQyfJZEJDYqxHrD5Z0Wu9Kmb6oAkshFSnHwMLkEBbBpg0y0++bJtg1Q96t+IBbs+wBerhf
80qEJ61R4YHpS0V9lUcGkCTNMeud7jGw3JYg5hxTXc1KVMYWA9C25YLv3eeIvWYMx3mFrfeJseva
Ejz8PYfYWeZxR0aXehSPgRb4cNixfZQAaVaueAJeshqUed/EdrhjpHntZ3c4ZLPcYB15ZtcacPDH
zbsdW5yE1SdOYDohCJB8iBrGTEgXAMWcdicoLPHwlHFhzasUgC33UyQepRUgN3enyYz2AJqfWwWi
bh6/xm3qbvgE5lbG43qy7AOOO1g4bkxOix+YifeGMgMftH1KWFZr13abxdsw6jbIpM96MbyUlnyu
ZOWHqcLCBkwEUN81r9RWK5tn5Qy7SC0IPxpPNmDx3W1Y1PsypNcGSzLP/saZl8cLR3ZahGw6jKO1
qZEuYvIdJRS1EHhq97Mervq5O8HocT9zF1xtBpd+o5PvfKoCzd0Stx83tdUYPudferG9zJt4rrax
0e5Mu2nvWo04WY7OdYtrKpiZAUQovHobdF8KGsl9k+akN3ipkcUqq5SACGJO5aqx0btKdg0V4/Js
hROyOlQxSHCrmpy13VXySvydDVGcNJdiSJ2dMicwNyqlVI2ahu4pqGwzOtitWd1hVgeu0sB2W2xL
RrxPmxi5G8AGmi+FbBIOVcYS6lKQXsRBwqkFAf/oaEyu+CUGD85nk+bHtOY+QojXnBN3dXObeq7z
ak4a048mb8/M4caOJayx3gqgkyC33DnGdu7iCaq17qXkYgA7iMtkEzFXIhLmVQwzFM/Xo9u32dns
TA5ZSdoeWBMJVfYc61Mqc5d0lMNTNJ12uZbOJFjC8A7ODGS1BZILpgkZyvyqvC+pM5wsthdPXQHo
pjUHBPoUi1cZ2cYZYPrwoDXR+Gry7m/siAfSkATGxks8x3ebxr4r58m9eM1Y3vFWgkOcjPcgXfpN
ntBiBJEGQq3wGHTj2bfyDi8ob2D+2uFQ3GXCOVQBZTFe7gZXHsaoH5EBBWI0AvaD+imtDO2mE2Xx
QbdV8RQ5ZXm2htbm1ksIVk4ur1fME5HXpqIRDj8/duLokbP1cI6reudB8sOk76cagI3EcDQyfm59
ZDK3xIPTxzBTz5PQgp0XhDa3pBauE+WD6RdvlKCVR/pfYl8V1vRFI7P6nkvPemKYF/hluQQmdXbK
GfnzDc6EYCsn1350Ci9arO1y79mBAFI0wMdSHMNJXWrR1kvDOy8RBImZjl1MVXen0iDAbWb2VzSV
I9TO56GPUUbuZvz8UfgFPMAAQbpPL5SbHIYkLtnCCegh1nAIwiC6bQMPGXRAW3PJ6tbMQ5dgQnQ2
R/ML44dhPeuwYIKBAxDA3WW4iPIfx99rvInkfSd0daoBZT0+qHJcm8uGhL3hnqKT4FBRanOOQzbs
dGmElBCzQ7dfROc8Jb1urRWE2550boCLH5SzeU7Sz4zfcjNlMX7upr3qCU/iIImLDSp+6ie0IFma
fC6ska1tEianNqoJwWIzCnvvPnPDNcvgCa0Jj4Ux3NmW/lz07bUlA3Bsm47TAfbdUBRyB8/qcerN
13I5t0gOKXBtj0LWahVjoLftIb30Nmoq8joHJthYBKsdLhTbOzL9wRScEgg2lZhJHuTTKh87iySc
fArjUV1I42J5bCNIp45HUmrmuv2eWFG9MaIgOChcZf6AGwG7x1Rg5bHK+sBD1iLoj2Nky03fXFIY
czdpHCc7pqVJCb29TLkz8kXlq4tNqJyl3CFbSl/qEFmPqVaPd78Xft7GZAMiNLPzNLel5Dtp1Ld+
GBnEZVWpb3Kub/J2ZfTRtDXfthEdcR42zRkCNJhf3LTUbA9qX2kqoLQQDk58shvm7PPeog2Owp05
9WsN5/ckvif4S1QHoi2NynbFAO6VQ/FiqxjfaSLGWELq5fC71vKficrfhE6p7P8tO+26uPj+16TX
8gf+GKlozm8ISKaOgkSLtqR2/e9ZL01Yv+mOzb4JNVcyQPnHTAXhiQSWLXWgEH+OTf5fh7vzm/hd
q2Le4kE4hsn670xUltnMjwMVh+p4nTSZy9TGY4CvL3W9X9/vY0iO//M38d9JO4ZEiCPcDIN6H7O+
oJjLdfvvSTvT/KnHuXm1REMJcwqsqvOb3OnLE0+A5MNyu3w6pG0zFJsfvr4/u3H+q+jyK5vJlpf5
qxZGzQ7vSRjcWtLhf4hzf31POY5QEKjgH6apegCzab1WA6OajW0GKazUcHj0MCG/WBbeyz+k0/+z
hmf5q/8hw/350t6i6+FdFpbz09dBcpYSOye5FFWibUlMWGdsI4SNZKxfW6prPn79Sf/Vy0nkQ92W
uNhxZv71kxJkMpYMGifdDMUBBk3+Nanj4i1wger3DkTnX7/e8vZ//ng/vt5yNfzwaxvEi1XH6xHh
j3yKBitcaQ1lxaT+/V+/0qJX/tMrSb5AMJLSMsRSy/zDK0WxgkIxpxeNvudLoqX05EZTf/vrF/lX
F4pEu6VSWrqW8/OLaE3idXYTw6YE8Tox5v5UdazOJLOzA8JU/dHV9rBRYE7/P5+O5OY/fzpG9brF
q1qu+9P32KTQzYswuoTScGlvK0yDjNgQ3ruz5d4XY9fjZqN+MMcNyiOzrJ3Vrz/4v/x2PbFcopCq
pPzpDvFIO6SWzutzwPArFQ87IKHq378XhGmyxLh4j8gtLt/+Dz9hyikr4XwJ1S22vnb6pO040iR3
Y5pGF1mp9vrrzySWi/2nS0aYjkE6j5ejiuun15OALy1phZeEXg4050p7KWMZX0vdCO5cqY2v3pQ3
u8km6ax3kKG2AB2yRYUG9/Trt/IvbpMlVLKMubl2/+nnpZOBFSoIL22XgUesMpO9ICWtnUdY899+
JcNFc/F0ZugWa85fv+NOQbTOA+fcyzZ8McY4OShvtjF/Jsn+16/0+83w09dreJxppTAYYABR+utL
5TUrGenYc6zHKP18leyGU/ej8tK5Ow5OaD85/8vemSzHjXRZ+lV++/cow+gAFrUJxMCZ4iCK1AYm
UhRmwOEAHHA8fX9QVVdnMtWS9b43ucg0ywgCHu7X7z3nO2leyoRYx+obcbox19FSzl9//zV+8cvZ
3Mv8pWgwOPk+/HIWEKUtRKorV06M2YMBA43MJ/+auDx5aOx1vTZO1jwRC9qcN7U/XP7+43+x4frM
KJBzMMTgaN3e/F/WdLPm2DN++qOq6Mw18XisCI3Yl5VRx5SG9X/VRP/X4+RXD51puydiRiCUET/n
GX/5vCn2cw5e94pudB9hJ4LgnUxh3PlAk8PpedbegrMjmr4UVuScWWnrfVHlOP1hu/jVQ//rt/iw
ytjo05Cb8hWlvbx1jcluYq57iVW64g5il33XlkafTBfL0+jF+R9W3i82K2SPpCB4LDrBJOjvz1y0
VV7Mq3M1Ls16UY1ucIas1y3+8Df+4jfrc7Q5YYxzPmRn/PunjLMCrSOdKwg74yENNP1G8nSSwWnH
i9+vIedXH0VosidcKrSAcuzvHxVmq7YC7VzF7VoKJDnECdB+zMej5ZEMsktpCl7/dKcWrnH3MMAJ
nygBeyG1CfrHELbRTeD33s1Sz+UGU1JkHv/+K26/5Q+/dXiJrud4IQAoe+ML/HWZR+0AwjBYrtDN
mKtZIS4mx6r+5BazOBEJvdyvocreU2TCf1rw2//575+Mk8X3sH5xMGKJ//DJcT5aurfEpUV4+m0K
5Z8YER9DMY3Ak406KEFL4tNYgvBTck+94zuQPiHc7hgK1cK0tqP5D1XCL36EtLUc3pPnex4l5Yed
z9uQGlEUXGrV1ceUlsp11hTxQ9HAKBWEI92rMGTK7RhNpNbsHIsp0E+/fyG/ONwcJ0INtInNPNej
av/bGynzfo3xBl3ithuuO2flcp6lKUYW2IIqCNt7y5f+Bmp16fhrkl5ar/2EcbJP/vBF/rl4fz6J
WDA9ISTe//BrLKfF087kX9ISLr8zqZL7LFjOnaqFFapNLRPTLACtRiaDXm8XPyQhf8++iicUpd56
ntsYkFrtq5toNv6fflm/WD0o9X/elNDbgaD4+1NyCrfhAXqXgVtkENUnxE6TMaSrIo29RipLj7U+
UGT9ZBinB8OOm2QTBHZ89Hm/o+tiuKj9z1Xu03+t3L/eRX5xQXJcZtp4H/laoQg/PK/Mx/RRGfvS
mwpmP17YSHiug8InQO2xERTuTTyohNzEb7m7bOaGLj5PdWfucpXl3h8qk1+tZb5OwM2Q10j9uXE7
/nKgyHkocbt7l5mpshOqI4SmasG1hJVsBEw5ykeftun9gnVl78v2xvI4a37/SP65ufBEYIzABdl2
QP/Dz2lCZRIOOFltPYbHooClFDmTzTi996qXyQh1PjvDS4Xg8ez3H/xz8/iwubhclVABUPtu99W/
//FF65OHvmE4UZqfIcNBJ5l14RHVoX0HE8756jAUf4cGxYZc2UV6vsT1OYG9sCd5PKiA4/EPe8s/
n0VAERGLOMDJRCX+4VmAe11StZZEZnTrN1s5LFU6l2QRVBkiRG8UJkfLBu9IpGra//5x/PNcDRyK
ZXYTHgXw/g9LwcpnvwKafBk5srwf59ycWmRur7//kJ+Kir8/cz7F9/gAO+K5f6yY6G9Lt1/zyzU0
3Y0RA2hdes+JVrrg78Oej4AyPJV1WgDbWnDnBhI2Q5hDka4nb33pRp+xZRv12eH33+wXj56jxgat
AkEH9e6HxVBD0ROKL8bTcc+WzmluGj8ujunCFDRqkVaaLiXjdkr/sJV/IOPQnYAUT/3KSrSRDXsf
Hns1elGOK+ICv2mEKLVD+Z/IGdrxIZ86WezRr2csuDlb/nTr+3mt+/u74K67VTjU8BywH//kEe2y
vy75pQqD7srrwXY2MwMMOttPQ1dBfhFOf2jW5S7TvbicZxWQNEeQjsV1YkffsPqk+oZ5b5COD6Hf
34LIXe9WJ6A32m99Sp29KXt6nGYspaZMy0Mr+zhRarAOZOeVf6gV/lmLI+bxGFxt1QIF24eqNNzI
q0RJXLj99vuooe/v0RJjJwrQvR08iOh3v18x//zBbB8YsWS4gERCfHhzLJfGXX2BSZh8u2yCX14R
CfWHA/YXfxW/yk3JbQfbDefDh4AUJFKsDC4Iokk/gf/FddS3WZkYh5A9ZC259fD7v+qfB3pIoRfD
aUKfxX68/fe/nAhtxdQSW/jFaPqC5MlFE4PnCNrXqIN//0mUKvy//roA6VFR8tIu5L3xB3offnPE
905LSbSdu1Y+qNIswG434NZhDilMC/APye1OkB/1xaXn7O0wZShopbOn23MxpOIaEQQlb4C+8sye
K+ALWL4V4H+G+9MBpkV5C3UVYSgaYnECx76k581guu9wWpt3nOpD/2B8tyK1c5Ip+nHEME+zqqsr
7Y3x29APJkdplctvzuKHI+MyMc4H1FABGa5pVL8pOYXMBdN8QiEknPJG8rom7rzjEB/dyW2gWSwN
QbD+ytiIuWP9NuKtv2qcHjZbG3kKK303ELYyLUjUkOvX1afQXsnsENKb3vjxqx99vS6YQUPYc0U3
M1ec6qn+Mch2Gfe5Z8R7F5blPTdU+8fQLu4dAAbmr6hcEVxkiN5e29GBfsyEb5VwRmrxreyEq3ea
RMivDBcNzPy2RoKeznZ52VY+Mpu6BjMThr71SBPAzU9pXUuQsEUL6G4lMnNOlO+iHhrcpSGKLY0x
M+Ij5eF1TBdGOXXn5QRxw0UZ/K64/HweiR1mpL6ImBUsEaEewrYeHaJmDE4xLOJf3GlqEb44I+oq
5K+4kXs/zVfoMGWMy28swyJxEQrgWZ4IgPZyW13YuhZoASq4zh4HJRh/wOFwaocVR45dkMwHNCVD
o2JF3nzZWf5K1hrd3iEZ7VqvSa3Tfh9aQoJ9Ctp83uXtZnuF6efFe1KZGeANzTYoJavO2nceTG5w
HkF6C8oDQ5iIRNHDCCncT35KqsRJlXq+GEulYTkaA2tIuIWIdpVUfJ/ehkJ9SEUWQC2sKgkRPC0j
kig8McAYHXKSGQgFewtKtyAvAadSs0E54DrEdauf+DFYBHHZAQG9caCGEcGgb3B+es0LZdUGzq36
9HUK8u3FtJv3rilMhZMvVE9sjeQrZWbxHpvWyZ9JXV3UoRoW7ztUKHrSDK78e0USerhPxw5bPn76
xfAk7XXrV4HRZ42a4GG2feslYgJLSkiVoxiWop4vMXbUwQkFfsrgedR9dZZpFRcXRR6jCsurksRo
5vgQO9IxxGplh5V5k6IY+l0PKh5VYdY5p2KuatSH4cqoq1ZZEe+zbsXd6SDJCXYEfvgTTrACOHdW
Ai1CVNdBNZm7ZbMCKzwjCaF1lEsNVCZg9GEk6oSc3InpOcS3ltfQMXNvMyJGRalDe2dDrf8aroE3
8rq82j7GSmdX/myvp3gRQCK6YExfII7AgMrarL6VlIT4uLrGETti3X3AmmTjYIMJsv7c6QLvbFEG
ZgWqlCKCqmGRsUIOhrrsSGzZkiq3kLIistNXX2SlPBCMgHI0UwP8rblvkEa4nRxf0igqx9twzOZ7
YjthRPVpoSFc8yAz2gJR+kROKpwVrAe9vxtnfKH7GhQEKqZ5QpSueo8Cql4jRCWFxDq4R6QzVdRa
duft9CDC5sCBGb8RNOj4h3pNo/AQy7CJriojiVg3fYf3h0wXSv4V+AxRsTJ6zXofYZyhNf62hpV7
0dh99AhLt4p3APgU/tqqsiBdp6urDoqohyGpqgyNgTPJ4UGIAlpATaozxjcnKj2aZS37dA02hrJW
bmV2UbjT52KqAow4c0c6X0OQrb2bnNbcrI21fgZIxuaTabc5y8puBRY+kd0XFn5ABqQvClyTwWLd
lenC9YrIZCImSrCiaGfcQV9PODHR3ciuuxPegL4FNuD8xXb0/BK4yr3mSQUExeRR+ZkXoO8R9dsP
bgGyOCGJAnEQDF7g0gRQ+OUhEmWM28BbhniH9wf1F5CM8CHmThvimWaWkKANAaHjBetLjBceFEy8
pc/hMSCopwqc1cboKW0mzsWM11XraG32xCDBX53n1PsOQqUgOrBFJWH4CyVpv2v+gLxRfhmK1X3V
dre8LTgMNz6y1XwOp5SNqFTxkyX8+SZDf0kEJjFJ4tBiHiDrys82JmmD1xzLdx/I41jM9p2dY20h
AWWjc8Uhrq1ESTzAUF4I1IKrDh+VvK6RA3Cs5zOI4uUX19fOOw1ZKAMM08xO2Iu4J3MZIw5+ppDp
GpU29FTe3J5shSI8UdzjXgbPw1kpoiDN9uSx9T9mmxoRX3WusWi5zlQeJAG1EwospDE7zaLs9nJS
VXcx4Ah6jmckPAdCBxGR2fSDnvsyrgiNHPIJeUvgkDJvotx6NDBdDlYPWO8EJnez7KDKJmOkbevP
lQOqB91cKm5tq6/rZGo2rw/AcxCrgkxLtKlRg23Wn4xzRelC2760FjIGZwKMOQBguQQEJKbw3Qg2
6t4BHngtujTO3cSsvsIIpXAsnMulai/WknLCYcO7LbBCze+BIHAUpCB26hb/13SxjJ5bgbH1uj7x
HQiLyu9QS9lexpYOjdaDe0Ni5Z6SaO0SIICGHMtS6JcKosL5DAxB7/qf3PZFOxYk8waAiXHd6nvE
tMxAvVoAekS1Dzteoc9NAWI10z137rXc8+GgceUUNG+D0Atyh1Bp1H0mMN55VsfirO3rwUFCSHXK
hlYHb6SlZzfjKuTbjF9/y5Kbqju/Ca1XjOGZpqHSAigfLKnUbpxiekDkHfjw6vO+Z8OJywckxMtN
wy7PTIuqnUNhGhXa7xQGzG4lp+fC5k6yXqRpOBNIQXZ0dbJToJzn6Qz/F921SofdHKSWT7Re6VMZ
Gq4Vn3wfm09CDAEBCTs7TqHmLawokJh4FVH4SNBvQM1ZmlAcy85BWUz3nHjidXoSXUploftC0kpj
KHWoRaCeh94piS4Ow6w8qlDkKG+V+C6AYbRJqyl+dstSuN/9aRMEMiwks9atEUZh3xV3Og0ddsAm
A+GpTGPj3UeIxCFFsjuO8nXmOMf9JIEvh5lDWRR5wXNuFTnR4CJ6WEn+ezA0Xh89cpZAY7YSYwGX
L6zmjU1UwwHTEMDDLNfQqewSn13o0fH3TWXeA0BrEnuWFzwuSLMeY7zvGM3diP1vdVOgUqEtU6LJ
CmfekmrH9L4PVIb5IQjGrc4K0j6ZvXVAdYMvWpOrW6Ko3Mrra+JKQEhiVN7Onk7pu3A2+dfG6kdy
RlcfDl4wHKRTo7KnomdPmWcAOzvfs90bK571ekx7UINJxb/56nYdvOIc4f1yKNl+r4NJaxIL7Abu
iu0P8qyfDYiIoAtPbDJFeyJQ04c0kEIbQiyc42v1kYW9g39r7glyzA/Sb3tQAllEdgmAV85JUG/+
TFKt1YjEx+m0Qp2BtXVcmxHBlV/PjnNw7apaKXSn+Icz9DJKwLSgZCOEhddn4mZ0ruPKJ01cxj4E
/zaCV7K3ke0j/lvT4KGtdf0ZLWs6HCuOfOh01jC+aOIw1M7HBd9cor0ya6LGwjh43k3wvTRd+W0s
lqagccw72cMrGl4pd0HexcOctcfRjDR+tPR4J7WJumkfj3743FkFTQFLrM2j3TcE3Xeaiv0QaNrR
ByJNsi+ymJ1rxsfr1yVaqid/bL2LqJ5ylUh3NvdxA40KyswwncSCum/nkDFF+WO0OQnapumZp4dH
3ZXg2C1FqltRUWydPOVah5bSy7teeDh3U1gW5ZksguiK8xbd+q6wQ0rsfBgnaqFSN3jQGG5093JV
GmVmZgviNMmU2kdzNb7ibdUvhoCde8iUcGLIqUQlaS0Ql6BatPhi2F5TSj/j2BV5bjXQ17xJga7S
bubtGwmDp1z85bsCOwm31x+Wa0ixcj1IiK0vXqYz2CFO5n5fDBEZcPo9eZS92eyU3pg+WCbo6iQb
THXDRLr+Ea6lPe/jcPU3WaXOD1bhkMmXIS8MyLhblhlmvFnmM4X2zeF61ZO90fWkzydAw7akqXrp
aSbGy0jillww31lTsJk3yPO9wtM0saJgZ1Rk4KUIZNcakm/Ql9k7La1Qk0ossFfURLc9C1XCGA9n
O/1RO9o9D+C30PliP3rZhhI3OayeAjhrNR/Y39vskLvu8hQrftpDPTS3UVZP+BrhDsxXXmTVD1te
TnwW9pgO9+Q8iOu1suMoofYb5kT3xudSMmWvuRrsLPElduh9nCPo2A1+FgxJ7GDwjeYWL4FwG4jp
MB+R6WfcavZccuYfK8aO6ajQStYJgpAZxFAbhy8t/+bazP1wP+ja+VSnPBpy26sGTJNI4+dhYpM4
ymEMnR0QUfiYZLY0VrJmk/WMXslsEncG3seZZOwfVdhaj30ZlTy7KUTvb3Dp838KSB6jCHUi2IpE
cC2J59U4zsOSWu3QIM/XR6sJ2otAMaE9qmCiYoaVaLb4rRBDNkRMyuyhzQN9rSQ+3YPolpXU0ymP
v/quaocDvReEvnZsdbeZAvWUKJJ+ifYBHHmzssdbJCwV3Cm7xTIvo/J6sgRH8jqPMyDQRzWimz46
uZt9/tlG+f9CuX9vVIX/Ga7sv43f/vVO7Ohobr417//57/17070ptse3f92/y+kVdem/uh//GvP3
fyVdm3V/9SRu/6f/9iQ62AvpOyEVcLD90f7/355ERHI/pXDoJhjm401k5Pvf4IbgPxh8xvTl0ecI
J3QimsdDh0vsP/9tOd5/0LFHdSeiranNLOX/TUD3cyj1f5pikcM8gi5mTAfecdyA69ffG3AARrRl
LTQhyHSEPRszmqENMBVGdj8QeZKmORhZt0ynmrrnYJodALXKdV8khglYDoJU+V1TwyXe0XIDyw8o
OD/XY0wwEvS6GqNAQ8gzecR2+Imkt/6bmCb8fpVl2dxHi022yu2JI1IRAUdRhrhupz1pnwcB93j0
fNueUDp5J/CFoVHYZ2IurvysHKkF4wnG1mQW94vlbwnA9INqtNZZB0nZsyWhw7SzVeLpZbWOxloV
FO1Zc7VAJ+JCIRCreMvzFC15EI/RZVeJit9V29XfU7ZcpMQdEqLJRt0PnlhgII+ZPV90Xklvi5s3
P3kVzR3sXDPYejerPgUFXrRvaITW6UwHUYGfqehANdjDWD9ymeQ0sfxiipJ5sNqvk7+ajVrjuCd7
dMd1txjZHlE6cDmNgxGhO3BCw0UohnCNpan/0nuxkgecjEzkncEO+OfosR2PKfgMYpwDY6D+rjab
4rjQZ+pnkDlz627oewCRmhKwgAQN7NTZa5z/DP9rTaqcXa23jUtOGv4qP7tfamv14Y/F8gdBzFuv
vir0ct7THm5RetjFyundE/612lM07nxM1ssO91jgHovBqnkibjk9UJjY8OSFZT/Ksgq+wlqq6etV
Y/TEaTfok9uV3lMH5e+t8iMw4nZIRhgw0PLdUxk9KG8xESsDcBxjOuHeQWf3v4dABCDUFJlNGzBG
XQ8NQzt4WaVnygO8CVXu6O5FcC2144i7nESxgaqo9S0asnMUQP2lnVGM1xWULgdfDz56tufe3qgk
kX0UjS09UMDAXvtxMTcABMI1PTnA59szoSQR2XU6lhfKy2KQnBoe5XgdZRYx3jSdcLL69QRys3Tp
SlFsc2+Bwtxi8b1Lqcw2E37VKvuqZ1ZNIOlCSZXeKOLj8VXYPv+MoHoXTy3HvHesdVDN5/T1Kp+A
rjQ2wVfj+vydMUrxgjhyFiM90jjWVzaQ7xVQd9wRO+zi1eAb91N1oJ0HMqKHld5dyMiiTVJqZL/J
WFnhANO7rmA5tCZwnwl68bOH1WvhwaZiwpkyKOgUuHnz2v5M0SfWRLdunn6tXSyDTygU3fkGbquQ
l1PF4OC5JfC8vmxhra3uTk69jF9XOk/lfR0Se3BcgMj593bjLuQmzfgJTzZFznwj6WzrS0kUUb9f
Km5JPLDYojOkJ7iuh3kgMuoB1YlmWZcleeRtmapbonjpS+yccCrhV4xe8FJb85odJvKJ6XdjhqLk
awhdtL21FS9ZXZB9VZYz0EfLFTP2VAWLn7RZQImqMdEVE0JO2HAM7KSZa+gNTjuM776umuh6poeI
R7nxfB9PKafuLUlx2DIR7jBNIAjam76Z3F8f8BaEI1eaqCz2CCllAY+x8dOD0H0z3DNrqNDMd5HP
PYZwl2NOIu+d2NpuvHdCbBLa1zPF5hhgGEnFPP+ghU9Qbqr5NcM5a8lB9nilJIrNIMxSzAsPnE9l
8xDAkrkvKgX8sWrX7Gw2dkTuFj1G7eQ73HuEO7tOcFcNZnhbi2h69jFwvBVhaUNsDJb5tcrg+5R0
+BTZGSOz+uWld+m97jLq7xIQpCALm6kiQTGTKPgmGToC64DHrx7u4hbZ7I6Uvwq27tTS8yGflodl
TTYt9ix1SNrmqmRuWQODfyomH8hM1fvEt7mxgZcp8jVMWhp4VOOAIW7HKIirytvJPjY/XDKWq1M5
RTDvSGZaogQ0cFMfh66I5Elru76oZNlv4P/UT2+qdiTTgUxhdViEu5Xw0EI/1RXYt11bL16Br8Hy
bG6zRfE89tp7qUPj8t+EI198UdL1mU0r8RyJeuihd+XyKiDoAEyx04iFF+hy51rNmse0Qqv2yenj
yRwcnZPRMCFVemFsFj4QeK0GxialY64dmYHxkk36oxuKIGSqnK2PXYYE/dQ7LLwz4elmw7zkmb0L
nKl5THH30ZpakEfsFGdOTDKAsxBqB1Nj3oEo4YrUT/G4C+H7ZRvvuS4SbG+FOfqQ7lkcbcxSQiTr
tknOyFkTLuLV9UE3EQqPpjYvPT698kCjd7M8jZ3H4vItOyMpO83FlqQhMcN4CwV5nk/h58XLJ5m4
JoRR7FnemCesXO+ss4aY4xk2M6YzbyIoKi+JXiKKtrOvGmmPIdCWuMW/7BaDSEZ4zyQUzaSL7Atp
65buPwy2xKdVDEBX1eFpCWxGFWMpo0eCQHl/02xw4/hY7gjVLsrXmpO5TaBvs5014NE/Da6Tpog+
He+zlqvHFGSuMbfJ0oYkFAxcAWVBpiBtPfeViibA0h+Oy0vdzs2rE0GL50R2Zx6x18fbMvasx3zw
8+e16uPvSBPmLaFAVCIhGYIvEfQG12gYNzbHZh6dQ1jh+1S13wdXttogjJMzcUNDztlQNkTzyrpf
moUZVgxWpCkALz9Aicc2YzMhWYFUQ8DZD0s/NFdgy7Mm4SJsvZNTI7ivEHzrH7PRkudrFs2kivjO
lus3O/GzJin9Fpsw4swISyC7e9ypWzerqygpOa6Lg7uUBMyEaT+eFvzQRbKQj0WWO/EO8YF+M0rD
KmNvUmOX9mRbdJMHlcIhrmPS4OEOvtziTdJi5RLfkodZAfyW1CnVsuQkOYBSuZrxjkjyreEs7WfB
gz6t2Zq2N2vB7UQruMCnQOv1h6dCj8UwFPRfAiimzdWwEG+xrb31SihPfgcgZn2pwK08QncEcxuN
c/wq247QMvZI896Q4TvtVxbmS7pYcXOcV8u7wlUEeGk0vqJRETcFiXrD+s1TUxRgjLToB6rUs1ij
kc2VfzC2BHaAg5/O5RDe1HqSU1IsbCYJ8aHBtOP2VF56Sz+6h77oUxJpdO8deqXHu5Zy9vuc4fIl
X2NoHgZV919jvZTfs3GJq72N9UHvFhyaX/uZNNItcbn9DFLavDN9lJ/KuQAGEa12/KjIwCBKY56+
Ub6mvD9nVm+cyuquk2JRREXAFqT+keVTERTOD1eZ9SHu+vVsthoIaUVvuV+1bTX3k+UAuHG6GhO1
ybm8+MyvqMuGLH4lLz77YsI6+BZO+IpBPw7tKx0SmOtTZeKr0RPUV2me5ph0YxW9NKyU6yWEC5R0
pJiVu9KbR7zzYw2AarFdWP7xKqMrUDfNSvptSVRH3EFbSuwmlK8CiyEp3BXJG7tRTfIxI87tDFAz
VvaWuI1PyvfJV5tdPF4YwNb4wRA7XCThsJpzhy0/2wAn8xf2NNvi6KkVXB427gwEvhdSMHmD7g4l
sSzqILfV4lYaZEgviro6hA1taqBxzOdoDsjxXYJHo6VdDgTV0t0hNTeHkLXz3dH6kjJOfhOdsB9L
dgyZ5OMIfbWgyP9s4BuNO8KNpu5I/vB6tpL6SrFQb0wij85xmqT4ic2BBqYGry5z2APE1avuTAar
T+9/NrgUC0dV7QFw7BifMailb7/2JaNcBlqFTrC6C/b6zpfAVIwfMYGopfWYQguZGUNuMSLKS596
wKD1DhSxsfZR22IsdqoNLpqNtFGulzpFgrIp74Ndb9Uz5SWC1S9YurZGeqDhRUQAvYpEj2hGt6Q+
DvfN//e+LFrEh3Sm3t27EUKMHcMrThYLl8K3kVWC2MBbOHzkqO2veP24AepcDoLdoRmCHYGqY5RI
mw89gNf1nnnP8pNTFcGLiiwvQ1eo5htQLuRmjugTdiHx89FhRNLwlDdZHx1DUndW/KYN2DNuYP6a
tFU6v692mQIeiBybge/Qj9mRn8t0Rv4DhuLUZQaEpRC+HaB9G2K14qrXASr3uUBi3kXLAfUTimrd
14J+6zITGcrknYvl4DYDy4gcI3nG9A3xBiNXe0Tx1uLE9Sf2muNADmMPdSJbeDWgEfJ9HTiNPA1m
of3n4G4/lqWPjCFgrsCtIzNAxiLfwvRZu+ukbqxgHPoTU//mOlxK7R7LLHIYpSBZYFgcsJWRQ2DQ
eNUaJMpxan3qzVA7tFQrQbzeDm1YAdrcK2t371kZV9KQvnJ21nkdxxRAz5Emdyd0eWrWimH60nW4
irXXiPZ8jEg0SjKM0+Wh1IYD3V6Dmlp8RTWxDzhZwFt5S9ueKGaGR1CwXXWRIpohE6yW8Pb9ysE7
h/6CXVZnQXATr42HaTWbwenTvRpPgyJQfWfEVMWMODuzJE4W8adVgJK/lwrmYYJ9nPswQiOZHiW3
jTrJAzEYkONOX5wxntGf+7qarJMUErVFFw+ue+Hmdpx9tuN+xBZEugv52KauKWDzoAQeWzvFsOf3
kse7dTARQgr6nfTfMo4hQGdF3J36mqV1VEJDFap1VFJ2ejXr1/fy3NkPtUOgF1dCuLIaXK+fKJr/
Dhr4eoK0BAw+vUBpAPxnaOpKntV9WObnLhrr8CzjYO5u4GGr8myNMrLp6VoX5KI2dpHx+x5FfkC6
YsZzadddC0bBwEob0SBzNSeWIT9GcHPsxEU9NH6izJ4lyV9x735PSTukSSzstrnJMjLREhu4X3+z
5MjBd07drOWpDOYmP5NA+Z0DX7DqjpXKIDquQcNFn+b3uIkrhhQ5NBdE4kJwLJwgBwP7Hzsr9i5y
vtq6IxMqiG4n7ur1jRUWcOeXtQeDT2tXFedxYPxpn/VmKQ7WatziiIWbeGYN1UzeDdq1i31VV2lw
lFEZOnsrttPuRMYB9ow9UaojPSTMztFRexPhVjPp0fOtYeSvb+qxm5pLhz2ivgPFpopH0m2Y1I1F
yixcByBpQTU4THLv4TSk+VXsIcwkJxjFyFEbtngjtfpJ9oE0ObsyCI4eVI30cZIA8oA3E8zEcTyR
QHPsueIqrul0Tg4sqJ7pW8nfnzQmX6erLbZtTJreIy+2XnySxLnDy5KIITHmZy6xAMxm6lEieqlJ
TdoPeeEMByHauHxF0GE9RyRCwBtG80PQuxt1y97wiJsjSaLjeKW8wYycqDi+T6PJiFVawVhCwPNI
GU4QQJI970mw5YmLVDKj2i5s+zDPHi/DXd0yPwzjIItE9IsgBLNqpuGcA56sThQPStz3np/DCg1b
p2dvX2VzCiuvh7M3o7iBRFO07t5ZAW8myMnX6eTFi3dlRctk0GSMokM/kxVmp11P3ZMSX34jeytA
BDNI2u1mUpS+algt8KQTPYe9kPVwE4k2/AR6vmngTtTT12h0SJRaBh2dXH5RJCKoVRGdxTdGrNAG
lIQEINjJTL75Q+HYaUQGFWOTvXHrnjezRvJR2B0WrXx2RmjlS9yaQ0lDELIBHfcIxYtDeLBfkENO
e4C0jaBexDmtN8QYDLEEc++hBFC9LIScWXM83hRr15gjyTP5M2PR+CnWZBkB42LVgovqwq9O4Vev
Bs6DBesnIoQ6ZRjDEcFs/8LxHfBIlctzZrekh8hx3nCXBcCBtM1XtYEUTVDR19oaHQAzeAChFlBs
cZSUION3KuyG7/z4ka3HoerNhdaDY76ogvvBuYmz5WmaAIby8BUjGir4hVK00jOS210JP7a85se0
QQGMXsb5poaqP9WnglwiCqnO5uYMtrrNM7EXxHKTpmBJwb0NwrezqDNyE6cZxqpVZo9NulBafFKO
6LybAZq6trL91PgVceJkiYxHdBkBvVoryAb5YFfxio+NhpI4oKWo5rcpWl0HTbwfdJmCREnG3SlI
C8gMu3Za7PbR6bABHSJvQTQBzJdU4yyiXySPncFjbZjeTD3euCF3pW8dfZHS6sx1DkBCw1uYOAHi
WpzVgEvrve47IcmkEXqFms8FLgeARlf8BJw1iNSpHMOVYJnaxPq+hutJFEieBnDSV5GF921lm+Wd
kJyUClXVE7fKy7lAXHyiMWBzhUGYEHDycEHO2S4qOUfTG7GAer62wVTmz8oLbe2AwUFCziw+bNBV
MDxGyoA8ric37zUtlUm/osOspscqbUaal4WdcksAsy42bCupdmNpdiA2Av+ZgjofHoOMHG+iHNwo
/+4W1gwShs17EQ9MgCm+STIoUL/4Y1yQBFb4urzNWBrdPQdSGvS47EpJDq7TE9e5AjYvvcx8Juxg
KU8ast5YQtkLb1CxbJ0wpNYAPWEocPXvxf5/sXcmzXUjh5r9L71HBRJITBHdb3FHzjMpkhuESIpI
zEiMCfz6PqCq2ypF2Q7v/Rb1wmVLlMh7cTO/4XxMzYAN5gdXnsY1ILqzwcJV2PXKEBCcjCp+2HOs
fzR1Kp56kaH0EASyq72rJcfDVPuq4eFqAKImPZh7wpHVYp3KPK2AZVh9cBE0fSvOiiaiKjI1YcwS
r5CptzFuFZpj6KZCAo5qOCcL7uE8xXAv7zsrhGYzdXrqz1xW9FbCmFScYXXOnrIGQ17ugFjnDtcy
yvrbhn2hDnnI1s/AUtSHBaQMZ2zOrfsGyC7QMtGUzn5GYVq2ERx9eVqZWt2MDr8TiTSLyvYQki2Y
IJ3wz7pP9wiaxrupnBqKJ/J/mED+c2OzYemw+KiZdHwiwjkxdMw0DakhSzHMaU1ds/DWjtNPgQrK
XyEgL8kPyDOIAI7pnB3uRQI9pg7Hd+32oK9QyzDtwrjH4c/mqX1mUJs4aFiMzl02rax70c/inWta
ckiDIr/LGSGcthMZos3S+3BO64ws4bB42PN9T9gGIX31VsiMZeGO4F1ymLoeciGvZm7jxhXasPKy
BK+1mYgvB4nT/hiDYaXm2WN+Owd2n5CRCXiZjfbSnLCuON3FVRB2+xmJ/Y6ETl6zU5WpHz1HxDvk
EL47Y99O9300D4iBEDtyviWdd0MMoGHNeTExT92MdzKA/zJLD00bDmSyqlTlm8Kqp2+lZ/vcMQhO
XEYBS860fBYOmFbDKulmGTNujZNC+gOplNr5Ps0L5I48a8PvFlsAhkdeU37WDJ3/GN2EagYi0Y4Y
RetTkPTWJfa2JNimEKL5KEvnCkJkGbKSy2l43jFUi9o/WfP0EGO9qNOosJIJGyqFveIInbEpbQXT
pYksopN9JrMf3KNSj+9uHV6QAJwIHTCGuctGIuvbtmosc0pENmS3JCrST68CjLsFLoVd4zXeirdy
M87JEH3thQEYuoV4KrnMgGz7Wu4tVBKxb3n6qbN2SGqOyCvuq84jykedna+bMzwbGT7RlnhIkgKa
Up2lsDbh1nQxo8OOKylAJJz08cKqfFVosIN8Vi2g37QWwgeXXv8+xrJ+CoHvLIdycdWt29qaV1G2
kF0oUJo+ch7uyCFT2DfoOCPXcWQMaZ+1TaPfI6PNo+CdJFnbEN0V9CJHbwO/tm6LJUnZzgjqGRBP
1+N6DYUTP5DuigcEW1fMW7DrXOZ1hAlyxZEwvG1MPYB3JJ+9SvMd0cUE3Zd5E7/07d1QaPUcaUNP
jg0V/2SB19McQmD1HYRNrZFy/Jl8ac82YXnK3c+55+YWnMUJR+R9JzPP7MgkQappDb7cxgGfsGwz
v1r8LU54m7101Mk+Mz0yoWuXxfjBdleZ3/l91zPRa68CMDIMRhCNt+Gub5bIYg+vcq/6CJz3Rss+
e/ZLmlmwZnIgYI1s04uOP9+FDtdE1DTEy5PEdiLGryjcoPdUYNWamjy+TdTN2jBj0Roqd0LdjWVX
fyeXSVR2ZhP5iYZIYjZ2U9Tv/zXnf24nrI3of27Ob9X3j78Y8PyvfxrwjrtOkiM+eowT2NS3KX38
hAKvTjp9EAc/GSovDZ7/77/za7hxB/wyalLC91e0zZ/+e/CHlML2MaudiOoPnZX/xH7nl/6lkrJy
P8Aa0kuTZEVIi3z997/UX/iQHiTiPx/UuYZBHYq4nGA5qag5DWMQhmFO9gU7JezLnG5ErW6x+OAp
4RRBvYw1QU6ctughEoknT3y/a/xDWrpzfr5gxNjnZJo1XY2FQTwC4FF0yNCnUdCXxernjZ2XHNy6
tnLaRyU4J215+woHmuqYpRjtTYJ6RFDXJ+IHrY5hFC7iU9edelPOGEzGyLm1I7gO9hBLRjrbQueY
PI2Eu6nCurpBE2uPFYcxigTSPnYpa2NHvLcK4QZW7iCrmcFpPh9ECWTryrRWZV9RZBXxtOFPZV9U
vpU/4+hGJUecXvjPYVWo7wnv151lek41tq6cG2qe3T6aMT7bq4YkJ9CU+JHz8sxnOdiIFqnKWjxh
fXP5LXZ5YM3u3TSUS3sF6ZIrHRer2He5CCZ3WcnicbvlD0qaFsVz0MWFTcvbU4whl+511apQ3dnW
zGARArqomg+TetkPTZ+N3HQ45tLsgL9joyYq6r07z2pl9dIkbT0fcIvgrbhm+qANJVwG9Nr6Telg
/mSDShITpHNIjrhF/7mWc2GfcKPH3fZdPrsOXecNl8TCl+yaYrTpKDg4zrXu0piNI/LYapcllZg5
QdjTj8wReXNbxL4iNJz0UwC2loPZAyoJRDeLiQ0bNNyJLccUPXvK8QpB/3oIAUgpWcecDVFH936e
yg4Dn2ZOaSjLBkmVQoGlYsgiBLjZ6JLNx2iNiQHa73gGVk4Xk58qDEflTaIAHaDtRaShWPRMk3o7
Y3LPYhO65NCpmSxNRMDfxkda+l1QxQ3f36T04BR6sFH2RtZOeE4rAe2GcryZTxOQAWQ968m3zoeU
5/MRMSxkDbD3h7OF/rk68+NGk22N+2Hk7k7Ql8WoYChOArLD1SkBDO/Jn2jKpNDEdnVtuiNZFWKC
JRzMcW+jR13MrIFeUaXoDr0nOSIwvVdeDZzDq3Wy2WL5F4X+MBYuedl2hs5Xe3N7wgTBeJswHnVN
WsDbOflsrKuw08MtzQIRbDkvVqTx2G14EhYhCoc7Mt+rirfEvptL6ygxISTNh7a4dxA6eQvRCj9t
tCNvjRM032mE+C8xLy10hICaxLYrJiTQGewIM+QUcBBFi9ptiO5VJElDZryBC7oRgmLa0ZS4yIa8
/+bHnnowM2tTAGuKTTsSO+jIsjuKefbHnvZkaj4Ul4B4wfLpGSYsuTGz4MDK2pb3pe7Hd54K0h32
8aw1LQODnu12ya4pzcDrczNxqyycY9RWJhRH1yZCAeVYMMnySkiqo3uNr2b391GXIb5RA1C+vW0S
eB7LPkZKqMvTHP7xUH82Ld27rGHOLAaQu+sY0GXHylQZNyWWtMKx5XiMDU5qmP09NyrP43BA3gGb
qA2jEZMwvTwwdW4TUTfuJA9NNIGS2JqAbz4HbjvHYwWFKi7dqfOm6amMFStQIAfbQDic7og9HGmh
WQ5A3EYmeougECMjr2GGx/WAygW+Ikqgvsso6aqnqB8IGiyFrPOHEJ0acLsY6pYob5+2l37cLek+
ylUrCmh4QzXctNw0iBy0GYpEn08lu+sC/Gvcev73QXs0k2xYKydllEroJuzW1bVdvip+uIwUGItb
HTxp5RXNGdkI655BT7OtVMEcuF9mrJwx3ons4pEaJnCsLxdPt2dh7od3qtLJbh4Xf9+mLvkUE4bI
sfRGqpPATN2L64KyLluHXobFrW03TvAq02GMQqJMlTiaMiqe1OwF10zOkASwaxsvkf7Wzu0TEuMq
4FrWMwk6+A0XnNZhgdevAHg0SXhqNxOJKpRG73WcQSj23JB3iBjLjpUyvAzaGRcRj3OyWHqZH/LW
UwYoq9fvQXjSHBxLxp3JnzpHp+qIMDH0Eh0kx74jez3i0ctLBpU5ntdJOZw1g/3pS47WQQPZAmuJ
yz6MVvc0Uk31VMyZX56zwuodUWLf0Hd0+6oIs7pnRPlH/REXbldfNmltGGbmDExFNAi6J+OQtd4y
1+LOLynjPwxhsw4JVgukqIwvMbFl8sFUTPadjK1jPftmyJMLuoNVeIizzCJqxyfczkW8GjYdoYcR
JTudwq1Mu+rWBHNzTLnkk7Ue/OrKzxdj70gwIftBvELlTCUdLRT2JLws0qWrdiLnWYpq0R8zp2PS
uGXSzSQRRE0dlfMN8Q9i7G412BF5szyLgKeR52H1dA5dwqp1yVg70vcSjXgXbhO+esNi7/TEdM/G
5t15W3Y6uEAk8u/6dgkQyfMoWcnilXmjsURYBYnlO0TIxd4OgIEPsTXNDRL1nN8DiltXNWPVfx99
m5/9SaX4mNlkUJCXdxR3pa7iPJmCw1z2OjyirM/nLuQzwgOEJNHIKEvMrC590ndJ5mO3VC1vetUj
q9389wj95xGao+8/P0L/+1Arv/znmVqEf/jS9YXN//FP1/tHqFX8Iahr0+eGFkN7XFLB/jPU6v4R
cFom4c3WsnDofBM0/X+hVkiSkuRRFIQEXwHWRv/JoTr4gpr8Emm16cgHNmdrh9/S55T+W6fcsXzh
45kf2Fw2Ozep5+QS+wNuFg8TXV2MrUXVkvXKvNhP0aLMmQGw8azkQHYCYAW9KCZtwjXdw8TvboqH
AQ4QJhoIpLH2692QzXO0zaO6vJ9Lrh2ENjNdY8DM6RPe+BRtkTPMvK+dSZU7N1fxJ31Wuz3MoGtA
/nOeJH8aDJfs+sQ1CUqXIfGBRLB7DGQ9j3tJ/pOgWrAgW5hVPdZfQvLwJSqHXwKz+BKbR6tGE9bI
bifOlxw9ok0hM2cWMjUhGwrXgFub3fQlZGdfovbyJXDbaZ0QUvBKRVmg8tLL6EsO950BuWr5kslH
LiVvZeAEr/aXjG5cD0kdkSZ6WtIsfdZstcyHxKC+4yk3TAtEhfis0TbA6H9J9ZGsfXygVcBnVbFg
FnmV9d3GqUNMECha+0VapGeTLxuAom1sYN7jDlB9aFv+Suksdz6oiBC9NF/upzTlqFCtDsMyeXW9
n76MB9gEmBDw53DxbMp7fGK7/WuXjkVJ+wPvgtM9w5lfhgZD9Zgb5svoKLqJ6TZJfs/apKsXQuCy
vau/DBLQ2pglbTGNM3v3gXtB2go7xf6yVoafNgvkM4L/FcPMh9amcXN0NAgLelU+BXlDVMS/W0o9
pSckRMfulAVKiFXdACOTMQonV/skEsOyI/wAxr+M6KNtnC9rqGu6vOXIvAYTR2pfzdHzU0nUIOkX
xiw8tKGLvIiG/iL1M6s8KN9vzI4yoh3uQrqBTGzlfORosnnZWzjzebBX/DmI81gRxpYDzk3sGeMd
Fa1WV2e78ssIq36aYj8NMhAeAyzK1Tjj2oaJpg02yF43LY6DVU5cZ4IxyylR/HTgll4n1kPN0dw7
JKLJi3W3oiMjm9OpS0sOgQeFOM96i8/THBQ21KK7dNDd8Ig9jdhsmn6eXso0K8lhFGOfPrCwOWWX
eRV3Z2YKxvI8TXtnvCIQEk3Xbc/BD7A/qdpDs1Tk1Gkcu/Fz71Cb+uTPbdVHUoUhti8vIO/QzbOg
sVZTeL71vnzNxF49TvXld5qZ0M+uUUmfnoosxBMFZczPhsFuXVx5LS3Na7KEFMpVZSwXHTupWfmI
PVsc2QfxPgOvAgqwSuU0or5cWTvP4Mm3aVnUB/3l3OZfLq5xKc8dMThVTQioBO2cxFwYt1R1m/LK
MWyAHti/6p2POqtMs3bvhv4m+nKPKdXjJHvaztbA9+ow6y+3WZFj7k/rLxe6qdb/1nHrPD0hq6px
qgu4Syc0Xzv2wgVPnvWuUqjTrpsKXO5+Tfs6vI64GSpKwcdqaSYqqJ2n5ZYQUBvv8lSUzLh8ueh1
J3HUC4Q9eS+5UhAYT6XxSK7N4ZOMcsxvfvr8oirowrPYVEx7IQZkL7kTQJeYYSnMuSGvUIHG+Ab/
kq9edi7/wlIjSR9jxzZuF/dLiV+KKcLzzV7jDb7D40ZxsuAnIXW01xSXi4NEB7h2vJ7rK/fJ4EqN
i/3RYF/pk5IIEnPEcaZaTttB+gMWd3CVYyDi+zlD/U35dfvZszIcn3RStp/c2DDPHVFF5FLrzNtU
BFV5s6qi/haKLnQo3Xb1R0z2k58XMfKWh5HNVXyIGzLn7gIfkqDF/BJNNi1ZKgv2jH1ujNxkJsmK
XYpji+zikmKFCrZukxeph/XOliXDiksVmyeAB0pfiDLNHxr4pflxoltpnSIQm3rLB4bVMGIt3WcA
LrlrnSQOFABUUOKEtNe5NF0Mc07ttIfjCmck48W2VXY5PpYidH+kQJdYUSOpejcGHWDy2NgJ/fZ4
sB+U8rxTP3Y8QhO1FUcnUnTx5Uj9+wPqLjG2WUA42bSiBybax5mZd7Ecarb23KK/oObqVVsB5LQ6
qC6sr4ZpwJzy6PWScS3YXx5dp4+4LJH92sqqbDnaIc9v4TfPt60Db/NI22CINoGOCS5WoCOCnTAU
jc91HK3GAsGzB82XB1ZSVp46LMPsnMeJGbHh/IjlpiHJoYGQhlseGrIityGm8bcMWga2IkW1MwT0
siefOqrnvBIuD7PWJK8Oljk/bw7sUIboxTNzH2ncHt+lsLHYbX7hwx3IDlabtS/gk5JLGhXsmrpF
nF/pWVffmr4krFZYDhRzrOwNSlh5MyDVw+Og+sHHjaYOQLUAsBFxy7Z8FD0hsI0rcpfPmLAkhU/E
VZ22GbRdhIDZsi1JGjazUbYDbDkess6c7Jul9AQRmMzxtzhNwYcTV2T9zeSPt2NQdZQs4JNuOAAR
ocPMy2iZh1N4zSGgb09sYBB0CyuN/9+EDByzIC1oJgoHQ3FA94d0YtL2rnfi+m0NcrJECK7eJm7u
IjRyL1g5TCUROl5XAZmbXqTim5yq9r2o1h+lbGV640skO/zDumMslSXVu8CV9puTzOkjnbmUW1KY
UlUjt9fQ3Y7YlCSjIOqrunD5znaa6YKGth55RO21r2FqUyAYvOLBSWrvXChDXSRiynsnTVF/eIFT
Uk0h1x+hBxiXyxG/sT74UcHdsWg9+U3zHNak5pL1h+wLcVK3dmtth9DpWGRcPzi2mRg7UvDBuqds
ajxam+oz6aws9OUJJFg973tfFkyR2725txiydLZuQWOfLdNsvNEOyz17Xk/JD6DeyXxWzKMi/o3C
uLEC2xnpu4OQ3rnzzC6K18N83gx2qN5ZgV1pJa0lb/rJ2Lz0GdydNhHrPexTu4YSsxhlxjZNUnTZ
HqGXma6FD6OzukFB2hC2WzModp3vBXtX8iSmhnUD0MNhdFvzliWOycfpxiYqh0noV9NL6hX++ZDR
MNi0kZUaCptzFh7bSctmawV1Zg55ORpQgXGig4PXEnzeueAaLq2E3NpBwOK5k1EVFPs5z+Mbil8K
6ZW2gdyENVEITiEpzVg+a5Nny0rcz9ZWptzRKjAlL0zMTS6lsCM4+E3XFccC6qN5P19GDQPnBJFA
3mxQWNAZ6e+7JVSvpSLk37C0vVHlTL0WUaj6To1fl6dycKGhjMCDJqynMHht2Nd9yuqMBS9bUcLn
4liToDcIjvtIUeta9TfqF2Rs0DFaYWZQ8WQnStZ5QFSQW76rvaJ7B7NS9SDYzPhMsoOPDxm5jDjN
UUqNikMz59TUd4zemIYo3C7o/PIGzlj6HsrSexFhZqYNsPlQ7nIesJyzExv6ikF6o8eUaumc15w1
b0nU5DihpUZCHbgiy23hav826VTw4swj26Da9tWHrbAQdjobl0fBIsvj0iUspyERoQ3big7Yxo7b
BrEBnXPPIYoPoWis2a41RQKRI5sHl6Y0uyuvWUn+D2mezRo+21jd2nteVd4lAx9rm8S2R4m0ZedX
BmBXxhdXmm6Vrwq2geaS7A32m3xvjEfvBKrQSHGCqdENmXvgDH0b47rqnC04ukz1sm/5gCOTZQ0T
Nqdmp3M7m6asgObMPNFCz7a+1bKP/bvO69RbG5Xj67xMyU2I1b/cEhckRY02PbHAFtf8RFEuBo7r
Xl/dgj5mur5IK+bNlN3SXwd0GF+0KXY71S/fPus8pPgjpau1joFPMexCz0luXd/2yGOwIpFBfJmy
97Qx9g/lzAWbeTB4Eig2ibnorYHnSkdDgYkyMpSXPU5wcfDdvLvP/Dl9TyvBpYS9tunJb9rhmxGZ
fnNGY1H/5tP5qR5azFOb1cb7ri7WnALFFxJbesy/ZUvFhcjKeOlsBw6qt7KKnKs5cAle574BvAib
yzs6fTi+BFg5E/lODVELpldK/lZzcNF6wZ1Az1JvUc2dYWNBfcXAAECTbUZP9t/LLk3fLIonb10X
9c+sK2EbFdZaWB4CL7sQLUL0hn9d3eGcN69cbxjWqMJpuPZa2T1HGeFTe1dFvDWehzEFaQIxhKRd
7JWANixZ5o+5ifxHu6qtNzsa3YYJ29R7XhyKcFyAHV72swmX7JBINdy1rNOkNG9Sj3J2WX4ukzHf
zJgsb4Ehd7nnRt/9gJiqpwMvrPIsqCpD3bsYyT6EdL0UxvM64DeRK30uMFBfWaTwgm3AyY8Yi1BD
SMKyBB3UesDD+CTj43a/AIZ97Mm6TTCjA1aAs6aIwrOBOZNuNzNn/TlZRiV7O7XER8qsIputbiKz
W0VvIdg69eitD7ByPCh8F48kv8+/qKYw4eoJeYOQZjWXHBj6+pv0Bk7rjYjB83XQVN67fCQnJ4lr
XnModpwrqBd8jxkvtN19nFN4uJcTtykM/l5DjvL7lleIM5MrcXhssxyYLrxxld9AH2nqQDDM05X+
Pl4nnjYpoTbWjiEiMmjnLHV8yUINC5k4cDK8w2rs1v+RUfaLYbuasxQ8LEuMWxpbxYIeG9bx3oX5
4XwjGpPeJE2ITMw3DwPv4r+K2k9FbW1z/3NFbZelb7S201+N6fVX/BTRJCYz3W6iZdIVgk4fethP
Y1qKP5DQ8JYBYka8hsN/ONOUxtmJwLPBd8LK9lfG7J8imrD/YFEF6S2iFedjJsv/RERbW9//kNAC
1xVUwpF2PH4nudrgf22Fo7wnA+k7luPxbU58qrm7LCij4y/fj7/BE//tV2GrBDqx8Jlx+o02qbOU
0NXMVwlzOV8kfO49FQI6wr/+KsL5/etI/j6Og+7IedARCGl//dsUI7QjZ2LdOR96yd1ItbPYEXAP
b0Jqwt1xBve7I42GV2ok/LCExTTQgHLsbzA7aVH041A9VHyy+vvS9kR9ycPFcc90joG6cZPWBIcq
D1xaEPRf1+AWGRwM7MF0O+M5w6nMRJzSIDFUcoF9gB5JejEPFEYISfNHGcErAneJvbsUx0mfJxHg
ashC6OO46TIBNF551Yk9jAFGaUpJce/Hxn2X0cJuMHLhmvam7ERQAP7Fxhry7DquJYX42p/M+RS4
GNEBUxjXILzsJ2hNRLqQqfLHcSwjJq2pvF9JZ+qLQ5/ARztYWYkzyoBwWe6nAdVrs5KnmA2LPM5a
eUyzfZctCJngL9g4JN2khNQ8b2wJRIUq0VM19WO49RzmDo8sNdTNPi2wio9D6TM5HsVpNZ6jZAEb
6J0AdCO1luS0daalv5hwUOR3WXtRufOpMVVUoWXDLuQi9Qk8t/kmTulubMRqD5JsmtnqChwSXIT6
Kv0ddzD63nGCf6ywmT/H0gWI0vLce01Gp3hN7cF7J/XrfkoZedWLxZ6f3jaFYeaKMVUnPImU1TLH
m62pa7FwTNj34dQAnnG4A95FtC+QKR0+mjaJxuA952wLiYnZvIZrifAH57XnTF/tagwqercOwcC9
FAVuFd2GZtrPAHcyZioHtDXmJDNzSv6AgKz04HbRLcrwJTd5IqbnkG492Cgvr+ASNT7O/5KM/308
A+04/fg//0sCYP/nj+ctWI+2rqtfH8/rr/jT4/D/EBCjKX5GXhAA+eXZ9PPxHP7ByDizPYRKXCfk
Ecwz+E+Pg0gRAAqXAqdtAwhnMOsfj+c/fI/nub2CzyW+Cc+o//nff1ni6H77z79y3dcH1q+PZ9t1
mHYhO0amiR0Q8dsDrc47EbsNAWp7AEiAq3yu3WkkQr/8uzGZvzJzA/fnV+IL8d1w+FD57RHdC2Kn
MaPPRRU6iqk7jwscYeH8UAb2mx/ZTv5vntZ/BWP//IKru+SvFo6HZ/TXZzXtj0nJKNspladHhntJ
e2YwGD5n4IQM7K4oBR9RCr2YC+zTLy+Av/k8+rtvq++tvhUddr69v31b40mkTEwiUdipXew6Mn/z
ERWs59kM4q04/OdfDUeMF5B0XE9EHA1+RR9Tne0rAoO7hqoa/BJG1MnST2v+eGoGPf70Nf/yEvr1
JfN331fyk/zVHB/W+5qD+/WrcbhVU12whRxkjGgTUNz1eQAAIPPIigdUT5vMvckd/vGv/5brC+S3
lyqQ7EB62NyCkbDfThKj7+Xr4x/5VrDZqPWWE6ZPUtN9J+jSbWGyJP/5K4hgn82uFLhNyHG/fV+d
KuzasC13glA6vGNqNieAapvLPIADVni5uCCnS9sGgebyX/9df+5P/OVvK1GzGKsh8SlwM53fXkF8
ztbS5M5h7C1U0pk0C7IwH6xEmlYhdQqc+FJ9qavBl9IqeuWfqlV+BQ+NEjt9qbLa8+c72KEFF7BV
thX9Mj56X1pukwL7XcPwaLzFKve6XZeAMxFD9TaBDIw2XAjljRX5rTkapxPloyyQGTdhNcEO6zqT
1Hsv1Ii1vmEsbjdj4l3LKRvvFIVhs0OJZlyclwUF9hbW+r5ImubMcmoCgTmgfLGxU046m0Li7NP8
6WKHpfRgcLbgTxrgcVrU9XmYYOxnB+i0/boDDsIS76WM2F3d1nOWMdfTSB990S1tQuyUJGmjk5yh
Lj9O5Qcj9eY5a63UP6Yize+ILrDqCpzTO0yyZamyUTRPdmpa1shhFbGB6a4zw6istEHVnNL/aihx
rWJjVTyFCGrot0WwvI61l6ptIHmsb6ascdnq7LKasW2roM7KJfU18cELbVrJC2xlwonHqRGyOkZd
t4KVLejFhyws6IJ3Dr01zNukv/IAEKHddKE8tWFE/FDd2KMZhlH2wZ2Zez8Rq2zZOxwOznwvG+OT
rJajfHJVUqH8mCSvTgnQNdSCKR3MLxmkMAoW8+iJ58hVFGPoGHRBeeVBA5g3+AFipgBt4Ic9IZUS
nSQM48XxjoWkpLkl6Gxb57OmN0HFaqApFW/yUeb62frKWFCHIW8x1qwFkq2qIPjSHiIppa9zQi3t
BkyezA6qL8nEFynN262ojT/xLPxKj8x2H+Z3DHimCiQvOyqXirwOZAU3xBLfpB4FdhBpdlYm+BiN
Zz1zgSYjtLGN1a+Ajp9pmXAW3vwCw7aYL/C0HRgC2oWFwdGb1I2u6RwBswAmknCU9vuRZeyQ9pR/
JUi+JO/2YNXiXoYmdg8hIXN67422CN5haZvpebFxJDZNBIph56BoxC+8vxAu8sF2yD0FPWf9sq+D
z6GQjoZclOfRdhbLxNsxCiHZwaxgkwDW1PhQBposkZ24NL1clBCoJb6cn9UYTQ+zMR5JPKgezM03
iwo3aVxZ9zAapmd6MPpukHxSb8XSKbZOorFBAKRDeVkErQ8vkPnwkgmDHKmoxlyfLZC5G6JV8spu
uoHgb20UXfWF9s2mpKiuLuiO1bz7slncK18sj6VbzO+WMOJ7BGvuxeUp8q6diP6K5s/U72tMhJuE
BfC3tgujj3yOCelwKh+3dtEO/cGEmvp6wVrwuvDkW7e+ZsZgUwee+w6I1INgGlfyHp280aiNEd9P
+gTTU2zW5w4qOiprTLzw03XA+m4p4IIZABSQbOkV1h0uhj2XrzolPOCi1tA0rk5HWWUvgrgXvyPZ
0g+8nqShv78OOeaAUQEByjwBYoOYukS6VlsN/DuiO53FkPqM3Tw1XMPIJPf8v43qVFztJtAqT3lS
p6BaCQSgC2sHKIqq/AqadrL0q2oVw0BmyjtGVHJyfnBR6dDunGO3PpuQfFfKlEgf4KUirAOYJMzf
pqP33IS5sDcRa73+rmV9nRe7joK7no44YJVQx7zepSxfuzHror1NJ6k8yKxm85aFJqvfe+6Crl1S
qGfsByBoeYnzEdMoshTc6FYk82WMtIM16ATJHRQNZOGSv9ZpSDdYXadw36d92UWK6ji/roho2lbz
fIP0iHvoCkIbZ6YcnGWzSBNMZyvdyz+uOBP/YMimxbt6ZCpvw5owVRJHF3Ce+5z6bDRF1nKQtixK
nu6IgPfsDGOiVZowAf/zmYpKOXVuspPZ1M5bS/um2DN+Lvv9VFghaKAOwzL5ETVjEj0mTZAkF8pG
tDwsaomKYxDUHsPrWbHgSzWmUB9CdmN70WoU5Q1XUjmfCg0mamdcqI03edM38pxnbpDyRqzBJjrc
k0h/51bXvLPKnl+sfTBrH3MenNDOLKDG7NI3pbzk77UsAB5DY4NjhX7Kx4lkAuYuz+LBuR4DOo/7
MO1Q5TiptOO53zn2fKbYhSwO2orSodsmk6uTN8qV3AZ5EMiuAek1e9PpyNod0Z+xg54K7TS9r0Ob
2E7Do48o5ug8JsSHPlWj1N1ETuUcghu0xqG2rA8ywN2JCJEk8UUAahwzg6K/FbO/vvPI+xWbsU3Y
EnR8vtQh9zxqaxB0wbiHRAlADgAAB0VBfmALxoCLOep33e5ovgXvY6hB9BD0644i7S1vb0qvf8HZ
l0+pX8Vqa6H1vXdzBX+4BYD/Nik+yvckbLW7kQlzhSeJHRKTnUwVP/nFHI8duUmCtAdW1c2z67sI
sQJT79ylVrf+vKeloOUOB+J6XorljE//tMH19OPQ7AheDRcRfsJyOWWVEPeuUeFTR0oIyR9E/rLH
3Ai7LcL+6NBwzFCWJi+d6vsRCT88XaQTBayuGdAsOhdBecYKyVheEqEmxU9Ksy+/pW2y+M88vAeu
yVZNUlqg5YDLNlHwkYjQe9ZLH33HabOuiBZV/CR7X1wBN4NDgUExn4DLbwhegePw94AJahfZo8am
ML7p9WYB99XuqthK023NB9OCEgMHllEmARRd8pQn3M7bZyJvPa/fVvrVQJ997WTbpB6TVxoM8yXM
Drq148jhh6a2sl6dxncuYRCgaGtPSfxT4G0VTpu/fFBO6i7qHCjhpa5IOQMrVoF18L3elFurTML2
20SX0zrA93H9NxPOUXWkxxAXJ3AtfLrmjB1EgDs63Z91YW7yM2OFPDg5YOj4oPK5g+RPmhs0CrFt
75xRdr9+SD0yTBc05Ud1blOPg5xCY7dx9+UAQWKTKY4S24TtbgYsaour0caZ4KLsgDjIZ5SyJEZo
77No6+ayA45qY0LvJ/R8xUGtS87wrQJ32xO0fQvEMqOsodNwII3my2Uew3bfxnwUcdIp8+gAv5D9
k7JnlJm4RJoKWDODC/Kk6ePB//i/7J3Zbt7GFqVfpZGbvmLAKs5Aoy/+UfNgyZblG0KSZc7zzOfq
N+gX66/o5ET65UgnfR0c4CBBbFEkizXsvda3oAqJCsgEZS25dhwj8H/ERtHXe2krorEehVF8l3n4
L8Et8fjcJw91VLpNGWJfbMspHjW6I9wOnbUaNbRTKNqN1B8KhEDzCaA3J9rEYSh/9GMaXbSIx++b
iu7YHFqeMXyKwPgUG4nV3wPcGnF+aofW2iHImfaz49rakRM34UUeJfE3RIn5nSWcGn4lSnnC6aKe
Vdvtg+gbFm8ynnwzDfHK6kZ5gfLa/WHPBWgEDeHUDhdLDXZtivHwJwMEHNtszewMOMB0GUJLn1bM
vzRCJ0LUQLOXI597Y9LzkAKs7jZCANLuSQsEwMnWGG1bWjTyAcnefJcScJmvsX9E3136iSpYsZK8
Q90azsGlNw5XrNwHILTVjWcim1rx6vWjVhRxsW3pY11FGe5HFvxaP6L8RzEgItG6BXchtMdwsKrj
vswx9o+DjqFG43yPVX9K0oeu6bwrcwB/Ya5RfJCyuGctD4kTSVyAvosSQl9UEVjxaQ/Dxaq2ALPA
g9ocLqgSLnoKStXZlb+oLGK/Mb4WSnpRKhGGqeQY7MhQZrARDc59JdeYnM6Ld9iSkzNLyTkAbsyY
jcyB+AaKdig+ZOkhDIhw+X1jukIT4il5yOALlCJo352TaNGPNNK370TcNdfNMM+37aI0QZkKJxt9
JgqUSYlRrEWXUtZKoxLGoXFLJRLlSonnKj+Nw9F0NvaibmkWpUu1qF58FvLrdNHCmGQnnmWLQqb7
qZZZlDOmEtG0i54GNUl5oS8qG7EobvJFfGO7OejJRZOznGj/pf3+JlVl6e+rgzfP01P4nKbPzcv6
4PKXfhYILft3icyZpjyxVSbdi7/6N/wXymYqFZncXGlKChB/FAg1VNAC+yD1PypqJu0d6m1/qqDp
4GBDpINjUUTgyyBP/aAk+N+XCF3aHGgPafNhRpCEBgtV2HvhLMxheUjf4+PmgAP6tnBrcpMGY9NO
o7d+8WR+UTZ73V7541JAjB2PSr2EK3VwKZOGLuGCCIB9FWCFxnRVOulH+XFvr0LxyDEwcXIZmmIH
haSqqKY+qgjsiV2DvkBNLGyuBe7+n94Loe/8cLKmLclboIL78rGhy/FZVOuAEss4H2W+IZRYJPqg
9Lekgf9VJ1KPjKIyydm65ZmORbPv9WVQw1vsovIQJ9f0verOKuBtY04QZtytY8nCMDsnJeafYkrP
rM6H4KFvrKDYFHq9wtRN3suVLPVzh3yW9+//dblO/WK0yajzUlSmuI0/9vUv1oaNlbkckddxJvx1
1WY3RWC17EYJt2AkoflDWPBBwW4ZIK+fBvO2Ryymh+jXltbBAOpDmkU+NEJUErF7PBZacdzC9UIv
4jR7y80QsNvVsHWx5h/3Xq+vwZtc5IjT9qyz4XFow+sKrMDdvv8slmrdwe9lgSO0SEy0LL7Xg7dU
DxKhCWs97jptmjaFN+2A7kpt40CFw74KlAEinJjEpzkdb+wRfugMhurOjbVprZt4YpR0gd1BGID1
dIJnAAqBs0HpBvujK4vgG6AH7dSlHPupRz2SoyjGcItk0dz6ynS2rg3SET543G8/JNXSoJzPS8aH
oR/c1WA7OOZGHTmOMytwfZTuq8AcNu8/PDW/vHl2WDBsWh5YMMTBhzQnRMVZkcH5w9LnbVrAeJyD
zN6UhVGtIaw4H0xCr2v3y8Cl04j3yXL5n6cm3ZcfrmlGVemM2HTdkGjboeo1fP+wtacJ0tb7t/ar
B0jXmpMP0z6ThfH6UuCAEr2sBHVEe4b1rCM9RlKXfzT61BM6eIK22iDbEp8sMoGDJ8ihvg1jnScI
TTC/IDhpvHRcBfri0LxvS0ff6SIydmTKJOs0dZ1LPxZyN2NGXA00qLch5OnjMrmh3V1SFG2zqzBj
axY1mnXEUeWbC0FrU5DbtoPjQHWSWs6phWmcHTNt1T4gdEWmrn3sev5HrY/XzYjlZWF6Y1lCb8UA
MQ8+eMAkxdiFY4j700jWkToQEsqYbuA+SxTBro2ysjtPoJl+MEp+8epo3eEKslBRUHE/WBVlTfYd
wkY6WZMRHnnVAHdVKfjeHyC/mERZdi2JDxsBBY2k1wNkGJ0Ubx9n7x43BuvVNO7n0UAR30PJdUmv
2cFcrD646K+eKbEB9Bb52gjxPLhoabV6z/IYIlc3M4pk5EBpnpvcgJ6ha04d/Y7DVLrDPBgdv3+7
v3iorMtsMZCt8DlY6jd7sdVI+EbmYeKwzCa4W2ukCqMirLoPvodffOC0EwluVosEm6iDD5wSRUqc
LZyiFHbDOpFyJFxEnzaYnYKPlufDyYv9GwwvbGQYJAwCmw+HyUSNQlCIWiW1+FYS+xF2lDY0Ld4j
+8pXdtHcBE5LNC1M4aupzm9hKQ8rh9PVPo/cdF9WRnc8ytRbwxb6KHn28HH//OUQj9KpFAazw+vH
Dd66crFLmCt00eE1x5GM4uGkf/ClHIhmmLmXZ/DXZQ7eamGj+sEhba5yDC5b1CpILfvSgsE6zY8J
+VjHjeU3wBH66RZ5Irk0nZVtoi7sriOSGzfoQZ9G+qwKcmUck2/d7bQJZpuU7tZxh4B+ToyJl3bk
1hiSaJfFaE2AUDy/PzjVjvrVNKrQHoLvjLlade0PI22ZmKe0rmbExa67db2o+j7aqfeFDzfSN5HT
PRLVGLHfkYmOl8EB4jA0YqL7NbHPKpswvS9bLVBwamRXrPZOsE2SzJlWVWGImxRzuI5S2BKVAo2Z
oNejYSBuHrIC+so+SuGYmlB8UIb3AWF1sMXev8FluXm5TnCDSnHgqd0ac/Zh17qiIEzbcAL+2uFZ
x2iHzFspgcco9E7YdRQbzjG4i+mFbDngUMmwFOOW0hcZolhvLPODmegXT5zWvY7gikme3dPB+tjI
KqAAM+Fih474JbWMH1oFYxCAU7BFRz99cDmBHu7wDTsmd24imUM4cDipUzEym5yPGXYblYdenCW2
TSrumCDz77J6n7ChBBnqkzPoVgmRCWQBGd74wSy4aOJevwc+CSZ99q/MvlTqX3+Xk5vU6kRB7JrM
yi0UhOC2hcOFKUZ0Z+CfoW2K2cKN1RSn2gxJfvCqet1mhbstwesDGIjFQymBWpRllpxEdUWMoGZ6
t32ChQoUxTPKk5/in79VBRxOqhxDCZU26TwKJSj0Dj5yYcGLmP2WGhOi7J2Xa08puqNVohi17w/T
X17Jovvj6DrepCWH5sUi0VLjr3uAbCucCz8yEJp70FnDmvhK7YMrqef86j0IAnc4KkqWC9MxD3vw
dJbpLNZQmqNKWEffjlEpW7uCUKbNGIn8g6/vzVgXjkMWD8NP7aQJc3/90sUcdpU3UGhtm1nuiSQL
4RSYxAxvXfrPH1zs7Z25nMmEZXKuF7aQBx+WV1YjXGwmK0rG9Ohckk62AmT7SgeFfU2g+4xDJok/
WAmWk/WrB8oMQ2GC87BjcFQ1DgbJaMJSAAACeDuHoq93t302nhd4BeLaOyWD4wT55D4m94t93Qcf
1ZtRw+ckDRY57pihYx+cVdLJ6ogcmsO1EfbG1sANiC8RDbtjg+N/f4C+ebhcymZjaJlcktKJmmVe
DNDYL9vKkexi0gAuQ1/TLgvH0iFFvtHojVkjspyq3b1/USEPB6ukBaU0XLpkc2N6any9uGova8Jf
sAmsIw5l+6pL400s8uAEKHywLxK5nklNcGKjvCyD1jyrar+9FHTEjusg+fzB7/JmHlW/i1RILOpF
aFgOxrIb9dgKeIfEA4zaRjoNzkavogttQ7DFn+qU+xKr6iWMKUJeQ2xS9DD0j0Q0b9cz17A8piMT
mA/D3D74NfTBNEmuxgVMFqV9xVRSntuyLHaoW+YNkZ/fE6v29yGhIxsZj+KShgUdsUFM0OY062nM
jP3yYP4tgv6GGPHFGHmTebb+v/+nff4f3//nMUa9+vllIXT5iz8LoZpEEGmik2T7g5jN8Qx+5k+p
pAYoQhcmBy5PvVIk7QzvP7WS+u+OGvSc/iQVSsgQ/6mEmr/zwbOV568K0EsYX/5RIXRZxP6av5g1
JLU8tsusb6wMCCdff2Nxaox+Wk3k7vpBezv6gUfZvpsLu7ul6YNHbjURZlbf20RDRN+6KEvkpybo
5FQf60FFJ2AzYNGI3e9jBYmIblpZWsX3ITPwI52Pvpt/nek2UL0Kq1I7i/Ac3VRt7ZRHue/lYEl7
9zFo+vRRpx1754aOn65xDLreMY0+ULmk/zHBqaIjEhYxjz+81vW9Fb9ySFIFJoISX7k7RmeJmZFy
6OaCGbibqXkRc9RZm3nAvr9iEUquqRbUxwB2jOc50PtpC2jINDY8FJFcTjoKv9tCgIb4KkUddRdY
2MURlvzsmxVmhCOuiBnLakIQhulHmAt5TaYh5LbZ7cJvNIMoT5qY2c5cbUA3ZHstv6+fJHIgeSa0
rf6MMBZLGQBdPMYjXqD5GtMYquwWpQgtu9btxBfZRUTe4v5XebgYKYFfCeSH7g47nYG7Kw2Guy4i
4/t0SkITgHdrmF8AsdvpphBBYqxrEIvBegiscjimOzmEx5Zjgnw1UHmR8Cma2PlKTUtgmalCrVzj
KwztDY61kLar3U/eigL21G0xFlvzzg7qpFmL0kiIHxcWFNIpIzRp0xsC8o9DT3/XgcU/Y5JGjTQ3
IrjAEEAUiZHiEVwT19feaoPMsrUBbzdZl61ezBfYQqdbxxwJ2/RHJPFPjhwhcrOGFS5YcREEp3CI
a3tt4dxJNl0dY+xyJN7XPS0mGq8zAhmowm0X88w5WqAPasPukpdOtE4Be89fJ+OM/KHSO0hruZkL
exujASR3IaXD55DOYa+cRiImhTDqfclzn92IICHneAg86JQB5FrKzUPnUuUFCIEbkkjTBKA3g2KN
T1HDQUzy2/cB2AJeWC9VvUzy06dNbZKEuUpJVXNOTaKPgp1JrsOVHwzzQwk6irqt7pN4x64IeUgB
s4N88tIcv7maHD+JWndQ5yMFw4CgsKJ9In2gtp0OjRtIS2KtyavyH2LhETZi04r8ElUtNUNXjrm1
NgN+RlX2zVeABTmu55T4Qa9okue4gi6+YZ8XPQZjZMKuQ4O1Gvp6PEr7RgM80Xgxnw/dF0CETjAf
8XTKH0Nc59wZZ+3PWhhnX/iTzlWpR3W4dfquvUnwjpxlnordAmkcSkgJuVSGxhSH1og3A2xE7PX3
sWGHANhEXY481hRvxxCW8oeoZPGJJh0dBToWEk5WMlf2CoFMexdMKJ7WVtNa8S4VRAepMydk/hHZ
OhXFllC82dEv0yaw0WniGk3WfTrbFzC/AsJNcJ/oxw2iInPdaXWLr9LxHzIKPwRyxR02EAUxPQXe
D2hfGxsfBz+SFN4F21h/LYN4OoF4Ot3rQ9M+GpTaiXQCUHMxmy0NcrSznE70JLSGFSFAtGRFTM2h
sfLUPQ6CGgIJwPZHjLK9QZ/ecSpMvkV2zUXNeE39izOXRXzNpdTH6E76LidAqBbVaVM69mOBOjFH
zsHfA3sWTl9oD4cXDTLdmwo+WkXjw8k/QyxuPzn4KU+VA1KuNJmIXUFwQbdysrD7GhHmRxQcYD6A
/HlUNbusaQiBw7kUH/uVhk030PwMOWumjdxxhqrSqJBrMTfo1Tkbe+TXuZ5qFxW5MgXhCVl3kxkR
sbvoXeubLi9VxDaak1PuG8UNCN+ZwJOcjDvEfAq5QMZEnZ1bTpbcd7Wbf6m0rBYcqvtB33iDrQ/b
njCHYWuJODorW6WnACYeQtpEdULkBjS3ZkU3MXjUDPpBK+yCjrNxfI0coDqLpzOnc5QaqI7T5zEL
2YWy9fcvMr1iLp2jqV9HXTdcoZ9DnAGNAY69tAsC8sYwDJ+kyh9ZDUmP+A0yYd5B8awEXPygs3EZ
knbvgATz4fg3fo3heYBjBEtYJsSt2d29QWkNdZ+F9GgdBJhX1vScjVval5BH2jDoHJDOPaKWDGPr
OnWLCWoRW4HPiGOMT4wUiMUUiozvnl8MqviQh1/hGxu32ahzVPfNovmSRlNynDgNPGeJWRrMMGLt
x2xAvLeSjZHdD6k1OXuM58AnOqtkWI2R3X2hM4KeKp4dzD3t5IQmrzpxn9omzPchVV5Uk35MhFiQ
oJDYZewlizWrQhZs47KGX8k/W+7KQmAXkNeOqHqVN9lwUkyaF+4VNOKK0FaQOb6pEdejqKmXOeb0
Yg2iINQ2NfeMIkjThyMyHA2PGgtT+oo+XUB+jpGXHfRAVsPRquFwtMyisNJdl5g73zWG09ImyRwG
lTsCGWlmfp8mywkBa+EYOis8T/awmfvU/uo0dX1CmqT1Q9g1ELRcpD5OJNPnDxumX4DiFy3xeghx
sx40RDvDYc9Bpe5b1zGb8w6sg48OpDQ+Y1HWnht8rLcDRmYgsl7KnbVyzDCrm8CW1A/kSC7IEzVO
RUr4HL53T4b7nCLXbZb1fAwjxCseVZ6m5HyVIbjQTtP9b/SqJG5tzhQPPpgC/LctP2BTTIl8DMra
GdYyGjAc88zlNQVM8YOA9/iTaCPnuS4RH2+yxk9+hMWQ1Ku4cPDxluk8npaiq3/gc+6eUNu58Kox
QV31IwZpVicx+6uZQI2Zx972xOw1zXwWNDLBho9Zet0bjUVFUfLN+XFWezukKhSosVXGFwSStHBD
hMvwIfMzfTIdGHbbTtrtsJUoNVieRFg+wMghv3owWu8JQlByhlPX+MLa58SnjH8kYEE2t+dhgGxx
nyrH2qnXuWa3J/VpvB5QeX73RE20eUkm2SbKAbsasmTHVACwI6anbqoYVWxjPpce2uZVbYTjpTDL
ZqTd2+suQ7sMYJHEOSFyoZiGieDFWL9pyTUrTrpQlN4e7E97SopIgPaZUudlWpN7tYoYQwZzTSAu
4pxvtCQ0gRkX1gj7RoTDhA/0LhhKbCGYMsLZae+lL93Tuoj7z1HpQCLUnDyG3jtTzswZMWxGe6e8
qhM2EBumvdxe8+/DadPJ7l5jpkRpXQTDKbIwkqQqGzDWyiYXrliLiEVzH9ievMtgAnarDsDaWTxK
DUTNNBWAt7ipkzoX5TGCbwMBMSCuIB/xFvQtbGE2MY17U1lTAC+jINCL/DvkaHxXBKKREFYiX3Q0
yzrlXQ+fRW16P7xJ5WkgATOJGR6npNubJmHB65zg+29W3JHBMBP2xVLgt/KExsZwHxCDA+tUL/Pb
itnmxmpbwuWBJRDWS4zQtIW3Gh+l5BY7Wk664mRr9rHeyvQZ9kd828Fw0Y8Sg1yxEb/vnY8MG4lp
X1LkSwV0Z1Z0FIs6mnL0qek8nAQAkLmVLiAbZ4wd9pOBqz3Hpc0OoaxS0nvwpIJrdsI0DPHRR/Ue
48OkqUJMGOwQOxHLZ6GD/JQB2yVcTbPnM3eoAxDEs9/omzDuMWh5gBzxSdq+n+2AvNY7I6xae2c1
RQmuiML3VU04V7ASQ44g1ZJYyzn3R2OLayCwKRFXLivHPz9TX5bP+U1bPz+35w/l/1LH8ScC8AAB
h+3/fv2vCF/+OK2rM+qrf9kuGd3X3XM9fXpuupS/+rP6qf7kf/sf/0j6vp1Kkr6fii5v1U8LwEW8
PPS6lIz+XjG0f3h8+8d/HpGF+btFNZLOFbBKWmWqR/GnmZBCscRnilmJjiENnf8ckOXvyIeoCy0N
UtxolEH+VArBNKe1SGvYBZfIiotD/M+7vvp58P3vlUJUSk06B5yNORpzOOanvT4em7SOK2AlgGiq
+NosCgA8kQ2tpJHGxYsH8seVX3rQVOXmr4M45jPD4FCPTR3gOu7yw2IXPevJzyYKl4KEI6fKfaj5
s9yWoV9v37+S+asr0QtBY8ODYpV6fU9uFBKubMECCcn6ItSpJScAGOT7F/nF7dAb5J25jlI9eQfF
yYCImooEx5UVOdVRANP/spnqdodRknzBDy7lqiLFq2dHM4WSL8cTfJioh1T58kWhEBNJ2AUW2Q9M
0gY7vbaC+LDQHwDzuSTGWDH7j2BubBxbvdGdUrOBG1EtDInOB5m1nvuxlZsyD1gC3IU5YQwLf2Jh
UUCcVlyKiajOdbzwKoKwAV0xGLLetzpAi2phW8A4gnOhFU5x51k+9IsA5bi40CqKJFsZVPaPaGFl
NAs3A4Wu9SNaaBr8CMgaU1YBuxAKuAG6jXQ0XLYo6LVhsKx1suA5/AXV0S3YDl0RPLq252cb+pyU
KxSQCvJRt84TtnGHUor0IYCMMKdhcibOdD8qRAiIaWgh3kIOqX9SRBaiSOsYSMoXzoivkCM5zGU8
bvo4Pfa+D5JEwUkASlnn1UIsYfPXfRoXjkmyME00NlTaGtyY9dVFll9SoAWA0nSV89lXUBRym7EZ
QeeFlSI7ATclWxgq7k+gigiz9mumMCuzW/CkcwVfMR2Zf5ILkUUS9HqWLZyWgWN1RPEEfAtMk+SR
POvoka+mewgXzktMBctYA6Mre3WCaB4c0RDNMQveDBFylBTAkGbBxl0YMrKthnv6iJBlCP+dmjVQ
S/c+YKt3QcKzd13XQP95mNCbMYiAqRmli3PNSMZLcICwCmcFs8kXrk1OB+2LWGg3giPrY+R57R01
tuFLlWikfUUKkWMpWE6zcHNIxhrOAUFC0xlpvuqrREF23IW3I6B04tlTGB5dAXn6hc2DrAjZvI4t
4loGsuo2rJSNtqr/oPrE4qRaWD9U8rSzVKZgzEAvQgOCRgoZaCBl8bpdeEFElqK84DgsCdMrArB8
Lh3z+ZrySXCVZ6L/lpDr8wjDIXA+kagSfO3syCGSpQ2B/GFTUdyihWFEJRyeUbWwjfqFc8SxCubR
GIvyqakUCYn4qe4r6UTwkaQzGE9J0bKhBuAGQQlgAzSl1qHFvNJjLbkAlEwPpWht2EvpOGeUCdzw
zEe6LmnWWiCaDJdTAfoRyE0EMoCaSCvsoJDMLeBOZOlApEmXVq9Q/CcRKhQU6AKwUHmngYgKm674
XCtuVMK0721qRZPqzJSUY8xFzj3HNvsaTYzKeU0dIFT8MjiPVPD8taJRyFNojSCr2oQ0AdLyFMoK
Qr5nbkrwZJxKFe2qWbhXioDFzg4pzcQaX628htDXdRTrbEvoEAPPMmwfb+GsmFoz+NB2NfD9PY0M
oE9GLL8WHpzdddJC42oUl8vtI0ZSh1wa7NSC7vIS391i8ALo5ZY6trNkAX1VivlVK/oXzizgFNYC
BQPfQwqWR5zmQ7RgwxpSFBhRwVRDJCoawgiMBTMWLpg8n30JxQ2Q/ufFAiXTFZ8M3Fj2GQoHMneS
SAGYMacBMwuC0PgxK8LZ6I0GQYEL+GwkiMGAcKSAaHga02sJMjjdSkVMC7iBZNcn+ozP2u5Rryqu
mrkw1hrbHPxVACFz3BkAJInmoZXs7vvGikn0W1htdtTbp5xbhnuxsNzEwnVDyArjrSxbeG9+WiRX
Fip8SMAKCOcRmeRuzBS770q3QMaB/UHfEBUUqDY4NzughGPSAhxjfnawjvZGBaHWJVSyFw7FLs49
EOkwr1pX9cKp8+eaVGFGq4JtdEjH0pCctU2cQBcjc2yAdhdSxLlPSwIGT6jVBc+Yzi1zG+B4vcJg
BlIFBibsPFdh9LqFqGctdL1sIe0lOQSulTEqAl9kTGSLJwIwn9/7MPpCHVDkhlIsk29DCt8RsQaL
cJ+yz6Z0avOOIijFisYhOCuMNP2543BMhCSqTk54jn1kuFNoc2pUxEBzbo0jbZbVcWLmLjFWAmdl
XxPV1gHXhAZvpbc6hN1HhAv1N+GO4MFMrQmazVC3wTkS2eaiJXTW2BO8UvTbYmEa4qqFb5jVafRZ
c0r9cVD4Q1MMNYQoEwPVvmja6Cr7yUqcZP1UJoO4C8KeU3Q7aHAV/YWxiDOjBtNlO9Wjzty2JZ0U
FmOnsIw56dTXEAyNjUmd6YplwbloylofqPDJndQc52ng508r0SjY42C3XX2UKAbkNNgMYz+oOYVX
CyZyUMRIbIfhJy+zxmlXK6JkYvrAJQUJJGLj1BLFhuEoAKUpsBhqkQFyi2qkcnUsDo8aStm4bgVt
B7DP2mPF02jXdIrIUOwNZz6io0phKgtqvNheY12OIo+KLaZk/cjKBV9kr7wmQe84D9FiQPHnfjgv
TbsmYszEOb412phAiEA2e3zD1LZ1ZWRhbIqHYnG3zKNgAYkX14uxOGBIUsUNA9CgvZ8Xj8w0Rfhl
cM7jnck9Ex3l4qgpJotKeL04bcrKq+4tBl9CJjFWnEmZckJlz+lYKBhHfH10eJSBR7bq+4gXXw/8
ferijrL7oBiLvtnKAqTNvaXhEwusXWRkfrPRarIn1mPkcugElcbqQGXA/hwMDbnkOkdJOLCT2ZKa
UI9duXMIl4HcGU/c18Bu0iO4NajPptroqc5pRoTLuqHxxjNtW1blbd/OXog2adD7a5K0aQSJykz7
0wZnZWIcE4NoXsMRpRyOqpp3ZzBHNVvLCtJpzQxfPfbwQlNt1ohmcWvBKj2nfbGBDw0hckB0m5xS
5cUaXYfMW0zchTC27RD1V3EgZbGHoWRop+OkzC6QmjXSzauAdES0E/UthYd+pKYjDMpt2Duv2oFS
19bFY3dU5nJMcCzaTbOarJiScN2ZvHlTJONjTmMF/a4r9ZNYq6pYRcZl0dqkfGpcGrRMDBYSTV7L
RhIQXfTxVK+a0YnlFYGN7ImaamLt0gHSndWl7vQ7kN6xTUoOPKqL0CkRIk2ExMe7bhR2ekEHbHwg
h6Mi94N1Md0kmuEQqhO7/XeEPcoyHLajIpEbrVyhsSRwFvWaKmNPgVsxsIA8r/EZ9yfmSBxoN/dT
tMJcyBE/CTSiCalLwLUMmroZ1jALe8ryjW03tNuZg/Vi0o+HNCVCFDlX6q407NTV9TyOTXPe9kbs
bb3GNzzsoeQtpX1GDtGKBlefbNKeIgfNHdt4dAbROFvI7wkK8tSTDd55q4mNy4jI613naXI+xn2V
8GFQSdiYc9TmJwZ9EQ1dcacDayBUNxJMObKHJ2oHLZnCTeBx/sdxN2cbejqd/SAIoCtIO+cQkm48
PcjtR8r6xpiuEE6yHPRB4pnnFaHY/F5+Wn4VfhyI7aQ3sf7FH4qxfIii2MPuazYV7RZ4LixThCTh
o44KO3leTk//NvB/szhz/n1JYl1kRV00L2sY6i/8LEqYFCUMpZNSBQlkaUqa8geAzvgdWhouG0S2
JKfJFwA6TQia84Bc+M+ehYVBCZ7+LEtAp4MUB7QOKaE0TMXP+QdlCVPVHV6ceJG2GjZKMYGEi98P
09TrE29d4c6OEttYlUFX23CdrQknojt/6uZI/8Q5xUJG3VkCtlbVP+k50Cyf3N4bImEIiolrfT4u
8vw+TXN2bmZQI1H1zC5U6VwcZ0Iys5hS2Npc4WbMkG1ZoXPOkqQSGeDdEe+OBuCWU6kPlG6g9N7j
IPxW1nl2xidddBsCdxGPZ/W8Cej1nrNjV3XREtJMykbvKxpi86YjB9Lhky82URZ+rgK9uNMGo6Cx
lpYWYcNsPPY6vr1gXQxsbt3BB8dY5AhnawpvL979L6ovhwJFHqhlSJI5kClicDIOBYqhl4kpzRCK
QgEWtzOM0hOqDZBQAYC418XUiO9EEKVbm6QYuhUtO8A15JLqE2fu5G5KvOHHjMWesMa2FASrETfP
Tiq6qWVGx6zIzf4kDpF7HiUDLfr3f3mlg3o9GNBl4bOzJJog3EKqFvOi/MHiRBttyrFSw8TfDlQe
9rmcxq2tRe4WkKD+QW1nkcu/d8EDYZbh62Ho0HuiWM5cHOuXGRQVwVHN6MzryUyQI1klVDz3hJ3p
Tgvzs3ROL9JUntT+RL+z36ocuTEZjt5/EAeVLfUSEcuwtefbczxkh68fhKybcWDAW1ikSWFF+1uc
aMnof0Ay+uVVBOJdGysizr6DalOpcZ51HMrDkWYRal6Leoukvf/gpS5GiIOHTIVOyd9sxEDWoQ2O
bv8MLdpDqhC7xHJEVPVp/Ag/OCWzwP8S0uCgTyGr6U6HR/Gltmyw1+B9ieow5or9GXyiiCsYUPMK
L6DCPpNaDFX5WSCzhW8w+2I7d6MdbrsQJAioiqI/0j2CX3zjvPOC7koYYxZvYyhHN4Ck868VbKGT
Cchts7b8dItTi0YdRZehWc3ATiAXiPQYlZxMyTge52MKKGyPl3f873r1m1AKzr9fsM4f4JW0cDZe
LlnL3/m5ZtnG75auU/0Eho04UPcYtz/XLOy42L6kxNYDudRc7CF/mm4x1uLBQacLG5X/x2n415ol
dUrzyMNA+gkUYphv/8matYhEXwxolk1WLLWWImpTtbSDujOirDSnCEkGW+KIE61yxs92FdfhBhYo
phxM3LumIak7rlqCMkEAxw+DPjg/qiqcjl88uV9M9wfLp/pV8Biru2LOMN/MmLk3EbztRFBFyEM+
ogExY82NuiM2vk5AAE3YohgO/KcKfe8H1eqDyVr5qghyosDPi8AWZB7MUTZJMDBjZowHWkggsZhX
gLif49Hd1QHUkffv82CqUhezuFW1vPLPgNhfT4gUbmyLzn+5QSvPjj7sHoySs/b/z0XYC1HwZ4wt
1fkXy0/Y51RnLbI3ZBaJY40e6Yb6qXHz/lXU6Hg5eqjzIiWXeIK5FXZeB6OnBBtWoO5rOXkV15ZG
9XcMqlvPmZ8DMd8nM6GwfXaV1t72/euabPUOL+yqHQHmX9yab8yThe3VWkCGJni8QvPWXRURtcKm
oLrzQfO2O18iDF5Hhf5g+PN8PmqFdxuafgJuui9QuXVxFtOBqCIULdXgfib6xyPjAbvhXWT0pKib
UtPDlZYJDbCRCkzYeJiLIIaPxm0Ll+o2rEGTDF0/E4iR2Il/XOXTfEFAoCNJSpkR/0jOeRh0QBg5
q74LkE96Te2ggkCPZgFyirQveWx8oY5bBUewcO1kJdrOEVsrhpq6MsqGWJdJEVX+6QDkRQv6dx50
VmmJZU54MTYKqyw0GqXdhujY5Bw1RLetI9wo77+jN98U7EBYuojh+Z5JJj4Y5m2ERUS0Ai2q3lYb
rwWTTG7NuDbHXt/RRcvX719PrfCvxyIVDSLHYCYz4b7ZAdga5LYurNsNnEPeXAdYH8+iSShwrEPm
KawNtUH3n98kGw6A0NLCz4OH6PW37HnsmR3bh3GcdFdNXSZHGNKpFBveVT5F6Qe3+GbmUMsIZkH4
qczYUj/Y4s0Mjr4WbrchXLQj63IQm84b6w/u6Y2eHVE/vhDmJ2w2LFr24ZsTJdoXJi44R0n+DYeH
tOASlgnpDkXk3rp9eaZxwAHwHxB8sp4qJ9vlkVmrHoJ0bm0wgJdQf1z35+3/u8v4TcF6/36TsQ2m
sn25wVB//Of+wrB/hy7B6QiLsoVBWFFSf+4vpPk7OFETO6Th8bnTffpPo94QvytTDiOW+HcFHeUv
/XEkloL0cXwMgIThY7AOO/9kd/F6RUckz89QoBEYIQotergpd7WJ6r1po352zZU7GkdZkZ6gcl7F
FSeRtNlV0e2LB/OLPcTrL+SPK+K3BVViYv2xDzwxpSoykfUJis9xTw292Gf+R47sBQTw10Tz5zXw
3RB5jQhCMZNfnuxsScXMh3a2LjfxMcC9VG7sH/4JqXmry3H1zJ2y43+qVyfl2vtgi3TgbFqujQqO
2gJvj/PHoZN/Sil01zngCb9+CpvL1DdU3ALqvBJioLYx9YtMFuts+vH+Y317XWY3RplFpdHh5HO4
0CPZnEIstKiRWqiqfrHXanFRBO6pbcAKDLZjXF7L1Nq79rf3r/x6VueGXWQEmDQMDly8zsOH3boE
Rk4TQuLCLJT6AomU4dDa6/vbwjCGDcnr1s9p5m8thm9GLZdUVSQescSHax6MIfCJboaZIlk35fTY
jGN/wmGvpVekXfW68xktpvepIav4g2n3F5dlAcFn6OLoEkIeXFYf+8opojhcYxegUjsI+Zj4XUPC
dHI8JMPG8E5MStVP7z/fNx+My9aN/RunZg4Ab14s7VlYs1OAAFozG5Vi16Z3Uwr6b/f+dV7vBpb3
yACSoIdYoHmV6j2/2HPYQQoAp8rpGAEPrAqxG6nLF5AQh+kjnLKqrLz6Pl2ORYZl/z/2zmS3bmzL
tr/ykH0GNmuy8RJ4h+SpVFeW7A4hyzZrcrMuvv4NKpw3rGOnBWcrE8iLwO2EFBTJzV2sNeeYwnao
BmAxPb0UfRxzRduVaCKT5XJCmPvuieHn57ZehDoAW+t1B3pyP3LJc5wp6KmTJqFOb4ce/cfhnW3u
L+/ExN/GEREp1ulDKzjoNz2VdK+Jq3CrDMhYpkU+66mI/d+/nl9dCQcPKwm2ScN5LS798Hqi1E01
vnGGQSw85m3oebnHx/fODf3qqRmAaUx9Bbkg3Xr7aojr4jQhK6iDWnxvm81dnct3LnHC5llHGmVe
viKNRVHndH3yZpQRDgkYNqQhrdp46Lq16zysqz2AubtF0AwvRzfzZ7UffF1xs33jzo2nAQpG0DKo
Gs0NirFTCK/4jx+xRlsDdRAdBTAiJ983EhnouZGTeoQubjRqu62SbwykN7+/zM/Lk8MeGOII3zI9
OTqXb59xJ6QK/wmDJoKHz41rT1usYPeUkExfZHBINVF9de3K+khWe71GPq4K/Lpvj4kpsvM6qpO9
kU7moUYq1Nu9/q3rdXKykF77i+jFl9//uT/P768lXnQ8EMhdPte3f62F9DaHOMVTme/y6YsdXuae
djPrD7+/zMme9nVU6JjZOduz/adOfzIp4M0Z3GyC3WIO1rGXw7gdEdxdQpolbxxp81Bjd6H9t5m1
abRo6jf7PtM4GClRtJuVrLICkdfvTIo/T/ns2aBIrbsxh73xyasqJA2DuW9Z3BB/O80cXU/u8Jx1
+948wAlU9mWtvldUN3mgJ7OjznGMMYiykcd+8iA4JpFbkqqZVxt2QA2fDlhSHsOqO/7+if/iU2dN
YTaBbkSR4HRGmRLZ4tvBCJYtpR1tOtjOW8gB4e2fXYbKMms0UyQrJ+W10w1RqioExBaMH4n25cqN
V+nUqLXv3Mzp6nV6lfVmf5geFxjPOj1gboZuKxD4yPbyarHONEQoQV40/TsD4/QlnV5v/fc/XC8W
bhINA3dlNheGerbUH9T3HtwvL4G8FfwGu33rFNZkVaInkZhLuPm5VVLkcBI06u+hu07qi5SHBMdI
YfHZrT2Q187cj3eiZaChUzpdHs378Zyuu7XLQzl9HOx4uBSiaTEstGKbQNaeium6VZkcafQs7TvT
4uk88/p3ADygnMqB9qfbJQpaLVtnxhbUxruhNPGyhD3TnzCDThMkkbjVO2PmpCHz/dbZiDAZ0178
iW/kmKNukqqbeYbdTzuAz+FN0U8rdxgf1ZIM6V3YuqY/ZyFZTjoaK13RtlMWX2dqJD2RXi5lvdft
G/rk9T2N6z/SNn//81YQBNMrdV9xMsaIKOBsZIz8eeHYviiOnm0rClSehqrUeufp/2KwkS7zz7XW
7+uH8Vw7emWS1JFRKwC6JPQv1uxup6R655bWuevHue31Jf9wmZOlX1jFuEYsZLhtXec8KuUxS0I0
RcYVQZi3sxYTpVX1z0S95/4fT0PwztaTM3s19u4nV16SrDMVHREUDR+Uao2VnTWa896c+vPXxOq1
6vJXATxP8xTzxBosOho8bGvIDNgkRbGfOfbhqCBPEsgBnu6HivgzNyyPQx/vkPa9MzH9dBBk6843
TZYEvbyVyXcyE6IvbKbFMWgURtEXuzMusRXfiQobXF/EV2rT3Yte8wlg32hNePj9Q/5pFJ1c+2TE
dtXgiqwdGiCDL+NA0rBCvdl5r6R3Qrjgwzi5zMlgVeVYURKOG68e58C2aUAoyXNHiWUD1eFoYcjL
hvlQ5/1Bt3HpDmUZ+2o77H5/sz9NWOtfQWOGHhGsFvP0gJHZdSuSllfdZel1HQ9wfZVAUdM7YpyD
sEJp9efXW+cByup8RnDg3n6ijh3OmT6ZuOmpQzNl7Ehu9y3GFCyaCRnX76/2y4dsa7gDGM7UiE+1
ErEyDOTA8C7r0d3HMjnG5nDTusmRpPQbNXUvpNXIjbrY5yTpahuJqgo38Htz9OkGbH3V9HERm9Nt
Q7VxsgEjgHbsxw4S1hKXRk9hX2OOWpTWvlKy2mg+lDogkbvc0Kt6O+XAxG5//xhORzSFeASIPHWu
7rJbOrl+h5JSr3B8e2Vxpcxnbmt4FprO319kHa8/zorrRXilMDSZMdaSxts3OxhFyZFjPeQkhyIj
0FkELhZonLbvFE5+dSGMQYhpVtQbeKu3F5K5ZhTauoQYUx3gY96lZdZcZn1Z3ybhe1C5X1zMZKrl
7akqh8bTDT0CMAi+ecfFaCdQA0PutW3RqRT6e/26n2ZdHiBhUGs8Go9wNTG9vS9hp+jlVNF4w5N7
VYZbq3kIC0xAPcLzs3xKtg459Gr1ztNcn9aPr20tkqyBbhR2qdFAMnp71bKdYG51nEuyZTznC4w2
yPX+sLr2eg2WftOm2EWp+GT8VSn+YG3izgi6+IhPhiDJmDhj99YS1VMXzv+VW/rhctrbWxqzWF/i
KG087Mo9qQX1cRr6uz8b7ae3dPLYJscgBUNdGBd2b2LnbPyxXKPsmalZL965oV8MQmS1DEM20tSc
TwdhArQrEiFlhhwXN+6FWuAq0Uaa6QSXhVWqvLMCno4JRiKnekrpaGooTJ4632J91Joc06fnZlGK
L0S0m95Qg98/wV9fBPQgvUGG/Mq5+XGzZgost2tUiWerpL13dWb6ekxa0e+v8otH5wpsfGs1BKLq
aW+g5x21o86jK52rYrgtxy9GfNvkH35/lRNuNe0m5iFBYdOi10H6yemyJqywyGQ6QfDNIc+m2Yc2
GZ9zu2NXmB/1NL1my7jVRY6jhWAbu3H2WWqda3bvubSFtZLHrLTG7LmVe22P7TvjR+UYcPqZU3TT
ORhRVieJDc3Y26cdmgr83yJG1m3VwpvaWVN9s1eV5lu/WMB2VEJrFL9FjU/mNFahu4qyFogaqzcR
Gi74QJZN3qYmnFYnlVcIJPr4MY4cM79MAHNB5Z6HNK3wZZvLnbbY02U+qsrTXAr7TF9wqH1C3xHG
vtUZ1dVYURDZJDKsYkLSMYAhIHP6fdbUzTXg7wJ/rJNoV6FA7//gqgsSWUXtl3OCTG5RFjtBayv2
AxTx4mbU4tE5T7R2dPYzoT0fVTdpq107ttVNIyrdU9UWgo+F1vqDGLWB487iEOwmiuIwwWcOBEEP
3xI27U8Ef8sLDTTHZbpK2JSsI9SEACcTzoNxaLPJHTdyUIlXiuIlAmFA7JTXNYbIghnairWbidZK
0EEpWk3Cuk6RB1jac45XeZu4qnYs6WTBvTBFTGMFH8KTkO6KTAnLc8wF0UpdkEtzHLqExMEO9onW
xWcj+WXHWs2GLZLJlhJaY+Fiy5Zmb86qOBdqady4sL38OV3uLIxVl4gUugPoJPKys8bZtj1YXagi
4UFtXdsLtSoOxrGMu71SgZ/43Jo5ZsWur8bt0BsAB/TEvmqGDrk4stE+KMyCIc0bpbGtLP1dFJba
A2qBdlxFjtL0Jwd7/2FwSih7mcTEVmsFD64IiEbpE4xXNe4VHELXYzEfRyPtsAaSwuWIeldIshat
Km+/NaLTAwJILtQ2gokkF5+0pPq6mGSxYWTmmymfvgEloHqA2h23eFwqIVFeO2nOR03AT1xyw/oi
izlOPasEvZQuua8koxXYi03+nmZE+mVdYOpWbUXc8L66K8JUhIpbdPkMi5skM15atEminOdslBaZ
KpzWdbf8pg8T3PLUua7WmjVcAS9KY1KqKkPzyloYj1lLXrueWB9hapXnajvKICzXPzDJJBAxSx6S
yl5Uz4qUgwb9RupGg6tzBOjCVimQEbgIDLNKnj2geSXJU1ZIWpSZbpBxG8Zf0Sw55MRFs/I0mdXV
XPGOWdhw3c36/aI3lTcuszzaEuckP6Ts4bCORwxspHotoXMm+VEzlIQ9JS5ej6WqZnyLcRWAtVa3
qTpc4f/RvNaa1f1YUJ7MR3YcdbDk4j7Xa5KP+Ooiz4zWkjo201qfkk8YD0nNMYvem8L6RRdNGiB0
kReuqi5HjmXZVc4X9mWceuxdiAGNY9h8WvL0jKK/CuGyKyP3ycb7OIbFVd4R2UagWBiMvTo+VAyP
8kZz4qkKMIWW2zJHohW3LpRhJSuzu1GhGbwRYITuevHNWLTcFygWrNj1nTz+uGjac0SE32ZiQ7Wx
FTz/vPruPqOOeNambf7Qhkbiq3VqBfTf4uzYMbXVA3LmXqm3vWJpL22iWFvgOe6hiJgVCIMuoBSp
F43Eu0X+F4QI8o5c86s9JGdtbh5L2ANgHIKla/mAcBrEDhE8wZCbeEeFtgyerlYkinbVh2jIpQ/d
UcNJRooUsKUgKdqCKpnD748LxMx4bzhtUC7uIS5Wwpj7yey17ZzmPngGL1+SLXFx+OD6x8nOfJEm
XC71czXvvvQFymoKIPsW/FUHLcya+r3s96k+bUCbbpDWbdoh9FkINkNFwNN+kJb+WI/q5MM0eWIe
Q4eUi+Eo5uhIIQ1Kjli+WU7nGYkkxSK3PxD2PFymFtNCRHTjBoDvJLcqfYLPqsBQM1jalcK4OBqN
sVyITLfqbZKysWA7QVEGWVD70qb1ixOZN4vI872TWgA9CNaur6TRhcGgpIhryai70yPeNDTe+Crt
FzA3Dmjnbd+E9S1GvYX3TeIvXCRNXGtqnnsGIuTPy2KHh2EOvzgtJugiGqwPAhvcftHjC6MMz7sY
VZRpPKXV4EkHpljkONe4labAbvV9NC/1tQld9rZWbH2D/Y7pFdtN4kX1VDOeAE2qB7NW8Q8282Tc
FC49DnUKG6wnmK82s836sOThY1dWmkdmGHlLRVmP0zGkaLLDLrULJz7vcFH6b0YhexGkczLH92VX
zte6yKadohTKeWTlobVb2sI+g6YDXmcGjQOpnlA34hmPfHLRueNUYHfgaMmWXloMymvsnALilvrS
9tOjGCZLHnG+G0E/jOGLa89TTb66WHaLaV7neiGpBhaZP2byMtGreceR2VemyacW4WOxPXIK2+SN
DDp8v1pSGN4wx14v22mfoAkkA6MJTToYPUATREziMc3LyjiKnHDy2zbS9a+NiizbkmMfcD4ORGNd
6CK+oPy6a8M2WIDgoEML68tkuExauhISGnyax9Uhzw3kxlgNIvhJVn3bzE1/zCFcYliFOcR346RP
ThTP+bGNp1mFCVeTbFhM6aaZ3Snng+YTNcNaaw6NeUgjvfngTpl5RNsFK0CUGvg0mD3u2RSZC6ke
ELAYzCL1Ouhwm3KmSkyrx9rE8bKPx2hBlNRX3KCsu4elGYEjFQ1X87Bzl4Eb4esLgT/5bH1eIqGX
L221DK1XqfKJmeqZPpqkQ9EZre9O7nwTacq4X6yivsyVIbX9lgCnhMioWb8EelVUGzWa8G5FLuYD
vwEZhKWawHi8myGYIsSGF5M9C78y9fRByRqCtIohherm9uRVUaTEdIbFNdlrtU1QWRO50WW61M6n
upHjbnJNgtGA40yRr7UOMu41Ea73h8StTVjyUAzKyUtT66m1pYXDVLGhkg/TeacpBxxYd5OjVp8S
2+x2RN7WW0iRqs3TW1PhIX1fFlYxX8eljXpduI962tUX0lb2U1mNZFTHZrGzJfRDfiq6UicAXZ7N
TK3gKt6oQ1gsG61a5BbL4gN+Xzqp9SgFsDc3vSB/tdqkURQ9RVrFBiVMHObQot7LrsS6opnLR+A5
JLe2Trq3In0fOzjKyBbJEQcNFT47p8NOPqUvMDeIsC7ZglOOnuAvhTt7qM5Us6tvqzhKCG7LWr8j
dHNf9HF8XjrjocP8iMnDiQLs8h+btD+MZQ4Ur85uitC5L2XZXrmh/ViQabKJSn27mBKuxDSZiGlo
fChGNhRPEVYd9yxvh2wnWR8IP1jCS/iJ9t5Yhiu3iO+czKz8Yu7ZH8K5FhtZWsWtrg5DQsqqHCGy
K7YCNNG4TQH8kXCniKMxV80Zxsj2KZ+n2yhXb3TQDcqs73DOddE+z5ly8jV2s+TIBfDCesaSog9B
2OgrtUuo6bWesNh04aFZjOEaWBKI9tRU4G5mTtkQkljWjx2hgreSje9V3ZYccdpF3veLPJuVoWj8
apS3SeIOvtZ1Oz3rbL+qZPZticWuD8kvltIu8jXhMtnUhDHGZgrTSWjPdp98LcD0ncfaFJE3lpjh
sbF78gK1cYfzXd8B36AGkyUfdL0isDvrC3+cFNxNA95d2IJnkVmZV1GeajvTzPqNMbAdb+fkMhLi
HGFo4C4qCxvHzrt6iWs/TaYJwoa0fYKFn60m9qxB2t/g6VKIJDH4quido5VkAdDILcUNz0InY/QV
qYIp+wHCjqvzkTTt/VC5w9Zy4nZvkVnOOkxMoqvYabQZmQZ8RS7r9+iRoX49T+5KdgSyl1swKeYM
/6Y5Fd3OzaiPjBIIuqchKxnOdHMAnz2B9LUmizxntfs2pRXNJDFjAdtUkyh2md7NkWdzKHnpIxvO
gjlqnlHHI55/dkJmQmSnBg6uD6FBYlG8dd3qU4n/MxiIDy7AJjfEM8xi7vgA4uzQ9Gp/UUs2WXHX
TVduU4LJMOVUbTGjgNjroSD7CdHD9PjpRWzcMB4CqVrb2qCTbeBI8eypacjdXMLyGxBT5dBM0g2G
tIbYaUd2jAENMz/sj4aiN57GAGmnQG7SpYGatJ/LmaN6FyaPmRtCsRvZUc0EHsM0IGNhSzAvNn6b
dD+apMmwqbLpQ2kApDYqEi2n7Ful9c0NuYaEUeujm18lxAxo+45pNIYHOLIPVTtKvL411lWE2UAr
n5fRdWuAjzrmGuTCsjyfMFAhty5rvSRf1UzcWzdc5V8cMQFI9aoz5F4SdkW2d8e+ISkI9khtk7g6
Td1FVnQ2nfYQ3obvomXNmK3dzLptqAzrW7q5g+ons3AP06TjiZLSmMU1+ddl6OGVasc9dVTH3DRp
p/ixbalBn8/6TLQnhRqSg0f+gFRx2w294WgjYdltsq50geRDMgofNdApyQ43z1jv1FhNm43e2/IZ
hm2DCSjLSrZHpsgfZohleH2meX6gd5jpu1rO7ldktkPnD4Ytz4dUj6/tNu/uXCvqP/aaGZZBhDl2
OpfpMB75SVX5NEZOVEA4b5wPcYGt15urfNI/Q7J1rzl2VMzKsHX1KzYk9ohriSygMEpcbRMmyux8
GJSoDK9iObQEEcvJTs6hvFrRZaXPwlx5PJIpqZAblqTuXFaxup+a8XYsq+WglLXJvTRfmy4jy9tc
I4rBi7C+oqtp9GORlbX7WJVD35/R6soJd5S6u8sy093Bz+i7/YTF16dAWBJ1aEZZwOIdWoxG9xLH
+XiBvud5VNOzUkFaHpIG2W5UBTwWARFD9gJKrHlI1DE+l82cc+RSS6bB3ojpkZF18ZAMujkOUMHv
FfcuSZpjYlUcxFNmlcWTVkg1atyy8MkhvqxihKrG1ySq70Bw6OERN792ztE8IhN9hA1hcIoVO1Xc
4BInKyES+RQUjW4X+3jxgQNFK7w0V1rVD2MNtJzZC7/VEuc8nBen3padGgyOvpAOP7SXeRKe6YkZ
SDGf6c2jYX+aF5fEVzXZhvpcXUZJo+c3TaNZhLEX3th7y8K4uyQbvbqRpenbyzUXrJ5GTZXbcUg/
ET4G7W9ROWpdLOFj4/gKZXJjOptbAtri1KTCmzb1Nk6NzxQ8FG8cZoMk5aY8l21yHteiu+g41WEn
BGK5ba0RjCnglgR0AyjCLBG7YVrE15aOZI9Fcwltj/plc5+vJNWMD48I9XBozqjP6be6ptYfRq1+
kGcUBBswoVXOain5rzept7KhSXs9h+Yjc+ERBepHhQgyTb3EjhSVTOeWq2xlOMbqNhdZeIWLbt5A
fot9TuxrJn3qxcpnDWubBZ1xA1fSE2su8tJv0lJ6MzTATlWDcYACuMwQZpMh8cTI7pAnZOu5upHI
Hw6mi2M0SBqrUGjZr9jUDDARVUorvplFoStbo6ni7qIwlWOsaZ/cZZ5e7CjPfNLpZQbSACYOkUId
hxu7tJ7LDNLkvqwoyjT0+spzJ0u6ZqsQLB2AEU78wV1NIiKf28sIkCgFHT1ETBjDkdqwccsDQE3G
PeF+Z1kfxc7GLuVHkIMHuwlHtnBGP41BRQQGFIcZEELdx/f1mkAXjLbxtQUdTDX3sas5he2Loott
SlbgpW2kEJdqiUeiZG0OMr6Te/ak0W3nyq2ZW0YUhHFoHjSVEtQyCv3Kmdu22eZKVJMXUhfDdG9Y
hDxT+qpBkzrh6Ld2G4iou5+sUlqfe1WE52nmEG22JKYHFEMlMgvMoEGsOPNduY1tEosPvamsuVlg
cuPmOFbD5QAImMqbe+wVCcxCkJpYCdUH9dJmvtktg4z8XjFha2+qEdgVA8fMzqkDL53f4eOiKFqa
F7JuelqZg3xWwxEszcxO+2iXhUY9IUPNSzFhUrx4yKerocyYFZ1k4RxmV9/yPM7TG2jC4s4N6Tl7
QKpAyADdfayyND4n4VWUV1kpZnZ53RQeeqcmuRIsR18rGzsEn3oczFacrz5NJ8CeDTdzasBdgH5e
cEqxwd1mVC9gFi4ZSUzYlA9LbMWPVayn5Xkba5XiOVlea0FkaRlUn3CI0t2izfZ8VGV0z/ZpVgJX
GZcOP+9kfBPZXIxBm3E+HBQtJfcwkgcX6vNLaFjjfcui/yUXTabsBlyrNwv1bzamQ6gSxpvVnB5a
YoCYagoE+QtyuDjKd645Ry/Z2IkzV02jPZQTiuYh4DXd2uSI+Q40RgAkOCrtq23a2lNdbqldy8K8
lZ0dhxObJiAfYw0uUnIa/TgmGGnKF8WYWskJqrWZ4zeijxAyqts4XPhPoAmB0dzvFitEMQO1nsKA
WSbxNXso44Ga+LXeLuU+o8d3BpoBOEvBwUjtdQWqTzamxwho0H06MLKoS6hV6xVicAzOZ0VqBrhy
qcLvAdbKMSSIG1hMrTyD8FI8RRhhDnVnGgHUbJgB5v3v+xC/6Ha8ijLhA2CGJmznbZUf++USw4pt
vLYDykz5a2YOt9z7cHqno3za0Waco3PEG0o6jrP2Pd5eSJvqzjUG2l90FTpyODTpFWr6CO/+kUMr
jN6Yg4E5GH/arXy9rokXha6U0LF7v71ujNkkUnI6U0NBHpAg7OMSeLV8R1N1KopYr2IiJqTva5N3
dfoYo45Y8zjnMcaG5eml6kWFVm8X29mWhTUcOkgJ/5U2lYMulRapjdTwpEMad0Vb93zZnBHVAvwL
ZbVhluUBHIrq6eiM3hkopxKmtQmkIQgFGoChku7b2+eojrYOH48Th9OmOzeagVQ7l8TWsF+c9+Pc
bee4+dxl+dOfjk8DtbTDDsZQ6Zuf2oATvtA6sxva57LY8Xb9CZqV2Vq3YfdeSOnPnwKXMkxMDvRN
XawHb+9wKutMG9bTREHpJqNyu/oeG7bC74yVn78EZBUoQxmMuG15e2+vU1KSdluJGkGvU59Wit/1
kMrUJRhxN8+duq5i7wyWn1TGULGETtgRmh0cerRq317TgVPdKDZfX0+MxWaegFrHarZuU2hniYdW
zT62VbuPqD3Wgj1lxsla727TlH7D71/oT3cPecJGa44AHmzpT1qMQVHbGTp545kJd6vfVKPwKOdv
9IatVL4nmOD31/tp3K7Xw+puYyN5DV16e+cmtWjRVBqVvSC/7s6WTe2j9nvs/lAVxQNmJtGQrCLh
hCdx8jmWFpt8i7Xdo2RVbrB5wLIK51tpKvcsFAmZC4P/+xv7aco5uaL29sZcGIeFRqHds/Iv5K8T
aEBOq06hUOm2afGu1mT9vn9QfSAfxHKJpACXl7N24E9GEFKlugOtxw1W/VG1wku9LXzJPpIjTBXt
tcXdRlIh0cX4e8D8kbnyvir45y3J+BWI8w/mePe1unwuvranP7Re518/9d+DfozL5IdXvdKVv1OT
1xv4v/928TxXXff1R1/l6298hw2ZpKXjjMTByHtY+Qz/Yaw0zL8EknMoxDr/DzeBEfEvcIP218oA
4jc1FmGTvv6/nJUKsCFcKThAUE9SE3AQ3P4BbOjtLLpemMrHGqIIcpkt1k8ul1qFfJpB96pgo+1S
RMjnvRVnWzPTX5izi/0Pj+b67wH4Iwj5rSZkvZwDi4fll/0cEsHTiCtjSmh3U//fdG2oednMeT40
k+adSeREXfr9MmggVEAxLirtEzFEDDWnVvIOjGPt0h8e6uiYUXv34Iey40ujbBe2IE1oXWvJphmd
4bKaDO2dL/71Kv98g3//FQhs1sA6a2X3nKzBzURIzSRhjhayqT6nuYhulmy3pGH6raoq80vbg0FV
aI4fC4uK3KLGwzZVyqYJyiaT15adaZ/MpFU3KpEL2i4Nk+ErSMr8pjeb4b43R9wuVZedE2xMV0TQ
dD1TFaFaHgUqmG1u6EB4a4wDFoCJ/CDgDV4dizALUgEUuaZk/wLv0YwDuK9cf7TabRVp/Sf4r+On
pZmvDVeGl5bMVY+Wa7V1nWK8txUc92yhU78YnIJ6m806+Pf7+6M55CJ5geBVfetOZ4gfJ4h//59G
Ul+VXb8xaNf9M/EXyXP+f3Z9Un59/nFSWX/17zkFFBnGzlXLy5QCh3uV3H+HwfxF/XklMrBeGyhO
Vgni9zlF/+v1p/lXlMMAd68Con/xy/5CVC9WkAPOBkzP2h/ljq2A9jdrj8CPgEFTw5LERMXW7O1S
l0yuAXNipiJXZk7AiWiwdtSnJG22IimflF5JP+GTqGrMNojENlNfl9OuKNWuuQCiao9+AWbFpNEz
LpSObfhkQThY2VNJaSDxTALB803vKv0LYA7l2aypeJ4ZIm7Jd8Gr3fqLZiqr5cpw7kU5E3/qkq3H
MpvEzVVoZNQnEVIRpRNS1QkUvNAIaIx4OhhS18pzcmf0mq6B0fSHH97mL2a/k80UUz0KP1j3ax4c
zsVXTtkP9oXIWCZTEr5iu+F4FEnVP6mYjg5TvsTneaqoO+yTZrwBbRU9/v7Kb+ddhghXdoVukQS8
bqvUk+NcTLwRhWKiaJHFeL0lOwgjqnyHneWcvnhVrIOO5WpFCbAwnUx481jTv7UwPPcpzFDK5hQO
kyUzb4Siogo/mGlbDmd2Z9JLUwaYncx2caJCc+z7LGjHhaQXHxBoBudzpodZbdqV/wmANqE99YoF
VfKIRlafa3QLild0KNo0MKLxK1KU9rD9oL6CRruGxJLNQs3eoFZpDrnfd2NnbrtIh3tBhfIuo1D3
ZZZ5XfkiBtU83pI6ld/2iCQ+NkSlX2ZxrH1rqslKfBmJeTligQYEI+wq82INLdOGslbo10Rdk+A1
1/Kzu7T5V1kCfvHImtLrY7Gi331lxkcaNPki0gsUM9DyDOK6SNRphjIKakPUHymyGshxQKd9dQhr
6wCoLY4WZEuY1JuKuggdtSgPO6+ae0vsjTpv55uQ0X7tRnnM8U6DAxoYUlOfNJQfoRcqvRqjdRqq
r0UPxWY/jPV0t5SdMFBluTRyWkziim+mauL6kZBhdpaF1so9fWWg2q88VGmwIsBbiTbTiks1Xsmp
2itF9fcD9OTIQ0QCJCpmtdfcZJu9zckIVZYqyfL2S+XE1dGsG+UGZj8ivdhBsjLmA8UUWQMpFtVH
aKjksjn6ZVHmwh9r2Pi5Gkd/71T+dw36t9UuQXEFkz45X6wRYqUw/OeL0v/7PH9NflyIfvn7f69M
qwv0OzbE/ovzFeYeTWjwNGFc/GslgkpGuCm64PX0vsIgmEa+r0TuXxxb1rUJ/iZKWzRpf7K3fZ3V
/tmAscs0GFECLAHuUeDsp2UeNB/hqMju0ww60QoMYqU48bUNLVtiwjJqJ55RUWQ+xC1EwUafm6Ne
q0aeYIuSjXPbZgz3kKMuWq7mE5uVBlHrmGSN7Te5jXLKr0Vs2C+vT/ePBt7/tG2NulZF/vMhdPGc
vxlBrz/+/Xz0F9nDgBAdgdXjdcvyHyNoPehoFLEcAc0NgIzq/DOENM5O/G9dzhhDABr+2cysowta
jVid+5yf/vB4xDB5s5lxWKn5y7CiWKyh5ooPebuZcVSli/qs3RotfY19lbKE+QQCJN2TPvKX0S9U
iL9D3Oeuwi13UkdfyaK6PnPZoLg706rlcKtPUrMvinSN5xNR2A3fYuIR2zN7BJfpFrbsDy2A6fag
pb1ebiMozOxGHFwUWJdEHG6lmZf9BzsDT+lN+jKq+3ppKtVXJ3Iin2o7qUL2DXNSjndOTTjSF2ec
oNFt9MmmS4PIpmi/pLTUrwodupQfV/mYfJlarYMJYTWNe0hnYzSuYigUwRJndDt7kRr2TRIvU7yZ
SlSdfmvGangv7NFtdn3VT7S5lftudF8qd7wYbGhoGBfR2CjnRNTpoacreQqN3DQ6Z1f0naoRnNx1
sr1wKtf5IETzqXelGh0mg3XM06wsZqGxH4wkfjSoPh+X2m3LQJoEVvhKujgF8pLeQdcq9UENysjm
/BYzi3wgTY80ilBXJmObS9lFZ5AZ6qNNGE77wVBSZdlZbUzwB8F544cla5ZVTgIFtjxkU6VfVYod
nvcQFDn/ZMp0yLHRVxsyuYpDq1l568V1o963reHSiYaIl3lOHzrhYQEZV3lhbai3emFULuEuU+Wk
nlrF0+eU4NppW2GCFbtpNvToelHqUCdk220/a61KRSYkxO+mQchN+ip4+hyp8Kx91Op+fs7YCNyM
ZHht0MldjKFp+W2mKySMOLV16yrDAyu5dpgTVf+at2q80KRfRrL/JMjPeFtO1IdejKk3I88gzCbd
mcY89Rc4GGDh/3/uzqtHch1p079ICzmK0q3SZ1WWb1c3QrU58t7z1++jM7sfurJzO1FzucAM0Jg5
p5mkyGAw4jVa5w1fY8d1K6AmLSCTKGuyV8Ay9bwL8Lqhbd4tGFjMS+rgKaL7dD91+EBYawN9a/kr
5tVo/CJZcqbndO7q8TA3rdfcZVMO4s4fqgxbx5VupEDhdhZygbXlwzZQqbVvke6olC/NhNYj8hqx
+cORgazDlTbrY7LB1TWPvlSdUPIbEVbHNaChYPAL0mLSOb6Lza/yh2ag8b9DPS8oS/wYkdsu1/Ay
wlOvzEA2W73hUG7mwvSSTVq2bfmdhLsPD2KYavlcTV0Tf0JEowUlGycxdsNgVpfOamfWXfvQwprP
7jo3k9iqRrqeGXuoOTSppEWpBtOjngyToj3wH1dbDZGVI9XnlGN5A+XD3aViaHbm2BZ3bu3lq7q1
TpEYVOGnfTI/I2gvX2mWhTdBYpjbUAp8WAq00JFaSHF/xBEhrpGn9DudMrOh1Ljil3lblUbFXktT
0BgATDPSS+kgHZ/2ZQELCm+JYJwUOgJuNoH3KdIX5BxL6SfIQqyitO8/z33foGRlg5jrlHMskjJd
BwgbJ4kd3k0AGTL6yk8lBjUgOyXrXoaAkNLec/iiI+ehQSPkPq/QLcRpd0H9Af/c6UTC4+ii7wYE
KQHyoA3zNjQm5xPARPXoVXN7zLDpuwXZOazmtnHwGnXBV0FBnlbUboYvdm5Xw2aoLW8Ae0Ew3Y6q
0Xe1OS4eQJZ7A+y7R4QaEeQdfeBhr6q5/GYWFaawZmxv3MHGOSBycYkBn6T5lRW4a1BA46qrcMDQ
zRZIfhZrp35oHwzMbVaAUPQt8i3oXdcK190gdZyFaw1I0LQn9GSqfu0lXX8zNZOH9106UpvJdcBj
84lMfvouBnCdgiz1qWuneK/psbsiFdFX2mBOW9NOwfrYmnFjx1C3QZFDPZlTudLKUa4D3Wm2cuqD
Q5zXz/RK4AE6iECNmAID2EWFL8z65C7ORXmbaLgBxloVHwachb7ljR6ASLA07aWOqu/kPfBOprH/
Grqyf6y7BpJBWFoUveaMFRl3ZmpHN3qRmJgO6B5Pgnw4OEn2FqoBhKXBP7xseeMEUox/xDUVqv0t
L7AJHDqiIjP4GxxVULSEWms646GfpHmaIs3+aiamc2Oj4HcYmrg6dkF2M5gNL2+nA+2uUEMom77Y
263XrmuBsUUPThOWnghOYRkFO0sT5n6qyuaNpnSzMVpMWJwqCcC15P3eU913ySfciNg0n+px2NIM
jG7hqhV7w5mtG+SN3W+Z7gCU0HNPbu1Ui3MECLpytRQ6H6oiW8w+TfubGccUCzJsGXZdLIpDKTvr
wYjmEsvBwNUPLs9Bg2fxWHy2M/FY4nlDpUw3nygeAOxro3rr6NW8Bn2RPQ5Sfx4aIfdWnjivDQXV
VY7C4TbWQYTxwHVhvxTWF2+WYp2Y4A8A3/7Qsp7QEluNyd8HUiagX6stze/ZBpoeJNaznjq6b7oL
FJhsqH/CaEluohFJH0KXu2pA7W5qLHPYQJV2oqwPuQaRd8sPG9hAkbHc4lDCCvAiSZA120Kh9lCH
Tn2LsWzyD5rkVnvb61ESC4BrmtXHxuDLso85j9t5rIyo63djBLWFboDjcu3gBeWGjRE+xA3SpJVf
t23gaJso1ND5BZAjSIKpPg5ZE2RAu7F2l0GPIqmbRJa+fPAm0p/pT2K6MR3Gnjb8Cg+gqL9zHa3N
f6FO4ARvptPPqY4hm+heu9YoD7WqcU2oC9r3WdmRhHevWZ3PK+mNyT5pRfzgthoYTlyl4Hlgx7zT
MHnTt9jvORj/4Jm1pXJJQ7zHoOyp0/gKRRoYJ6CN3aZpBAWoKsfvRXSt2qeqz9ajhTHmKCuAbRJn
KXuAS4VcldUcjLgfDpo2x7cKKPPnRcU4xbZdlj9GMyCxEqC6MDYBpgoPSG6tOvtUCMcDSKPJ42JU
smpEmpwwG0/eqjq3Pml9NWqbrhP9FkOw7piNKvXwMFIuR9+bv7QAOdA1TPPtNCrxK5lnONxmrO1C
Jd/wnSeLC6XxCDbRO7q50z0BfCJs8BeybRIElg4e9S3N59VXkJ6ZmDqlznPVui5P/GTArG/W3B/m
FLegTUb5qRb51yCYu+eCvAZSVJTIx9YcLKAbBC0dihsImD7Itlk3iu6mKtvGA5vWmM+jDYeDSyfD
JFWhAn7qAdu+TpP3bCCb+FCR/W4dHJFgvkRIDiQaaP5paPHTyAOqLQjZ98naARn1OoGFBP7rmHuF
mOzJmkPcNhDT3WWRzPYlRj7mQqXsX9zYmW7jEORIhHmRAKknhoOb9ACoRe1wYajvuBfDZhwg3AgM
kb52cgZwHgxe5VtpOQk0zEuMu4rYEJgptDHSrnXmWY+OcvWvvVWD9G+NqgdJC5XkCwLA9g+V6+0n
bsahWHX4wrCAfXoXFRExfLKMQ+IkxksE2PQktDH8nKMA9T1Fewm+TF9OnwY64Xs5gSOHETBGm2LW
zNMcZu0pcib9lBt5cEz5K7yVrVX6Lc5szgsV0PrGni2A7B5YcXttKPIYCHDRJ+RowpPdxpPaKkvr
ngdjNHcgIQVEOIVN34pcI2hfQ2fAFio1S3v8NeWF+8Qv/dJoAXj6MhhTugBVjCCgW9edOIEybmZQ
QfoUfsG/zjDh3xgDQhiT46rJp5449i9GXsbVSYNKaPq83elYYv/b4gMU84KxPR/7rWQ4ennNfQ5Y
VhMnY9BVuwlzWC4r/Igm42iHWC5tJcpZrj9gqhPuXQpyGyfApUVbKD1TGwd7gBEH14KbMPAuWCVt
/YV5VZtwhGHRVJyoSOMC9MnXqkNujfWtNqJ1MPYCfcN0Os1KeI9tbSc3edpGfp57BuZSY+U7vcBg
SAJNgjtFTmFo4VpU2BiLGWx0lFVo7cb5AQkx5yBE/m1I6bCYQ73ObC59OQ/fAhzUVxWnej2lGXg+
EXoHpzejnxxQ6zkkdK/sbjS/dVgmf6LllB5xqA12uGM6J4IpTsvgzNRWs/T4rXXq7GYKButNr2zZ
3Y16Of2YWgdqid1oc8RTaRoNqE08B9dG5jTJHVm884r+sq6O42Dk2spOsq6+R+Q5yb7k8Tyhkm1z
9cWT7mb73HCG+hAh6fmMco0093Bk5GsfxnmxwefaC7Z2Hvf6QbcyDJ5n5CQOY4W48Y0WlzxhVW5U
zUYfYfuusjTBxwYPzbLeow1eWRsXacmet1fEFpY5mdmhx0bXPpqTGNv7GePE6c0OsdLC6aoPfsRO
Y3X+VJfYN2MTiE2cCznAve0LjMsxO85t7RRErswfNTmwdG4YYqKV9hbhXDjRdFTg2TXfMfQJPUsU
POTaniqq88ICyvWYBYGRrZKxrcJHQ2Dkd7KHBsIqBdBIgQuh2bjRmNSvwcHF/s7l6Qe9OdWU2CK4
3QZwtDPXXitN42trWKnfRiXL59PPkzxWW7i4+9qIF/JJP/d7Lek/04/LjgEaPhtr7gMYb55+X0Vl
vK1VAHQdIOwPXXXRK3KLkS9V5nzRukRtKmUUu0ALKrQs4K6SnCOYVpsYeS5spuz7PAQwxAvLyvY2
1mc37lR4m1p3vmaNGNj5usyPUdNqx3A0p41Ioc+kWgqvYSGWh0Vdfh/MPMf4krTgR45pXo1seOZt
8jmHkp6WWbPXRNP9nDNVHnV6sN8rKijEQAFqeo1ri72djaqofCor9Yw6q4rUJrR5BCZYge00Xc1b
cOIpmAWokjusKTvYMEZwMxvhsJOaZz7MegEmplTGVobdZ1nO8xYKhLGh4djcDCXQx04V5i2AUfMU
polM/JYi21cPWuRGmXr33YJNfAO8MELTUxI6Utf8SfWuuYFlqT+FgAJtX6/BVQezxHzK4Lbxe9GD
pZgimEymbfF+58BvRe6wKAoTcajfj5T1eFlPVnAzwhxc87xODzKy2m6D46R323XzouAeiOdyDtNP
XRimh6JlQdY5Oc0BbtkM8tA0DhT4YV/2U3ATjeW4Nk0DkW4Dy0kRdtWmGuLupAOyCvZBUFffEpQT
04QHQdF793qbFd2x0zDqJpEU4XTUhFXJeySMPbFLDWy7eRNnpdfdf7yW+P9nI3VB7Py/C47ozGOv
/fauas2/8H9Kjtb/4gALStMumsDUwP+naI0Ktg0ykLIiYgq06uiD/t/2qeGC1vDokmLwhJ01La7/
KVpTpwRigPjOIqVs0+//SM36vFFHad5YlCVtE1WORVXofbkxFtoi4oDMNaKp5nYM4femk3YN/vQe
9cFfy6ud/zAOPVpqrGeNOipCpUlah8Q08OCvnZdNe1mUwzGCBcfTAKO6K1iI887gf7BjyDgiE0fl
XyzT/q3zOSlZ55JOIHcBXVpvktUBEmF3pPSRXBnqjxVcYGp0k+hAs4B/KIvNcwc/VStxtKxRnacP
Xa1CrYpefttPF1q558JTyxICcUTF2mAJwbWwvX6fEc/QMKL6ii9T6lUPhQwg3Jmj1jybmlavoqws
f0EhGjCQ7E1rOxmy32YGNjstpe6tbajsigTPhRVm7wKZxc+c3WOfbZzWgrPh9fyeBIXmAQX9QKNy
1LVvSFBfE2i6OJawF1P3pcmzFP9/n3uIDXJeJKT1LYLGRDHSxEoi7xLLDCfFKwt9Ya+iiEc1EpMO
3cUP7f1gY9zMM5RDwAPY+R2NxgteHBG6m6aEHysG+J6pEvURRTtal41BHbzWjW4Vw/314Zg7K7Db
Qe+XZjLcJF02b+0q6G7+/iMv7Dk6aWw24FyA7c71dGY+tDLS3EGvQoMCZUEWr0yc0j4+isMqSLr5
AMbOBXX0Iu6pc6WYRtXOFJJd2C+ppJ5zZcUJcu/gG+xsdhDRjJYHuj3uWXCIPQwh8jTEMhaF+q2j
KJwmrmH+KOekOVg5z0g/AnRMhmaaz3+f4aVTRSfI1U3wcuwtY9l5v8UJ067GpAsjLnqkqitsrRy5
90JAIlsaDMa9wExR+eFgCkAMbkSBxWvafUHzCAEjZyx/QZgoP77q7DoJlpq1l4T/9z8pdIvaKdOU
WJmL4BGiw7TmVZ1fiScXdjkCt8iCAWimMGIvO+y3iWuRNUJ0hEPJ8yRHokPxkNUhBfJycYTa4roU
/KfPCDwq/FVeiGDL3/h7c5TPzH4F7AMGnivnHD8d1JmODUcoqCJBnGIdw9VAs+2/WD0PRXCDK3Xx
9jkLk6MZG1KFnu3DkdRJg7PGn0vN3f5931yaC8gmms2IqzGvpYn32+qpfDCNKUeEIG6r4QEP3njj
Uk36Tzb1/1yxC2EPi0c0gzB2QlLxXL8NC1Ejg4MIMAmBKOiXI4zvWcN0XdPkxyeE1iuvgEXwFc7A
WdCTNJ8crcsx4ZMgTNwpDdZFoK6pJ77vbf6bBvCIJ3Vhw3kgv5ZI8Nuy6VMDlUvvGKV18IHRRwkF
K91YgbMuKfREM0jozHIfhsi7EjAvLOUisyy5Q+ipAj99P7Irmqymri18eySDrkSbQ1gbnJXZFNeE
qpfL6GyfE5J1gHELrHzBtr2bpMxT2U1c5f6QlNusx4TcswpeVGHva4V5rNv+miTZhd3ocRfgh0Y2
yK1wFkCFV7pdl3W2b83W7NNha9etBW3t73v+0hIihUzLCTTFQoV4Py8TWQllQs6j3jVY+xIA25bm
WXM39r115RBf2ifYFNjInnEFgxB8P1Ro5+PgjCjfTboTHrzQNQ+53o+7BYF4m1hUJEwtzV4aFQ5b
qhr6leEvzRRAHjZdwIYxFTqbaQnjtnA6Kppe7nDtaXZ2wrerO2WLvvHfF/XSZkEBHMMHVPhI5s/O
XQGDHK4JsFyrGe+noHia46BBZQttnCC5dXkBXxlw+e3vd6cEeMntYoHT1/Vz5cS+IEK6AwRISBXW
NkkD8yaOa7H5+7QujeKChl7yEzAT5xqQE+zKPggK249paq9l25nbMgvk7d9H+fM7Sf52PAXhjAFP
P/eKE2gXqjCkh9CUtfOMuYT3A9Gx7meGddruylDWhXUjdpF3o8MNwuhsT5hp1DBVXjDkhlKHb+7S
tAN2oKw13Q1x741DT7feHVF6yMVg4frNHzMEoUa9W2v2EL+qgL/Fd7yS5uXYDra2Et7U/RPrQ6Yo
wteyXSXAM00f6Yz8G1peITxDJ+uGbek18WmGjZyigTGMFl1krf7pRUVmreJIp2EiObJ425emeKHG
bsMSLPoUTEFs59m2i2PxPXDQe7C4FO+FKJIvJZwf268qfjW/l2bbjUD47SUqBCl9l3lFuw35wd+o
f/f5xixicetJLWSKwDyOgXSjdM22BiY4ei1ec2lIlXLVW2KK13qW2+4VVtSFHQWzDF1EFGFdssRl
L/x2dWRTIuMIIJU/tMI85X316qJac7jylf/8yCACiToASjFhOb8lUgprrYS04CdDOt8kgHP3buVF
qzrP2msb6sJQFk8nVEW95Sie7aekjqEdCaRR1ATvECM+KmjBLEJQ7jNeuH+f14U0V0LcgubIC5wH
g3V2QxSZCYkz4wFVyEr+oIRtIPqSIarQwBfIkUrKqHlLKvoro9HpiyeuOf+0ojbeIYKRPNbC664s
9b+Z9VkgYiVBAwquSAgnS2T87YP2lUUJmRQXzQkzO3aV07arACEBqp5eIX2ddtupFuw23xKJdFdj
G0537eB4YDsq1Zl+GAs5+ZNV8A7LIO4+1pOrX1N+/TM+872B2aJkC6iPUs37X1m6oKag5QuWKDe/
tzXg0LTSxD88+s1f42w4dyGWdr/+/rkuxDUaktR9YK5woZ9rTNMiiPWoxD66QonpNk96aoN6bOxV
l2pXlOcvzc+loKBTl/oXwPZ+fqmRJLyvcHsWEQ9Z3VWOj/PKYxOXv2aR3Enqq1cuoEuTAwhKtQmi
EYjLs41vBcg/JuFSLunHet9Wwvyc8T+uVD9N8ZV9f2ksyk2QAkgmIFOeb/uiB6RctqTptNoOxqg5
gPktXABr1BU+/s0YwQSbQHGOs/Z+IV1uOzWUpCyqM8Y9rQp2R8bLrbsqQHtxUuxF0IGcnz/8KUeV
z8k88I5C6MXaltyrICAMN4FL4zXXzL0uhV3cfClwoWC2hMb304rgcokiICDRtE4Bo9hqy4PZ+f73
xbswCuVr3lOwp8jPzx86RpgbAxqXwo9qI79Pm7TcIxFMA/y/GIZ50MpBugOU7vvJQMpIWvxyKQpS
1jgUkWndgj/X9x8fhayEpAR1dAPK3ftRCGRUwKCs+LT9h8fJM+d1WHvmlYO7BJ6z8GnynMbqkqIy
tduzucBJKUWXaQJIosWlaOf/BAYe27G8BUz4QRsMdhn1zX/Z8Tx1odmcnaNE9TMtaAbjgrG+GiW8
dU8H79NE5scrWwzF4x0UNXBt91+XqN+uhcnWXCcZHeFLPXRvW4WVMTJYw/bv3+jC6lkGryUgvUg+
cJLefyPRGmEJGJIaS6bLvavBvJnyyX6uYSCuQkQlrxRLzwiCy8uX/1L9X3Ye8zt3QJ28Vs6sFnWm
qsDZURap+UUYdnfUKEg/qspQP+NUGc/QVkAYImY57Ed+3+7j04YMSSkB5szS83s/bWU5WNmT4vl1
XKl9jcjCBjUL83OHyuNqDrrxylG4tMxEDowSOA7oSJztm5wzAl6HWYeNjvQATLKtN0bRp04FOBV7
Qnv8+/wuhEY6ItCOkOf2UCM4C8LNMFEM/7dOrLX91kVTc0GQOhtKbV//i5GonqGs7wD2t8z3Kxkn
th7IDJhHp0fmasQ5buUlQ3GT9cP44dIFDg9SLi535r9x+P1QIQ1pI7Q507VuP7RWIT+jZaNOjjtd
69Isn/8spnBxLaw84ZFmnwd7EYFfRdvH8RtzSB+4FZ5dqc3AEhqaNJF08vWA1uYeKaJrnssXLgBK
XNS4LKr8sMfOyjNNN40o7hAzh2hyP3EXBb6ZRerK9riwHRe2By5iC9WDP71fSUoaQEGhQdMOB6Pn
auorjDGUzozoVxuMHw/Q1C8IlhQQoL+c1zBqHAP0wSRmOiGodNF5WN1EabiaE33cVFRTrmyTS0tI
p2XpJNLyop33fnKZUtrypBPow9TTUxbKbDf20bUTfWkUufAtifRU084vN5KtDDE/9j0Uwk/Qt/rN
mFx9G1wcxIRtQTPNJVgub/Hf7oB8kR6qA96hJUyzk1P14m7BPm4+foSp+lNdZTYwOs72XFHCvdFq
V/gzr9mdDfb9OIHmWZdGon088YAiQp+G9icdXecsWkR255CbkdAr8Jc8lScPYTpNXCkXLz/4/PiS
xVPboRtHjfUs2jaNm5LXsgOACcb7EKjWxgX/vh0spQ7oEyK1plW3jT6yCUvnaoXkwuhkb6QH3FvE
j7M5hrEBmk4fOMJ5qn/OqjZ8i3vPvC88qBkf/XIYpyw+gEuohx129uX0BHDR3ArSxQF6BqLhw3NU
9tluAl155cb8MyQyFO136PTYATK391txrM0IFTBFxRrITrTCGQ2mSl2Lt1ibZOcjCL12EVJfWoZX
UpQLIy9kZs4ZFyFrenaem1opR3NbEEyuCNDlFMkzXvDuJ96gYAmj0oo3ZHvxWs0mXZyPLjAPQhIw
2jQosNAjej9rDzTznPO68LvYjFfLw2yPm1N4mNGcvzLUn2cdmwuSEYsXIfbQ/9I0fzvrAcqvAvAg
tj5aLx/SYuwO0JU+fr/wuKDlRKeUlzVySO8nRJEVJkrGhOw59FZiFhqgaOMa6ODCXCCV0iolKVg8
fs6OgFtGM4GZdNyEgrB3akBTVoca4Ic/DlufKELblGf7eRNFOGVuGZVrQdtW+sbqgNp6M2rd8IXU
4e9DLRfi+4jiWTrKSrRr5FKQOIsoc2SOOWBhJpS38UvY9+7TDHb7LRxb/ZEYjeprZBofvsgYlKYk
lxmNGoLz+28VhNLLwmaiyBkG4es0K6QdEfb8/vepXfhWpBlAUhCrgRMK8fPdHYPzhI0IBZh2m2f0
tlUgtWgKzev/ZhRCMs8n3nzno1Slk8IjYpSmSIINnw0IQ56pK6Msx/H8M1G35Gm2dFbpzbyfCxx3
LUo70/JpmyjkcE3cETwXqQzXGq+E3gtlO6IhJVhJSkOG7Z3F3pGu2TxTKPMx/a4LH0GEYqPJtAfl
TWJ5mLgBvsWjjQkCmh3rcTTznzxVPc+vJ7vZZVoEDLcR4xO0RnM9itn+cJ14idbwjAEDEDnPdc8a
p5ztiXzZB0uMaUgpdX5JfC1q/ZlJMgrngYIP7VIW8/2Kh00QxICLYUQA4v1iSVkccezANSPTo3zF
BRlf+cQXtisYTyqly6BcC2efeHY7L6xqPnGFLu8JU2O1Red6vtJQuTQKydBSUODVBrj6/bRMiFO9
ih3LTyUMAn7GVxiQ107ehWL0EogRUKO3TQ3LOEvDJ7bMLLqli1FWNiRV1zk4qqie2wZLAnS8w+JL
nqbVqsmL8oQ0dPYTMlqPn8CQtCcho/xKlLtwfKg0LEgxak+UeM9u2rmBTgZDhI/J4/LJzmW8K526
e7Y7ZV651C8MxeWzEI8JBzijn31GO5Oh3oBf9pO8i+5zbENunTlrIRQEzZWDcGkoylALj9mGkKKf
DWWVsvhPCw65iPo7dgLtbk6Cej0MWZxcucQvHAex5OkUA0nKKHO83zc9uPgAIAzVDWR2YQpPyV2k
SW8NLljbopd+rUF7YZ/SM6XQSsxbnoVnX8yzeYG4Rm5TlQ/EBq31eO8gYn4l1p2vIGuGdgrtUjSr
SIOss1kh3lF3smGUGZ3pfd0txGY3jF+STPsohhAXNvQ5FjQOfnk66k3vF9CZafu1aUbDm67dSkv1
ZDO1XXXlMxnn67YMQykY8S16C8hQngVvNK0V0v8MAyXCFzlQYBSkYX+sFXpNfSM3ysNHHt8xH5WO
rWcHnxYlDiRR8Lq5Jrz55+ryWxa9QTpAnKvzCoqZzQPsa5q3EKvKFbIlJtc8zO3Ss7r1x27hBSPH
+lJFAZWx6KK9X93RKbo0j0FkIC+cHD0nam9aEyXlj49Cr4FG678ddvsso7AyuGMxR9+vW2d6hfbT
fqkhBn14ELYkDiGwwznc56s2I5NcwSZFi9iTGPelZruy8cj86IIt+4PtgRIkVVIGe79gTjV2BaQQ
VJItt9445LU3osAy48pc7PO4QUnQAISAHh1oC544y379Lfk32yEfaWpbvgPY+UcJovF1yGX2qpwS
wq8yZfVPV3nTp7QKvDdrxPEETkxCX2xM8AGLgK8NfmDkRePXpZwfCHgC4siYyWM2TLp8SfMZ1i6K
G7JBpD3XDqEqq3Av46p7gHkkJ5xv6AcdyIGL26JIAPg702D9mDM4G5sY46t9MZS41mhqtvpVwVFp
KY5B8d1MOVYS68aEFhSJsYay6ETdN6uBb7nJs6kP99U4oL7IHeLuM5gUb23vodE7DHlirybTicW2
0LM0jCCLzjMMpUDTnVVJUhreTx7Mr2yW8+fBNsp+1S02FGg+2y2ebdBrt1i3K1xm0QhqDrqd4TIz
lXn+pex6fD7mGH6h56j4lDe19aK7nfFWjSYeZBDM4aS1mZHnu4nUJdi4AosBEoL0FQ+TetpCtLGN
bYOshHeqk4C4F8VmmRwSOPvmqiGzw2jITWBAW+7kaX5qm/icaVA58nWHgLa7rlCUGnYmcKvwU1SP
U7dqnArRrdAbshuoJ1OyLjrsO4ndEApRaNeaCoplPb5VemV8tuaxHlZpFHi1r4rCe7HF5LQoppTq
R2Q5QO5aD7rwivDWPIooSx9sKDgZyttT/pW0JYbZnKCbspobgc9Ol1ayRku0GXUcmbL6ZGqW/dlE
p730J+Gkn3X+zD7vBmffailq997k1v0W+4ihWQ9eQPhPQDXjkZWrlMRAAcP2sZwZW2xoKoSzoaU5
34OkMD8PQdyU+7CHreQjyI0PWS1F/bMImwiiEC4ycEwszXoJ9VSfNmaeBF9kDRFnLxEEe5JDD5cx
QLUKDr13iCO7wSwLi10L2Jw/gsV+nbXA+UwJv3V8IKhI0GpWh6ZwoKyEFhCuFvXKSgZE7IGl5dOu
pbLxU8fLCzmpfJzY7K4bawTBRvvO3ZZ+TfVgIb71WEIjuLe480DRGZ8a1AOqdV2RcfqtrOscZQsj
nGFFLeUxXr+QaOdwkJ+HtkwMX/Hv/0DxL8t3sKSn28Jzm9ZHUCPZo1iNng1bDx9HmEqG5xduPf3s
pkx+HzuQPZtk0oNma1VJ9GWi2FCsg9EpHxyANu4608sGMVpjcoPCz4rKRk4sqfpoQ7tC3TZunE/3
4Cict6iJBdxarxD1tkthhG/KzgHhYNeF69wmppuM96JtLOsFHQkFodedQw5DjYPNqrATrA4zxxvx
CnJSWTyCk2i/RUuLagd1AkI4AIQh+JZYrQ55VEXjsBq0Jv3a2IugRTjVGD0VdTx/QSGrLjO/SMvE
fa2VpnAvQ6DjFp+ddNxXIA9RxqeX9a2JVFSyOeaM+NAVaDukoopav52G5muvT8NTiKkahEjW4lBY
CcY2iNi78bHCsE2tOyOUDhqPmT366Cu47PIsm0i+4JeMa7cJY9c3i6YDRKGGYLgVkZ4b+yTui9uy
bvLGH7qEj4e94WueO/oz8b99rTr4i+uFDoly+VAt8KWq+lYNc+ttLc2p4Z9FKHfzrGrSZhV6Y3ef
zAlmEZPeQjADOsr/KSB2fI7iNHwYZifG0K4zVe+HtKgz6t6LqZI2NuKfzCu3oS2zNyO2w4c0qIWJ
J7yOU1gwZaxJqCeF5888DzII65E9rWvlluEq96Y62GAkb913eW2a6y5TiCp4s4kKiIpnb1x3gH1D
zArbbA43U1f15oG6aIbNoPKK8WVuguExNPoU0gkmI/bn2h5mFz+izngNDNt4bXpCwbE3xGS9OQ78
OP0wBBatzgrxj9PM+R1XY9GY3zRjGArif2xKmGOQETbtLNIH6mnszdpq2nibCs1hsQ03x1fSy9rH
WEZJC8gi7d2d2fK6WSjBXrrBFmS+azw14L4xkI7i76XX06aeCvtOi4PqJVYS9zCAcFIcYToPv4Bw
qXqlx9aIIMoEWuNLXyArckCTwf6UI7xbNc6x1638nzlsKjyaIqGOaTqMyi+8ALrG0mgyNxyNtl/1
vOcLvzI03rNeoLvxarCM9GihUTet6sJ0D6JD5nNd6LX+OiqiADYns/tdi0DuM78JCToYmN2iPoAc
RUuxWxFlbJC9cTnMb4jWRJ/w/+owuLTcDK9DDhS18CxDiFWpKmED51mMbiqV+CcV0zWXvWGFayD5
wdHS9DRFdRpDK98Ok9nbCMepvscjgjo7FywObu92zdtD5X18iDt38cWt85birI12js+6oks3aV6O
j90UpLt6TOPHzohHteEKa3q/c2exH7zae3b1NA/5kM4E75D+k1gbISFjYxPyHqspxisbbZMKw7rS
0jj7nsSCEaNv7QavwgEpEFX3KP8nkfeoggEhQD2t67s+m5q7vpN2hDaOCjY6OHhvVZet88BGV9Oq
KLjgfxhWFAUoYLjpgFgiKL9TO6VlcK8CA6kVv+sD+Q+SEZq2ReTV1e8NYLHJpoViYr9OmdNlO7a1
7O713o6JHQa79IStCGIclXIi5ym2W2Jf7KCCsI1iDBa+tsg1zPhPaX29w58ZTFXcKoGIQGbOxpPn
jcLcYd8bmQeePGV/iJArxJIxgua6DZI2HFeal41vTdWN/f2c9NYTvr5w/P0pj2x3j3UPukmBDNiq
vIhF8a3HxuafvyeRfzwjjOWJBlaAJj7PtfO2l4UFB+F8hscwj+UmMnNcUO0wvZfOGD78fajldfR7
mY1sdWmuLI8WgP90Ht5nq5plgBuxFLZToEy5lxwHVQGLvW533rRtEJ04xmFrHtpqVpu27YvN38e/
OFVACxT4FiDkOYZgRNAijfKWZ0yMmnbdCesTAk/T2s2a+krbY0m8z6dKN54nPXrCLgnt+6lGKS6T
M0I3fhnQANYMe8bQqZs+WKJgQdE7Q6KaypYnALu9H0Vz9CKQIzeX2SL7kkiyr77HMLjq9Guy8he+
HXjOpV4AjIluw1k1BG5upjoFfBfPY7RPcjQaEFaKZ6REHOuOQBZvE1VFpz6R1RG6svvj79/u0oL+
28wB8oBNwfn4iFLIghQOSLkb1Lt5DvC5+d/snUlv3ciapv9Ko/ZMcB6Arl6QZ9Bo2bJs2d4QTtvJ
IThGkAySv74fnsy+ZR2pLPguGwXk5l5bDpGM+OIb3sFjjPrrVV7aIdBe6FpAHdrkvJ++0G5E1MGL
NCLPsu327mzgLheQWCw6jX57h9CcZ5jBBAIo1bMSUQ7uKGQTAu0oEL1amQrc+soLf/z6gZ6/tm0V
eA3cbHSXzmVkrcAig6HjhBMBuGrUptDmnMvhldf2vC+Cd4QZAYbnPyiw5+r8RRGCPshYxlCVvqP+
DvaltzkfY1OOFarqwjezmrFWX6b5jV9bxr5dBNx0D7DJZaimiUYzlkjQ0ptXhiHbEXh6EJnkIyXJ
3BhUBo3kp1+0XnrltiTQOGP75tds8oyDyQV8GFNS9BCOGvpMY/4aEOSl124BD9qgQnRq3bP6P42W
seVK3SIdynwKqRGuztx5JZ69uAqcO0ZyzPoRznv6bLMY9UDkdOOxqXEVr/Wjac6vDSyetxjgpm7u
LnRb6WqfJIR/ajFwoRVh5nM/gN+PMCG0xk+YWiH7o0TwDvGF+e+H+i01zf8/GfAgaH86vC/YEnz/
mn1V377Kn1nwpx/6mwbvmX8AS0DJArVdwr2zzQX+1m51Iciz1yBrM2mkLb7Nm//lTGD9wd/d0Ndg
S8h9t734/2TEUeUEpsQlEgBr3+Kd8+8z4YHogJ1gZMRvSDsKlPzZdgw7xB6tPEflLUcMk4KjJd8c
mt1PL+Xt30f3Z0OCpwcaOhGWSVFEmIHEACbQPTvQtFpMa1YlPttef52b/YdpnB5Hb963UdXF0kUE
7dcLPj1l24IOUzoiCO/Wo6l31vycIdCmJVVqMoD5usuXLj1GAe72v7kK2lqMosHdMQFA4fesgV2K
DCnBkhY8CrVqtyBlcnSV476SgW2f4L+iIc/CCWY4vBEZQN0xeXsaMUpDhJUlG4VUF8n1imDZUGcH
4RY3Rage5rL8Ns4QPn/9aE8jyLYoIGubncstBDrtHBW3QDEatDJotMJ82VmjPxwQ8DL2nmEvNy0t
7Fd2CJv97CG56SDyUVtSUHPxPX3IYFnMNGT+lBhO8Amaf7BjuTYhqf29vvj2ZJg2kXeF4LgcgKnb
1vkpNqYLxjdlSYeu8ZC+WVZXJHaHStmv39+zDcgqNoNSx2XUDpDm7FxN+Jv5RTgipdXnvbgqlx6l
gCHq1fzKQs+OFvAcIORgBvhY1MJnO710cUFf82hIqmqEiqSFwBe9xQo5LZwDTpD2X2oYXjMYeeFr
MYqCAwxigWB0DhAyg9THd5wGGnzBZu8zmTpI1zUODf2zVzbi+YuECskBw52Oi4zZ6/nu32Dto+4d
BwEibPXaNnQu080a6def6+wtAk8hQrHXmUcBVQNP8HRToCKXt+FEr1Is6b3nDe4xzaabThf7uTEv
IxFlr3y2s/O1Lch0dRt+YUEDDugsInqr2XTzTKvHHHEQzRGoiaaIDj6CBpc9beeLXz/fS8vZjE7Y
jRyuZ4yGXmmXBi8yTuhEexg/oqVfADtFJGuqcJ9KRoa0r5mxnX05HnGrpYjszO9J5U5zkJ8OmgPG
W+GfKZJA+8Zl50bvRe+p334wxpRsfXJxhuvPPlxuZb1iCMsis1aXaBi4l2OFC3KOxO5+1o585bu9
9FBbeAKCxKSUC/rpRnHDLejXRplw6IvDGHTVvooy4994qnBbhMka4C3vrKRpnKpYOtgtjCXpraaN
UW1U8SWhm6QScxCvoUJfeCruMbYi3wvi1/lTBa4xYtvL9l/TukwInWKPX8f8e5cyG4JPRJLBf1s2
EJ69uwhb48lbcK7ou8LfDZOC8zuq1yCEZ7FpW4Xp3YY9YrYGGeVslcGP0B3EMzYJZZ4hIrAue5Wt
eAY7vwnJBJXCUmA5gEpSy7PXz5ey6UmveMLj0135ST6683tlRTqG/VJ+/fUBfumpeHMURCc0zPl9
DABprLo1qpLUzx5QjJyvp83Ht1v0uP/1Ss/3ApBEWAsAq5hRgoF7usNTZF0KvGtr7scsYHTnj8Ym
wRn8Gw+0Kc2cKvftsZ4ukwPV0EyY8NUsDXW7on1mvbFHBFjfmE30mhPlS88EcALMJVsDvMHZJckM
og8ls6PErKiCOF3Trdlm4eVvv7nNyhMuHIGWEe/Zqa0NE2gXRzTREnG/Uq2f3aX6Pc2K056jajwJ
OrD9ABI8fW/FhBhaarGIQfN7v8lD32WIg79iMvPCdnuyytnXsbtMFE0taxzadQ4duHKg+PXjvkIL
4f2v39rzpWAkbf0h8LDsuHMcn6eNeeknR0BStFfBfNsTSGt65WMVjsYrX+iFtehkbo1M4OL0+c6+
UCSEsLWLYmbole413hTNzaCz4iu1hPvbwc4F9srdRI+F1OW8mahT22iXlqUAnYu9JxfGxralXlnl
+b2O4SEAexo4SK1F53yLpgx0FTbo+OVZl0239ti2n6oMy+TrCc3lLhG2Ub0mA/N8TYoQcL6kE5uz
yHlXT1Nc2brNmFIBEoxTYUq8GJC0qRRwGdeRr2pTbV/lpwKIMLvB8sB44jMHMuMc4t/yday87TGI
H6MUxrbDkPboR4Dt4yFawo+G9iNx9ImHyN5Mg1r2TEzNz7bq1KfBChE8SQHP20nX2KlCiiAf79wx
qo3Y8sVcHTEOV4wXXMO/XnEQeIUE93zLeVQbUbiVvkCQzhFpkolBZjlcR1BYOya666Q6ioI1/dNg
QPiasedLq/nU2PR8CHe8sqfRQUmUYGVHnqfLYFgOtfDsDxKfB5lIsCj/OMj9t1I9L+wEmofwSJhj
hJBLz64KO0XXfwS6wlcXKp7d3C/3zQS8I5nnZpniCenxd7+OFts/ebYXgE6h+kKw2HhoztMHNDN/
zQ3hV4mKzEMx+j+W1awThgS7oken3HX1K+HppWfk9EK4IGHZVASeLjiarsL4j+uw0MzHxsx5jObi
tq+KNBGV93vc7S260/aN6BQF0LKgHG0X2c85czU5gSFd6JjUKgUeEqp7MJZeXJYu899fv8oX9spG
sIO2QlWF2NLZWmHnSb3oqkm8UM373G+N6xrr8quqVuv+10u98NVgAm2VMGMAkvWzuNvkTeaHKc7q
a9QBssC8+ANDWHPfImm1p4Qs9xVooFfusOdfDrAkyhlED4bEnL2n7xIVA2C9hclZQGXhVq11uvdM
RH+jAvwGJqLu4XcfMsT9iKR9K4yfT1sMG4ZiHpKijXrWR+RmQJyOhRxvqlybVyXqyW/R+35N+uv5
V9ymOyAKbYTPGQaenUGF2mobALJKsDipjri5uEkv+jqpBlSYf/2AW8/i6dnb4K5MDEhxNub62Qt1
yiiopqark9JuRrzCFrd+20eQXBEbX5uP1Sqq90IhUx4Xyzi+Bp18voc24LRLiU41SZfo7EGrgmyo
6ESTBBJVorZi5tm7dC7jaNXlG8PDiyAF3fka7epZ6rgJdwK94fyjtfNMp0/giLE0bcltF9XR5Rxm
1U3k5OErr/alVYihLjMsXKAxD3y6VwFB2IvZF9TntdftAoG3NwJQ4ys79NleofHFQdjeIMBD7tKn
qwzDLCfLI3e05JLvt4QstpaBz5Xr9d9Zip4KtSK4faY5T5eq1lGCjhlrHkj7F7Y/zDvXXOq9WRrz
8dfb8oV3R4K1Ydk3XQCcyp8uVVtFGBT2XCdzZyDkZxJtdqms2t/sKZ/ahvbGr2D7b0P3s2mqtjFc
rJuVwkgh5R2baV598UNjfA2H+myjb1+J1gm3wSaBd16sZMYslZd5dRL1dgEYLUwnI0GRRyZitozL
uTVsdRhsFFf/jfdI3Nuwwlixnzy6frp7hFN6pd8sm6dC1F/J1Ci/YuQLFe7fWSakdKa4hA6xbdKf
lsnkWkpwCnVCATLCzuwYciYG7bBXtsWpZ/ckXPEewX5zmLDoBjh8dukAT2rbceV7ubi9hMvez7OH
KpebUlV12ZrORVfQvEEaLA77cDyiEv4a8eGlnfnTbxCc7RhwYSoYfYuCcDT8CT8rv3kc3dW7//03
+vMyZ3EZM5l5URwuEEzzfFtH4QenbqdXWlIvP8sWPuDEbdn/089mT9Nq6HTLtRDwlofQRBXOqI3I
fOWzvbT7N/k05t+bpMz5JdPIYhJjb8MnKnsfBOhs3QPpxAbFIeMDmhH06Y2VN68VGS8+HrwmgiLZ
Hh3np4+3jF4bmS3LumvRjEm+lutjlY3OK+nrSxF4I9uQ5zFceYb/x9sIWYOe/C5FIQulowVF+GCg
zeJqBwjR7+4LDjOAnGjroFNYn10qdjG6E2gmWgVA2+O1zbsicUDr/v6JZh2SSIp45D64J5++O0TW
Mb5tCVjOGgoE5yfg0lgsFa/kc8/fHZW7fzLYZRsycXu6DNhit7PdbGInLGNcrmrZTXkQxaGFa8Wv
39y2mZ+GDlIqm93HBHFD6J+9uQokmuFTSia5rtND2Rr9sZNLfZf7Vnshmlq9ggk6U0oh0oMniaAQ
AQqgpIYX8PTZSq/zFttAS6/E6KG86yqQg18rygVJbYUK47vc68zHJhiidg+4u7I/BgCmg0tyBqN7
/+uHf/aeYeuTp2+sGTgq9Mye/i6yscu8a6c5EUFvHIrArI8mzYx3uRO8llGyTc7eNJRKcF3MhCEB
Mec+byakfdOkQ1oESdU2BpFyaYwpugsW11WfGqczy2onQt2Pfry6hptqnNDDdb2TUx4OyBdMuK1X
tGEfejGL4muJ11KzK+qsBVeM282bikrrHmCT712J2ZzhMXQa9MMiUfRxSzH413NfR0BSJSoxiS3n
PvtgcD+dpiNIp9P/XEn3nL09uNOQxe7cIp+JWnBj8mmi2R71m6Kl3XefgunAIWrAuiD9WJtVdKHA
A84izkpRpH+6EaKo9Z5bKsQsxVyDzRvHbhenLNHpCjrnz9RekKFNFp8k492SCwMIf5th3KJiK5Q1
HbhIBqq+bgXiKPtxsPwShDxGzUAmizIFAL/iv4iHlbMYwU09iTSr9lEkawTGgCwjGpmEaBqV32fP
SOcr9F2qNCkbZ5m/OWFWF3T4YC6gbN7ME27RmdKIGjbmWpePzuzkbo/CAi7fQPYhtl7KVDbe23bU
+IL1i++oy4EPbCdAkSNr73fwi3l0fLryHYrpZX90cVSO3oi1WiJU7aa5u0mBiS532NBVxgcjgwp2
nU6DnB7CpXXAoBaWeTVlm26PMa9r8wOXieVH2Y6GfeOMum6SMC/84KoPnApdGFcgm42urR4vs6xN
5R6xGjf4FKW98BLCILZzMD+y7y5JFcjyNdsQcSVUpeza0XNWZDuagXnxaLg5FjwZQbkFSuvK5Vuz
OMz0YwfN8/ILpw2RYLDbTfo+TavQv7K8LgwOStiz/bmeraLcO00j/a8z5lxVQwukqPNyw4T32V40
SFrHiGrOOG0AHktj15DKv0MXqdf7GmMunkc30V8SoZ8fsq2wNMOBsM4uHIzFKhLCLsj3WgSpe8gw
Zb9TFKQi7pQu5gdnlKmVVMr16h222Z780Rep+dlB0DCIK5/fDW5RN3AR9EXTY4/V6BtzAaUf084z
V/yLpn6IA1nAjjNTjQuUVZO8xJYUxSdb2lUdW6oFTKiwiux3I03GEU+QrM32lduY7O1VBA5WjrPz
zZqQrgcYvxoN7IrMgDwSzeUGOW/LOzWU1jfYRDA0AEqvzlELY37AbzGUl545agWgNTDR3HQhVyZC
4fi1w+GohzrUmfaPrHSGchdmdjAdVwpxuDHWOuNXosXwOYDX4N5mS8jCy+r7eQIQxA/jJjOWdo/E
mvXQaRDSuxYnUX0VdB41l8zRG78K08VEtl432TfdUqbAVbGRMG4sf/gSrIDlPxQkw2MiM0NT8SJe
KQ80gPv3qmnN5TYQmT0kvc7nnN7rOkReLKc+EG+61kzVofGEt8RVHebmbjKmOr3NuzR0EmxqQ3VV
9mPmJllROg8rJKz8ET5yw8coESqM66Jhvl4OlvuBwI9vZzSn9xvLUOwbhavhB6PpGsJN2JvrhSZm
/iVNd/jsTbWcr2kalJ+jSRX19WLqUcSpQtZ+Rw6eGjtzFPUP006tD/nEoDpmgjVonFbsCfuliB2b
gB1v/S9TOxXmO8hWlnqsu8W8N6Ux3FkIdTeJNiJ3vSYONXfTik/MpYHveXvhpVKsCb2g/n034PWU
tLUR/oVySNReLsMM9joqR7u46XLL/GzkppcduwXA9RFkUPYD1pvVxWOoIn1ZR7037oam7Iw4J2MM
D1bRl+UN1pIRplfa9B793IQdZIyu/ak0KdhD8v0crVisZOGPLJkZXlvLUq838GiaBotdDGj3oc6c
NvHTjdoSpUvu61i3ynlbp0Zu7USv6ik2xeqG+zrUevwzZZzf3wILDIbYwcDD2RNLAh2nQb3M6LGU
67tqpaWGY6Eyv4R+is8NkCdhXVfK8N2Lxc03O7TMc7AhHa3BTmBkGCDzYZ5gBBmqzs5Q5Vl9a5cZ
xeIlypnr7FNlzeLPburtR79qQ2ylUK4HDOFUFrGh4A6Q+3nUU08/BkOE+9SoVP1QCUdGj5noiuwY
VBxXmHKUInHdOvY9Sgmmm9hliomXlUYOfkY5BJnENHVa7oLek/kOPP6IGLpsy+YugxlTPfrI7tpH
EVXhehNkwMY+5EO3QSS7jltSwNOrd4IxYchGLCX+UrnUeTxMeFsdJSpr4WcsGnM/KYdpvHLR1NWX
7srH20dhYao9sByRoqYAxPSiqee1/Usy7V+omab6q86D4EeP4pT8NgttAYCagBLsC6MVFvQDoydJ
6FDw/0jYqBzw1GllRu+IVkpdoBuCE1DHGUU1GAFTpIjGeTDn2M7wVXy0e78v3hvhaFps9tBfdoU5
h/K4zfmne2G5Xf6+xsrCvbRaq2NL1+Ho1tihBk39EJpri72TysORXbKWRXsrc63FFZ5LUXWRZW4E
sG4N3QVDNeoZ+djgUzWIJBrWGsFZsTrW9GWImOp/9YZMZffF1NXqmzOHM0eogMDypq+z8Ifb4t8Z
azMavKsC2AbiIKW1rJeLPxnFHn9eD8CKf/JCmv2QN5w07Vz0H8mMerZxZzRTcDH7leU+uGIxrTsJ
k9Z89LHczt7PvOnxuEy9ru6ku/bWgfEibMYyW5w8CZ2xetSILy33y+Q0xo7HL/s/mbbCI4vE4uLe
VNg9TmdGuNnoNiP6tNYSOFeeQq/oUwehJE1sq4Q1g/z4el2aqw4vmqCkeQ7hssHkUOG3FhMkzOlC
LhMOnlaIdumdWiSqTbrDGtZKlDtwMOPcHBsDBpcwNN4AfaYPhskKN65d6OBAXVlZt8IqYPXNw7xZ
hUwmzFFgKNDQ6my157fZxnj8OPmO8aaXYxvcTIxzh29dZE76jZstLd2WAGkE9R4hGDZTrbQ9HAYj
6Ky3QVOW4dEc3OirMZim+hikWjdg5LrIrqCxGyPkPmegI4oiX4vWNWJhi4n/q85D82uXLdr41AOa
5ipFaujDKW//HxDuf2zt0F/YUGEciCvd158RuNtP/ONDFfwB5GmDuVJ0A9nZZFb/BuA69h9Ir1pb
3UXBtUk//QuAa7l/MDsAbkb9Q7PU3bDz/+BvnT8Aa7kbRoY/2PSOfgt+S5fySQEEFhbw14lNsNmR
MMc9KzVLak1z8Oc8zgQSo1dc2t5bu/N6A/C2nckriVPLiGJn02JwKEwnN4PdJFbjs5ISxqksXVt+
6nPpyqSJ/Az7dzi1trwugqr87Ohoyq9y0ndw+lTkaDlUhPa9lXd+eDn0ZVVccQbSDH+80nKPqIOm
n3FmTt/CPAYuYQthdTvDY0BP8mjV34euEV9ELawgUULJ7FjCLX1f9HZP4JQAphLRiG7a+TgQAkmc
dfEOX/LhLbUIrqmeD1nuaHoyawGzCg8r+l53AiP0Tl7b0ZB5ACWhW8UVgiHesW+8zvpAcaO7S7gk
8FYoHnALn0STZZe48kbpbnJllh3m2szg7pk9PoGNuxjyWHvYnR9E2uQzyT7DpsQPZBOVmJpKfExA
9oNHvStbZIog6IXcpInChG4zssRylFRgGKTad/5q5t2uCeAw7j3qPJIEXEM2buZMzR7jVyiy9X1Q
tpl6wHvX8tbLovVyFf5pm8U8j9cNtmLm+G4KFF6RSY9mURm9GbXpK31vG7ST+6RW6LjVl/M0ewpa
OV0bPCfuV59OAIa+PBREb7JgnL2nCf+pKFFjm1lohRO3D6Kt1binLSE2D5ve6a47D5mV62KsxBeU
/tpy3IR/+/CtXnKrQng9p3liRrKZ3mcV52XvljC7YkiMVnPf9r0jbh01KEHeMGmdOFUpjR0U9zVH
1X+E7xjiDYV5I6ICHlYADE4v1yGEepykQndB0uo+Ki4Wzx4vFX6+ajcOKb57ZdMW006Wnq33bibn
4IC1F0IGmFmYzpW95GZ72y6YIu/nomgeInosFteDGN5m08RPWg57LqbCcHfKqAJ1HLI1fJsrNVs7
BU/cjn3+qRu+UHmHAXPTXUQjEgBoORTzpyAoNeUo6v/bvvXTqTj45lzOl3C5Uxt24GiVKM4pijBd
Tot9nL0BHUG3LLCXnKsQtqX25Gx/QSuoF7uwoI6LW2ca+2taABPlXYjqaxZbadbJdxZ1+n1kAR69
mCcT4WWG/Rs/cJKmtD4YsqShYp/ohDBcoRZidgrNMKs2ymEaVVNFc+vESPSWQGnaAyfaool4b5Ml
zonbWA5umH9C1SQY7pYTC5K0AkYkvvdmV8TeiTBZDJERFMnwN5/yxK30TjzLnJwi5aY+8S9PXMw+
y6Fl9lMTJc5G1hwnPM3BimJ0Ym1kTqO3tJtYsHrf9Se2Z3VifrqtMq7zEx9Un7ihhdh4ov2JM+pt
9FH7xCQ1jXzxKNnw2Ivh9MI2DSDNvx83Cmp0YqOOJ2YqHgD5u2x2xJFVYa6qE4t1PDFa3RO71ael
mR/MjfQanPivQiDysyv1xovFcKv70zuxZYEtwR5dzagU2HUbmDmfuLU0QaZ3/ka4xaY792F3c/Ah
86qcPlsr4OdmAbJIe2zh4e0GbZh9KKlRvypkogX27mQQsS6UNR/6E/eX0rj6AReM3EZs5OD5xBNu
TSjD/ok93FtpeOmeOMV6oxenJ6YxEpywjqdlYyAPy9yPSUoOacOG2FjK1YmxDInVvEKEBh4zJ6T+
KzCa6lpuTOfpRHqmMZPm7aOIev0e31XiyGJF0w/4ItClC0dZW+dpY1Hni/umO1Gr/RPNmtpqXHfz
xr7255DLwB5NhCnoIavwmJ/I2igYyXcrtkUpTMEBOrc8Ubu5yaB5C2Le2+ZE/nbWhgNFuQgp3K0i
6zNuSrjdWu64vJNelxl7pvqUGUnW2WN4txicZKqNCpf12DaRut5aVhGeuiRfszcz93T4BBKfpG6/
2Wlw04W+jh47qBxdnA4ErziwjRlb0iFETADqRTZPFN1Rja14LnPI94bvv8Mvthicg+tXWI8I08P9
u1KlSYsDicIrfyFRj317sPFXiMI6SKLGtb7bFLXNHqUt1Vx1CHZgDADGt9tVjeyrvTsg0IcNiGN9
33xL5dGW0RjEMKCHDXVEi284ONAwMMIzmvSaSqHpY02xQA9NCOe2t5tcYM/bue20N3o/RUuukM74
QUfu+D5dEVdEoqTq33IEeFZYK+gGRPRkLusi5bGBfrWPq83eQHwhb4k1qh6hj9pZNF774yps+i1Y
2oi/6GIF4SV7o1vjGnYd/aG5mrZfkhLLo8SiBKaL6lcfA6EWFU9jPmYPRu4Z3RuzGNz+z1KZJW/X
btu63YnUK013P6xShKhmhLiZ0Y1ZS/PQ5UNm71XYMXpVVOfmTpWEaRyBLcjtlUZkG+HvVCJMAQNt
SVazWt4KXh4dp9YosthIBytNvCnKxZ5KuPrK31s+BtMQ3S+lsbJHqnl50OYUvNGqCk2kIfr+k4cn
N4T+eabEWLUd0veUOvrLUOWa7YQYmzeRqYv30eIOb+0o7bbmT7Q+RkPqfuFXnT6XhlxvkWtokUOQ
Rfeu8nP54EzdmsWZAz/vULtcj0A36LtvW6wVcQMTk986byM/pqWgHWCKKipwWzZ9Uhmn1XPiRVvX
uZprlxYdFexNqjYdGKvZ2ndwMHSy+pM4+EWf1UcaGcNVw6MAZxNC3hverMekcMz2JkKPBU536LUf
VajlmylLbXz3UAy4D8tOfddKefdCoNGys9COyfZLiMJZ7KeotiZDbqTHCsjPkEyNbo5rrXVwCYHD
G/kineXHxezVzQFb6vaDZxbdlSEzKXc2I+3v2BF7qBLls/xEhobcTBPlzjcCLK3D2UXHOe5nMSxo
OaTyLg+6Jk+Qb+hnejvAMWIrSo0uYTfpiwG5d6ae0A1vFqejUWWFnfnN7+lqI9miZRQzYzZwaIb2
U8Z17zcPaG45zTUdjzJAJw7Eadw07eBgOCh9dYzyEABlLif/s2kJZGwWp/Wbm5wD2sVLJEuCvTFK
DMlpk3X71RRWs4MgloU7hQH2GqMiNH0e0WT5VDpWzz9b5wtBb/WRWTBJYBS6BmM90puzMMceg9X4
Lkc6E3GJjzcqFLTHqljSAB92daNQWvSHJfywra/3agYKUMSV0w8mpiwMNIK4S6FzcWP0oxNrGqAR
Mc7prYs203N9EIgTYHyFuMhusGeni/NyFhJ929q4HYNWWkeDbLA4+tFKbt4hVqV2WT6aFzP+dGrX
qjrc4zadhge4CPpep67KjotHsojSDRo6vooRIXGqpClH70fLI5nv9azGXYcWUvOx3ZxRoxiD7SI6
Is1EHYH76mreb8KPwYNUblTssGNUNymQfSOph6F7ZwxWBKwo0PIx6iu6QcciCjN1WFZDEpGLoDUY
afq6K+bbXtsdjti6SUkAF4yvxWbuXeAILsI+eifXKLzLZMMeKfJxvk991bUkVJ01x/RbLTM2SSMR
oLLp3hDZTVemhP+abIHZ6bRzaxWNh2zqlo/gcYruuhGGle/rXDdV7Ne+WuISyauvRTMsbI+lwuSy
CNPqaKO47u9EY40l6kAy+4dT/T8l+H9s8nH/fQn+kP/4X8ev9Z9Pi/DtZ/4uwg3L+WMbcG6Cgtya
frjhgf6uwg3L/2PD9vL/b/qQjAAp0P/hwfJTUIeQMIARuFXdm0LgP2U4f8Tkw7Q3gsem/4411v/5
30+Aq+rsf//MTwWY9KQMB2sQwOuHU09T0cGXLrT5859QKR11xIIMzzt7LqgBDXR7voB/9945wFuL
uPfKtOnuXIuc+iGYIpUms+qjB6pU/X3tKq5Rmszl1dqF9SY1FlaPzmLC2ze6MrqsVOs8opNlm0en
N91dlBfr/QYLh4/QuTq/6qURGDc9/jnlhV7G4sOIFsQXaemQEQd7djh4kr79bUGjHEWvusp6QDph
OMSNST4r0tHezX0ffomKsGXmVGSIYhUMFanWMAOycPZafaANhYY+5NeojaEqoIFPozjm7v2IcwJb
xpBOsowTqMUFFGOKgApySgf+SS7Grndoask+RIeDecY3tVa0+bQtmL+vpZtn+6yx2nRXOuMmzIxy
FpJi7tLE/kID8qD8ATGkNNMI2HlCTX1iQCTokmGaSpR0xTw9dHTV3gwEXqQEe9KhuB0nN0pWNyKr
k54kj6mtfl521tAb5aXj5sveMDd1JWeI6kdRDgEyCbXbP9JRwCHOinpaoz5A5CnpZFlY+7Wzq2bn
OFOPvSF0kDeFQYiMbVIEJrJgW+YLLO+FnSwaldkkC6WYL4wKHcAknZCInNzV/u5ZuZshEklOtcsw
TZ7j3mnJMpE+K81k6TTqE14FyyAOazPIwGKOKE2Gs7E+DFCFTeujovbj/ukErtVMTMRwYUn05GLp
T+BSdTBWN5WGn3oIUvyBkxGubb2vauwNGMJkV0hOWRUqYSS+JCTRGu5VO3Dzi9LKxxiNFqYI/9NX
HJbL7//5H2BYfxXV3o/fvzY/dxVPf//viOaEfwDU2ACpm/jlz/b2tkU8Q7kRpCzExM0n5V/xzLb/
AFUC+4SuCPB1JFn+Fc+iPxBO2zwsYF1vNHlEs8/i16/imXeil/wXggXbHQIpWplw7llwAyw+jWew
PcWwDqgdyXX0H/KeUWSYZMzNTHkTkpIGPzJTyzJnsLYyrfjC4A9m9z5Lm3q5WByG74lc23Trk0QC
yHZdIxOQVJzGNUJjb62KJO0cZ7DfOHO/gJzDG3LM45KT41ZJ7fm2uhBkPyvijtCvduT6vipvxxZP
lx2yhY79ppwLn396NIpGCxwmzTYQhx6hkRz/PRX6f2ZM3BdxCNulUcNBg84VwQXYWGfa9aoKKOp8
hyIe2DWg52Zeiz4uIkrJ9hi2fqsTOv9zkR1Gb0FaPVkZOQkRG6IMroRvZGO1H9LFljuZ9b0qdtX2
La+MvvO872UDEPi29aQ3HpZlYRiBmJjbFIfAVpj3WWsozbgf57KjjSItO2ZO1tHMcse6Tbb8DTkf
dshAEOmGWzr+FDOhpxe0w2tViu4v51RbOatHTRGbThZQdY3gL974oBcoPjwAG6DlTxVb/3f51pxq
uboPqesCl8r9clBlKP5aWreh+CtOlSD+YVSFht4qxOVULSJF0j5CGKOGJMRPlzmWbUM8ZyZVptwK
zrGnyI7nrQzlc3njBxVQPF/TgBYUrGUzOrfzqY7tTzWt3c/pNXQa5Sc9o5jhQANUU13aMFsI2qfa
uGoaIuWpYu5CKau9YANTSY9IOTG7W4bmqjZVRpVj8RezFHufpE9bB4zGqTZvhJONV56vzcfQnJDY
c+mFAlP2rI6yvlhrRExw7uNeOFX+tMa5QeDFbj2BRs9cOwzYeGCrX3jKYGrW6NE69RMMNQTdPjz1
GarVsGk6NDjhAFZPZ8D7cX3qTaACU9GoyE9dC78TzO4SGxMdbBDrtviuT9p4wT9Cedammpdp0Tuf
zK7N2iCeMF1Gey9a3cm+RHcFpcojggCp3s0D4gPxeBLwm7POsXeYejh3gCOQ+JMnuT+rpEe+W08y
gK37f9k7j+U6kizb/sqznkdaaDF4kxBXQ5MEiIkbQADhobWH+Pq3LqusOrOqX5f1vAc5YxLgvSGO
77P32gBooQAJ8IBrFbTrvvA1sIGLzCUoV2f4sKe+hFX8mzKYQlmCOIgBYArn3yRCI1XpPXfs8oOr
lo9x/k0tzH4TDOnNGe9wPvBXmxJfJDOC6IMEtQv2YTBZ7c/Amrsh4Rwo9jOOBTtO2esyFbn6E3Qz
+3XTZ+9H2/1mK1JIeSk5NBoH3yvT+TJJiTrCShsq40Dl6BzLyV3A1f0mN5a/KY5OT1KdtuHR2uKO
OGp28kY4fCGFPs3RdkpYkOxp1aNfBf1L+ZsV2a6SVWD7myFZC9bNAA1d9bP7TZn09LWEOKnba3Pp
ryBKb3ZK/3WR+kiIerAtsdyNeD/HiHijvM5Ac9UBol18FJ/RRQXe8aharThvTGd8ajBolzd1OjZr
WMxbUwXIWLWjqdB0cxtZHek95/wO88Xbnsci0OSjxi53ySKtm8XCGGWu2zKF/WJ3eFIsblMjHMwe
HLklzA7g4NZiezCDQXoGV2mh6xxtZt3oKRTwgyqmSpe+k4yxxz1rqWaPR7pQuuFmnaSvnblvpXea
7Qa6aDwH3dJHmtdA09VQsuhBGH2F+4pnpGrSXyCtpHpdAoH92ZnF1JKfagztufZVjvgely2+WzdE
W1thvEqbZec7UW5/K451rqUmm9TU6hlPA7gW6Xd6Cp27LK04OI4klb5fNZrywgLbtvamq/p+35YT
NdbVi4mojAdIaRjNqkgaG0r/E+VQkjDE2ZwysUUF9MnnfAAtdWFz1U6PdeYa7VHKAdHc5YZhA4/d
ggjbVgLcXVD0u9BqAmZJDxNVsMMDZ0ocepT5PabVoHsR2MrxwTcGJ4t6YP4MeUT2l30AB0bEXT5X
twJHhR/XhD/efKCH/a4SE6dYkyaD2wEnW8MHt2FmTckwU0icOY0ZBd7QddEwY4W4cboZeSvH0gne
k6UJvmiwvLfKMjZepoNDhpqkoWPekXEWcOS0spr3wyrFvWgyKcI8aOb12Ni93kS6O3afOHnaF7fe
tnUXBLl3g42lvUl5N10vDV0/VSm2dcRnJO3DVogNtWAeNv2YsUlitcF714yFwUNl52mNm+7kVLpl
GuWtWuVuW0f1pjVV+5FiiSlutB7fwy6f6pb+3Txwh4izkWGEyp0xbZTpgDxpCls/zWuT93HW8AJo
wqJiRYbmpVFY0EFz9IlfVm4WprPvZDEsMeOcWd2ahWA251easl2aavtAljsOT2g+vL5HnqqK7R6d
0S1kiNUUxckGQraE67Z1FZsLVx2KMRjmHQVizuvSylTLkcS9tkvwko5tRP6h3w76UI7bo9sNWEpo
rbDwDWVuc+KCWqa4CxZ3i/p+doFbAhu4AnflhyvKzic2Pa4ns8RtFrc96uHOalsFqbKmiyC1xGPZ
bQ1/ZTWXt0FA0xKNaWv9Vk0E8ZjtXT9ZFFJbgX6c1ci6BDWyiPIGY/2+ulKTcTtkQjuIwTTvCAjj
OB263MjvSllszTG/8hojhg/5wJPE+mk1U5EdiOhlnw7fMh9olVvmiwKrMn2v/SCY9pqbN3XUa4E0
T7AJlb6vPdV1h3r0Np5BQQXpjlWIYyQjXfWt9rA4nPs+MnQUc47c0TPzCOPIdiP6zHyX3ZI+dZbd
gK/GefULaZkW2qycJhxaTVdNCRRw79FUFmFKMffe9cWHPOrOhv7R2xOxL6gK1wZi3dp+lQuX+85z
KqAR/lCyHJRe7b0VC+xzTmsSBCnBWOusj07BNzystQo1FOk5weBnHp2KDyJ0axs/RJ7Z6kambGL4
3lr9e1+PGJy8JmCoSLHMsIWmLzIL5y6FcVtjaONxPJb88rmxde9oOdiyhC7Ht8Bo0Ph7Sz5rqm4e
DemuJpDVAopzia35hv2sp4dcioxZdpC6dZKNYzfGJF+CI1uC6ks5jrwgG4ov2MQ6bSDSbvHHWM7e
LbHMAQTf5o5tYtqbx1FTlN5OCqPk4nTih57Nwxf7nkY8d31OdXmnt9WSBKqQ5s+lNCv1rXGvxOUI
Pa/29mbWG3qs4czBDPinw8r934b9P4safzWxX48AMD3A6LmUeREJNv9J0ghU52Qa/yj6ZdHR+CZw
lSdAdq9I3oL11tCp3vif/sxrAPJahwY9ijjGPxvnyYE5yh8yL/TA2p9tq/X3GBoxXItlSwr6tpP/
/t/4V/s4/0Z+HnBQ4u/XH0hc6q/HHEdbcl4KyNrNmj64vG8jPuMpMfItSFJtBI28GCo2pxqSMzPi
v0nQ/lU0+v3TryXSUE2IdwN5+qdD1lZ0pOeMgum5cfUkgMEN477++O//iX+1419/CO74K4cLEBwy
179AxrBcyIWHeagp243a1e2w4KKmJWmhGkwx/1Dt/otL5r/+WaQQILRcFbfrJfUnFUwYpNXhKrtY
L6sgHlOtema5pl+mPp+Gf5NO+R0B/MsRlX8Y4Ddq4FEFHcJaf/1hmtGRWF1aoN7wgyN3pbqFjRke
1r6DA1aN5bUx0teuVovu5FUW7GUQNom0OvjLbcpzYfbt52Xpxre2rNfTppHR+De/5L9+w/yOZMdc
JEsO7f8Ma1UpHtFi5sPPGx/TvcrKg63lYvf7Y/9f2fg/rkGWf1yA/0JP3Mu3+i+2resf/5u+YvyB
MQtRmBgOVwhnZZ5efxeMrT8o6cO35dPxg3WKweQfAovB/0alEe0a3CxklR3+r6GZRvl//8P+A9cW
gBHa/fjbUKL/R4IxLDeuzv+8elnHXllJ3PMemCHMYFeV58+3ioPLqZTBG0kZP+ekyKkjdBsCEKxA
M+1735nahS2F7nFYW1pBZlRXG5sqBgYWEk17rKTl8HjqyPFEvPCsnyalafmhl0iYJ4bIXIty6UJL
n4j/jzEZmca6F1XnqNOgEaPPwiqfWMxZI9bG85AvC7u2dL1aQzuY52QpzJIKBHca40w2oLenABMs
SW0koGOJoqVOVuoMESe3fPymgYd9kKy3x3gY9U/Tbdv0oq3jZESi47i5D5axQ2Qlh8BL0/DGs8mC
uThsbCSdt3LdVv1268gXHHxmfSAbaVu1mAwsTta5aagvBBOvS4I8U/qxybPBOvBaXYg6N1j3rolM
tzj2OD1owpGlir2gt/etp9SU+Ns1i8HGqR8O+QBJAH0VTFrYGhOCj5kq94Jmbw0hfQXOZ23U2hnx
xDVDrbRWN7IInzBI6Jvz3R8qG2T+YLSnxu1ykmOtulrVi27RE9bgHRUsWfWGbKSgR/mdu0+FFkwY
4tfqkZQ5M3dWBvjYVmkX3y3Guk87JWsUa9gTb1rdrx48r52u8R7qSWjKcGR/WbZU63ZpvYpP6Ead
RkLDJe8iRuBUGUttzOCz3nPdmKXn7MGcZE6kc05j8DMKY1cLIiyJO9rju53bQo/aJveedCNfSCBn
JiZ+kS41A2tjqirZvMoTB7XSbB5alT/Gjj1Q9GGndv8+VhYD2sb3wgE40IqfK2fa19bTpELDHtkc
Uudg0fKw0JZS6xJ5paLEA0WlDtSOcNZ85FA7r7FVO/YUZ0Wt3ZkOB23oUJmELcuVdZ6LNMMJq8tM
HosWZkXoqolfFcYTn54hNc0MaUBRrOnwmGnRRpguQyWb5P22Bfm7pbIMjJtteJ8K2sIWYSQb312x
1i+95U5DonHM5mSsS1EkC3mlc0vO671CfbeSsc6aBz3zcy/SVkbqyW3dW4tqCAQoqkHayKzsZYtX
5fcctPu0+tBGD3Vfrch6fBnVUkSWNXvfydcwr5aMKxJXmz82Z/xAxnPpeOVtY1sbhl48gEzlaU2i
ohFT8dT2g6MI0rtNu7cmcXaVM7xbM6uBiKiReNHzdHZjf3TXLUQ2zPA1j731petEBEJfl5jzyRpk
dGFxaKQt180nuZ/1rP/ImB357YJeYYhaS9FHqhhHL1JiSGnDcaf0q9cLDTqOMvMRowCHZa69obsI
AWZwn1rBJo9zVogiGrqGkx21vGqN8RlAHWx61T9tBKVZFcnB9HdCXcEj3YibPLGLjSN4EWQfZU6f
R9jbxdzs+rH1y6jo7Tnpu4YTzqyEdjJIznyJNBOKJi9UPeFZefGUSW/+8rxs/pKdTg4JA0Azx8jW
1MFPtW+8+IXtvTgEGJqoLwz/R5/1yklmnT4k28kpRWl6hLyNsoivDKp/thObGbyt7lhjBapqVh68
wIMbl2zXpzWwlnkU5ChwcXJJlsBEnepUkYvZkinFfCY0vpYjvkoeNhXWqjGc8SG8bpqjPbRgPdYf
aWX7L/2KFT3e1NXNU9u0xA/Q8ciPeelsRdCbZbYvg2WpSCq0bv84AkJcf5aKQNsJCLt35KkhWHQ1
Hughp0HXDJut8Z49YfrlreWx0tkB//G/iuEqy9bTSDSoxYl6YxSZpva41YN3w5z9epe6cuUQ1c/9
nQH1KAv7IK93Qrb04PD7WSGXo+SZVvPDwmxrbMnbRRvvfXwDVuQ524ANzBnXEZUFXTTWncJfDkOv
2jkeFs/9RuOKaCI1duldpsTsR9Yi+keAgytuy56WlyTvEA4ieivsh5ZsYMB60THNSI5bdw10DbUX
Zz5LqghPAHsoQfklhzJWh99y3yuCCF9ZQZvcYKS3pSPm3997c5lcjglcSlX3wcuAVq/McFJC302O
6OykfYEkwYNm21EruU4YcXmohWPrsbJv1p5SukBrBHc0mwpMN8aQey/Mih1PSc/WRjpLilkeU67P
mWaChuzjjFpnRUWHjyMe6s7+AZDVbJMpZ4l5nu1VPXs4MUh+Kx1iVmEYEhuy3ua/3DlD1wwx4aTt
RWFoMH4sRZVTGYcW7NBCI63toaUCS7/6Muwuhi43Pm/5CgSGaOk2p1chSFtCj/x8G1o6NtW06Hgs
W1YqX6nfQlqBtmg+QNxdv5BnyOLYElOMYD/YVa9pXpoHwyCYd1sbmlG8LPxa1rfS0LaCqwIIQlw7
y7QmEO2sz65dnBDl091n7pI/uNt1o+rPzjTE3GuX6rkeLRtRHA/Et8ED7U6UzV+yS88zt42xV8sa
q4UvgrAhVvclSotf3c5nWjRMFNQynBizAvjvOWKzUQv53FBW+T4QckRH0149f63v8Sl67QF7ef8k
JKLERePszncg/PqFzAbxnmhVKdTj2BDDNH/l5raiN3fOBzJXU+/nznYvqRNYeljVrKf5oddw4/9O
3X/fa9pMq///sTuc8KXWb/9n9zY0f1lvXv+3v43f5h/QblhG+tThXTeZ19qNv4/fzh/X4zacXKLT
8JXAu/7n+O38ASMHWxWAQu93pOIf4zf7zWvQm7mc5m5yAGA5/wf7TYZ6hvw/zd+exV9G9oL/UPfI
qzvXk9ufjqo4OysDTgRw2YbrcFTddmtVgfVJUIe9ejkoygN4R7iEIvaEoc2fdZrvkMwPGt5KJoEl
YBJZDUCxYxJ4uYhn7foygecS8qT1zpuQa5iWRdKbQBrcFVN7W27VVWigdkX0esz6rYlq+zs4ohP9
bTwA2ewnpe91h2kI3HMz5E9S2/YYr1TLmCbusgaRfgzcnY5wTiguvWkhQiU+JrI7tL0pagINKp2W
ERye+vGxb7w0blfxwA7yWdSKBiIv4siwq6SYdy528+cgE1c3Z31ZEbriqtj0eN5c86VaBrlvQc5F
Zkcv7zZYC+hQYhxCH75XKnfu5tG0jiQA8Dm71VdVekEiunm41918+3K07NX01zI2CXnG8HXzo4mp
OKn4oXd5MNnn2p+LBxiYxvUkc82eDOp75lV0xAAnNU6OSPUtgc3uPDIjaxG5x4c2m+O1dV/pxDM+
lrxEsePcUs1xzVPsYcWpkbLYtcXFN5cWW39jbzfd9bVIFqduEvjP7i6teG920nASKS1WnWwZferr
2ir92fgD3gdrMYf7tDC9ZwoCefPiOlvvgQdWtxZ3hcRdjKMasql1HBzAAvfDttQ3We99BQCz6Fbl
I1TsEhDnV3jDe16aLor28Pul7/5tAsgpWIumAadMZNUzR4wpR2Sa0yp4MXPbX96HIRWxNnT6XVsx
lGBzgVHwrdNT/Vb13kPtaljMN2KskVuWWOO0nH3DeB1QJqTlS5NtfcJASwK4x096WszSvVMB34Ys
sjZJx2y7E317i6GJ7sbOqpfbEpmVPUSFCpJ6P7y5NotTBlht3xj2QXE8weooVo4h5mtVyhi5SicY
sGXPmTDTeGtYM+YWNh+d1M3GC0WY3pElyna39q4Eko7axB+x0offB90Kk62Y7Ytd6Jec4Am27hBp
+8Xr8pt0q5LUz871xH6FBoMkxRw0VYVCJeddU2sHuRqxzNuQ3Hy0Saw9Ia0AN55X3FnK25c0kPhk
7Jdq+OblaYQyUO4X3cRhTw0JSf1odI+j9aiaJ5Kq+1atGNB/FdaWLOvK56m/6E4+PE7FdCcUDZF2
t+dxNO0QhIm1m+eypzNuFezj6nihrCls1z5s6Ysa60ol+GkOGTQFSvyyiPmHb1ULzn7W1ke+qp0q
lzOERWYaz2Sl6wDOXlaCoy79hZkcTsp2tntH8nNlzglCw2eRdGQ8nrhtLkZ+v6bAhvTXrMA6qtfw
Upz9SvNYNwVHC5NqsNWEo/M71hJRW3i0OW5noFexzL5snireYsjjwPrr+8xhKDQqTmhXskLj2ZEH
8kBIji4lk3XBupfn3PAqIHNdMFEoQNLZV1OW9yUHdvbFmEEmvXtpu/lD44SZ8Kr2jiwdzky1MXUC
t3U3vJVZtjeALxxGy3hf62JJb8pNWDEJCPKieS3Kh4Y2xZiZ3mZHxkudNeSeNSzHPt9sb0fszw09
xSlJoK23dnnLcTVHCT+DxsDOW5EtSr9zGLGYjYJd2hX4l4tY0wF4DuVTWsjPTNPf65WPypB+8VAR
MKXLN2kFje+1SzUi2SXtkXjt8GFt/aOu6eKxr3Dahamp3eaSBWoiSpRwMhSBunHEWsRmq/WHuW3Y
PeO1ghbRGj/oIB9CklTNi9bgFzOZNhIN18AjZ9ohCwtjeyv6IbixrWyHHXuMPOy1Sd+SUcJqQqjM
sW/Afz5JqBj0bvovpeaTuyqJGJHAw3qt9Euf5dlJWi1ZFM67kW3mIDDM1Q9lGSR560dDW30zyvm+
7FRMtpo9wzaWl07U+Z2oR5798jtrDBE3+vjcVc3OLt7QhCJHpk9etposS/RPP3MPqStONH0eVEaO
hj1k1MA2Oaeqa3Hadb8Mw7wh3f0LLshA7sTGv94UD71h/Oq0Hv9AOvHyMbIDwAgtmj2K1NwiCaDf
hGIhbr1t+Kt9L18SkZIu0iSDbLDWPvZnLIbWxNIJi4kVVlv7Sxh6sStxeyxsLT8UqNq909QfQd+c
5qLXd15KWsCxo7a6JpZ1meSiul2r7K6jUCPM+5VTbi2TAiyK6NoYy1xY2z+M5ce2/RwcC3Mdfbh8
2mA/KE606O1sngM140TgrTbaeQKN5eBoPzOt3luFxyBubs+eX+xz7aeLnDR18w1Wmm8pBY0hMQ/O
R6Syt2kJ2RHtJ71+6Eu1sxuKUVKX28F0I9tT9+nY3mFQOWctkh7q2zvxQOQef7jBQ32chv4413a8
siXGrvxddPJF2NoJLetUcBE3SCrpmJ9rF02uNsAZpfqr6CUVS+3RZoNReTebNz1nq3ait/UbfAVW
wL12C6Dsc1NP3eDJncFhk+g9IQq12l8ufeDQ2/bCfKOgKvZzzQj1NMXT4jwhvb+swxc21oOq0ht3
5DHT1zyJ9fy2KY0DAQ32/n52n08UTqHDUCtkw1YpKbZcdW5zE28j9ivflzfSOoOpyqn6/dXp2TFt
ncQc2jhvsf2vBm199rwLllcaV8kNjnUoF8dKVtO4CYTad5WmHdG7jqWPC4sYPgn2EL5PKIdnuYBh
WZ8xXu59uk2WZcXFQFox1+f2pJtLE2ak8VUXHNS2PCgaDq/Nlskkgg9u2lgO1l6U+FkppliPDl7V
KJu1D0TMowyCHR9YxKURraU8NhUb3c3f1/2a0Bob6xyBtf4NWMveyrV447GR6lnHDdjfCow0ej0+
mnCwocxEtdYdV5VHHlYQwUGPHEEWNYADzLy48QcKFLay+lkMn37p3i718GIa627q1oNdODun3WJq
VEuOyQ0p3P085sfUUxS+bkDVCC8F+760+Hp1zrbFFLOD5FFlX+AhX1Y9qEMCgA+TN31vZkuLq/nn
RlqhgglxsFTlnRcAFPxDg/U0Vh98lcfC5DNpsEtM1Q23Vkj9DsFZ++QOghCQKm77jmB6PXsPLpnj
yJtmyDWTc9N6LLe3zEsGaT7CeVj4JobHjkFDjepek7wWiVw6cj72G6pfoA+xOQ97Y3Fid2aBYw1P
mPucuBmhpGR0j19P21Ns24s6bIP9wlK9/qZqakMsZwjOgcblRzBND5tFc77hPHwxmm/BttyOrfXU
NEvsQMeYNAhYfneGQHbxQJTMwzWcYgeoeMNpXA0kre7B7s1HP1OHxcxeZ92/H6dqpwUXc9ZiiQ6G
jYrOrSYmCXKpZv8bQFy12/QR/xn5/srG4uI1al86pBz68TsVoMdrVOk6m5LXQKTWeWsHEp8WJujZ
rWKCSjtvfbZJirGkKHd15kz7wT9BsoIomB1QlGWieziPVweBR2/9mGguCqb5K+3fa7lme0Z1FBPW
qEllTj9qq/pprP4rsSdxQmtMQPTzCDB4XphAmGo21YF7NDyGxbrgncFzQW1ENkHB8ObICHdZnngb
HRVNCp2JnS/TSQTLKrIqCBvWDKaIXWV1U1kC0sGtyF5pPAx9+64shr2qtaMzdD8H0tFVSYrTBPDX
6q9WWu4KUjqjkCRZ2OLqTeI0PtyNGslY73eYQ1hPmPizKbftXGuf06/pZ3whjvbNm7djnbVR62Z7
8vQHJJY4NeFHbXMbVa25r2sSSxluTZnbSVc6blI0ntiPaBRkLB+9DoXEX6Mayvlusx8tv7IS0vGY
2QrESo8YXYqCizXwmOu+ijzvwgFvJ1izEEYF9F4WPzrFDmT1DtkS3Drr1QNSvgeg2G3jbfDs+9X2
3o30V6m7y96V+G26/DQZz1Zjwr/cuGasb1lfyF21eby1Pbw7OEIYLIcubOrOegXHL376aceLtPZR
y7DFr/ut5yCZEaEDLdY/kXcWP+h1xTWGT3Ol47R1dmPWMkO4Y3McwUpjDMVWY9rMV+xlNh4T7tmy
i3f8Ei+k3HDZpAIqF5oPNdiKSovs3lyt92rxshjUxxM1nbummbdTMA/PZicfZ8fun3O9+Miv71JR
XDStCk1j3vdb9uCso56YbXYrJv1j6LRTn0GVcWv3atKJc9F/4KmL1qttYPEpVDVvS9tOBhrio2BA
atQx2fLmT1SqXVJepfd5wHHPNLTiplZdfgutNDisg2MynZZ9kCWqzKeAIAIYkFtOutqOrLF1pK7I
eaKCddgFfi1fRvq9XwX8I4qvtzLKbHO4uJCho7HVtlctHbtoVkpLWNb6N/Aog0NATK6JDLNVGG1o
0d5RjqxdLHTWOba0STdCItCkGI1qs79UKzHpenk93143WXep02vUDmy+zw3VdO4G9GwimpoaPbwE
YxJ0qw6Z2RqXhjl37vbEjKYmOOTNMvmxGIvU+VHpldtTJ6BSNjYUZN0IN832XGlVmNabCpcsZ+5A
DVT37axQbVceuVSFiOw2yKyZw7c2HsceL5sacMqFRSmNk2/2KJZjmcou7ClgHyFF2kbMh2VgoFEe
zlmF/IHEwWDxPPEcRW0mc8B4UmruYbN8NTDIkYGOyg2/cSiC+mqHTe11jWVpu7u5YNjA0zPEDKnj
wc2z1r71IA1gLs3d7LgNGm7YAa/NYe29/hxMZfCtgdH2OFguMdnCawCr6l169UFWNjuMemm8WzEO
GnF6djRop116AA8HBb6X9c2UEnfBVlC0D0hI5eon86DN+Z1vaI4LjAzywTfHzrIiXuHTcYIkp8q6
1MiOyPeriG1NrD+6upHWzrW5l3pkYsbOa0F7rrfDOcWNmieeJ8A+gBzzNOMXRcGFfhxZDeGYbjyn
L6xDvhU66T/H6Iz2RlMW5l/Uaz6oo6iDurzk80JLfdAbVBzr+WaQ0ei8xetvy5WSjWO5ee7ylE/U
I39ygJPeZ1YHPH5mtmwn6Qh3eakwB13G0caiZrgVyW7WadHS+9nBxFhmPHZYdsW1kMA4C8MKeDJh
Z1z39ZiXYu+Mfo/HyS4RKjqeJjzP2tq/yV2fiIo7mvBy1cISDr+56zMSBKwfryZEvgt3ywfKSDHX
hQEIseuWqHDeG1oGqXvHljqdxFI7JD+3VRx7x6J12eoW5exhATDrraND+qRhNXHXLj4Maqq4tEd3
KK3Pug2m9yv684FW+uGzGZlQyqBw4rFv5R7Q/3BqddX8bA0DbOJC5cB2nPVVN1k5C5CRVYkBC5RH
Pe5rc+seZZa3J5WL9CGHiyBjv2PtGrpL2hOOXXBMryWu2k5mL1mZD2e1lOvDNOh9YmM4XkPJY0BB
exCcH4rU+BxdERwdVQSAxhz/sSMCdWOOk/OAcQDEEJg749QP7dQnbuUEz+OcOw8d1N/rsTsv5qh0
BnK+OAlXUGtEdE5uVbXXb3/OEUQyJ7jn/ETjO9v5I0uMKuykR/G2I2BR7BZP958XR45feG651kkR
rcR4Zf1UexbG7qzXdl2xmufKTjkvGJcMixrnlIIZojLa6uhuK0+6pdetHPNjaj5hyA5eINq0p9xo
0icx9swj9jwESFkKtc1hGL+tMjN4GaaVtzfx8DyI8Velb3VdSuKcnI3zYTB+FV7JFnpURvWDpYqD
zJhqVpi3srndLKP/NEC2cR2VWAja/EvLfYMLdd5UszfHgVcMn7O7c/3sVi91RNKa5wtDe9pOj3lX
Yc6zsPviYBxEj1eWqsoLe0H32VhappnUo3+3tWjCniqD49tmm2PL5QXzlzDdsqH5jXL+juY6r/iw
AT9BzSCP1tgMyfad5WL3N0oLD4BuCQ/e2lTugIkMB3Zv1tFZUue+NwBjAz1rjtb2KvvHucdzD1JP
v6B8rp63PHngUk4dd+HJcjdyA/gIHBocGsZnzcg+jQK/QrQY4uoH7dP7NPXtp9mqOSDY2xCadUa7
oi45+CJBD7uUvsobOvZsjq3t41bY662B44+by/LPDv7nA5/3+GDxhGHs6OtkXr5ZBQqBicRwKOFO
UpndaPj+HPwRPZIk34W+nAvIkknHSnpXWjmIGAtglzvXeqQcgaI6QouRN1ee6Orke26rMtb74qVb
nadevyLr9toSXHPTH7Vd7oeSOl9GG28oj1WwHqbAZqgQjB3XCnaxTZfZH0RINQE2ersxuTjrNsSz
D1KBVfANtbviZPerw+GnsD7catSe89SS1Y5ErvujIAsJxyJR5r3oxuyFSM959bse8EUlb+DgWV+s
bmCWrLauzh3J7xc47OtnaVvlT8Me7ZNYtdhfZJ/0+PdhDYrV6w/AXNvgOJZk+JkJi3rZc31W8qho
lHghUJ1/WKMj7wp4ab+oBO5yHsqE+6B0ld+vJp2fbhO0txaUDnZM+aC9sfjzJpqJF1zkxfQNUmEN
4EUL1N1qptsDcEtMFb4+uu85O+2TmTHG8of2kzPrB32x3Q86VLyLZEIyEhaE6q0fifXn89jdWXVZ
HfzO0ffZpkH+9LxtX2t6qFn1w7KgD7H9p5qdyPkoCQ3Cg3xZ+8rYz7LCQg6+LKqau5RXYCxaqENu
kKYhe/PgqAtrB5DhxLoa0GzJtJYH11tyycad3LobdU1vXpusQmIdZ2QtTLdW6iZ2aRiRStF4tylw
f8zbQmmhdWhNTX6MnpOHYFrOxBKKREzTeGiEa8fF5tjxAifWw4fOhjh4qrSBw+w4qAPYtYxZAXIG
gqjnYJkpG/EdAly+p18wvzRGpYdwL9zEbdbt3huan0vWf+ZqifOKIKzZ4bS16/o0IcVHplqASBjp
SY3VD/gbiSU6681bJ4QlmWs7d2Is6KZ96tfi2IIO5EzqfjdcLvxeCe9uIsJ+zrSq36FpJes0MtKx
6I0QePs7t3We1JziVdb/H3tnsiS3kW3bX3lW4wcZ4OjN7p0EIhBdRvYtJ7BMMom+c8DRff1bQalM
TEpFPc5rJJORmSAiAPfj5+y99oKDvHOjN+FVR4YR69Hul61eay8MRJddPTHELHmMfcTegcZ0qFem
u/GGL5k9crjwxa6pOvDD/XATxU67sio+F5iG7kZ5w9ME8pz32L6kaZM9Un7m29oehg3L+zZKmbFP
cZfza+Zbz8zAYNQhvKs6HJAXbSyjnne1Odh76HSkj9Ds3c3QnF7wZ5WU1pJmhRlrgD+eba/edgod
Oq1dJLMcbkxnvjFyvw8JZjmq2Yx3GJvMZeXlkKJ0iQxkwiS6zgsABp0lrkzp0CYG3wskIQtqT7K9
VWuHRp03fvaW0abhoYccr5s9xsEBsQAoLDc3bouk3/S6W24QVE0btJlorONPM947umwNFZPqnyzm
+CC2WlCrglmaZY/Xmid5PKjDgl4j2E+PsLyOxrTvpn5XWPQesySVNyOyTirb6fLsy2Ctc7KwKPG5
ljJv7vxIP/l+Z+yVVt53xnwh4unLNEHCbdoj4q+LrMke/W+tvrG/o4JnJlyXxU1juNOXmMYduGp5
2Q2e9ilLc/fK0aGNLpNU8BcbdRaLFUevrDKKD24GUNCCUDh/w2qM94E3DTKfCSoCHLDXnf22XXxZ
yuTBoomvZ3VJ/15Q2au9C0ASOcUNI8Jd6bm7JCEUhGx2difCDByz3AFE23SauqrsftNM2XM/LO7N
DN3HlHN1k3Wt/VpPg3eLfrpYmDTx2E65XhwBn1FWTMK6xx+mCHJFJj0ytZdOXYWmSR+zZMqyHfqi
vxhdaFk08YJBHy87huePvp8nV5HWhSil0lujWmi59d4UqAa/lTGgN0p877VtGSsGbT2L0zgadHW6
IdrrtUVDzFj3hf5pXqBTVPi2vdQXNALH7WjGRlgr816xlKyneJIHMsv7tylDG4I8qOGhqG5N5vp6
tVygRL/VOuNNmPG2YEnE7BrwjR7MHsMU0Z8VU5s4HVf9KPZzpB1RRe0F2aoQzT+RYhik1XActbKn
EJf92mrqfNMttBObpqC1zsJOmgICJjAiJrShpuBusqz9AlDvtpH5EacUHgu5xj8I2rPRHKjC9rwD
opSEKCEfZ5qPQyLMB1X6B0Ujr0LWCwXkW1uQF2FKRPc4zVn3NJXaJm+ZuqCHagI5ziI0IEweXdm+
ZHFytOqMYQET7iVoAdmG7gTZmX05DQCoPrud+wQj9o7jbPHA7SCztzHjN95+PGPcLDrGeHTWKosv
TPswJs0RL1lyPSqdNNHZvsrSLwL7N8jujr5MOw+hi39q4kD4kg5iepNysq9AqODwiEflbLoMVyKg
uXMnPW39KNB4BYlJ0GiSrpDO+zclPBLKYG/yH2OOINqRCbl2Zc5e9VLHtv2qn3tuBf9Kh790fp+8
RpdaQN0GAA9bQQspA/fSWlRArFkXi04xTTG2thjpOkfdcIVPzFt7TaKfDKwNy1q6DKSsQl8+uwkl
Bv2Y8p1iNGaOmA1B7xaKBaww4vgYmwwvaQa/63O86qiD0r4et4LCDH2RA79QkVB1iixzprnZQaJj
gDgBua77P8Jd/ivB/heB1z8Tg1ykb+/yI7fj20/8Ae5wf8PE7jLp1i2ANQQUoXP+QwiC2BovO+IL
/r4wiINCgvEHuANzvAVbk5/ScT/i9vnT6G79BmyITcbQSeWyLbTTvyIE+T06/oMOWz/ruVFQQenk
n/pjXCkaBQuYMm4vVGQ13jfiXwlm8xyNkVE69ate6OirxAgBl14Q027aeyK/9m2/sWGGIXQMPXPE
/+dEURlGatGpDaoY3MS4RJ1OpdQkkMmo6i+qOIG27hC3dZvgiMSzXnUJMAh6GxpSw1Ruh7O5L+yo
66JVoeW1vx48VITUd572TjCACwZIxTD8iaEBU4wP+ACUeyKStHWhKCs0XUizkIvIoBQMnknvMJ8K
kyK87BE97Cx8xfe4fMt3lOFM6LXqDHXW9E05Nhm9VXhZG2BmHr6vfkkRW0QZp4Smuh/TpgMNZHjj
S58X4jCAho5onSgWpTpyh09xahEfbk1zrqhoHEuHyFzhkGq62v8adebwMLmabR/rdrRCNUq2lZpj
uxOktegAxNkz4sRe77w76kHGUkk1RWINqlrewv8xX6vOb/aoYjL9YKN/xyMmNEZdsA8vqnFu1Cqh
1n+aCpVW27QrGIDjukfZYbKauSuVmcMxbiVO114J9QL2bDzmrUT4DPjHW9b94DbXtJQ5x9RMiVXA
BC3bZo2LopEp7Zrp2HgbwXmiUeT2L61hNnCHB48ZU+elqVhFXu+1KKAXB7Z7Y4uTTW/hEpSly4R1
xji6IsuVgtOEkbUeM7M/AqTMn11RyWJtF3SZDgM3d9db5TQjnzUZmKi5YV9HSGh4NHZBzKxpFE1X
Bb/CAQfQWe/O5L+SL0DnJQZgQrSZYyMXzCr0HiN5YymOTskh1POXL4M+TzeR8iy1LWtmFMc0bvpm
i4c5ph8at4GJhdegyE0L8zay0+q96ub6S4IJKuIgpTtbpuZIp1EgZ1eaU8dqI6EfMBnLrEnsCpgp
u6gqzsOMLnJO5tIoxAjMysVGFbFjrubRnpEbDWBP8W7OVaAbZfU0A+Kv0RhpzFDwkccPXZ9IGca4
ae7LfsJf2RAFYwbNpM0vxkIgUwCqFZQ7saEc2QR0CL4xzDUUEUZ9ZZcRVVFcAXvc2MnifZr1Dqgs
zzmmQUJGneE0G8N5Fpe6VJ4qN84Eu1a13tqR9E5DdxmrQzXiyAs9qrd647Y+DZYELij5Hr7h5UEq
hsRfzdkSUc4qFzxLm1P5rXS08/cTgqivBhYAM8ReN7fMUZX2jOYXDdM4UXeuWhACBscHW9ThrI3+
cy3ogK6SuSKkRDdGg+ew7W5rORsniLPuC+MlVJaV7yOY1HPmAmEUNdNXrL20X8ulWPoVAxztumOm
qlaRUaigt87WjKZChcFWXhukZS8GLWGj17TXLDHBXbRolPh16PSCBffEiQwr0ItRhFlt1+ClJv8g
wVHAEEXtmDsu5Vriam5CDSv7vT9jatvMVtd0BwJbs69OJ9F1wYC0grIFVkoLdSr0W1/EyasXCVaf
lb3YcNeolhd37eCLKVbNkKfd7dCDuAn72mvUNSde67KdWadvPCdPSUiRM8MbZuw0fAeri8J+oX7C
fcn0EW46svKg9Tr5DFlTMpoc6cG1dTVezarVL1NZQbf3QBMyWQUT/4ZvvX8ZJr/jfVV8/XxrqMlz
hwYcnLhR/+wNZJ/QeMFnc5sKkct1lujLIxW1/lySLtCshkj5KIfgi9JVh87fZFfj2JvzVan1xRwW
I8meDKhchqt95uJu7RD9ecHUF/4VkQlQywOzjptuU3FgTW9MDeIDjeguTdDYuZwIUB5m88Vylpow
c5XNqekqwkdiXrJPXc1ntQYBb9cHV9ObR3gG8M/j1m6G0NTMjk+mbjFDBObQU4rPiyQSR9haScuK
w+0M9ZGO4x4durLCWhYddLu5z/eNn9cvOK31m6iYU/1YpVOFyKpLJS9r5In7ORuccpexbp3mmTj0
62qBLbj16yEHthIj38iaij1PL3MZhyAPp1tnmtD2A5gS+DeSCu3uEYyXmK7cvo/AvXPM9Jk0dnCx
7GWRY5gU2OnXtPi7a40vEkvfwJI2NxniygTJEF5m49+xZP+t26jb0Nz+ZxHvxTtPS/JBv/vtJ/7Q
76K3ZTVklIKTixrrbP79vWwT7m944CBAmrZue/yH0uyPqk0T1G3uGRiEStdwsdMjuu1+t89ppv4b
yaZIganeznHtv2Sf46+fraR/1m1UGjYqAJzttmk6ZF66P3hneW69Vmcsyko6wPPJiOlRhL+dTZ3r
3FT6JXy+W8Oi6z8PELF0QX+iVgfdbD9BFNtHcAJadJYrW0/U1s6HUEjmnLWIVcDEBlRR6q+V799g
7sbB8hS1r2e/QDzRvyfjdqbuIZDpaTi7wBurvxz09H520/4K2Wbo9ib4FveL15qfh1LocGZgGJT9
tUyL/dBnnwh2WCCjcg6k+pweqx5xJHgiiX1IPjKGXCcuLMqUTKhVNYy0DJMjJQFCPqu+qAq4jlp3
jQkcf36CAKhqmZGjWq4HYa0bK2cZrwFSJ6p7t+lto9Hf5JmXrLp0DFtt+NpOzhjigQvAEb9leXEF
/qZcadi7DxZGdtvNPjmOr9aOKUM3qb5qC0JlLD7PUpbXaiY6CdXGKrL9z3Z6YdnxPk0eJ60dPmW6
3SJtoxBS9pKtmpHQbIwgYzD0ZLME9FO0+wrFTsV+hh+Q7rPh3nq5k1JjZRxyl6phcLM8OwWGxWKy
tjrGjsI0y7VJKg5M4o5OfsdUZLwBjXMFGz9YENN1Rn3K0WDT16leWPIK9LzTwc9jxM56dbLrs8RZ
ynQzYbQD3iN0drEo2+J2u0FIuqF22eLpmla0dq2oOJmyvNR889BJFN0u+WhSZbcxrpEAikod0roI
RktzP2tTdK25zmFyPSiVLX/ZO6eHmP3cbrXCKteDbyK8WUoo17wrqOI8HWJxvevK4hJtX0AVqa4r
aZIfkmp3ufTjVYXueWWMfrUVannUmPpYOfuNXFDVtO1bWkx6ADDI+KrhU6JCdMbdQDxa0Jlz9Jgy
olkDbYnDOmXMIebxoLJs2RRQGoKyABkzYzMLMntq13lsAbzurqWMvlLOnhzVPFV5Bc6qtkZYBPlV
Cpb/Ak5eKAbXDdmj5lCLbCLmWh/B87yb4Vav0U8fklLiY5kV84xOkqdRyHO5YV0TVfZqpf0StoWL
LL3O+HchZss5ujBhZ/Sap4A72J4v6MU+y8J/0LXi5BbJHOL2ovVIKuulVZWMTUnwmVX2MiojJ5u1
HTa62Tyiz+BtFPXl2DATJ90N5XCRvpmZOhGFQB3skieemvrOz06FNdCuS61x32cxRFKF0bW0RoOO
xFQfNSZSQdc589ZK0DylkEpXLtgsypXi82ik5YpJHC6bXmNqST8ZM80Djfdh3Y/lrmQSQ1ZNsnZj
PG4oGz/7VX4x9AoQTmTDOWamjQTsQKOHWI+pDYxUvJHZsxUdCBO869Wa9LSSa8EnTSe5ztWMmrvY
JMUVZsgWAWVKO+OmijTQLp8yKIY8CtlnMEmDMn0g+vI6sQjTKjCerixLVhdqmCkpFdKBO1MMzY6z
RnvhaHBaOLaWkKLGLhR6nOw5XBDFNgyfCqcZw9mIjOfRl3e2ms9m4IgDnTr3sulcNyRSBczWq881
zClULcpZj6WZ7S0UvsTuUa3447DB91+Rd1Bfmct0ypeY+RmGMbQu+WEwqg0PQnM9+tpxboZjV/hf
Fne4z7Lx8RzHzMimXpeT9p46gw+3SGfkhOshdprAWsTBGuYjZ0NO0PasAoKrgnr2TC5Ua7uuz/XV
bI8wcmqTrjhGVBcJLZrxlHHJuKOfdU3KzmVWEwBtYDhCWsCMPOYYqGzvgJVUrBu/QvtwphWUpKww
LV8BH9LfM9gN0M1Zv6AJZG94E8sDdoJhZUzT2lvkdKHDK9uqEmsZGr5xnXWTHXIgD+ehukOG9ZLL
W4L6dhWEPFgkZ7eWBTtuiEfyCIr5Pir2Sy1Zv5Ux9I8z5LsTxCQOIctmUdUB0lSnr2iSdLBPgNKj
yxlDlQqb/QH2+GgglNVzls85d/JT7iRXWjPFwVD0dBnPErKm6KcQluTVWL6KvNLXdq0QIeYzogTL
eR1UQy+w77bSSMzA6u2d9I1dUmvh2GNJi0C9EBC36hPngHwrcI30UkvTx8UmayEZygPk7T2AMzzY
sgF/zDCDTCzIzP377EIwbePi6ERetBcORPMpXrKAPKggH6pNpbPHtOqU9t6DJBljPPte8/GLbrTQ
9ogCsfsARnFyamL9XXbFgwE3jMx3aYeJ5GGq7aIMwU0b+GYrHMVoWsO5j0K/YpbVdSZKLNj4NNr9
NDSlonWoxlsIOIyblrAmrg/Xs3zNda0npY0FYCSULSQdImeewA40LONL6kYAot3OMLYw/jif9YhP
J/jVIdp6O8xIbz6HqOk7UWnLMzmDT54DLsocyXq0iWJamZqYNiQlNLvJroeAtkaGwC/J3tIsRhpM
wB1/0aUn4E6Qmtsor4PESdWbnpjlfpnHfKclFmJeS8yP58bHy0y0xY2e2xt/Hty1tK/sOEQfyPnK
n4Jm0O9MzXoqq7y7z/QBubv7VDV2v6+j1goTQigpkEhdq2sWWQ2IDfONnh7GGH3yO4iIbtNYoGjH
cm21NKL8Gun1WebZvo+dY15ENIDWuF3JUJnt1yyD/ly59r40NP2ujfsnMTvsZe5t5KptPw7mkxWT
FotM6mTGMAYZ7VWH0aCqB2U9gDpityzypt/TJOQsLBlnIGes4yvS2g6JjxZ6Ao1YGkEtiCOwq3bX
s8YLvLVGCrHUrS8gqIH+OY877Uc3PVuWHWDrACRb8NSIHsI5MrqwGFIzADS/m3PjvvQtoAjliELm
DKaNpvEKA+4WGD3vo4NfqgTLP7eIk5xNljH5AgenK20zxUlQofFq/OjKS9RdLMxPM8ZOn/S2spA4
pPUwtayHrpgCsEa0kNAD+3NGlwxS+JlDpHzyohODSAzFPj8GdoGdAfUXVIF30RXbWlxUurdO/XkF
RxdFVryz7Ou4Sj8XojkunXPGMZDSDCGuQUhZu2hItXgLeWwXQWKvW7FljhdQdoXKcQ5a33tbZBF8
5ZWWh+kcu+vIWm4ZpSDuHM48LjRp8bQ80CDQ+ZeMnE0TpXatGh8Zx4i1RbwjG7vDEJX7tvW32HWO
hs5+1s3L12EYTykBMaE9Mo2quh0t+b2Ziiseakq+tA6WRUMY44dj7WzAJ+6GLjqlSr7J7lbTx7vG
gqXdRevmLNQtXmCyPFW1sW16Lxx8uV80Jnyxtnc5yreEUqKgkesaM+t6GrERN0w8gCgjfJTz1zr3
nu2CrYq1IXfal9qV75YeHW0kxSqqL7oUxbTgBJla2yQXRB002xz2MjPxTeqMGG+Gl6Xd+Xq8rduY
al6GuAEvzPwSbsMnIl0uuvhCt25jZ7mp0UuoglRQqws9bKsSSoOj0/yLYPwnBgsZNr2jRLG8wgxx
gtD16lDrEjCLMNj3qJma6k20Yud0Gp6EU7/A99A5xK99L+e+Kn7NrDtfq5wHm2raupgdl4rKPwFN
u6pNeTNodsj6cXLIjEEKdG1PoBvkrdlhtdVLUJaiuCoIq8PRJU56OqO0IhRt1NhMEG0HFgvO3p9f
gFOFkVM8pWlxsihU7c44usJ9TK3koYGqRbhOSjyAQRATGuIiVdfQn17S2C7WGGMUW4Lazcq8cufP
AzmtHlG0y0SqcuVpKzn5e6hJj71D8dKiHpvxa0zClFtlajeDaTy0zbM7wd5w/M88SYRC9PmtIKMG
iBx8Ow4j8WZMRnTOoJi8Jg8FCtJThShoWzXlbpkAwGb69egsmxIu3kqSy0NXB5Zd6b47KcotqebH
VPPPJwpi6NjGSHwMhsF/maiVMrYyvdIuCtChy/SAUXTbaIiGbB9Xi2MNQASHNc3Dq5Z5USzUMWcP
TLQJlujAFqAmex8tEfgE52UYrvyiuZxjeTI1784n+DCX5rMV9SuDZY89Q8pAieZBLW+585rZ2vti
Ikmwr3UkEC39H5Y9LJr2rlvUqW6VeUNu4pepTk+1jkLUsO3AtuZNbvUB1insMdqlPaYbwBIHZvCb
OW2+Ai27meJhUzdYCN33xOx2JViXmDDCy9iwYf1FVw1poqtuMMkIA1PLIJF5b7LOYfjmUxSmhtob
gLfoYH+p2joPkq7ea+Q9BmPhikAbu1PRaNsU31LcJjsp5Sdgok+ycUh0z6YQWi0JNxJZHOyMV2iF
e22ML21JSbpoLDYmx/RV2oHfzBKSQKJqBL8t4yAfB5wiSYOADJmqQAwWV/ptrnnexjVYzVMX9TWa
fXNvjPTziQnAG+LdR03y0pREf3WDuqBbfNm07eOAf+IMpBkPpDkikpztR6tcZrQewwK4O3vrG+uu
1swauWT+mghqSdOr2y2V6cMAxQOlU0v+KC1hpcnnIWpfypxEAAr4OOiSCRfHmH0uObRirZr0A7mJ
aMoVTq30TBse61udsFmEv961ZLbMb2PGPdfdFSOkEw6gSzKDKyTM4MawBvJGdYu9oeMKHarzu1Xe
xi+awzKgdVa5c71k3GYW2bV1N6FEYVAVElcNLaMpgSD6qEKZhlSHotMzPvI0ejKIsU5aXCScj6fz
b1NXtHFJQJwpkOnUh3w54Pc0G2EC0HLQ7jStTTx7BXC1QJPxDVLeYBrFbYValHnKBmlKsyrscePX
7bvpGteFXMKoqI1gdqPiHLOWN6Eco+rkpoLDRJuZWDZbhv3DjOYIVVXg1Kl7lw6In/hIiVKb9jPe
aV4/qpWpnq57KKyr2BmiixT/XMnsRBNHS1VVCGimRcFEPGLqNgbQDeSUdtsWnyJvQveopXALp8+x
xrutZ+Fs8Wzk7nOteRejxkGpEwfHLr967LWQQxHZ696unuucdToboSqJ4VOZjo9RVu01y+HoHhMH
07G1Lb6F+Ni8EAOP+VSJI6UpuBnWqrWENQO3adVo1oVjs8K5eE0UBg8f7KHNM44ecc/WUmKzTmOD
AVkLbZc8ao8pvJG+GsVkbKZ8KLY+Z+st/EH0g4nCu4C0PNqnmCjLjb5ADwLA2q903j5WD3DJcXSa
Oxy6EqlrEBcaNGpXPEJAelN+vjYm4zi41aXFk+h1yWvMo1a52j2OMndtNOi24EwXsgqTCo3kuBiM
RrAGR6SKTj3bclaiRwXvIgOSmTeVpZBvxDvHGI+xVDHIkDls8HGuVU1HvrYr+rjmZUapVorqIMf0
3fLzDfzFA4p0TGJIHNq3wokegHBfD6TjAscKlScOrmTyD6qtUxapZAP2Uj8NuqJ8k/l42RbJsZhf
Yhe/YTXfIDu+Ypj4TDbxRZO3O5uizantoATzC1v7xiO43UznVSdhZlbaeMFY4NosczpJisi3J6Bv
t5gia1z8y8b2mme6ChYanGGkYKw7tlgNbujKMWPwr70RFtmcXmBGPIxRe6kidLFLMZ8ikH+F8G94
LdeJ091baJ1Zzt4t6r7FVE9j0mLO7OpjWqW3jCT9ywH5+2OrpL5BKLSGLXSmNGHJ0CSAFxTXuBMI
RjIutAy0V8Q+tRod/5h12cPQxbSz2nE6dEl6E5lNsrHRwCNAbi/7QSCpU8vdgs0eDVIeEIX21FfG
VTxFbiBqQXW5WKRNy/Y5zknNwqlxi4NXUhEVj6JuV/3S0oIoGsp3kLc5Jh0GlEzl4uRrl8t6H+mj
f6pgRNPKwdwQZrm3k2l+jW6PbdHjsKvCrvYerXh5ED4rJ2aE+Rgt7h4KyYnGEFO2MnHYGCCUcErM
8OvoFDmiyXJUVAQuJgtRiIPl3sUVGvi0eCZIIfkvkyP9g8nh0OH+z+38TTe+9jxlH3gc5x/5vZ9v
it8ME7WF79hAOQSCi3/38+nL0+FHhuF6FjBKGvTf9fPt31wDbJHvObYrBD/7Zz+fOQDSDFug3uB0
YNjOLwUOQN740M8H+omLHige/wYMxL7u/9DPN+PBFM0UaZw+423bNPfWpOHNr7CVzVvJhIiJt+du
/Bi/sFLESjMXS49j1iIR1nP/0wRu4rOWSPoPrS/IofbyVuwhF1wNSnPYhqmc8qpnCpslHNJB2w3p
m4cyLCRx4FD1QKvMiBTmgZlfb99zLeBWFdiKWXKaitSaavaYCfWsZHuN38oJZo+eH2O5aQM67R5o
lw78SFqPJavFJtEzeAtx35coIbR5UFuqlj65z0oRfWHQPnXYk/qivpsSsEcBxwbeSAvhyR0zYt58
EtJWugY5LihHvb2MK5fKJpX9tWZDI1mJeSrFFuMJviVMGG3MO25WKJW1Doto2so53RAabAxfrLal
EYlilTJKpnHC2RsGGjFaU2TYZLsBKqJ53Y/GqU5oEuKG0LhXcHrDk0I35W8c2qjbNIdptwLqp1cb
IXFIrtBGxjcJGs5T0oGuXjketi7ZmGO0FojDyk2jRfH9QoyKIuKhUlsRYULG7urFZ5X49CgIRSGx
0ClPY2FsufaNsinSAfrRl5t1Yq90rduJsebgxQY7EoWMJYCySqulv9d0BYlMdNGuBYAwjhGJ1gxe
VbKzUngriUss7Ni61tG36YDljN317NjL/L7F4EMag7zztb6holqWG1izSE+19Gmx/eQkEGZuZer7
ABRLR1TrHjF6E7QzPacnD5ByCXuhFNSipFzXMV1fv5/XWmWZ8Ae+vcK/NJy8at6ru16+v/en1+Z/
zj/6uQYpwTfVfwPg/Pl/p/SzrLv6a//j3/rwQ8SA/HH9M07zw//Qh2KxuVHvcr5971Tx+wXi9/r8
N/9///D/vH/7Lfdz8/6//6IXXPXn3xan9YckFMNhbPifV7NTvbySBtWq9+/Xs28/9Pt6Zum/eSY8
VZC2Ah0FMJ/v1jNhiDO22HL5D7OPP9czQ//NwlCj+ySroHz6Jkb793xSECOF8Jr1zGduZDBZ/BVd
2Ue6J7/GdAF72oxP4QqDEf2BK6wz59diG4PCpBssaVptX5TKy25ap8N39d1H8zfQ3R8noedrGS6r
MxpjCzXdeWX9/HqbVnH3v/8y/m/O/GfoiobEIH+AnhdJb0APRGbzZ9Jph6Pp5TzwP7/kR6ztt9tj
HIlmD0GfzjfAl/n9JYHAlVkmaGpozkij1Jy1TYXncf/zq/zNjcF68gWTXgHH2PhhSyhc02ojm6CF
JParZO8ChA8YWZOpkojKo3Ii46T6/ZX7kOz1PfT6b744wFM6ckBhWS6Pw8c7SxiLusy0RloJAOMw
PJZRUCToTle9q+Ltr98gCFdPQKHiQ/xRe5hFtEFF7mEUQAVxaVa+/YWlsd0xpG1A0Uvf/4fv7fy9
fD80N22ShmDLoHg0XN4f9vqP39uI0S4nGGMYk6PezW8MBpujUvZjl9n+RYlnOCGz4+d3+ePDcr6o
h5ITCBfXhAb28aJJH4G3Ji0ZZ+iZ2FA6iMeLuviHh+WvV/F0XYfl7eChFsaZBPz9rUEnKTUSQhmN
Gc1wyZExPUG6ePv5rfz4dJg2ZB7vrDfwdAqic/7S9xcB5uQtjQQA1diGfPDHfL7OBWkjnaHK3S9f
yhU2L7RP4O5f76ezyLjIkMzhmCP/MCiYYjHxIXrt2RwTtfzDd3ReIz4+GGizWK90gaabReSHT29M
YffXUHZASXnRLvPn6AmnhHqSLW3G0piTc645o+ef3+OPLzgfp+cgJKEi5UMlhfLjxxn3Tts2XoLV
yXD6G7I8pmPm+dWF2SBgnedKt//h+f+bhwTjr7D5+gydJf78598tlVOGyo2wYqgrUettOK5G5M3M
0z+81n9/FRuKHeuj+MtrndqMRNMS0zAVreA0xVB+8s3o1z88XzdMg10MEy5P48d7ifASg6XoGAhK
0W7r3NYuUSy7mNHc9ivZAO31z7+sv64dHucE2HxsrSZCxx8+O5QDTlk37bJCUwKlGbOqt/jtqu7V
c1MaiP+wXfTSOPz8qn/zxgGMMeHznQXfvHcf7xIhsSjBzVD997O7kZSITO4cf8c5Wj38/FJ/+drO
axRCI846HqBv9/xP+e7haJ1GUyCfLcL9zO40LjGWnwqv4C9eBeg4bHHOW2zawA5/+BgXjULUMkqT
GVOKNRRp3rRu+t64+9XLsEohnucpZ4f2oZV/uJmMqtj3+pwDvoOxzSGnmh0avdEvXsWn8CDa1Thv
0I57pjx+/5H5hCFhouQh91uGXWKIkAPXAF1/fpW/PAO8saTk6fZ5JfydJfn9VWbbEIPnIWgA3Q5p
AuvatYckNMiwj4Y/v9RfnoFvl/LJ0qOgOrsSPt6QDh9uJm4O75QNlnU1l0q3UDGnYKx+fqHzgvph
wfVtbBFwvVhrcXL/GDwhBwJxYIDRtmkcRBfmOPcARiykQoFw55H4JTHn8OigvzHGsSbamN6YedMv
369D8cFzbxuECjLl+Hi/vK9mFqeuu8qmYcJgExF/txVm2dT/cL9//Q4d4SIkdLiezXV+eI/hNaHQ
xSayKiZMaYnfggdWCx47sxH3P/9o//odOlzAAuxnIiNGGvjxnpzFsFtZMqnpCMi6cjWr2jEe/KPT
9B8Lxb+5iuVbHDJcrsJaf77h71YLLIvOeOZQrDIPpHydm2hdcVr/w8cGLfWHB4VBq6tzhiBSg80E
5eTH69gpAq7BpYuPd6yfwIPqSNt1Go9fXA+M6Au22wyPtttSn65BwkSOCzImsuItllI4AsBV3DIU
xLuyfGqaVq+kmDRjLSBV6hdpXi5fXHswGwYTcy7fI9r7WQAXhF78nEJNuIvNbnBD3BwQFJaM+Gcs
CbGRy4M+MQEjSyQx0TwfOibcfbRCXT/bLrbyJLf8SxbpePb2rcj89CZLJohJY+fhBlizn7XDjT1F
M+hH/tjaLFWljBtY3xhZjCZjAM4Z3veDNrNnd4vJQSZHlXXNo53UwLZQHpdBy901V5Hla+5LgtWu
OOld6S4r4htcm1mfQ09Gn+ve34HENqrrxbfrec+McslvtMhK29BgZjpdUG/PJSIvl7ke/uGsOQsb
CGEn4cegb3EQuV27m56+h33LOCZKwqRjMHsGMGrWTY70JV3nDI9uCBMy/JWVLqyJdtMxGGduSMyc
yj2IPZBWRPUsYI3rh5pMI/NBOHqCLr+ZUIa+Fonl0KzwKjr9C6Z5EAa6rbBckNDW76Q1uMjdDIZO
ODvH+FOejV4cpHRjclRTRvoANV9bwG4yQvl/7J3HcuRImq3f5a4HZdBiG4EQ1FpuYEkyCemAwx1w
iKe/X1RVz3TWte622t3F7Moys5JJBuD+i3O+w+qeVN2tIgq+vI2WInyKC7fBR7xCtjkzKvK+V21m
G3WlXJEdNoRO8qmZhSx3XYqCvUQ2Fnf5iMgCoBywmJQ8b4QjjeBvvyssOPvcXSFWfY/whXVbNCHY
f+QJzXBdF/itzlvpNrc4s73wcfFjvZxp7bfsnixfkLq4UziS/ZwVK+P3MYVxW1gfuLeZOW1Xz571
tSI5XV1M7Ek9ZkmVgWQvlvVMMVwCPSIbjY40FDRm7PxB4q1ueRrmzaQWKEge/Vh+LCqQnrdtEVWQ
TBh4cmAtWkOXAVmqs85GkdKKHogaG80mmaLU7XPbfCUehMRLP+4bTeRCpSR613pI1nzvL55zbQu8
meeaCMB5hzfL6dm0Gv1Z23ELQS+JyluSe/tvS4ewG5KuHPCqTkk0j4RbtqK7xUjrDD4tn+eZz7XK
Kj7VkbGSdZbMa2g+EN+47SFHLDKkLr5lgijqALhY21XkESWVqoKNwuIfb7EvQShQhMqwwy7KPr+b
Gw9gijMkJrmah0LqQwEP+yvmpTKHYuAd/hTaK+DzWX17May5vVwCC7Oa/RRLE595Re3YO+IfiBZp
isBcs3fFZgmuaGju46YL/b0CXe7uCqvv3Z2D1JSsyUJVHYigLMZfkNVGojYO/WR3SrWLDwVMRrnl
JOUGm/EUj4RjJyQghHAEbuZ6cp6JV7fNIeKv9Hc+3CCEyhHYhV0M8q07DnCDcYd7uPC2+E0AZsSV
yUESAUH5uQ5RSQFcQE7eSLZYzpEogHZ6C2q/12cFHU9yLC0lvAupRe7fjgkpCi9ImcfyfrLRiZ2F
cROvB7ebWHStbt4EqMeG5KUngO/KlomV79ym6n7aDr7uq0LiTdmsA0muuzqTiImn3I8b5LkxhmzL
7pzTBzSiejXJEG1E3RWP3VQ1CXuZCNxCzet/Xc/thB7AicvlCIkJpbiD8z7YVCEN/3GqYROn+AIN
2BDextcusjDMWksj7rD2g/Wo58a6rpe6f+DgZzPfeDEiIGSenBotQbcE++EMf2RpJiEL5vGs0Phk
gd7DqarkzZKRUcjnN4R6j78jIL0N1UK8kwGpEtuhBTW09x3Zs+mbK5W95lQ1tO4Id51LcEOWukad
XJ51nBf+sXOCqmIZTJbd28Dwtdq145q8hSCi/K0bk8T53TM4xRoP22e4iHSBGikjhNNN+zEW1mWI
Z0mlcds04TkhDTpAnmaPrI1XZ7HZfYL+2/nuOCx72xhnTaFtR+Rxaw9CpZMs4NFyuxtWxGINSzzF
Vk1v47Gdh/MeohY0IQgPYhezPK3OetvOoGo1yGSfBjQZRTpHfp4g5szDZTNPgvZ3ZihEjQKuu997
LYObXe3K6INjrbevcG6irMoDH6m6weW8xwMZIJQA5xO9m6oxCZQfYdfny5if8BeF0zHvIEjxBAle
+U6mfOw6FPoL5OfAdIQjEFOTv6JRY5S2EC9sbzMHLQwpKxEeNWuakErnsxsCwHEkRaFMQvWT/EJg
vYy5m2nLA3Wy1iXedJyNVgKcZ+H2mw7zer5HdO+/l4uaHiqHZcOWxQSvYtMo64bhPCY0dnNmIqck
wlHuViZBmli7Fib4xMIFn6C0rDAAmN5NTT/XUD9MVH27AjEzFHIHzbUexfIRy16bbeV7U7yrVT9y
tof4VZnfOzpOE+noEc1e4zZHW0ggofjn6FcN+xtUMRPLDw7dJONENuFLTC5He1aK1hoBSDpCgcib
TtkZXbncMfXDNhhqaSO4di0Z72HnNhdDE1g4VkPtP0eraVndarYOwMcau0o9My42PtFsWtNIdmAg
17WO+PcUgYPCrkIn1EehqE9eLkhcEW4ttKNTTcdpB2H36nL18cpDRUCY1KsI3EXQe1/4M2BVWZPH
WAvuGksn2Bw9O1VhiOhRK5dBqmKMmNuSiJofi/JZBEuvcx6Jpcm5Chq3P1c2Adpbx6qmZhe2VbSL
cqMjODTkQ++ZLcwxBVLTbxmS5OQp4Bgkte2k4qn2Ltbc/jbPWBDf4NOTyXbIY5JwN6pCTHXRtxUY
B4vzvdxGiJWLqxp8BqQNUkfnB3cVJgDuQUDKNaFAqzkgLarmI6lDPDuglUPYYgTS1heSWmLAspG4
gjetJHXlPPTGXGKFLrSPXrQLstle98IqY1AQRF8O+SXrnzL4xPIiJPer28OgTxQXaQgIlikQK3qL
BAkWdrXbpQrNBTKPfiJY1bfEeARHFQGTDPMwOJa5hX5SNiIjCZvmUJ5k5/CU4VqYeevTCb72Fhq7
c9XEKBpaoZA6TV203MVkOyVpCTIQMwjQ0XqvsnBc0jVmU5Ey+EGrTNHlofDHzs2Pv+dHwHJxDM4H
7Wl9GFnO3dlWh0wqZPv4QkBqThRV3o99mivl3ysxmfNA1yBcWbeiQcoAbWxxiYQDRN7Q4obqNPbD
acgS8zqiFn1d6G153NxkdPYQsdpok+CXg82CVC8nTDwBWxD5A2buPPxi1h8SSzgvIyg+XEtI/KHT
MnxR0HLxAiOpssbWuraVHRGBp1tiWKpuYURumCnkO+2U1SuBlpwglpVBrR09isSNp0sjN8Kpxh+K
S33ajlhvq43Bogkwusmml74CX8UxjOWd7aAMHzURic2udcjLIqW7HkJ4PqIkgnXNFeozNmHmuAin
IWZ17dvHwHI9Iq7QKAL91Ut0G9p5iEO9aVCle4TwvLqEVsIeCswM5ztu2mPYSiyjqmE5s+nHOb53
pspCgozlsk9XOxeYmYig/wnpEcVjvkhew6qvtIKDMaLiyL1oeAZnVnx2tWJkupI9Yaf0bNM3TB35
EpZVePSzjFrKrh26JXqBTm9zq9aX8KN4V5Eo46K3h2FWMNEZgiJUiaRAyt50PyZini7W1kdl6RKm
Eu7mJihukZYL+ZSUqg8R8WC6x3C1AL8kTN7ZCzJCrb0qQhTldr1imYrakxaVLFYMS8btufWQza13
4InwDSRcppeRRVzgeVG11lNPUoD9JGM3mzZK1eZm7X3vdtYjDJm48K37siJHbBfaJtwnSHYvexso
5mY40Uk51WT3gWeju4UgO8yU2KyVN9oN+3XrjwUuUOG0jXe6DrIMqOpYzWdVSKNxx8xj+pn3bfvd
SBMEYM40t2cJGlKliTO3P2ay8076cF+xv24zg2FkC8VyoA2OlnYFmipVyzHN49OB3kMuNydv1rIK
dYfMPl9PmlHcLfuIxJ/6yWtFC+BEumDtqbE95Q43BdFBvJWAYzVZyRRA/E4EFuhZKITKU8TrtWua
NjD7UXr4V6chCF5zXZlHUL5MjWO6UFJh1hbCLHw+gos6XOQx6nLHXJClVszbaMVdi/CtKnno7JGE
JDb4/lD8VD3KO1CZ8fpj7vX4VfVDYcjU4NbhObXYS0vrtEz3RF6DYAN9dhHgdYDsmsSkgmdEm2e7
RoFf2K3C9Z47vEfPpuL05rBtbHFIQJccqxajLKTa2b5mZ4xgUVgyxDVPpf4F+6tLDkj/6lcZNGhq
h6GFnnsKQtvCHk9eyenBQOPWIf414E5eID/GkkbusREsyd752RJJUltTv+wAh1UZquMxfCpIT67T
zlguKaCQIuACeMKYfY44yr8Q0Rg8+qE7zoeZUhDBo2GagOiJcQaYcXw0GLajmswJ12j7wEAWCPwC
HXYH0I9iJRpGkNC+Qz7qjmETBXmH/xz0TS/pFAxumCMKcTIwcVAopAjOvD6iDB/fc1gbJFDVtvMa
L0GIuJe/ZIuxmquinELzPJUKo2Gi7D7Y8cRROzA+RbQQQxRCUh+dQqUZD8shJSs3b7BoyBNgA6HV
p0jMysnHlnbehEGF7HQcIszqbTeSJlsk5E1RgAoH00k3/rCmQpWXU9A5mLqXOFIH1p9ZtqHUGO+V
FmjZHSueyU/SItkhp0JWjCVvvl+HEpbXimS7p3u2rPLA2O/EKBxj0pCcdQKnRZiSYRbB4HkTWHhb
rjHnwWQsoXxHl0Y4+Wur4i5LS3jjwyYKhPtodaFoOUMpdjd6Dk+1W1Opi1KMeI6i1aqeKfkWClC0
7ASfZQEvfw+HK98q/HLNJhhOjLU6TsZoa0ZffUZdTi674wHPxhbnYHgkQ2mQKc8lxyGK9tzZWQSQ
5GmTw/wl7ats3vuJY4bMOJ8ye7VXeER9THJIlc8/lehX3vKTIuV8ksZ88Vzm3s4LaTW/1wXN2sGm
NrbOM6eEuDYOIAQ2oEyc5hircWgPBAdxc2IOG709Xa9tvwvhn9jEpL71O2UP68fcl5w7oyjQnWbl
1J2dsKRvnh9ixHRMqU50j7VerOzKWuLZFQ/FMgIrqPpxqQ6TpCQZr4FmL25akyzppN1Kp/rJ4KAS
73YVGnTdytHDgVwuxlTIQunVH2vKuJ6Lb3JD67Uhyq54YKkYIVjM5Iq5alMEdqPvGw/O9zYIZxYu
fQ0d5SrOwul7mmtrwQw315zTBKDvVVTTr5RRWF7Wa5z9DHojviluxzdpSOR+MZkcm+9qpvreA6fx
JhTlmF3OFi2r7qEoctkf3N+FQ+HAspopQF+9DPlw39YLcLYAmz+adR4Nr5UUu5UFhxHFC2jAwD3y
c37XwrnsW3XTdv43/W6dFjL6QnE0v1VJrHcizpNDGE3n+lRykrIFP5/UjdqZXP8TnuVSXPyX5FXK
avC2m0JZTpsaXVq3VtgS50PUIPi9EBJkta0sPbwxlghoZSJGsNgbp+Dmv2IC4pSi/aNBb0lwyTt8
SSyKqvEmGT3ngc6MWG6YBZSnC3DJW5l0gMcotOqnfz8X/n8mqdHJf4533XZO0a72X+bCpFAGPJmh
RQMCRgo4c7ElWTVJtW3N/2E399fhMI0hexd2SGgJ0Nslfx3azt6MqwNREtC0+irnGkz9YZn/5sqb
r8JKxGblzVoEccxfhvc6DACCwkAk3SxS5zRBLRQ13/sPX+V3mcU/ryr4MigAGaWzGfN81/nLbljn
g/IhulqbZCJ1ENYyt86GmMe230UaF2E5+PH1FNn0FHXeW08xF943WE1Kn7//ATp2yMD9tPD0o7/8
Q+CZ+o5l8QFSKI/baUAKa4F34Z2w/lxX/C3l1b/UU/2iwfq3+qz/H5VXJ9HCv1ZegfNafvwiujr9
+T9EV27wm+OzuoTUhSwh4j//IbpKfuMXAWklNg8+ioVTmvGfUAjP+w0TDFsudEK8fXAf/oGEcGBM
kPVGnhtjuN9/9+8ork4P+/88pUjB3NjxQjbFrElYfYanV/Kf9jF68QTTJW6Q2eCPSAY9E/3bWky/
nVw9UDfO/2Ef/utxEjGZ58BFunB6OVhPe6ff/6cvGGD1qENTcFSBQE+V41updq0P06o/473/5arp
r7ALHni6vSQg+hOREIIJwu9++VqoRJoqHsDwrRIArbNrWBoW9oNMgL4spOb0oN+ZQ50WmjucFZDH
sWMxiVINrYgKcRSUeGSHuiSO2algsoeDFyPSnsg90mxSO7QzKP7bzo4um9CT15GVudsMB09JjFpQ
P4xDHFj7Jp4JeLbGsPEuk7ls+jOyh9CbFo4c0XJawuk+Z4d1/T7opijnYllDPhHXZnx4BIfMTKqt
HN2QM1dnA5DXGCO3Fqx2r3GMCn3b4RYjSQsQfn1VyXz+HGWpLxTrlOiHqObOv4rJJ7vNgzK7kuA2
PhtM+uW2DRwxAUHScpnTLEpWgu6xi+gh2KxJ3XQ3TWVnaA65lhMcRLUmNGnggF7SMFMB1vvJwaNx
GYgI0pSlPeD/RA2HlCzrjEHreHq8P/PcOM1baxWDB9XRIjnrguacBnXmrKMKSzKa4Iu46OdTQNxM
mhxR1yQ/AcjO3VAHS2pX2C+93erE9JIHmui6kpuhJK61Yhwqu+m1R/LTXwW51baP8dQt02nsHwSG
dDU6PPs5osDQC0Z0b9bNNiozwhR3hHNO67BP7IDJ4CacLQCYGxCZHqx7DW8t8cjc0Gr1zythcf3f
DIC5hb4Dist2OZUAW0C32VMmwFMI318IeGbcEYHmHXqnrVMKci8SN+sYjfZ9RhyLeMmrpFr1bpEg
u1K54g770bRWh+s2GeJlueMbAJaVykqPQbuFb6VVvw1AhwOnIpspQNnmOnSr95E3anErSsu/yYYA
CilzC4PX01/VC8kcPES90YvYS+XC3eZzDFuAB2PCvLxUhUlD3BV1ugJ7FEdTQ4sCyB1l+X6KhGK7
QrrzbpBjZQ6rLb38eVSiA1bB38Y8+VRgj/kNnT8MUsNCtMVhD3IXVGVF9GNPf1FjekkAvYbtRIi4
b5ErwI4nKI/epEFiMX4zMDsEGIKoNpilBo85Ytri4Pa+JicgfWjSIuiunZCEvcvGzH1zUS6moMWV
Nqypre2vBW4Ib4BNnvX96Y82Myx3l7fCvWaMRPAzcNEpDHZ+HIDEw+Rf28dqkQyASvy48qfdUcMf
MfUv+YUOYTsxFXbUB8CkAGJoUM5nJb43+5yKmHITPxfkh/VcAZ4YGLISnaBIIWP4BPIsm8Hwin0X
zEG4HWpY8IcAJUtOPktBbai1TSs8jBLoplcs8ugumnkAEpNapFkJw29TuEWA5VZaZMXbQa/rPdlc
9nZia9UeofpAD85ZMtD1l1Ni7zyLOeNtnchEHyWm7EdIz25+lfEik/XVu6PzkM/EBBLcTYBw9dx1
2RwevWGWIHo89ol99Ta3FlxoZuPgE66INaAztufVKskPqQIrHf1TioodljZJi1VhyctThH1xBs2o
6Q+414qvlqaCFeZK60X3CNoL0luRnxydWHfmzl4fSqcxxT5AIjRt+rjtL+p1jme8VPR2OyPGwKQu
F4JIa6cc5weeStaJSxEU/hPUB/zKLOWaHNeMPycc1m8s+nEvHpRM/GrF0+/6zn1WMPfFyxTPS/de
tJiO3TcHPkDCcwkxsPB0ngpZIuOh2bZdPNVsPuJx+jpNbDSxNIYRV6c/TB9kp52ZxwzOn75mt9Ci
f/q9KPjf+uj/oOX4d/XRVae6z89fsVmn/+OPCslyfkOEihI78ZEPARX1/rtEspzoNz4VD22Zj57T
j30qlH/USMFv/11T2Vzv/1MjubhzkKVhjkGSRIVD+fQ3Ym/Zsv1SJWHiSUJqiQD5u4P8CFXVr4UE
ij3uliX/wZ7dWi/EUrviWvooPwgqH/v+LC/bCuN3ji1QpsPsBR6H5cycxiIkPK4C2FNQeVoScEeP
8PrldgI5LbNLmEoY/be28k68GFuobzCWaz0zsM9jkrzJHCOPRXZe52dnoePOMt8ID72FzxxNJ/1L
7tYdeQ0AK4MCBE7vljPTjKqzkALEqStMPsaPnL+dz5wVUN3QXiX+DBlxP4IvHB9UUY0N+Zgceq+e
HzQsSrrZ625DLkk6VGrT5EcpElGd+0ERLcQjjXO4SwSpM4Ak8hpzrcht+zx3tYUt0gx2TyCor76z
wtKY1n3XgMXxVCLvk3GyhxsZiubN6jsrOosmVyuWW8bu8L6H+Y9KTGN/SjKHEiZOm51NxB7WBoGY
qZpfV+gzBqvXKUVkv4+tU1h6MMat2bcu2Z03kensfsMmvYK75C+1dRzYYZOWSabracTZw94pFFCR
Qxn02MZ9PFzbAXYXtt18DA2s9BpbJDks9auO6+XKy2De0DGp+ZvKUY+fPsqO9hr4he1cOKXOH6l6
QgKoYi/7pHnW1cGbSzk9AX0oE9z4ebVoPJ52vJY/BGwS/9wTLF1+9hAIq9fkdF3fRDJP9IWNsCHc
jWBfO/AwEXZzsfT+HeGN7Ot8KFsfgoB31h3kNzBs83z7HndEVOx8xxAVYDHjB+O8AuwEclHMNUo8
EC9YmhyV4bmMg/egLdsHoFq5lyo8748IcXyuGWis4A8V5WHkZkwQaGX0slvievZSfqth9dt17rdB
s8iAg+v/ofSYxG1WJvNs1Qtb3ahowiyxKUdue8KA6ga9wT4kFUVus9pTZMdAYGgPbbnEe8cum+R8
cHviX2u7dPWORVazXiHWsRBK2bzMrHStU9AwGT/1NYE9QAwoIZcnOdryqohEVp2LgHQBSpm4zG8i
XVJMnbCQejPI0Hlv4rHHKm4767dtZOwdbO3zwti95YUArTxob8RwNfdCTg588Am+7oGkYD5pO/cX
ym+/VPuyKasgLam87ptoQhtlMhLkWOapE8osZALMkhyuDgk+NeZWm+6B+SEyAkVEwRr3FNcysg6j
pEI+jpl03hjKSib0TZf469YNiGM40yC74VoQdMHH5iaE3KcjJj34TQxFYbxUDcRUPpS+PJu6oFB7
HwTVU++zXT1Y4JTviqKTBHusyNS20CxnVD0j4p5NEYUttx6QlnLTCGC/DSh3AlbinkUNTP8I9QRY
ZeocdvzUfrNccQB0kfNIC5s/+O0YzbB5RxXv3IzI4Ue6AXs6lGMwNdeEw45Fmmdo4DbrlI3u1hWO
raH6cHG/GjMTP2NPsi55Hq06TtdZOCyDoEzd4mjw76phYLo8Ta5lPXCrmyPfuLXDux7/cKa+I41z
Ej5bz0z0gApin0RekKSy3eWlO3skmCGpZf7cUhZUkjSZYQPet1XkzHVGn+JmnGbvDsDTSnYktu2m
kERd+c4utr1A98tGyJWT7iiZF8EAfj5RBPvZKn+sKgjuhIk4yd05HKNDxzDK2/isL78jxCZHwykv
X8Q4OQWxPmUfH8reD5zLemgJjfYmUAKHcSQjaKGiwPWMqfC6muBKXeKZwVAdRsZEW2HIq9sDlJ94
4AXjgW1pgKtVm4RVa3E9Gem7V1BTI7J6tQzd51FG0Y/Y1/X4oi1sNnuPHw3R5nNR1w9skhP215bt
lccpLJ3gzJ/D2eyDPLC6a+LB7Ic68noNB6gKwQP5gw1wBx3vB+U0m6eknqJu56i69m5sUUx8dhb0
6VQhQ8KnuUQWJGK9rm5qjwOZcCDJZv8n6hSf3fYkSOwi88qpc/DLQZ7ENHF2UffLLbmCgNS2mdAl
vutwLTNWQMO6RAwsyYTsRhcCzGiZ8xgdBd73ei3LYcuseIguyWu01EdM9F7u0SAq+vENGOiJLjMQ
ufxy2U2dYC9ElX+GdWc/6VgtiKmWgHyreZtYAkbkzkQs0W9UPi4oblirsz+re9hcU+WTR18tLYUh
Nx9ks8pUYrw1mFeXQ9ku3I+prwxhAZsGHWObUplUmGpdr3bvRRiPA63ktNY7UK2Ok+bWHKzXFbqL
+YztGGadJYLqfegozMctKmb3zo9LelBkDuyoz2zSBOH4OwXZjQ3RB8Gl50FGOqwkIdVg/szKZrnK
K4IHtk3SgXlnRVrEpCIklSiGn6f1fneha5udyQ665ty0BC9a8fAjZmOKgDfnDWtTZv0+pjndL277
XMFN9Fywx3HI6MXjw5VnTeV4dkOq8zJlhK8NQ7FcgQ+PMjgHhTAXvh6J1dQW7fTBdwUZYRs2AbaP
3EPMrIN8bjmdbTkgYp8VBnAMqMk2Mw1a38QeWYgxoZlpa+aRvN3D4loznU49klBwxqObcza5aOaK
q0Z4Vvjes4bVV8ax5XgztWoiDcazyky90LbL4HLAce1euUj+MFsBPalv0el3bZqwwAGKTLLTam5l
iO35sc+Ubd4GNmRMUSzgD8OWumgpYWjkPbLBvBRK3QcZXSDq4yj3vjvlV9lFo2H97PyAff4b3WrX
70QRR4/YJpMrfnARSbKR337IiLh4H+bAXJn3KQDHt2mLLF8uElmH/jkp4179iO21MD9q0nc++nbI
SKLqTGPA9vAaAw1gAbhr8WJOtyQCMgFG3hKFx3rsQJYuueeL88yKp/YY1e06vAqedJ5C+m31Mosq
eFBEwb+h23TcpxBRAlzuGK3MQdKtl8ecBA4DNZtESI4Ut7FxGEwKTE2MKvSRXJZuup+SLhBojQQb
9WPsFx7by6Fw+EfBF70vbA793f+2Pn8gBhDL/7vW57rMf6pfRsOnP/9H4+PQwaDtD/lwMX1Ezqmx
+IMXbDP+jZPTkJQGxqW5sWmJ/ux7XO83+hAnwm+RONgEfTxMf/pxCYdg0Bni/vQiBPBER/ydxofW
5pfGh/eTQS35SHQ87EtO6OJfGx9UGktJxCqh441rLkS1knyOipaon6lXwRfuTISMGg9/dGT6aPpt
pzliqXK7zDp42LCYD9RmqW+pnkxznrF697+KeCn72yn2kOFUxVofAK20a+pPffZCuRtj/w3n9jNA
ivuhMZ9dJSA74g1zGVmgY+u989FWXf4xuY7MLy3XWYnuHMjPs8Ns36CviC7IrrdhB7POndGWChWB
DErAPSZnvCdSXS2DMvoYlHp4gnZO6d8gDiSnlZwv8JG6QCQf5DC0vhfGndFliGRj49YMHo9xFUYV
avMkyndzWMF1TynTfCK7cUBSXDF2tH+2CKP7do8Y2fgxBocujtgFT2QnH8WC0mI3cE9l7zFuFXhG
weJ51yGRP4yZuXVIZRRhUVPCGoU4NYI89DWO3fhCoiGxff2SQYQkR8bej8aQODqFsbln5Dfhxu8X
xOE2CoTbetREUHnoHohRpaJNZ7fv1UaOJZIxaoCR4rwjokFV0r2X5MzviUPyL7LQztCzLs3r4lhe
BAY/qa6HxYqhNIC1++yMT3jjMLfFQ6IlFLm5TuyTl86kAmHcu/ByWW2mJhmJcu1KATRJKnWW9Rak
yDpx6UmKhWkkXNvMvyY6gCDzkqA/J/Wr8c2ZpkFzGK432i1IHliG+UDShbdXhRvel9KXn76bIBtU
LNmdTe20rwur3OPK+wUOdo7WZ1hWwRc7hsTZtsz/uh2aGYTagHGccesQyEvlVrgPArAWOX5W163Z
cSJjjLiuCfVeiqcu7x4bM3gyZTAQobfo1VyD1Oum+LL1yXhCTxeEi5dxY4fa+4HxSSTOBoe8Xq/l
WtTLXg0D6hVVhnywlrs6zem9qLs9nUj3uJIoCOtHJSmbkEvTzVdrMnyPHV6SRCLNWDLIuEVD0Ltp
IHlYGUy2EpKv3SfDbo7HS+4p2Nhw3z+qQD0i9oHWn+cw4CXJpJs5ij8nJXvgz6Su4DDriKMywbGe
2FWrYD7krkTsXDTmiCQBcWxhPZNE9VyTgXzo/AHF81SfKhPZHOx+vJxlkjoTUkAiLLzj0hB+oaPn
zPZ2XVsedQyj2HWDBGMe8GzYZFCzV8KN5/Z1XcKPPmRyy8yNjQBGgMmPf66N/2Wh+8Yxe4vGyX1o
keJt/Ynsx7KrefdhVQJpdlMoGoikq6JJmQp+oclEPITml1nplKchJow6YM0fjw4yr7k68d004mvY
5OswlR+Gz/tizljTi/wy0YxUkaC6kBLzl6HLz5Mkf/f76IFisAAP17wnwZClvU+otrHGaxlV+Zss
xB2DhTNs7ETYOhVoZVLiVmhA20FaN3mB5TdrXopT7Q4TnJIrsU9TZDt7qh0R3mspnwI5vZFHdUO5
iI59uGAu3ZyGzldz1oknTvUe4fXQfYeVY+07qB2UKgGHxRzNCxKR8L6akH81xjAWyOdwQ3zFSXoM
lVU1vrtDkzoDhWoD4jjslYYnNCvZt1SOSjblPg479rzuKI9VM7x7JWmXVRB+YRipr3ps39dtoiBl
GhY3BvUh4LjkUivDTyRyG8ppHV/bLahNOQboeZyXZrL3VeeRP1/49d2QDGQbuHQ+XXBGXsiumrO3
IvQ/2qQH+0s2Nbuq+WWYQfqJmf1evtrBLvR0cUXztu3rgVIztKtjbhBXYlhJR9WzkZcaFXzpXXll
ooifcckFjxCGRoUrdwBWLog6eIhGJA9WxREiofGN0frJxP0e6F9/HppGHaZoeoWFKB5U5xHHPIHu
nmy2TuXgukcnG46uYwjGO02q86hEgGfbaekBcpn93UCruINtXL2Vk3dAav5BIe8/monEdqFTrLtM
xtl77KreSY6iKOO0GIxErqWe2J9+iRCwel1etBIZbr+Mz6Lz3nSM2prDxrqeseRueOSaLRu7u6YM
ZqQV8xNNMbxh3yGaaL3qTgf91BwoNV2MDgjZa5regjcKzxHB7b5/qEenI2hNkwFigIVB5+uCJG0W
i6eztxAxmq/OFudL3l97Tn+mV5sotta/43wT19HK9zzErEar0kVgFcgv5DdPgd1+u5osXsBzC3oE
pvjdJTrb5KAcQHpra901NqubKFG867NFSrR/Lo0ePgoz0UmAqMNwT2CKG+CGQyHPdqD/7LrlVpyy
hXI5fBIstJDxVrYXvirJRqLj3wzaJes+v1/HBIsbwFZhki/42KzcGp/xXXAeTtEVC8BqJScti0V7
5GqvS9DkbsNxh+N96L/twa4fB2alpK/kzCv8TUV6D2315Pl7r1sh6HfIS0+71nlAY1REnt4mBcz1
Z7+gO8xyRgfDpoAtIUtWgEM/f0YeSmtmKAOroZYV5O/29Jztm0yTNS5P99iEFSZ6ZOdVT5eD6EEf
JY6wAgJqR1jPd24sOlwRtsWN0327zhh14qznyIAISbp3wUw4Q4fpbMsCwUvKyNfXVE6ogNyL0gEd
/e7b/TBHu4wFcewcZqhNjXvwgLcF1SHzOnduDxoFroVpSbfHBMOb+8SH53aGVYxln9vo9m7npZ/v
tC7tD/aILipu7gpiUrkY2KOpKKi74BhZRfh/2Tuz3bqRdEu/SiPvmWBw5sW54Z5laVuDZcu+ISRb
5jxGcHyj8xz9Yv3RzuyUtpUSfPqqgaoCCglU2hx2MIb/X+tb2ACK3tw2nJoi+1M2kImELjsb0UuV
FmPoKjf4DjW61iblXM67VYQQnZXXRlc7p0VarzXdIoDpLpzg0Ky9qrolsWjItfekvSZL3qSXgZIu
8wGyUpwq4G0sfLbBOacCVm9ZzXgO2dyjPR8mTWxdQ6tB5JfYBefnTIuadFfn2DTiwESbtzNoqILU
Q2eRd+s8pNp4UcCNbPBsi9wumjVyeheyC57D0jYD+nGu2HhAnwoEv4VpwzfOXeaFbGahOcbUGuSl
DPWWSZZkae9qKqbJXZmyKXajQsW8osYhk8+laL+QqFcntyKSlXszilRFBwhiaIgTi4G6YQt1SehQ
ynoyLwynbdgqrFASjOa6gC6MDWQgszxePBRxTd9qJ3sFJgB0PYCHoGyBCj72gz4llwMpgupOVQUA
x7DHP7qOUVKmlO146daP9HatypGHephsnG0vl4T3+Wfce9K2nrtVA9wB0KxhvMsGCKeIGft0/FQu
yfJhYUduEElHENXdLFH0Se831jHuR/yBCcE2w64klYgurZ8qtKBL1n3o5427gw6Z6nzeFqE3bJmL
jUargIIfOQDYPkKfwIeYHQ3FlKQo4BXDjuJADvsnkkGD56qhVIl4NJ7etxOorm2Irj8/iLo0rI/x
gD42wPNVZbClZ+lvRmINK17aApKNzBnlaJUAqJpmCtNUBdo74ZlL5Q62MNX7/KxQhsQ7OqldS33z
kwEb8HOXp5gbWLCI+ybYQtoGgZVpWAahFkmsDeQPmfGoDj5lmRWnA+189N3qQL6idZ713bCfrRFE
q3Sb6ypntrMnrbOBpg9rhav5zJkJTqXFaRBKbcdnuse0xVNqGz+mHYOaBnh+Fcps70A9JmU1yt55
OWxqsKByayZO9UHmYNWl7uWgd2vrAodtfk8iUndGCzb9mBJDdK51Ufu9nGB6Bi57/Mc8hHrcUsEl
R8hFSuN1+K4Cg6/8ODp5uhEFNrk6ISES6TWnBlF5HfuexAD3VaRbLNj6w2QnuRYUTCMUxnBbFI06
+mHcLuvKQw0BKgB8RcolMUmXjXCyB86seG5bTVE2zsjAGyvskZK18tACz93a8fRAf2I4tOAO93br
p8kKl2200rqRcImIiVGLMueAVhKEedMTWorFl2UnX1nTWN+RPhNtfBTZq6IO44+1XhAakKt3fifV
2sShFBCEyvHE7Ryx9bsl8K3szf6TTyz6GoqbC3cyJg98cqz92KhH6TXRVmJ4vRqG5rIo++IcSDNm
+sGkkeWxlmdzTlG8cDMOZIVvrA0StW/HpLul/B0fUt3SNl7hbK2IbJUq6p1NVOviTERQx9MmSb4W
iKh2oVtUF0UJdV10IgUSLHE5IpcNjAGs9WD19SeehC3q5Hf9rir6iZNk6hzcUMxHcqbrQxe20Pqy
nixuYHVrnkRlP/WA/2lC/yF85G3/LtLbkWL4eI9QVcr77llFZvlzf7eizT+RwZmUZHQUHRzaKHn8
nbzpwHVcFGwUWPgHd6nj/FWSEcafDiBFQYITIEaBqu6fkoz+JzlQLkAzgB8eTerf6EQvgrV/1Ho2
EnhQQx4dKnch/7CcPC/HjA2+fxGm7yNdw9zoSMWmHauHvgv5QxvC/tpbYmRApz15TZc/L/CU7nWi
Zf15XQ98jYFaFuSFOCkD8b1UTQ8TMo7oN1YXPceNuFBl0A7nTlI8WvSNZchk7JvZ3e9fmioSsgBw
ddBMfgFGhG5DOlxL+K7ZUoCqCbFJ/XLeMqNAWOcIF0eo25JqO0edrgW64wykGmOKiX5+Nv8qJxT8
uqcvHw2Az80QnmVyP89fPjbbyEHZ/R6CXEwPQ1BaXUu07jF6Fg6bMIRn0a5zpxQPGFAlcBAy/Yit
8clqWEWU+N8ZqUYsFpbLunnjF3phYFioIxivxLzC6TsRKNAp1Zxx9o+088VArINHIpHVt8XtNCrC
SSnE6dW73lBlvX7991n+4pMRaUEyRUj6A28nGPfP5JyTR7470RM6Y+ChsrvqYQROuQ6NMTnLRSE+
9Xi6LjW/qT7qThqtXr/6Mu5+uboLtZAnRt5pn2DnCt1CzS39Yxq18cfEGdUDgtcYqZTxFnPuVAHC
l0frE74N3wDpywse8elzQpUYm1kLj2Fs6reekM1eFJ3Y/f7j2D5TDvArNPennC2szVGFIfIYhchI
cisab8dI1zeqUer29Su99Dge3zFILzQcPyrITx8n7w2c+mb2vhNO96GRTvMeo31zeP0iL/06HgwW
VFguNp1T+W2X4YCTefK+xHIOP9yOi4NuNdZ1So70u9cv9dLz+Kj6qYYv3KbTb7OCZCrCJHtPg7zb
0MmIiAdB1PJ7BoUf86BFrZ6MPttiuDknn5nyB6q3WcLLymaYtFSfZVK+Bab8QUs6GdUwGQ002Qt8
2Dw1KAw1SZdQct9XiU4CfOOifNuWofRXwnLbu9Is1M1gzLa+xrCPVUymHlGZbW0IdwcUCXfob79b
dNp8XtTPPeyzJw+NBY1eUe4dpSrbQ0YNZ99r2bh5/SIsuKdfMlMr7QbPgKTnWnQ7ng7IuiACLmzE
0SB3K0i7EDFkVX6K8+xh9Ns34GgvDBbHYPG0XeBYrqWfzFmusgvIX+NxCLPoQIUFibEZ2W8tF8vf
cvIr0thhmFgI6wUNm+dPhBSWpkpuHAkcMs4KSakAy12MJZBCSGMBXGhCA29ghRKIYlJq39nOrG1o
RJrnc6cR/JTk4YemUemNQeYRSR2UVoEQp+m13ZFz9/rrX27m9GbhJi6Qa+CwbFSe36zVGXVjGChn
DSgHM5SBByey66CdLD8opkjf64NuX79+zReWDtaNf65pPL+mivWxS5V1BIxi6qsEt88qHsfiXe3h
Ho/NmmCSkoTnfiXsfDp3pKNdvX4DL40D1wTdqAuQcggPn99AV0s/YVI5uiGEKAQ38mKM4+SNwfbS
toHPBh4VvG9jceo/v4qsBGpwpR/ZV5jmphsro1sbsQDMjzO1v7PxX3xGcSFvOn9iRwMxwSNuAkHu
xkox/65RsOHd6XCnZ2982OKlF8BH5zE50+UDTvj81mZhpPVy1Gcce+QDVvG1UEn+gDnK2MxZm3xs
zIGqNplgVcA6Pt6NWAYQZvUJ/+T7l0k4iu95QSLy6z/Mj/3k6XAk8dTHlMI2Gx3e8xvrIUqTQqUf
uyQVZxz7jXSVZ31/JnuJlsMek5uuldVnB3nLu5YohU8m6dAo0Bo5CTQbYOecqDUOY11mZyVG4Q+v
39+L780zTbrny7bAPLk9p+4kjh79qLU2tTdq6AHY/+7i9Yu8MCPiPNHZCVgOv9Hp6hlNAuFz1B+L
WvTZulGkCxX4L0maCalelinFoNcv+NK649o0NJYNHcYib1nPn1hz6rkfoNbL44jS551QmbGSGSgU
qFnG5UD10Q8oA9KXnPRBXFiJGPfQ5PqbcKbR+8bQfOEN80kafDbeQn10TzZ2WUWXIfbaYx5p9I6S
7rtujPkbe4YXn9dj50h73bQ5O548ryoNM8xieSxaw14NaB1XcPARrVaxeb3wX1h6Y9mwkQgrkhsn
KD6reVIxRMhWf+Pdv7BYYHrkfIdbydfN0+WvVa1LNbw9DjFnhcIQn/HWPg6e/oCxHfHUvJOu+dYC
9dI7ZnpDKordktPDyZyfUdaRdgVAecCmq9Ut1XSCc1aW8FVASe9glcCxOzK8xnz+pC3zpNldUU7b
KFF9AZvivfHVv3g/y0TEkEe6dMosnU2vgf9UEh0WtQeGN9oemHhvPPWvF1kk46w7P3YA1qIZfzrG
8QW0lBSbY4G+/zahp/hBxJXz20+ySNiRBTE7LLp18/lFKnolRWMPx2LxkJuDk53N0CXeeJLlTp/P
kVwEkDhfLLp5JojnFyk1v9JsZzgqfTAgt82KZK25RPzd2zD53pgafp2MOJSYS9AFj8NcdDJWJrp0
lMHao5ujjwtQ6UdX8WgnH005jjPJ7964gopk3oKK6g4jJ5f7SRjxmW8aF5HMbZoCLrCiVa6IngsG
NWXZRpqyHtZv3OcyLzx9KbxuG92Lv9RH8Bf+Mm/YBMCboXGsaEWagSL4dl7rfp+8s20nKVeetBMa
C74PSNYZqMUHDprGPSV8O//NMbDcCecE18frqJPMcTLQMnMErtNMR/KmiUyzXdxWeqK/8bucjoHl
RIor2xaoHmAznvoSJs+LNABiR/RyYGiGdLhwkNZaU5ke33ixy5J28mKhv3DuZQfjcA44OQRgADMH
xQDA5t5ezZqT2itKt+4ZdiRzmwDTDPTJcfEFxVdt2ceXYFu0R+U3/lntNvOHN+5m+YBeuZvT1JPE
JavJqNQxsaS8YBEpLxtj6C51fbhoiKXaYIGLb3Mi9PJums/qqOq3sA7E3nUiUi4rQ4MR+/otnW5m
f/wS/7yfU+s6ro0E7Ft7nAcNDwKT7TdK+jnVZofI74yQbSUse5NlmCOhxP3urLZc3bChI1NpFAtZ
+PlcgBYacpMtj24hhpXXKIPehV28MeGcnhF+XISpBqWajQP5lFoc9lrT5hlDoFbGdUXiyRZeyoXR
jjuGN/SzoRzPX3+pv6zQyyWx6DNdu0sRwTvZBuQaQC5fNUcpPV3BmjOMc1IL5xvPrwCDGUJ15crQ
K3zzhpdcp+BAxZpDs2UHpqggir5xOy99BMCH+aQ5Crs/w3iebJAwKSpb5JITS+S/m3vaJfTKLHKW
w1S7Y34TAe5n9+CXlr4aiWhZd4iPthwMysuqqJv7N27ndFJe3g77FtO32SXhBj+ZYlRfeJVjKmKu
Jg2MdBXLz5hSXDqq7CrTFck7w0XVTBJLDqWgJAjd2nmso0k1Z1qd+ASNWl5vB1rYdbs0mUxCxXNd
9GcWwvvHN+51WSBOv1gmZqZEJkO2OSfzB6uGXo1VcSRwjQxWMwPZSgAdxKl1Mri+S56tQh/RRjJu
Vr7U1WVHV/LRnAdOvvyShfPGSnG6D1je3XIs8/g1dY+J+vkX0+bdSHxefRRaM5ML2+FucGgh9/+T
IeO7cCBYlth2OMtv+GTIYF8tUyNZnhuGToC7RcCz9M2cTVVWkueYFdWB3Eig2b3TzQQ4gxKlVdqY
+CzCCM0ciY/YjF//NV5YNnwLx5wwMMgvZ9LnN+WpNjJmz7+Q3uSfkwyVX/Uijr/gFx9uXr/SC68Z
T58J829B4LMMPr+SG4cW9hjtokL3f7CKAghY1mhvTBMvfAdUGU3gBcx+lMyW1eLJO3bZlONC8S5q
7Hn7MBy7dUm5+CrL6jYmQbjM968/1C/tEHS3sOFp9LABw3J6ur8r57Av2qG/wHkk73RASqjBy6Gs
g8HrLCT3MTGXWzn7COL8tCfx0RTD9K3sQ5W88Usy7/Bwzz4s9mT0m9Dpck726ZE8f3hOT/HYdfUF
eFryWokFbaINQBt1N7Yz4CtTDbcYLulGxBm7r6+WhaZgpVFXkpfweSyTMHcrti/SIkS+X/gu2tI5
jP3uANWIjqYhqln7RKSUO59NTa6faR15uYHfKd5t19odKRRzEZGd66jxKOY6u4E83XylHwB+iTwV
0JlActo2cEHBAacbtbjfgAzQHoASZlcAiTJyOVkTvyqpR0cirqavtiMja1NBEgY0BaZ3P05oZA9R
kY3yQjn9OGybzi6+TjTdtZWiGJquya/vrqWF3W3l5wtjUXRG2C0B7h3qKcPIvrkloGJwU0K7bua+
KvGuy7IPdDYvhyyths91aU54FwxtrlYV5MdmjQ/P/CJIo60DwHw0uKJ59t4nOOCArCnTyAjm0svu
bEz9rgv80ez2qqRbhUgxjV0/mCAGUOgZkYbqO9zaAvQtuZZVAskH89pXleklsS4RqwjORIv1xBgI
8NiaZMROINRar9gVRM8AMuj7OINgjHMnxzrPqVlbuZrZkTYIg8y+CDF2YEYDLzFuw07zx0u/7L2d
GUr+dd9qVbeX2Bm/E/elL2KFYYyCHsbmHKgwGpqAuPKxCrx6KCKMX+18xKqCM8ZQ8NoCVQnDW7dO
PvIDYgWzg1AwSG8VCM5uneIj/GD0dtutSVQi7b0KqzJf0zfXgcnNjt1sTBUhxOolv84aL217hRqK
ZdNwcuOKmFBDHC2JeBfNSO9AdrOlyFFhd127h6g0f6aPDrdZ4cjmoBoXZbhCdUj7Ucu7mDhTPxGP
UqOWG87a+AVnUT6flXo1abvICtuvlZMhzG2SqSxWYnZVDm9HVTcYyysi3CwvtRb+gBCrxT11OSkj
u45mKAbsaHN8U10DWhxO84hRiwg1ostohTKq/bCWiKIlwAmUpRBNt9VUCvy54DFx7GDcwhg1TiBE
8IsRCBf5YdFu4kKzzHMjh8C4rqs0urdUrDD3m6V7UznT+MGcDFACVpLG/ZaG1xiT/zNmHxY/L+uj
npHgzqm1v+wJsbsSFY25oGPphzc4+sY3JxtrgL69b2yKOenfueC7idAjugW9ldxX4NHNQ2jz16wa
n2S4YajTW8edREFyUxt/SJpSnBMgpb2DpRiXCEzEHAeFV3fOodJK9UF1fvJ+VKEsIaMkDbZ+ikUf
FeBWc4X0hqj2bh4s5pCowV5VWz3k6h+z73/kC8gXKAv9u3zh+n//Nxv5k0C45Y/8VC7Y9p+0yTlx
0kdZCgJLDemncIH/h94P22iWCgcE1LLe/6Vb0HDK4zuh9sRR3MDmsZQZ//KSYJz4kxMF5g+T1ieI
StP8He3CSVQl/Rasw7SPlqA4CuF0BZ+vVAbZvE666HMwKcfa0R2yoVp5Y0mcO0h9x92Sh8b3wy4h
DVdW7/cKeeekDe9Ea1no2ktnZiYJEfztSMZGhR/OpS8PYjSQCfU0SvIzV2jUrGo7RvzpNQOENAw2
ubuWND3qwMZFcAlSXCvXXezjT7PExPyB6Kf9FlmpD9uz6cxrhc2D7nkLSpLELR85ajJ0cm9Fg9mt
erO+k51TkaCcuOBC2+rb7w/v/9/gWMbS9Pj3gXuTPLbt/f86f6xKjg2PP4IOD9/+648ff+xv2Y3+
J2c8UFgWbQg6Icvo+Ft2Y/5p6jCaibKhoMYB6p/h62OfYl/p0yGggLmIa/4evA6iG2GzT+NU7PJB
WL+lu/llw0wNB5wEHw9NCe5v2YQ92WG2kyqLcPYOCHbF/cSSPgWZ6tSDsOLqjUrwLztmzgpLYY+U
WMOiHLzcypNLSQ4ITdOMh9a2sPaw44MHo7w3jiUvX4QiKL4YD0rGyfMYtdGoGcJNLZx5bRsJofJp
M71xkRdeGsk19jLlADlzTmPKxs705oZAe4tEpW+Onet7nDzDFXb28I3q1Onj4EujIY8BVKdxQX16
qa4/eWdOSbALYMJDanvEiWtRDgOjzljdn4zay5+b6qcyqJcvQ2GRTEWOjubJW1PO4Ncw3w9JqMwP
XcxOk82feuNwsfwlT/fzvC8aSjqj2uZwhsrs+bOkAIXGabD2djFMu25QII9M6aicoBShHyazbt5o
UP76VKRK0NtFd+IAEjoNNzSk37ada+4dJ4RPzzl9RS/A27z+6l56Kj5tyqF0mKhUnJxSXFUNsSzM
PZ5kSAd2gy1ssBAqaXqy9mApvfFLvX455zRwMEeM2c+a2KNHtrd6SntH1Zhw4rmztswjzdXrT/cj
l/TkR6MkZiwAPWYh2v3Pf7SZ5nRXjeU+pwj2pSKc4aHuCEJbATJLoWYkgsx4Uj2yy9EB0U6IUOuD
FB475HqRF83sQu2eyIIydz8TCjc5a7fCMbeHrT8UwUyAyK0smkIGtYzlvsPYjLUY44h21Y6GwWVh
aIg3frHTrxfQJ5MdOjeHJicf8MmhWvnFEvTT7eNJ2jvXH1p09Z61p7qe/ObxfbkSKE6mcc6wqIRO
PqvQ8Vo9n+S+jJS+0czIXXXt1D9yTMIXreZ6/M156cf1wAOh0Ft6M6cDPm8mQQxNC1nPlWsKTNPO
88Zhn+tss18fF79+WjwZeiHQRAbe2tP0rpF8eifqmj0NvHkly4XEhgj/jRLACxdZZnAWP1YM1oOT
Hwp+gTOlYbU3R3gjlktSVQKWYfv6k7wwGsitRXHKJtBe0rueD3DDTDScK7DiVFUTpVKT3xVFA8pn
u3mjK/vilRZxlY6Ylvloedwnc/nCkDC1sdqnHmjpVChccVVZb/IhNt+//kwvvTjqKYswg4HOhPv8
Ss1ET1loxR4wATTKIluAw3H3xnL+0uNQ1eOcBciDKuDJ4wCBb3Qid/ZDySFyoLBBnpBgCSk76/J/
8DhsTdjFI6Fi3/78cTi4T8iD873mJ9OuGsxk3VqF+8ZgW37n5xPd8iQGakiWjKXB8/wijj5XlqnS
feX693adTxe1S+2J6CXnujT66Zuox/rL68/14iWBD7OBwIBOwe35JWM9simKpPtsbuIlza3cIj8o
9k47lftpUjXOQa2o3nhOtlq/PCl7URO5DtlytFZ+TPlPxqHrdiqy2nyHLybyNr0z6ORCJ5CsJR/b
sCawiTAFRbWAWlitPpuEkjwQmWHDHzdJsNiwk9WPNTEs76chm6cgdKr2zBmxqVCUTmlFMgXp8DTr
xS5tyXDb53DsNnEmyVPJcKe0q6amFXslY8M62pnbdpdpX/XJVuRlJq9pZ3p5oBpdd9f53IJZ9EPS
KBpsTX18b6ei1K+NxKKMlDBorJXTGOF7oxXp98T2G3kWTrzuTRtq1QeMfHW9pRqmF+skG/b6rIwu
MMdYv9CNTnc3suFlwD0thjPTmOE6wh+HRSWLsN8IPxuTQ59jFa2wV392zAmSYCF64wDPO/wOIEda
uzFT010OcFnhls+8nttJo0faO+U6lJ1O1cQGMLqNokXrksT6dO5VVJ0Cww17GnYlOP51VIA52vt1
k0GBxD7drqKYaKSAz8sDSt6QBLRv4LQMmLmA566oAk7wtYGIGwQJ2IQMhu5s3fV6TN5UJiGKx3LK
ji3TWb4KTRXeNHjr9VWUhPV2mqKsWWnlKL5ZwCq1IJdO/1mPRD1v6MaOFzJXyCbAe0/ftKmm4gfp
Jk2DLi5CVOgkcLxTkwAJPw0VmP8QCIizjyZEjevKVziwSs3G2Tzn5XTdWU73mVRk9YD7fsZgakUg
y5u57T+kk1tdx3U4xDSzx8I295CKJsqHBgyiPmgS2zsnXShJoTYW2dUMc968ABqPGS8Wotq13piL
1YzocNfWzQcHnxjZvRNrXg32TN+iUnA4MPeyw8w1orWjjzpd06VAQGuq0jxTXpZ9nGxv/oKZVlx4
4xh9Ytc/ZhtLSzO5YYdPckjblcWHyFE01G1KZ3fF5FXdmlYPBe9uUpxkarfVyFNM6SsyIJV8mLBb
9usxFnkCgN1J7onBsr9JlUyC0lo0EbpBUljxLi0yPnGiAiVY8GHMv0c1WYUczDEirlNVxPfzGFXi
0NfgG29rTfK2Z+z5HjIDpLprK2/TG3soTLXSOEsqDm4m4XwdU4okkmMgGszDwY3d1tbniwjfM0z7
Auh4HZXNuO4Q1I5rCqjajv1QBBezxy8P1zUS67BzHSrAwEkBg7VqmmHShfWXuPcTPiS9m3Yxc5rc
xIA/8sDLE11czaHQ9HXsOe0nkPkVDt6xoig6Tbn3MW8KqhplPM3WFkhYF2+cPvM/Tp0+1msTrD+R
A4SI1JTVowzzJCkYtzXmxQJnnqA0ik3MGjcN8J6vGbibmzyZbWCzAx86hna3yNcu5ejv+VSVWTCT
nc7/FqAfAjO0G+J9+C2iwCk84mh7M2MqSewy/OrIJHJWqFQTauWqyvNt7UiqjiRTpUXgOjE+TgsX
6tfUM9W4JfQVC3o7GVNCwkLU1kET2/nwcexrC39yTTnbNlfwFdLwHK2G2wUTdgqM7dhq4gvHkOrn
CvyfeuEfVEmeLKXre3X/V3HleF88/tcfH6roGXDzx7/+F3fmzyXQnj0Pko7FtLS0Y/+qtgCeYbfP
J8x/4DMb+H3+b7UQugwY8x8GIBxIFgqnJ/UWwRrpUCVhR4V1QTi/UytkW/ls+cUtxemDv5+NDFUf
/j5u8Ok2sNahZJCa5iZ0incl9uFzl3zh6QIQiiNXLQb0+b52q+loLvCN81iOyPeGxI/hbYjiOx5l
7JAoZ8NLlo3wY0qP8ks8ZPVtlSDM3hgGIM6FtEs+WRwRablxqDfeV5rRmOST4a4KdCOOACgJ/NLg
gPvufa20kG08jnFs7Z5btkFoWdWlmVtttzca8H6bSWtMICbSmr6W4dSKTwKaX7xrZe/HO4he8Qhp
N0sOPtPmAiITTnNb0krxMUZGwrk1NSAzm5rQlC38yqFZ93mF1L53acOkq7Kqhblxh3ryA7eKte7g
TKKvd2njV2I7YjxK6YDVrUWqGX0D2kCWc65HUXEBkyVrt6lLwsw66yfPgY0s2wctHWdAmo5KuyDK
qux9ZVvmbpBuklz2wkrjaAVwo82Bg41mMW8Jlunx6nZyIj0DAFG7wrHc+2umqsSj2ZXZ4fmU1PRn
8GV1H3Jh02fwjdLztzPbbXoGBp5H+a0KidoiGsapb21ybo5JidHS3so4Afo1m0bUXYFNE998luIe
1vNQfrdUGb3rC3eUQdpaw4bVC49sA4ym2ta9sIvAK6JvkHzxYzouAWMbvweYFehFLogxIrsSTGCZ
tjdeZvj2jmNGP63bpkIl1idZmK00w5/jgx/aMyifNIUEMRessFFfw9ts9EzLMfuG0fcuJPiEYFrF
KGinPGxXjq31pOWA9oZ/1szNN9l7Mt4NaC9xIqs0IYFbj5noZl2y8IMi8W/TfAkdrKaFgJAWEyDF
NBrY4hDUeSdJkQKlnKfWvWt77xJ/LOsdJwsQrmXY0V8Fc0rYXmaxQSFLmVDQzHbzo09KzicwqLJ6
l+W9ZA4HTTYGlNzcW8fsoANhXsEWTxRkPK3Mltwkp3EkBObZmOa1hMJIR85ro3yjnNo5zkmTPM6J
B8RP0pa4QsWQwHyRc/WQe9HwLopjP9uE7HmLtVnYipWmycu70TbUQxplQC7pSrmPBpG38jDNfvoQ
+Wl8SchNgReYjCsNAojZLU5lDUxuXzsgQd0eXQZYRysh6T12okOfQX2Erwl8mlBbdoaBsNtZgypV
au+NkgSftT+mw7SGBT4c0tnotzlmsCoAt0q2XUdMMfsbxC2r2lT4A1Unl32TcvIv2NGzzxjyKrUa
k2zBmLDhf8hJRLBoQnjsVHXaa8D8Cpc9U2X0BUl3dCFWXmL4Gi73lFtVhEPdmKnFvtGZa/XQoqsg
4MPqU7GdQRfu/LGPsZLDqbB33qC3xmrySXhchSEupWBUSrtV2AS11dAn4WPOKbLZktocteczMh7C
eoUJn9aH/X2FLSS+sHIg4Wuy5dLHEQjLLVECsRYQyMLbo8hVXEeT9LsApr+zm1OD3XNPeeW+6+Lm
CyNm1Dd6lnnVvmRG8XnksD5zZWEZ7Pcj5xacAj29ufJGZ2XZpQMOQpTaO6sP7ccBGgrdErzP5xWh
dgCL85y85kTGJHnXednKvUt7tYKy0fcdEypEutKP835tghLY5XbuZAenolz/s6DznxX+D2OpF/x7
Y4V1PnlI7p/1VJY/8XORJ3eE3DD8cGIR+4CL42T9c5FnHUdqjp9Lpz1iUWZm9f27ISjonDgctznk
cyykfvXPGq8ZHv8fp2JOT2gAyer5f2iqUAsxl/9SSRB0H9FgnS7xFMHFZCi2nH0rruSovkhhVxB+
POON6pVjLPXlf+oWXIu6IhsXHDYUgznsn5RhJJKMqY0Ys9ijPRIgh2Y76FwavvGIgqQMRztgl4op
C4DuUe9z4AYkc99AGy7va2WWR/i3HAw43h28ws72vUVkWmoQEJnHxqOvwRmo6/FTUvnmmeykdpl0
C0WUXsJllofWZ3OKvJvKq46x0PyAoAB/I22KnC15BEMZmV8psImVF0Z3RAqQCekQuxA4VgFXWRG4
x8emgZuBD+f072WhLslCVI8h/oWWCdF98OxY7hLfgqElNRlYI5m0PZNeiG8bnZ9bELzWtdYmLLvy
2wTIIHBMQhGLvq1NDh9Jc9M2nJZp2FtwHbopdIFtFSp6BFExj2vmhmQbG2BhM9NWOh89nDetVTcF
AdyZ2HAcQjp4A83GjIW3J+eSmGrgc7aVN2c6yeEEbfQjIrDhzB09bbibDI5lQTzgbIPPg63zfUsT
77LPRPeVwEsWS60rLPS7emney7ER4ybSO+uAPJ3sVwsDKTIT8ByfiQ9xruYirL7RlE2uBTYNb1WH
i6CmFxBVVqwN9hc1N45/yOsCThn5YbxzMbDpOiO50b3jOORrzMTpzAI76ONZp7XAykTrhHuUXhJK
1wDRYYDe4ZxZMyC3NZvCFBk8wTk1mhtFIYazfvLJqGSqzjTSnXQCk3uGGwo+1z+ravriAU14uGoo
Dzt7Q7kRyrDPhWGft3bTBAoYDVuZJorPKKlp84oMV2Iss7ktP5KoOym2UI76kOr24AeWPxGTwhHT
+U7cbUVAa97nXE2RwLsSXsyuNiQvntkaMl4Y4DY0oL5OOhu6KnPNTwCHYqJXBCDooCM1+LEPJRuS
NsmNb15NYByZi9L/xElZg9gK6qMMyIDwtVXve1ofVHHrn81DEiINcS28mmaP+niVa8vIrUh1+ZoS
bPre0sOmXafSG5utO7jkC7UDKwf/tmq+AbSCKdS7YVZttNJtnPWQgVdbG63V9Nu+9Ql3vZJqwMD+
hUlpquVj1kIqXesqHj5bufYjhl4bz2rCVVGUOrHfYMF3CL6MtVw0G+LiCJxv7Kmt9q5Sxb2TQieY
2rgFKAeYVm3ZPPNyCkR1zQamWOTDlsp0oIBOAmOnDd0IWFYKTU8fE+tQgwXi5eZLZqHupl7EhDFO
D22sxQsyLDPybYoegIjzzmM2YfgUnzOgW9g3KVCtByQW72dBiDWfqJl7K4vNt7FDyMzJfZiiAfJ0
4rhBkjhEKau8hXEyUWv9mBK7fisJhnEPIG3J5mEGg78gXW3qkUQTqlI6hLKRRqjLx9IRdRJMSdJt
ytLvpr0qevbUWmUtKiy9N9JLHfncN9eUuEnjqmdzG1cw5QM2YdplJJrkDsBQF92Z6CG+jcLuvoqc
FPs2jAtzXQ3WnKI760mrrMnVBcHYExBPGcmMNbbmbpzPRpFumsmRlyHR2w4bEXYeGzboybyvINdc
L0dS0olh5ZH77JN5lplFlGxAPlv12Uz65VJ0Sfts0yqiPDfwUqoOvAAC+4DcAfLh+zJ0CLMkziYG
4pW01QZWy/9h7zyWZFXSbP0q13pOGcoRUyB0RGo9wVLsRIMjHXj6/uJ09a1bLa5Zz/tMj+0UkeD+
i7XWlwLWJfjTPPrNKuShtQgG30xpZhl7fyDKNzJIqnsbS6QHoTL9Cbi7fV11EkPEi4RONjkvZJ0a
AauuBctZrQ8zZHu91Z5MamWUenAJAsfzUg9WkD+diqwivg5BlXrzshZKt1F0kxfMHtA/yj0tQWpY
Vb332hPHW4UscJwz8QicAyk/bMfLW04vNdX2FeRtLMOl9Mm2/mjmRAx/vM6oq1983+v81cRmDiCF
9E4BidowVPfg57Pt3WNa0VbBNrUuFzL2J495LvGMunr0rwSqm6XOjIlni5T6K2ynN/MhEDFJUzJE
6+Ni5Gt7Yrx2bNtyRfY3y5BD5WkNGUU60mg3sPj68T7NtGKk2idZlHqVmm9y0eUQU/Cba4Ws9gND
9IKCc5g071r7icXdNq2lwUEmY7vOALXiwgH/TPvMiaS7bf8Mw2bpM0Lt9Mp7cRdGcRzOSd4+yNZW
VgR80lz39SIaexf3lltuFKwujpIhNjn82qLKjkkGZHkPscImXgLtTwvC2my4Q7lox7cKo2Kz0wmS
snbxmBfMh+OMee3SYqIJnSZHaRVUSDXth6Ln7WDVyhL8oBH9Y9A7LOxtfyxltP7rwvJdx/Lnixjo
U9O1+fc6DebwhCRuMi8LLWl1EUIaEK0qmzBO3snGTc8S6ZDYxUgF42e9MNcpwoQ3pTszF03FTw9Z
CuJspW6VWiA/pIwH0wvnr1J/hlWv8ojOpxL3wO2t85xyvp7U2qop6ouUIG+Cjeb6ofBJ1Dqmaex8
S8NOlkhr/HzcZH1Zu9FAjO14Ny6W+SXIkRt/O/ZD6Sfmz2q82BC4kjMceNc8oEGtcp3obn8g+JFj
VHeDhXwp5i6TJOOamCe7W0SY2gkwLAYzP7OgRQIaABE6R9vuaBrlAlVKZZK9JH3G//4q9iNxvWOY
V2SkRHS6OfnpfQnOIKfiiEWyF/b8lJtO/a6KFmEuOWQSYkCZbZKYKDZqhvlXNASULwPHFhpaKFd2
ra+8yd6CynKubwmXSrcmYW+gvQEvB6i/7M00qfaAJR9Wq24ttMytiNxhkQcyNNeXushTwKoEFEbe
wELJ7IkkWwjDAMtqC+1SGxCUOnOuAyfziQ72xI0H36tmfrq3pKXOhtErItbcH2Br0z4dBid0dU6S
gk4KVTIxU/kw/9CqDTsCYsxgxGJaElVGfG8+13dMzhU7idTYd46dv9UIV97nouoKgtD01AG5AXCT
WBkTU3GMbJmRCRF0KF3hgyauC1cjF3u7TMwNOr9hifpqBGLiSN0iEnZMSF6x/RLV86p9o+/84jFB
5w3/kWk+extGJ+MF2IwKEc0xC5i9EkmqNa53S1MWESefPLZOKxg3DNp3YttnjzS0qNUAVVWrpd3G
jpmGsm2LY+4u3SOeBRJLM3fUWJuwAdsx+Pgd62tTbvkN92Rt51HiZ+IGQrgWmnb5UpCuHqhZYz7f
K/1BxtoUuSRCHNouaYjCq6tH+CrLJUamcRmGvDvUJcgDQAlOlJNEsCVWQXGcUj4NhN8fFxJGuNns
Di9fqWdnYzAf58FPNkaTMjVPaL5jDXhE22NwLeY6eePl7SJk4cM7cz+2EdpsXuZOyN+6WeL7eEEr
Ly0aYpRld8gEn01Zs6jLNW1fDvGvvYhqr3yG4VTGEV85I5Kya8adm+nLSxlfJ2qpb38IStxgGp35
ALiaQaKtl4MC1cFLHWF1cT5HP3bvyOgFhOP34uJwce6koV7cuavelwk0gypG6whFt7jmsTU/rW9O
6I2H5mhClj/UaQk+w1jCVPGDX1FjHeN8VW9yCxl/2LP7U6FpOrDWW3I+bShyf4ymdnLsAU73a/Zm
dmhsM47MUTR+xEhHZzhVXBOEbZbHvtSGMUJyVRS8dvnwB4oGxgrUmpt2ojz1HOMtZ/BEj1OKSCsK
cRADoxi01Ir56rCMv3mbTn+3rvxvr/8vf83A//te/+Oz+o+t/nVo/m+tPrRQwt4JIGPvTy+Np/vf
W33TvKK1rpk4XC9YVZjL/99W30NySb7MdWaPQweNArq5f9f+Gt7f0OwhKdOxMSMUFP+jeT4euX/u
wNG+EEyF2oapw1VMZPxHZ+4gSUrU7JEGCIalH6VVVWdH36QpKE1CdMrASD1BoULdnPz2nTG/tkNc
+TYGECNR2tUmBpTNAk2/y706aY9+peuzEQ5T5v0RyCkydkhVUqU3JZmaVHaO2zQvUJg8wJkFdE9i
nHPoQCYncHlXCW3otgahy6z/skVnL1dYycHXapbLcbym9SXJNAsZcFuQKATy5c2Wdb1sV22EYuQl
GLyxW1SkG4admRsdreMwW9cJrq93J7OsHDvibe5B9iHM0Np71sP1FZJEmV1tdNT13oYY4RHQeerW
xc4hGjkwwIN8NKuZBQ2UtEs2TOkTMrbplELaeJw7j8Azmc1vLSPi4+LXHj9YD8SrX+UWpMq7jcgt
AA3xQ6RpEZmLoU6KDzcYFnuIRs1tP12djxjtzXqI/arcI+DvdkA38wuB8LdahnmpNMclcCsMDgah
lZsinSmOJjWe+r6o2Wpa78uAhimWuneiqHTvzEqPN7mtf9UOZpBYRzNWzy6laGq9+u46nRAUTXBn
iBZOZzEc41ZaO2plPZQk80ZtL6kaEddRF7vDm2D9GMhhAVTZxAqsETYiiQZSqMYebgdGiDR4+cD2
ugo0j47ueXbktGwLmMrrGHRSb3CXwKvx31VKU3fyi55/EtTY8DhSKfJ8ciz45Tvbxd2CO2+8zsKn
23zKUJLkycnWHVPtKS3a8kYszV3d6nGy8ZxRxpvaKTB1NGNhB/gKCzNg9CbWwKxbzlmTpMqAMRYw
dMTmXq6zL/W49WaN1LjApd5jl81apqM39dGrI6Gy+Rd2bU9kS9I8+A8Zc2Jn62j+eOlzLsY5NhVL
/bp2w2XyWgu0eWdeSQjj9D51cFeoSRgPHQmvtfJLn7RNduQPXrhno3S/Uh0d/EGzWBoQqq2n+NOs
7qMveWQapyZaIUEykezKxDPlPq5WICVefW/Sg5EuLznxxSAOBXPAF6b57F3kYuDrtuJgRHrjW47E
BFMb1YmmwcOG2yGnEyTrkrmrsmU7JhojstVC4P/dexYrC4uwDYJc5nhnKDdnwjG5K2kA5dIV0TIX
TGi8eJHmnZNKD2etYTJpMJ31bE/Jg0WaaTuu5c7mKiI5gOxiFLrsk1rrVePLNW89auPmJIkscSMN
5cVRWyAlfBEYzMU4ljZhA+5il040F/AvT6Xr9F2UuaUG6WoQKv+eyqKAxTe6N1ABtKuffhJmE4yj
qkMbT3vLpsf+WHKRZtSz7jdggkMx9fLMAWW4ARm1/E1Tj0kTCLaWpYeBbvnVnqujze9Zb7nO9a9p
AV814kLrWP0MeG5/OAvotTpi5T1KUoJwGUqyFd2yt8xg1UymIld3tab+mHGT5zwT/Rpx56fdF0QZ
4AAxWdAtZW+cm5GvrbjEmO+KJuLGiP291k5pvuk6rWXFAgYtQXh8hqdh3PPyzht60+aCKnPcySTL
d3VSwtWk3M92yJ2xmE29fk3H+rHz0gdeOAIeJrzqwPIRo9ik1udFL2814g6DzJLEMUPu3S5j+YeC
eTk1HPpbM9bck5cP1gmxhn0EZqZ9X93qHJwJuSq9cFr9YNjj0m47Y7WtLQ2i2Lr++KdICtADRbbA
Bqpfe20S0Abd5Viim9iyRXNPBkvYZW34vQsxhLUlfqgss8s0lB7RrpDWeTTsV7YuQ1Av2Xokf7fb
qGqCgoaDJGGqZU/FGf85Knj4VPuy1v/4GTlIV7LR2fdWSUrXTEeYLPjSOlzYOyQUzkFUzcC2xVk/
8iFpthr19gfu36yM8jjOz3lZlwdbOMW919n1kSyTW0Rmv3NbMW5xCTA/Ol7cnFFrrUc1j8MWiZD5
gGppfGudRu04ab1DVkzJ0Ztk/EyURLIRHIOE6KW2OhhLr24zrphuI7GWWWFtClBDwmfKXPsbHz3/
3dTm+f1itzubcNuta7TWfia7Y18w0ThLyrWAzGn2P8rhQ2TH2vOTuM55noZThuMSd07/VLOmFQhP
/N7e2Kv4pRd4EKK2D7nUp12HgCNdJoY1GHUGlCyNND/lFbLB7EerRlLluS+rttYfTbLT4zq/R8B1
SjwrdN1+3q7+ok5mZq3bXMomTC1gAt3YbkmYYVxRzgM+N7EdTIz+I3+2bWcvDywq0YsUDtLGdgxT
3T3YBjxlPn/7xQchsc3VIJFc2f4uJSQCyAL+e259Tou0jJHfVUOYgMP8so1xPKLKNXeCLJII4mJz
MUoCIppKhJV/xeaJ5Rvhl7r31HrosvSp6xcb1ZZ5KyQkcLDTT2M2UeNnmqMWpGgrYezjbzM191fB
UtzrI6XwR991UZKnx76RLDTHOchnL5rX9DVpVQTi9zbrSLgycy5pxyMCOktAv1lG0Hb5Q+q2Zz9X
x9Rb843eJUZAhPyLqcQ+BTopes1eA0i+R8ctTmgAlsNcwM1gvFgvO7NZn/NMgihuQLsIV79zlMfv
Mm8hiumRQGNOR9Qh1+srfqbJicRwpcsgu0g3yBwLziVbf0iL2H8q/FaEKxiAt1JrkxevrTP6SZsg
hi0AHiYy9ZTb1/Rst7O2vsyG9ID3UCOfukSjFHa9U36a1norazp8JyXK2XI6pjxTj4AAnTy3c96l
32A9ykNLuJA+XAw2w2xbRvaLkwUpgXz+YpvhyOawLvRTusbVq4eVlqHKGgdLt1as12F7Zc6ON0hu
QftZBw/lGVf6WN3269Uo2thyPJoMCN+72tS3olv8MupITNjaja8B3+Z0CXpDrUZgD3nl7DCBzJ/T
wr4EVJapUUiuuWG2IXMtBhZrAaMisczJfZ0Sp/U3xjDl9Sab+uROx596u/amsx+SzLrFKJ1Dxr5m
ejHrbRm9pXLKD8pnm8EalYTx3jLWOz9f7BuZIjubCquAmcKGf0oYrs0jf3SzItEiQe0d9XHJyFll
+q1EM38xU2zcZZV3DJmn8QWFS3mvluKeSEjttkj0NVwsnt2Van83mXI5iUmAQBLjA73veys8HgxK
cNYqxS0lILTCsUVcQey/iOZyqLcsTh6TPueBRrscQg8hyxXaLPqis6mv6W6Gn7ABxkciJfz6W6oW
PbDc+kb1urpNeKHDpiFCMLP49OP1T+Jon6VrpMfUJeU7dUFOd9qhd3L1Kby8Be9a+BuFCvUwE19B
liwXJyMDVT/xZ53eq3Tsz1rif4NPbbdTK4t904tXpH/dDS2QdVA0tAzx60d2Mlxhi7ukm0KiybUb
TlfsLQOm3NXOqg1vbXr2EL81qCVkvi/nybrr4JE+KrEWR8yyzKpIFiiNBc2IM6NHsLhLRLYsT9Wc
1q9GLOOdctyKcb4hIzKS/e2cL8CmJo3L1R9+1GjdZ7gVgbhBzXIr/cMaDC9ET1zdx0wmNkY1J99+
bvrnxlv1N5EOgBwaaj+nbd4yRABhAgz4YZ3rRz2rq7chG2Fj6IfSYxMGh2N513uwLpPK9kg07a+m
6Juj0OT4MIxE+teI8L7k4LpfjSXG2y617We/6HoM8jEhITKJxSP6KsAGTjM8jvpantBMkOeDA3P8
Jd9+2QoNoHlh6P1OG1zuNFi/zLZa92Mxs/G2bJn0Jo6ODbrJWm1j2eXTgoom9MpmftQndSjZhe50
aRvfpY70l2hOjQXOXH/0RZtumsUzNgVRkLcTTArwOXZ1W3qL/g4zwNzqTslOyKtfJ2sGfmFNIFQ9
UCcqZRGQJcsmL53uMNr+iMSUbJ8sXuOwcdf1iJSi2a29ke3aKZtRAo0mnMDS72KwQPAI5TBW9+QY
4D/yRuQ2XdUFDtDyu4JtG6uXMTtqjL6fwUvgDEgcseNFRYtb9MdFZwGzyPgelBVLERT90ZzDhFFu
Kk4zhXwExHEzZVp70N1ik4+5fAP/atwPXfNk6VV7mq3kklRIbwtnTAOPXhM6u4cAS2OILzs5hxhh
kNj3MHQ9b3z37Dm9q4zEOUlSGx+N3krPQL2MsMBMFjlZ0kGCXJ5JizsWqlT7/Jphl1MibSGAkB5g
zGXk1Igx57Kr0yARfhYtSNSepilnfVWM7EqBTi/21rBp+BYump+8booNpW1GeE2bPtCm013GDKvI
tGq/82I2wzG35BgIBLQnkM7+uY7hjWRt3we0MFXgrzY9B0QaThB7vcumZTrBgc3Oo9E+TPgMyG4w
6H0SQB2BVomboi2Ti5djV09osrgfjTSMbQgxCyygPVE2fBqqS8hoAFOVF1I81Nf6J1NkF9im/GYl
xRvaEipDxkrQxiRnBDGvJ5Rf7lRTtvrW6nowCpgdnTShDx2UpPeWDWArmxlwjYs+FDOA06R+A3dv
Pq9pNwY1sgBoY8v8xd9LHLXhr0Y5e+tp+t94nA9xk2Shu5bpNq8QLGrTRMS3vzrVwZZ5uakYFLC+
8Jdkph2M8wj8hJ6Flt43AQAWBHbxbB3tIheU0QnJA05+TibP28UivtgmSn4yYMNc17IbSKBoGKeI
QG//IH3vAq9+DOfWW0KwXXxStX+Pio2w4HGKkWdfwdN6xa1fMpBeCvtkAD8dyVXCvLPCIi0/pspW
cIqGvr+ddP9Fg1Qerkbq3i6UsaeYnIMlxJpQqvI7Netkn4phvHg9vErm2+MHonoC10sW2XOFM3vx
T3Ls5CMRYUC4rrfzYM0bMHTFY58s59Jx5RkNNFp/262eWrd4YnDUv/Sjr25H7gEYMJP1Q3/w6UkN
S0H9XSMw+lRz353LBdo5m2iFlTSRTmjoNfFFGvZBbAne0ZVyozm+9sp+Ldu5mJk+UViKt5kkih3K
znM5gZ/jkEFWZa5WQm1vdXs1TMaeJvzDuu6mR3sAQzH/8IjEvBZWcyt7U9vNsdLPWd2cXdtKNjCG
8q2ATfRrx7Z6chjqsAm5Qix8lmPNkjCJRScIaLSY94jiv6eqbGcUin0Wma0uInio1fPM8pVzO+3u
8l4OB1o2J+Li1SI55oD6JK5FG+/JsWSKstH8hYW9KIetUwkj1Btdi4TN0mu1SdaQyFSf24nRCNQk
Oyhrtd6btl0eZWHSAeu/K/CUrW/oyRYdi+NGMtf6R7msP3lsMr8mxT3oa7271FrFXekhKSentt50
mpgDpJj9DrJ6x9Zpmk+k1uq7pF1vsIudkRS+Uh5RlNtVj91FVgdW1/aZ3CMyVFhMqsAdYvejJliC
0jD9nVGzBwCT2qifnPo85LPcuLHvnht+OUwxy0ZPxUuZxm0wdkRPgH4hRGckIUpkVrUr+nr+LAdj
vunb5gpSIyyprdY3opNW8gNG95wBIeJbm/YfLYm1UGetfF+O7czbY8WRkQzVhaAsxCm0v0es6uZj
RlbItjf1gZHCta+zVjWHo0dP2Eqt27WZZ9NXc8a79BkbG0tOK1UaNR0LbBx5GMjitT20yCgOBkJ8
sH/mLxMojxYif+zN4pq9Ia78cTNmQV7P91PRGQS6xr/mlPsnuCXOvjLdK5KMNRzkpWQDIOjOQTfA
pMXUQ7DOgjuwr45sruMb7NSmCpY+R5znMO44KAaNMIoBx+hqaEPeH7BGcz3ea8CRt6w0a8Z1nc94
tOyjcr56pGPlk8RiLW409fMUuqJ85oJuQg0i36ZGIhrYxJuEPtbqEIXDBzeetjGl0k+emzSHxFTW
FhDtLZkqB5l6+clIZrnrmhSjU+xSO3I+0NsPXh4tyHeRV3jZnny26x4EiJXV9jMrbWlshrjtNwS+
PDfJ/LIQhEOuTmZ+JCVKzMa5NSvyIqpVqJdh8Pvrs9UfTCMbdwzBb+e1AwLo2H/wQBXh0KTFBpFO
sZWai/KzXOawc1R7NIldOsdkkm1knbvIsXImrwm8pWRWhxVwdTgRArkt7PRznuLYOtKzD/HJXADu
BVPbp82ucLAHns3BmR/btBZiW4wFS7M4YRIfEFeh15E7mYkV9KYhltveWvNzZul8sk5s6fi58raP
mZv5U/rSulYeFHGM+hPAYY5iti8cOmh9JoBNOpX3BgqRfCHJEPe1NJR8yiaeN4BJUpsPhBrx7nSJ
bMYg92d6Qi81CIcJequH20fWVkJf6amF9Bgi52BF6iVdCm6XR6n3ifFHGxjX3btQMrRj3hGFyKVn
Ie4O+PaDeT9MxOlxNbATjAw/HgmWUp1pHlt24bSNPrTNk1yERYYTzPAm4tAEv6rlDgBQlQDpPtqK
dwlStFPN58rRRyuAm2DeAjFafieyJVmGTnpbR3PPyor8PHIbmfz7e7fPlj3Y+qdqHfPttDiUadUF
j81zaVx19yUDuESV3UOdiGNrG1+xSRRpURrDZqoKhAWz+zMNxvrCg6Cemd/mO8IwF0QbCAVfjX6B
dp8z6kCyNm97tDeErxcVZKTakxe023pSh0221teynAjFSCun/GVGwTTcm/1Y8zx0s7uHbJWboR5P
9UPGACnfJOSLVTAslTzpDISAPDK27FFXv6IDwiJbKTlelFxZS7D0NTWjDcHLTmFpkvbO1dngjJle
y6Z6qlo3/uy8wn4YM008SGMhfyldzrNJiYhUu37HcUZtMYjHOZG0BRySKYcSe8N2lPVdNaTyUPia
y7iTkfnL2sfuwZKe2LZ51r2Za7r8WrBjd66ZoV4jYL0ORRO/ldgYN8mAY8ACmnlgACAOCsrMr9+N
2AdTTgyPnQGwWOxfnYQkPyvjZzYddofrKsXyWTms/vdVNsGBoRRvxd4a7TTZ8dD7+Qv6b78KsgE2
5yFLK4NNLTr3zjrNaCGyDQYUKCl4zTsaCJPFDy0yAg03qm3ymeGI+fnGzzgQgnqe+mZbNFCrggYg
bv1U2AI2K56ujFt12SxFRXhCNMAEW9t9QlIUCXdh4ip1Jg3mk1VQDOOXv812WP00JEkb2O+4vgI6
u2M0fUwWfUGObsGVWhqyp1YmtWRue+xawbSlkoS3VS36kR1FZgd4Hqg6RU1yYO2IrZUwxhacdmR4
FWs4JnCLJz2/Yd8RKNqV96TrblGB22E7zdXOVHayLXAV7vVm1m5JUmsiyVAynHIPxwmnuyFCx5ja
Qyyld7X+V+YJ+YP8wJfgviVT7J5bw842xmqpj7T10uPMiLRhRMhUVrCXgEa4Nttk9L29187JcUyJ
SNsqOXSSv0/WrwRHcdvLNCkwpvPIYDu1rWrjpjp566zGDeRCxQOyxY81iY1HFgPnyjAOaknluBVz
qn7XjvRPo6Ms1+OyCCnB681kOgT99kPvhlW2mCH3p7xlna3KYPU0O5BMqrbuxJqYvf+Czt9k5PMK
4A3eQKIxxp0pb9+dtv/TN8yYy25wztKS8EJ7CmeqFBQWwA0vw7wOX5P0bgdSUqJ8zIYtFboPqmue
j16WStLaKvM+bWAr+9j3ugGj/5TdtEW/76Tjn+AKjh33Ud7e+t6UXGy2A6HqURd0hY+hs0ykETZT
z9pnQLWncUU/aW58w7aDS5Fm+r51eSp1hoAPlp1fnDbbklx/zFjndfioKlaa9XsLM43hs/spJHNq
aH0ySP08eSB6yNkzBUjvSzdvNrhVzJ0zm0xvU35o3282i+kXX3LND70/fdYS9dXiM6EEXoVCf+aS
Tu4rqc/fnLfV69S5irexjbeOvtzaWi+ixB2gKGpMCKLOKpgioRRX+1F24hH8lW0EhDVDq1SGtSe9
TEXLWphPTGX/KCd5rgR0WLrE5CwwQ+6hS5NSQYITGjz/xkEaeZdI/oaofqgVSjF2hymtvEM7s2vC
qgkHiYSZgJzEJWgGQN8jto3IMDB0zlqrNjgXeIkBWmqPgEHbx2kqHrKKIjZu7GlLLCW2LKMw0FeY
6yEpBSpn0GqHenRf6xypi754MtSUqi6VZtIEYrRACdZ/Jd1AzzomN+71Q+0MYGo0cHmkV9YSEbC+
k5X21sFe2U/xSPmWNy+AC3sQcGQ15oYC5gyy3NOo3CMsj2j9OEJONSazSzJIJ7IT57t2BUsadPdP
tcddYBXTxREpvZZRrQcMFVt+QcbRTv7XqOymhkraMZLdoCfXPly7xq3BoXWcyemOjHEl57wt0vRp
QuzdnwhwnLqbpadMQmDax86pYtoff3QdFozNUM7zeGrjcgkmDFrcuyBMY6WSeafN1klXmMqBSFPt
oqNzjiS6mNkzi4/0GjpKI7yHIN4MER1h2n7Fru6cutghBq4dzV7+W67M/yo1/oXE1P+fK+OxGYf0
/zyOP5/1Pzkzrv/q73IN8Tciq3w8jsThkEnk/0OuYf2NrDX+c6HFw1oz/+HMADGHwdLCHGSQDkUY
FV/u72oN/pGPlYJ8CRIzIJzZxv/EfPnPgQt0c5g+MV7aJBRQvv6nlOMkZc/jduU7GQL6kygSawP+
szw29TJEph07iBim1g7/n4/ov8hWcv8KlPmHReP6bXFmkBJLqgR5Gf8J9Cb8yrYWNLFN11BWjYXH
Q90sIkZ4kYEgZ52url1PVd7TZKshZAzsPhE6P3xZzrrsKEYtJEiMfInAcOCG7OQ4CPNlRuNIVLTT
zz9sMLIjevieKVBu8yVyg6zSTT8Oc7KV42jKHYtq58LsaXpDpEKKMzvkTlwKa0WiCVR0uU0SPobQ
zB3BNNQdFVpY8gy+sTj6xcUyddKXM28umrDq+FnGsCFaQWhYXIRW/g4Za8V3iEMWGnIAnLrXhy6f
NlxrZCYzSmb0sm52WPkT9+WBaktz3nDZjRm2Kx9pRdDNKauESHrm6H8DAIhVhF5EsrXPGv1LKSN/
b1IcmLs55Zx/8DLiAGzlqeSF/zU7GYo/f9W2XZtBxSYdn0WobeTikdHH/KJ5Jeo+tSAnodoh6W4L
5rsjwLwdJxfvXAJSK9lVaTc/yBL1AbOE3uPCcvUe/uuo71seqj5y/TVOgkTBB9iNREsYu6yptEtG
jCWVqTlbkgGFSMyI6Zdz26hOVVtj7aSxnxMt9QGfkjEbGBNKp03l/tWMiusKIOz70Vb3kviA9Cl1
qy+TolthHxGeihBr9oGqVueD4C/UlHmeYFRIqKqQXogxHUIybaG7GutAMVVoxC+HSB4WzJPQsSlC
ZFW8Ydef3geXuonG21i8SPdjRC/1YNhyo2sjkbcLUThkps7sLAMk7bV+0oeSjO9WyWfcsc57nHqL
FkwOn9uuqbn7cLIMrMKauExRKPkEOe1nvsbBT+zkxPSG7526+Z+Ry+xPNRarG/iMP5IwBVf6p9cX
nCwJg8jQTWpuCuYHZbiyat3LBllhKCs4tOix7WQMBfqnLgRMrs7Xqvg6xBZpwbTFmVkdZnH2g8ib
qW1rxR0Tk1RYRIsp+ZP0lKaRo2cSWM7SPtsSsTmlDFIubEJCjLholWKISsbxrrJpAsOZHKidG7c8
L6uXM6xJF6knm7KIKzuyx0SgUZf9D5yt7EElMVJTfa66m4zZw4utT067WbVena/FyRASMdE9NIiU
sZAUaji6WZtUu2mQxTZP9V6FDatFyswh4RtX83r2q2JFt7jW5RSUFpHBoef2hDr4K9+PHBRLMfa9
Jv4E3H9TERR4QIqgKlSPPEpN+JBTay7GLZor5FC00t0TaUPyPi9YvLDQ7dZLO7NpmkUvPprEX18t
pqCI+818vCOMPXvMi7G+WSuIthGgGP93Whsf3fg8uxZM2JI4b8Dm7ZsdC8TDiqHnjYFZ5GlZZl5i
Zxr8B5QoywtDhPKTRQuTC/ygBnVzowFm96ZSR5VMKtZdY1fmEnq+1g8b+v+CIBKMp07gzT1Jaj3z
WCPiNsdh4DPYNTeAxAqd8YSHFChCmVl4YRkL8LWbVjcz+QvdQz2Cz3a7P5m1IL9J3HW4+BjJB4Y2
DZ41S1R1E8q8llOgioSFcgezF2vwSk5XwPKHnhnLS51tV4xjhgykoHnZIqrx9EvSSSF+KhcL9hE5
UsvAU0hUR0TUrKh6NzozF7QHZofxowv1OSFTY+vRRYItEO3kztsJ89wLf2TMUwSgeHZY4ClzNsjp
SeTlfbrOGXJhFC67+gWG9FaTLp/LVlO953w5o8Y+0sFCQ5pMDPRYITiUXs1RZCYCNcOarqrPL023
ZnXUd2pYQ7PBKbZPa9aoJRKXjm77X9k7lx23lSQNv4rQm+4GRm6RulAaDBooqS4u18XlqvLleCNQ
Ek1S4kXiRbfGALOZh5j1rHoxu1nOzm8yTzJfUqKPkpJVZTP72DiYOkD3qZJOMhmZGREZ8ccfDRIE
gc7Q9Xqi304a1Oyz5eetVQcH0m+TleD23pqAL9YdPG4dFujeomNMVi/71QRCj17HCVuNV8JEaTRR
wt02oKZJQwpL2n4HHecAz6hF10ZCC/CbVQwhPDXO4zhuPcKy0gAiUSe5A0+IkwbGxZQCCyPorTzd
nz/25xNH/wWyAX8JqgcA3KmWzKL+e81dxJ9WMOu9W4DmBOJendcsaDmm+iVXpsWsa3i1FDqa8aJ5
QR/wBrYOmtQPaLv+p3W8cAjF1vxP40m/fTlOEuIfdrXaCERzwRmFHCEIgu5y2ifwTw5hDFk1yOUz
G+TxfYsu7e+5nVD4VnMSM/UTollAv2aDxgoWOQoAoAXuzUl+22f99RROVnu8oE18KxTBckA9VFzN
wO29RXlETm9Fdd4tGotuZ2xebsKrqhNfRoY2XpxhhHRgTPNZn7AX/bmuAs2hiMxbwhrVdY3AMGfL
/phrqzGlzsZfklM/Bzi4HsZ9bH83bqQQ/LsTvzaiG2v0mAbkWXp1DB04NW9i3NvL0KNwmaJUr6fX
p0x+3fFqw6jeICPVmXr2Q4fg7mBJhRGuSGvBi6ar6ZLI8aw6jzC6dG1zzqdEeri6B5MV2sYZL980
F+32u/WELp4APz3w31M3mBtnOAur6GIJcfkcjMTMd049SADiMy+I57/QlxqVFY5X1Bt5cUND0c1m
fr9H/M14S6psMj/v+HFreibqL5PTjst9GkyTAT2L3Q7HIIEWUCDVO7Y+okBQB04JBMK0W5yfrt8I
OnpvaU+g1qtRjjg+7XTGoU6ZPLhysBBj47YBSG5yWtPXwPv19mRJuUeVi04XFexCh1APa1cdZ0lH
nzRy8UFQyHPA4R132rqhptTDCk1p4tiFWc3HcrXXLfy1qnh21CJKdjmeN6rvJwtIr3vNNVnk03UE
sRmFVQ0K90DMhbOXbdsJO12uwGj0FkQLdMab6EAY4fQgxEOAc7a6gMJ0DFVTiP9DAxZ6kNAOhgby
8SKcN85ocwaqbbWGor6X1KlfNfzAaL2i59OM0hM4G07ner9D8Vc/baGX2mjcaNGCecEBw3Ud8OUO
XEFU5Xb7q/683mtVHXbqvGn0my/Jn3ZieO2X4/cwaLsoX9gRqMbztXiUJlUDNg5tPQ8oBXJWq55P
G0PiMv6ycTfW5u038/mySnCppsVQxjfRH3BX1XowujdvyesGHzu+s7hpJBRC9yDLInI4MZYf6Uvi
6OeN5XxBg5/EqwINmxuva8sWjVG4j7oWLaCWd4s1aYBzKnOq73nzlgEM1Z4/Vqs1UaG1MoiuaLFj
04OYjI8ZGmGAierULcDhU05no093ivEygaBh6fgAOYJx9WN73I6Gq2gMnaUTppSlzKha+7DEW7jr
w0t1s4BE6z2rlV5O503KIoz2jDwaVK0UVABfGJ/qVVd/jGZrrd4j60/0eukto8VFSEuBC6L/afM0
bRKTBVfbHv+ySD2QvV7qa8uL+aJtA+6pViEUogdbSOKoNp/4vXAWcHWuAUZ48Ogla1+ETqsf0A57
STVxMll6QIOCBYWSE1QM9C5jygWFq48Go8oaDVCjmJVY4xKeaZvsKXEAqq2b1LvNmpMuYI3WNT03
1vdNDxb/Xl9rzH2SQh09JovqTu7cdlz91NTt6qv1HIeROhbN+BCw4e9iODvedJKkfTk3yGkg/ElD
6zmO3fLYCtU4vpx1jEVT8CLV4UuJ1q1ar1HvO9C7JR0r8O36Rx9dMydCXG1Vz6meQSk0ccEnXao9
G2TQQCXTmE2rT67Hy6UwPRQxBed+SIlbt+OuQVcQWOElknlQo6ayqvk0Maiu8EJnVMtQ5gpo8F4D
O0jdS98GLLhImuLrBJBhasGhSy5SLU0BPVd9Qosw6XKf6YTR67gFCX9v2nLr5+M1wICuETSD18ZC
63zwp8mcBhjuuk5gF2TUZZgsxo3zsR23gGn6WtUKjL7tg7O3U/963J/EzmnM89bdSdsbQ6WXtpzW
Q7sGjvWsjZu4pNjGX79u1Vo+aGnQiHM8gZldIyY6j5vXbitySGiNZ+3LRTSe3XnA66OeV7eTPuUr
rUmrN9EnQFLq62ZnpPU994PPIXi7BMcowAgx8O+pQXvd3rTa9wd221j+AmQLcbe1sD5oCzKULsG4
JD7lfNc+Bk4Hv3UKEV0XDdB4G+lav09JUT+8m6+ZUG8ShsxnAgfbYNKoMQl93u/ca+EEHrh4PG0/
ejPNME4XkWdcNGJgRvhCiyrbAhAlLoiWzsiF6uuo9dJoBlGrR+Ft0OlRx0lgLZlV19c2PjLUI1Rt
AQRGrZKwqcadFkWmaZ2EQp2qPR+Urwu620mnpAVImYQLqF16s6VQU6StRdUpXLvEgFPMMaToK90/
xRh3KEWgdP9D6rdXb8Z9vJAzTtRkfpZQ24uQF1OD1EMKZqOLizhenY9pauX2Ar8+JUlE7RpwVjDS
F3WNFFV3aWhLg07nLhQL69ocyLhRdZYfYq4i2x7J/x9c+gMlMjuRkz1Sr64bVR5Nmp7shpay/2Yb
WmpQtwORLvXEBkTLxJbySiBqhDR6t7VgQ6fIGb50yMO2pB+bIqEaJde0dqD2V7Re3IaW6AHAODUq
hNrQ91MJZHxLaKnQ0ItmFBB1037L6NSIVxHmKfCHNtoUTbTX3Hm9Dt1ABn2+w719Tbz9U39ad2i3
Ac1AZEAONZ4IrGHTbiwJfK/n4xawevIbE6L/hFa2vYi/aT/9o1j3t5MQS0mmwE1Wb1IrWt1bMaYs
/uu/DJf/bFuh+PQOZGbySJDne750fKAtMdzjagox3JDUGIUE95Zd6Caha1RtSSVo2ZSy+R4bwTOZ
cTpiaK3xgp6aNdHn4Q8VLwzs7d+r4gPB8QyFv2CW4yd70o5svvb2x19sI8bj3zk2dSsT9qYbQfHg
fevLt19Q3ib+IYqZ/UAGvCODRucFJSkNjYaQ289/NhFoggu73PoTvhZtTwUz4c6r19svGnVSXhAK
bV6dc89zfqLVp/qx5Kt3XrSEmsSp5v/Ej7z6RtaqwoAefvNpjZj/TyYCajzLrX5Vq0M5heGpteqb
t4Q8ancb1F9QbkpNXJv+kdnPzyYDfbssBaX8DRqwqgn+LMg1RVPz3XevvaAovQGTpdgm/CCan2v9
4dsqu/6CIKyD/1Az5PMPFVmtbcCLLDJdP9lbN0rbvBfNOqz4OGGbhRUru7vw5O1wvKgHFW4UP6T0
fjIR1EsvfOsFbp2hsYU27yiO0a4Mmi9osUm3Bex/9oOD+ZPJoLXZmWUOPkaOGvdOs80K77y83nlh
kExtaIJm77lv/QzT+MV37DmuN8q8RteKDzmXX/tC7jbtf751mYRfpOGwffH5s28KL3Lz8I33JH7/
q+RUZpZ950Ph5O78Kn033vvy9t13n7X7J+lND75C/seXrhWZ0dBZZf/JavtSG3bkkyDho8QdmtJN
qoYN/HWme77yr8snyeyLKyP9dWcp8hl9++c7K8Htqf1rZn9XPEfEuyfdI9/9QUvRMwNzJC2DUEjH
V2FzTo8t8EVkWYFnBqN8KLGZOxzBsgPfWEt3KDFro97LD/tgcvur3LFlI6vCtCs37iy10CP50Nkl
5en9+bRk3gZuYo0qD4mZWLE0egMlWFY8PQaITK9y4ltR4XSBBGjjGHz1CUyGA/b0C/TMyB0MLBlf
A1UJCJg21vyJ8Q/pkt/mAGs1upT9HnWpNzADmYdWwYE4CUYhfQPz9RTbH7fhq4v7zL1zksb01pVG
1RTs+q7l2W7q5/PLzqqW/3Yw7PKsnQ6JKYLN1MFLK6I0lgYvgTR5nWtGWZkweTNKZVWgQANTY2Fz
UqXpin6GZad7SirEjCb5QELWgqW47LCXEWKQzYXo2FV22DMYuQqHwzimpJ65j3tra+jIshUhjLKz
Pac4vCAEEaQtPawZhVblMhZjS/sMh6b84JEZDK18nExPKDjRF+4AM4aTuDtwR8HKXRD+DWJrJY17
zCw+c0dcWJFvBvKwKuSAHyVLN+s5nMVNv1+x9aKQoLGkGmiqmYvk+8eldBWdIwlBE3GNshv4crin
HDQRLS89bmJ68mw1BVJ4ZUWFDaYJJHHZyb4yg8qNubIklxSqzPIjX5vwtMm7QcRlyk74Gq6RtOia
aPhgpUd+8EJ6bBanrEDG1y56PbFArlmuLOeGCjmnS8sfAGi0cxEIdak1FKj4m9AbIRNp3KYCtXYT
BmbhuiWICstujRuh2/NhMiFkdIol1dqtlThWtGflwLPnj/p+1XYbRgtT1hUqTDPg/ILB1zoKDshd
GCWpbUp5alq/lxfDfYiVkw+eXlOgK8SJtooDawo28EOmNSNgFvnLi+2mq7h1PEwJGsijKjjJD3OT
C100kgYWLTXKnrmHhTWSjYcuWoiVH9ZN1ptTlw+WSViFyXs7iRCx5FzqKuzHNgZz5Qb2KJSvjQ0F
e+4dztWQfdcDbiDJpKngBKKRMVCWHckbWsWt5sGKiiy3hoIdwsXDqoSfcF6k06I1NV2NYqbg68Yc
WqPiTS/rqZ4vwPer/iu6ds0ladO6j5yCAsf2878L9X/oagaVidamSqJNvRk9hUEGPfm4Hxdaoy6O
/ZcHD4/FxrHwARrnibh4OCS8+MR3foo0xqdikNXY1x/bV37mPfJwZiRLAxVU9TeOGxesdgY3kZX/
t414lkbhVNLNmwhrqWniZnGaD0Wvs/RLqbGz4KPpFeRAVHzvZH2bIB6yktMDc85AN0X9821jvxYn
QZ5xq95uU6xJPrdRh1NclK+Ue8Yd6De7qDspciSdStKrITAlMIY3956S/opji5+5u9kzZmEjAldq
N3Q6mjc0XaPlPMW1xdf5jgd1uWC4wwNZFkpfOUy0PavzfjpImKaKx91AhzANEzrCSbcaAQIlI62T
eQdtCTrpaMDtuUK8MW0nsga5lIS3RQGvIf5pG+yGjoACHLPbz33Ql0xP5Ss3q3aDpA9o1k5dZ4fA
VX/Uwdk89sdZKXpyAIl9jpXa2XB7Vmh3/sKnIBe/+6czzneSIwGkZ+Wf5H88lj7tmo7wfHeXWDt2
/p55/Hr0QpczDQKhbIkpU/54AJ36rDTJhbk2OWnUaOZjZTf6mgJP+pLgsjSo6KBQdr6XcWRa8tVY
hXCZ6yyfXCYAFberV2FUYDJQ4jRfpQvTTaTZCuR7WcleW6Qi5Zw5uNPy474m6JCPkolW4IXKTvYN
Zi/Kh8lG3Tek6a8m7plH7MFMR27lJDKLN6mjZu25g68KCT1d1BGUFcT2NizmXDnz3WgPmKArkPZ7
K04qXTOQEoeYx/LT/8XyC2ENFfnI27DCpvtjXCnG57iMlZ/zhQj7wVIyGLkiIT6UjiKUoirUMhW0
g0M3S40e8fSjPeYgPHM7ngzSyk0aSy7PdnQFMvrb/dnD2f27s9N/rYjNQ9qu8lDc/6I6RvS10aAt
xqtr0CD1qcU5ZKyPmHC5xKEcgiwD4OTm/9gteUft/CD/w/LctXS3U6EDejSFNSv3BVxS1jO5pAty
5lUeTG9uglnJ119odAGELqsdL1L0oW960i4XBTRlB34ZBiNxHcpHykyQCoTZLQKOTDuVZqwdxX49
88DfgRX05WE7T4r4xx04EYwpe9x+PsDmiWeD7ZNWQYF9PglsbNLuXlSwxWGXixfsmd1hNRXjkiqS
HEJRM1n2PEJpTHMuNx9IHMe6gmF7jjnaHVNF/uLemqYDj/gGUXVSnhXInG0pQC3A7mXlcWr54RBn
kMc8/TwFO7BnglkN5dvD0+b8GXjV0Ie1TFKzTQXptC9I2ywGHHyRUS54sX9UuLc9c2pV3lnRSDLH
R6Nxz9Tmp3DAE7qUdnzrSXX+tMDP7NVUcmhbCkIXZzPscIje8yoXKTkESae0FOiUs8hNInlYFcmv
s8Rxw6msrg0Fp/ORY3+x15WyreASf2EO5EPYVrB8F07BDOwH3dNvvmvvbwRg6Pn5+/54Vu/zfydW
ZfTHy3noRtKp01QYrysrWEm790Am5ttlce0Oil4BFX/lhXFNZDtxJONC7lPBuO6gIIWGAmN7QymL
bcb4v/kMM69ahRkBehcmibwdjoa7n6mFgULBKCFNV5QCl7XeDFsYVMEphpktHBbhYAp0742Zon1d
OTSttRSc5c3IxRSapsLM3YRroX8pE8pXK9trKlDrty4uvjSqCpORjSpboqzwvuxW26jhKq3tYjOV
Zt1RsJHvP/89DQpUGZoKEPQ9NxO58C2rPy8rjQdrNXQsz7MkjxM22Vwy32+YtonmPdBBVjteft6A
imTEYMZIUnpcUVNnVq6tsADk0hR4QQ/AEYsJfRUpon3+aBWW/zGUb2kQASnYFJ//M6w8hv7nv2eF
SnfR5/8Khq4MzNDrCmRNPNkt5O6BJZV/gUczWBcVtK4ia/TW3jvgKmDtxAkmlIFVzs1YcotgViov
DMqj3WLmSEmAlDgM0CvJJdBVGNiPe3cQXQWU+6PrD8zBQjKtuoqs30aH7p9vFRjxI/RgJePbJ4OV
Ja2doesgA2mW1jY6ZD+o3nnSDftxcVhd3HB+h4HYTza3WhJ4cnJagao9AVA9MN2xPLAC9XISkSuV
XUAF1wLSurZnjqzYyRWg8IRVAMBvVqaoNpWGVTFhJy0umgJDBhV3IJ/SuoK5EhYdhCN5zVSYsYfI
rVyTj5dCESoiBiQ25Yi/CrtIssyuXIn/eTi5390OmiC7KeujXlLsHlgF50YT/IkKRpaXjv4h5Ud9
ZU5l1aCpwIFcrSJ7tS6qM6xM+QlvYL1XYSHAqtUViHhj0Q+MrWBjXAFtmzj7IlFwrq9NOScBzr+8
nCmDMMO9I9JUIGXKTkgQFvayCs+UQNXIncu3ZfrCqpCFZ66KZ1pFKuLWmsr3ZM1QsHR35Owpcz6I
2GkrGX+y56rAOVtezncQYLlTWPPlNTwOQX5mcJT2r7Y5RW3k08wcC0HuV1YxPzqmW4R26fDrlh/Y
HLv7ksZdVzG0S8wqH2fjY6mYMRda4RYW1ZyuQiO9XQ+sA+JQUfP8zrUS8CiSPFSoutdA8sJ55TIB
EDCt/KVyRt4xTNLtydx9nNaEbDH/w/fH9bYPvEoDM3agmP5LJf9X99BD4bNT4EM8TMnte6tD+oYK
CRW+z407GlH5d2bGSS4jsWc3MPyvn7P4mbphK7UHx51QeREgtS//uqE62X0oNHoUYDx5R346uS3S
NSuTBYpc73//7T/iifjtIlqReGIGL8md+ma+arzJRk2J1wb816qryJw9uuAZquTl5GSU4D2uC3rL
sprxweJSMMm3e/yXU9cMV9yX3Mob8DGmFPOigx6k5AoeehpORiECfDQnXCNdGWTWMUQxkoLFuzJT
N3IlCDJN+2qwsivwFe/MqudWh9AC0UsizddBLP32GQqSIVSz2wdGVqCDrs1p4hTcmo1onjRcPy6w
9IV1rmxwafcVhB7/hxT1nETpQLptK3DLKRelcceGo6xrRgP6Xu7uDwX5BYCBqevJ0EAVDpiYLXhd
SUeqYN8RwBjKp8CpSkOruCD3zBU1AYcspgp3plfYHSpQAKehT9BfZllV4Tzk4x6Gvam4vUEgWuQl
VVGyAJp7BK1nKufHVOSpX1JQJYXoNRXG+BX7uLB+mgoo/o0ZiXRQEbygAhgpCCpikfOVvD5NBRby
DvK2JBQVBJIXoqsoydkwwF65SRJnidRba+7KGkSFq795ynU6lCMpuhLNB8uNOzJH2fQfwwFF3ZIt
UEEV9shdcSOfHvsyjA8pQ/oI58/9/jvRRlDvXLgFIeYVJBkC6LzRCnuhBhXQsa5AIMVO5Z0b2e5B
JU+tUfn3evtw9AkKDHYXyq4CblFXUQhDN0ERXcxFkIUfVLj+D6bsFemGAmecwFFSOUsJaRRhZboK
os7N7sSFSZzPf/csf7UrFVpL57+W2P/iBW5MniAXN5LzVRHD3LzAxgpU/nROmfXQ+nM+a7G0dQr6
n7yw7LrNZyLFTeH7b1dL97vMKbNlIT6VrYMKHjQyMJ9Cb3IgnkQ/Wh3q7g49vGhu24Zn5cnr5I9b
9w2lStnr3k9Y1BXZIm4jJ05VBOG6JG0K5J4qWLe6kbmW2+CpwLL1SCVIoX4V8bJe6IXgdKV7sYow
8dmQu4Rcb6qiE8E5F5+hI4pcChUTKhBK56Y3EVmPQ26bocBru0gBbEiSJvaVm5USxpBoK5F+aWto
R7l0nhlDFkk3wieS+dbaCtJLd1YkhwCfVqpPx57fRmlxsrqKE/IOPsE13S6khYPV56mF+3Fm4BAH
1u/QKGyaeMB7YPqhtDgqPMwujOXFcKEKx1Wo2/DgBUoFkqQXilvnn64sGAoC+8+HFJmK22AGWBGU
E7jIQhEfeo4KfuVeGOY+mRRsUEGyfO6O3fwIZxmoJyP5T6ugczhkBUFM3sAm4/V0h9E+fOpoL5hn
quetLYQkebUHz1LBZ7AdP0MQicUWlvELAaNAx42kRVFhGAhAShlrFZxDLy34grc7NHuHm+EpQQAv
/5v0EpA05pvi+w3yFWm0AVfrfKQsy6WiyKDnROAQiN1vX0d+gIKZ31qLSs/0DpDFqmDQvXUL1WAq
SojfmQG1z7I7oSJGckvVnTyqijMrBPzRIksuN3OBzDZfy+/fdnduMiS2ddC4QB2p4AHmlGSaeIUD
tcVqksResUZOwabGSMUkbw+Dx1Rw1WzCRS8tj6TMP1VOYoKyMTV5m0izOLGkxQBA9NLAkfwUGD3L
L8pjOME3lXaqrsKVeATSKM9WBRz1MYXAvTBZBTvzPcvrbiLv52kCUiiXaxaHVZEr3HMydRWQi57A
BoqsTX5od+fdJMhoGFCINmHUpkFvU0VLhbe7Dfbo4xeEUeV1CtQJf/GgG2cIeEkNHrE2UTBIdZ9m
k/iBF58DtLxlLz67byN087EQ7m8T3T3ECfzbvuXGExbxqC+9XfMJHONtvbBCskfS2VSB3b1P4wKQ
WVeRXH78/D+UMq6s3SMJ43P+69fs9O5++W2j/ofIm/NlydZqu32PxHdL8ukdenfVnWYPsUb/Dt/y
AGX17+8tDzFk/2Rv+cSW3lqDoccl86//BwAA//8=</cx:binary>
              </cx:geoCache>
            </cx:geography>
          </cx:layoutPr>
          <cx:valueColors>
            <cx:minColor>
              <a:srgbClr val="92D050"/>
            </cx:minColor>
            <cx:maxColor>
              <a:schemeClr val="accent2"/>
            </cx:maxColor>
          </cx:valueColors>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601980</xdr:colOff>
      <xdr:row>19</xdr:row>
      <xdr:rowOff>7620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0</xdr:row>
      <xdr:rowOff>0</xdr:rowOff>
    </xdr:from>
    <xdr:to>
      <xdr:col>17</xdr:col>
      <xdr:colOff>461818</xdr:colOff>
      <xdr:row>19</xdr:row>
      <xdr:rowOff>0</xdr:rowOff>
    </xdr:to>
    <xdr:graphicFrame macro="">
      <xdr:nvGraphicFramePr>
        <xdr:cNvPr id="9"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19</xdr:row>
      <xdr:rowOff>0</xdr:rowOff>
    </xdr:from>
    <xdr:to>
      <xdr:col>10</xdr:col>
      <xdr:colOff>68580</xdr:colOff>
      <xdr:row>38</xdr:row>
      <xdr:rowOff>167640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60960</xdr:colOff>
      <xdr:row>19</xdr:row>
      <xdr:rowOff>0</xdr:rowOff>
    </xdr:from>
    <xdr:to>
      <xdr:col>17</xdr:col>
      <xdr:colOff>464820</xdr:colOff>
      <xdr:row>38</xdr:row>
      <xdr:rowOff>160020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38482</xdr:colOff>
      <xdr:row>0</xdr:row>
      <xdr:rowOff>6415</xdr:rowOff>
    </xdr:from>
    <xdr:to>
      <xdr:col>24</xdr:col>
      <xdr:colOff>570858</xdr:colOff>
      <xdr:row>13</xdr:row>
      <xdr:rowOff>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461818</xdr:colOff>
      <xdr:row>13</xdr:row>
      <xdr:rowOff>121869</xdr:rowOff>
    </xdr:from>
    <xdr:to>
      <xdr:col>21</xdr:col>
      <xdr:colOff>391262</xdr:colOff>
      <xdr:row>26</xdr:row>
      <xdr:rowOff>25656</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436161</xdr:colOff>
      <xdr:row>26</xdr:row>
      <xdr:rowOff>25656</xdr:rowOff>
    </xdr:from>
    <xdr:to>
      <xdr:col>21</xdr:col>
      <xdr:colOff>359190</xdr:colOff>
      <xdr:row>38</xdr:row>
      <xdr:rowOff>166767</xdr:rowOff>
    </xdr:to>
    <xdr:graphicFrame macro="">
      <xdr:nvGraphicFramePr>
        <xdr:cNvPr id="11" name="Chart 10">
          <a:extLst>
            <a:ext uri="{FF2B5EF4-FFF2-40B4-BE49-F238E27FC236}">
              <a16:creationId xmlns:a16="http://schemas.microsoft.com/office/drawing/2014/main" id="{3ACD6707-0FAC-4919-8BEC-B06EB470B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540634</xdr:colOff>
      <xdr:row>11</xdr:row>
      <xdr:rowOff>26282</xdr:rowOff>
    </xdr:from>
    <xdr:to>
      <xdr:col>20</xdr:col>
      <xdr:colOff>519090</xdr:colOff>
      <xdr:row>28</xdr:row>
      <xdr:rowOff>182687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293564</xdr:colOff>
      <xdr:row>8</xdr:row>
      <xdr:rowOff>133553</xdr:rowOff>
    </xdr:from>
    <xdr:to>
      <xdr:col>16</xdr:col>
      <xdr:colOff>836591</xdr:colOff>
      <xdr:row>31</xdr:row>
      <xdr:rowOff>16381</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330200</xdr:colOff>
      <xdr:row>13</xdr:row>
      <xdr:rowOff>171449</xdr:rowOff>
    </xdr:from>
    <xdr:to>
      <xdr:col>15</xdr:col>
      <xdr:colOff>19050</xdr:colOff>
      <xdr:row>32</xdr:row>
      <xdr:rowOff>36512</xdr:rowOff>
    </xdr:to>
    <xdr:graphicFrame macro="">
      <xdr:nvGraphicFramePr>
        <xdr:cNvPr id="3" name="Chart 2">
          <a:extLst>
            <a:ext uri="{FF2B5EF4-FFF2-40B4-BE49-F238E27FC236}">
              <a16:creationId xmlns:a16="http://schemas.microsoft.com/office/drawing/2014/main" id="{4E71B09D-8AC5-4C91-B9DF-E950829C5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596900</xdr:colOff>
      <xdr:row>1</xdr:row>
      <xdr:rowOff>57150</xdr:rowOff>
    </xdr:from>
    <xdr:to>
      <xdr:col>21</xdr:col>
      <xdr:colOff>495300</xdr:colOff>
      <xdr:row>18</xdr:row>
      <xdr:rowOff>44450</xdr:rowOff>
    </xdr:to>
    <xdr:graphicFrame macro="">
      <xdr:nvGraphicFramePr>
        <xdr:cNvPr id="2" name="Chart 1">
          <a:extLst>
            <a:ext uri="{FF2B5EF4-FFF2-40B4-BE49-F238E27FC236}">
              <a16:creationId xmlns:a16="http://schemas.microsoft.com/office/drawing/2014/main" id="{01AF8806-991D-295E-60F4-D254B0369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279400</xdr:colOff>
      <xdr:row>24</xdr:row>
      <xdr:rowOff>177800</xdr:rowOff>
    </xdr:from>
    <xdr:to>
      <xdr:col>20</xdr:col>
      <xdr:colOff>225425</xdr:colOff>
      <xdr:row>40</xdr:row>
      <xdr:rowOff>171450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DC94211A-E1FB-CB53-0677-BF5620BBAD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905750" y="4660900"/>
              <a:ext cx="5648325" cy="2940050"/>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9</xdr:col>
      <xdr:colOff>554567</xdr:colOff>
      <xdr:row>1</xdr:row>
      <xdr:rowOff>177800</xdr:rowOff>
    </xdr:from>
    <xdr:to>
      <xdr:col>20</xdr:col>
      <xdr:colOff>38100</xdr:colOff>
      <xdr:row>22</xdr:row>
      <xdr:rowOff>177800</xdr:rowOff>
    </xdr:to>
    <xdr:graphicFrame macro="">
      <xdr:nvGraphicFramePr>
        <xdr:cNvPr id="2" name="Chart 1">
          <a:extLst>
            <a:ext uri="{FF2B5EF4-FFF2-40B4-BE49-F238E27FC236}">
              <a16:creationId xmlns:a16="http://schemas.microsoft.com/office/drawing/2014/main" i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600074</xdr:colOff>
      <xdr:row>24</xdr:row>
      <xdr:rowOff>63499</xdr:rowOff>
    </xdr:from>
    <xdr:to>
      <xdr:col>21</xdr:col>
      <xdr:colOff>69850</xdr:colOff>
      <xdr:row>44</xdr:row>
      <xdr:rowOff>20955</xdr:rowOff>
    </xdr:to>
    <xdr:graphicFrame macro="">
      <xdr:nvGraphicFramePr>
        <xdr:cNvPr id="3" name="Chart 2">
          <a:extLst>
            <a:ext uri="{FF2B5EF4-FFF2-40B4-BE49-F238E27FC236}">
              <a16:creationId xmlns:a16="http://schemas.microsoft.com/office/drawing/2014/main" id="{4273273B-B48B-7032-80C7-5290BF788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45</xdr:row>
      <xdr:rowOff>57149</xdr:rowOff>
    </xdr:from>
    <xdr:to>
      <xdr:col>20</xdr:col>
      <xdr:colOff>273049</xdr:colOff>
      <xdr:row>64</xdr:row>
      <xdr:rowOff>100786</xdr:rowOff>
    </xdr:to>
    <xdr:graphicFrame macro="">
      <xdr:nvGraphicFramePr>
        <xdr:cNvPr id="4" name="Chart 3">
          <a:extLst>
            <a:ext uri="{FF2B5EF4-FFF2-40B4-BE49-F238E27FC236}">
              <a16:creationId xmlns:a16="http://schemas.microsoft.com/office/drawing/2014/main" id="{58C25B5D-2F3E-792C-6D9A-D9F06807B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66.490471643519" createdVersion="8" refreshedVersion="8" minRefreshableVersion="3" recordCount="268" xr:uid="{00C36F82-4E82-4E65-9023-0A185EDE28CD}">
  <cacheSource type="worksheet">
    <worksheetSource ref="A1:CI269" sheet="Fellows"/>
  </cacheSource>
  <cacheFields count="90">
    <cacheField name="S.No." numFmtId="0">
      <sharedItems containsSemiMixedTypes="0" containsString="0" containsNumber="1" containsInteger="1" minValue="1" maxValue="26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unt="2">
        <s v="Male"/>
        <s v="Female"/>
      </sharedItems>
    </cacheField>
    <cacheField name="Cohort" numFmtId="0">
      <sharedItems containsSemiMixedTypes="0" containsString="0" containsNumber="1" containsInteger="1" minValue="1" maxValue="11" count="11">
        <n v="1"/>
        <n v="2"/>
        <n v="3"/>
        <n v="4"/>
        <n v="5"/>
        <n v="6"/>
        <n v="7"/>
        <n v="8"/>
        <n v="9"/>
        <n v="10"/>
        <n v="11"/>
      </sharedItems>
    </cacheField>
    <cacheField name="Nationality" numFmtId="0">
      <sharedItems containsBlank="1" count="11">
        <s v="Nigeria"/>
        <s v="Rwanda"/>
        <s v="Kenya"/>
        <s v="Malawi"/>
        <s v="Tanzania"/>
        <s v="South Africa"/>
        <m/>
        <s v="Uganda"/>
        <s v="Senegal"/>
        <s v="Zimbabwe"/>
        <s v="Somalia"/>
      </sharedItems>
    </cacheField>
    <cacheField name="Institution of employment at registration" numFmtId="0">
      <sharedItems containsBlank="1" count="14">
        <s v="University of Ibadan"/>
        <s v="University of Rwanda"/>
        <s v="Moi University"/>
        <s v="University of Malawi"/>
        <s v="Ifakara Health Institute"/>
        <s v="Obafemi Awolowo University"/>
        <s v="University of the Witwatersrand"/>
        <s v="University of Nairobi"/>
        <s v="AGINCOURT"/>
        <m/>
        <s v="University of Dar es Salaam"/>
        <s v="Makerere University"/>
        <s v="APHRC"/>
        <s v="Somali National University"/>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University of Malawi"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ontainsBlank="1"/>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0">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6-11-16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5-10-01T00:00:00"/>
    </cacheField>
    <cacheField name="Year of admission into CARTA" numFmtId="0">
      <sharedItems containsSemiMixedTypes="0" containsNonDate="0" containsDate="1" containsString="0" minDate="2011-03-01T00:00:00" maxDate="2025-03-04T00:00:00" count="11">
        <d v="2011-03-01T00:00:00"/>
        <d v="2012-03-01T00:00:00"/>
        <d v="2013-03-01T00:00:00"/>
        <d v="2014-03-01T00:00:00"/>
        <d v="2015-03-01T00:00:00"/>
        <d v="2016-03-01T00:00:00"/>
        <d v="2017-03-01T00:00:00"/>
        <d v="2018-03-01T00:00:00"/>
        <d v="2019-03-01T00:00:00"/>
        <d v="2020-03-01T00:00:00"/>
        <d v="2025-03-03T00:00:00"/>
      </sharedItems>
      <fieldGroup par="89"/>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ount="3">
        <m/>
        <s v="Yes"/>
        <s v="No"/>
      </sharedItems>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5-03-04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7-15T00:00:00"/>
    </cacheField>
    <cacheField name="Current PhD Status ( Completed/Defended/In Progress)" numFmtId="0">
      <sharedItems count="4">
        <s v="Completed"/>
        <s v="Didn’t take up"/>
        <s v="Terminated"/>
        <s v="In progress"/>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40"/>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ontainsBlank="1"/>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 name="Months (Year of admission into CARTA)" numFmtId="0" databaseField="0">
      <fieldGroup base="28">
        <rangePr groupBy="months" startDate="2011-03-01T00:00:00" endDate="2025-03-04T00:00:00"/>
        <groupItems count="14">
          <s v="&lt;01/03/2011"/>
          <s v="Jan"/>
          <s v="Feb"/>
          <s v="Mar"/>
          <s v="Apr"/>
          <s v="May"/>
          <s v="Jun"/>
          <s v="Jul"/>
          <s v="Aug"/>
          <s v="Sept"/>
          <s v="Oct"/>
          <s v="Nov"/>
          <s v="Dec"/>
          <s v="&gt;04/03/2025"/>
        </groupItems>
      </fieldGroup>
    </cacheField>
    <cacheField name="Quarters (Year of admission into CARTA)" numFmtId="0" databaseField="0">
      <fieldGroup base="28">
        <rangePr groupBy="quarters" startDate="2011-03-01T00:00:00" endDate="2025-03-04T00:00:00"/>
        <groupItems count="6">
          <s v="&lt;01/03/2011"/>
          <s v="Qtr1"/>
          <s v="Qtr2"/>
          <s v="Qtr3"/>
          <s v="Qtr4"/>
          <s v="&gt;04/03/2025"/>
        </groupItems>
      </fieldGroup>
    </cacheField>
    <cacheField name="Years (Year of admission into CARTA)" numFmtId="0" databaseField="0">
      <fieldGroup base="28">
        <rangePr groupBy="years" startDate="2011-03-01T00:00:00" endDate="2025-03-04T00:00:00"/>
        <groupItems count="17">
          <s v="&lt;01/03/2011"/>
          <s v="2011"/>
          <s v="2012"/>
          <s v="2013"/>
          <s v="2014"/>
          <s v="2015"/>
          <s v="2016"/>
          <s v="2017"/>
          <s v="2018"/>
          <s v="2019"/>
          <s v="2020"/>
          <s v="2021"/>
          <s v="2022"/>
          <s v="2023"/>
          <s v="2024"/>
          <s v="2025"/>
          <s v="&gt;04/03/2025"/>
        </groupItems>
      </fieldGroup>
    </cacheField>
  </cacheFields>
  <extLst>
    <ext xmlns:x14="http://schemas.microsoft.com/office/spreadsheetml/2009/9/main" uri="{725AE2AE-9491-48be-B2B4-4EB974FC3084}">
      <x14:pivotCacheDefinition pivotCacheId="952931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83.685589351851" createdVersion="6" refreshedVersion="8" minRefreshableVersion="3" recordCount="248" xr:uid="{00000000-000A-0000-FFFF-FFFFB9000000}">
  <cacheSource type="worksheet">
    <worksheetSource ref="A1:CI249" sheet="Fellows"/>
  </cacheSource>
  <cacheFields count="87">
    <cacheField name="S.No." numFmtId="0">
      <sharedItems containsSemiMixedTypes="0" containsString="0" containsNumber="1" containsInteger="1" minValue="1" maxValue="24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ntainsBlank="1" count="3">
        <s v="Male"/>
        <s v="Female"/>
        <m u="1"/>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ontainsBlank="1"/>
    </cacheField>
    <cacheField name="Institution of employment at registration" numFmtId="0">
      <sharedItems containsBlank="1"/>
    </cacheField>
    <cacheField name="Discipline" numFmtId="0">
      <sharedItems containsBlank="1"/>
    </cacheField>
    <cacheField name="Department" numFmtId="0">
      <sharedItems containsBlank="1"/>
    </cacheField>
    <cacheField name="Institution of registration" numFmtId="0">
      <sharedItems containsBlank="1"/>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2">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3-02-03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2-03-03T00:00:00"/>
    </cacheField>
    <cacheField name="Year of admission into CARTA" numFmtId="0">
      <sharedItems containsSemiMixedTypes="0" containsNonDate="0" containsDate="1" containsString="0" minDate="2011-03-01T00:00:00" maxDate="2020-03-02T00:00:00"/>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0-03-27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7-15T00:00:00"/>
    </cacheField>
    <cacheField name="Current PhD Status ( Completed/Defended/In Progress)" numFmtId="0">
      <sharedItems count="5">
        <s v="Completed"/>
        <s v="Didn’t take up"/>
        <s v="Terminated"/>
        <s v="In progress"/>
        <s v="Defended"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24"/>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8">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x v="0"/>
    <m/>
    <s v="Prof Afolabi Bamgboye"/>
    <s v="Prof. Olusola Ayeni"/>
    <m/>
    <n v="2"/>
    <s v="Home"/>
    <s v="Host"/>
    <m/>
    <s v="Yes"/>
    <s v="No"/>
    <m/>
    <s v="Academic"/>
    <m/>
    <s v="Lecturer "/>
    <x v="0"/>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x v="0"/>
    <m/>
    <s v="Dr. Julius Kivelia"/>
    <m/>
    <m/>
    <n v="1"/>
    <s v="Host"/>
    <m/>
    <m/>
    <s v="Yes"/>
    <m/>
    <m/>
    <s v="Academic"/>
    <s v="Assistant Lecturer"/>
    <s v="Researcher"/>
    <x v="1"/>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x v="0"/>
    <m/>
    <s v="Prof Christopher Joseph Odhiambo"/>
    <s v="Prof. Peter Tirop Simatei"/>
    <s v="Caroline Kabiru"/>
    <n v="3"/>
    <s v="Home"/>
    <s v="Host"/>
    <s v="Other"/>
    <s v="Yes"/>
    <s v="No"/>
    <s v="Yes"/>
    <s v="Academic"/>
    <s v="Lecturer"/>
    <s v="Lecturer"/>
    <x v="1"/>
    <m/>
    <s v="`"/>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x v="0"/>
    <m/>
    <s v="Dr. Sokoni Cosmas Hassan"/>
    <m/>
    <m/>
    <n v="1"/>
    <s v="Host"/>
    <s v="Other"/>
    <m/>
    <s v="Yes"/>
    <s v="Yes"/>
    <m/>
    <s v="Academic"/>
    <s v="Assistant Lecturer"/>
    <s v="Associate Professor"/>
    <x v="1"/>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x v="0"/>
    <m/>
    <s v="Prof Mary Gulumian"/>
    <s v="Dr. Louisa Alfazema"/>
    <m/>
    <n v="2"/>
    <s v="Host"/>
    <s v="Home"/>
    <m/>
    <s v="Yes"/>
    <s v="No"/>
    <m/>
    <s v="Academic"/>
    <s v="Lecturer"/>
    <s v="Senior Medical Epidemiologist _x000a_"/>
    <x v="1"/>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x v="0"/>
    <m/>
    <s v="Dr. Maureen Coetzee"/>
    <s v="Dr. Gerry Killeen"/>
    <s v="Dr. Stefan Dongus"/>
    <n v="3"/>
    <s v="Host"/>
    <s v="Home"/>
    <s v="Home"/>
    <s v="Yes"/>
    <s v="Yes"/>
    <s v="No"/>
    <s v="Researcher"/>
    <s v="Assistant Lecturer"/>
    <s v="Lecturer"/>
    <x v="1"/>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x v="0"/>
    <m/>
    <s v="Prof Shane Norris"/>
    <s v="Dr. Paula Griffiths"/>
    <s v="Assoc Prof. Ken Maleta"/>
    <n v="3"/>
    <s v="Host"/>
    <s v="Other"/>
    <s v="Home"/>
    <s v="Yes"/>
    <s v="No"/>
    <s v="No"/>
    <s v="Academic"/>
    <s v="Lecturer"/>
    <s v="Senior Biostatistician"/>
    <x v="1"/>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x v="0"/>
    <m/>
    <s v="Professor Babalola Joseph Folorunso"/>
    <s v="Professor Lateef Babatunde Salako"/>
    <m/>
    <n v="2"/>
    <s v="Other "/>
    <m/>
    <m/>
    <s v="Yes"/>
    <m/>
    <m/>
    <s v="Academic"/>
    <s v="Lecturer II "/>
    <s v="Senior Lecturer"/>
    <x v="1"/>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x v="0"/>
    <m/>
    <s v="Dr. Maureen Leah Chirwa"/>
    <s v="Dr. Adamson Muula"/>
    <m/>
    <n v="2"/>
    <s v="Home"/>
    <s v="Host"/>
    <m/>
    <s v="Yes"/>
    <s v="Yes"/>
    <m/>
    <s v="Academic"/>
    <m/>
    <s v="Lecturer"/>
    <x v="0"/>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x v="0"/>
    <m/>
    <s v="Dr. Thomas N. O. Achia"/>
    <s v="Dr. Lyambabaje Alexandre"/>
    <s v="Joseph Ntaganira"/>
    <n v="3"/>
    <s v="Other "/>
    <s v="Home"/>
    <s v="Home"/>
    <s v="Yes"/>
    <s v="Yes"/>
    <s v="No"/>
    <s v="Academic"/>
    <s v="Assistant Lecturer"/>
    <s v="Professor "/>
    <x v="1"/>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x v="0"/>
    <m/>
    <s v="Prof Afolabi Bamgboye"/>
    <s v="Prof. Olusola Ayeni"/>
    <m/>
    <n v="2"/>
    <s v="Home"/>
    <s v="Host"/>
    <m/>
    <s v="Yes"/>
    <s v="No"/>
    <m/>
    <s v="Academic"/>
    <s v="Lecturer"/>
    <s v="Professor "/>
    <x v="1"/>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x v="0"/>
    <m/>
    <s v="Lawrence N.M. Kazembe"/>
    <s v="Dr. Liz Thomas"/>
    <m/>
    <n v="2"/>
    <s v="Home"/>
    <s v="Host"/>
    <m/>
    <s v="Yes"/>
    <s v="No"/>
    <m/>
    <s v="Academic"/>
    <s v="Lecturer"/>
    <s v="Associate Professor "/>
    <x v="1"/>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x v="0"/>
    <m/>
    <s v="Prof Joshua Akong’a"/>
    <s v="Dr. Grace Ettyang"/>
    <m/>
    <n v="2"/>
    <s v="Home"/>
    <s v="Host"/>
    <m/>
    <s v="Yes"/>
    <s v="Yes"/>
    <m/>
    <s v="Academic"/>
    <m/>
    <s v="Senior Lecturer"/>
    <x v="0"/>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x v="0"/>
    <m/>
    <s v="Prof Clifford Odimegwu"/>
    <m/>
    <m/>
    <n v="1"/>
    <s v="Home"/>
    <m/>
    <m/>
    <s v="No"/>
    <m/>
    <m/>
    <s v="Academic"/>
    <s v="Tutor"/>
    <s v="Associate Professor "/>
    <x v="1"/>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x v="0"/>
    <m/>
    <s v="Dr. Tobias Chirwa"/>
    <s v="Dr. Guy de Bruyn"/>
    <m/>
    <n v="2"/>
    <s v="Home"/>
    <s v="Home"/>
    <m/>
    <s v="Yes"/>
    <s v="No"/>
    <m/>
    <s v="Other"/>
    <s v="Senior Statistician"/>
    <s v="Associate Professor "/>
    <x v="1"/>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x v="0"/>
    <m/>
    <s v="Prof Jill Murray"/>
    <s v="Prof. Hendrik J. Koornhof"/>
    <s v="Dr. Olga Perovic"/>
    <n v="3"/>
    <s v="Home"/>
    <s v="Home"/>
    <s v="Home"/>
    <s v="Yes"/>
    <s v="No"/>
    <s v="No"/>
    <s v="Academic"/>
    <m/>
    <s v="Associate Professor "/>
    <x v="1"/>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x v="0"/>
    <m/>
    <s v="Prof. Wambui Kogi-Makau"/>
    <s v="Prof. Koigi R. Kamau"/>
    <s v="Dr. Anne Obondo"/>
    <n v="3"/>
    <s v="Home"/>
    <s v="Home"/>
    <s v="Home"/>
    <s v="Yes"/>
    <s v="No"/>
    <s v="No"/>
    <s v="Academic"/>
    <s v=" Lecturer"/>
    <s v="Senior Lecturer"/>
    <x v="2"/>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x v="0"/>
    <m/>
    <s v="Prof Clifford Odimegwu"/>
    <s v="Dr. Samson Bamiwuye"/>
    <m/>
    <n v="2"/>
    <s v="Host"/>
    <s v="Home"/>
    <m/>
    <s v="Yes"/>
    <s v="Yes"/>
    <m/>
    <s v="Academic"/>
    <s v="Lecturer"/>
    <s v="Professor "/>
    <x v="1"/>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x v="0"/>
    <m/>
    <s v="Ogunjuyigbe Peter Olasupo"/>
    <m/>
    <m/>
    <n v="1"/>
    <s v="Home"/>
    <m/>
    <m/>
    <s v="Yes"/>
    <m/>
    <m/>
    <s v="Academic"/>
    <s v="Lecturer II"/>
    <s v="Professor"/>
    <x v="1"/>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x v="0"/>
    <m/>
    <s v="Dr. Mark Collinson"/>
    <s v="Prof. Philippe Bocquier"/>
    <m/>
    <n v="2"/>
    <s v="Home"/>
    <s v="Host"/>
    <m/>
    <s v="Yes"/>
    <s v="No"/>
    <m/>
    <s v="Other"/>
    <m/>
    <s v="Lead Data Scientist"/>
    <x v="0"/>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x v="6"/>
    <x v="9"/>
    <m/>
    <m/>
    <x v="3"/>
    <s v="No"/>
    <s v="NF"/>
    <s v="NF"/>
    <s v="NF"/>
    <s v="NF"/>
    <m/>
    <m/>
    <m/>
    <m/>
    <m/>
    <m/>
    <m/>
    <m/>
    <m/>
    <m/>
    <m/>
    <x v="0"/>
    <m/>
    <m/>
    <m/>
    <m/>
    <m/>
    <m/>
    <m/>
    <m/>
    <m/>
    <m/>
    <m/>
    <m/>
    <m/>
    <m/>
    <x v="0"/>
    <m/>
    <m/>
    <m/>
    <m/>
    <m/>
    <m/>
    <m/>
    <m/>
    <m/>
    <m/>
    <m/>
    <m/>
    <m/>
    <m/>
    <m/>
    <m/>
    <m/>
    <m/>
    <m/>
    <x v="1"/>
    <s v="Didn’t take up"/>
    <m/>
    <m/>
    <m/>
    <m/>
    <m/>
    <m/>
    <m/>
    <m/>
    <m/>
    <s v="No"/>
    <s v=""/>
    <m/>
    <m/>
    <m/>
    <m/>
    <m/>
    <m/>
    <m/>
    <m/>
    <m/>
    <m/>
    <m/>
  </r>
  <r>
    <n v="22"/>
    <s v="C1/022"/>
    <s v="Theresa"/>
    <s v="Njeri"/>
    <s v="Kinyari"/>
    <x v="1"/>
    <x v="0"/>
    <x v="2"/>
    <x v="7"/>
    <m/>
    <m/>
    <x v="8"/>
    <m/>
    <s v="NF"/>
    <s v="NF"/>
    <s v="NF"/>
    <s v="NF"/>
    <m/>
    <m/>
    <m/>
    <m/>
    <m/>
    <m/>
    <m/>
    <m/>
    <m/>
    <m/>
    <m/>
    <x v="0"/>
    <d v="2011-11-18T00:00:00"/>
    <m/>
    <m/>
    <m/>
    <n v="0"/>
    <m/>
    <m/>
    <m/>
    <m/>
    <m/>
    <m/>
    <m/>
    <m/>
    <m/>
    <x v="0"/>
    <m/>
    <m/>
    <m/>
    <m/>
    <d v="2011-04-01T00:00:00"/>
    <m/>
    <m/>
    <m/>
    <m/>
    <m/>
    <m/>
    <m/>
    <m/>
    <m/>
    <m/>
    <m/>
    <m/>
    <m/>
    <m/>
    <x v="2"/>
    <s v="Terminated"/>
    <m/>
    <m/>
    <m/>
    <m/>
    <m/>
    <m/>
    <m/>
    <m/>
    <m/>
    <s v="No"/>
    <s v=""/>
    <m/>
    <m/>
    <m/>
    <m/>
    <m/>
    <m/>
    <m/>
    <m/>
    <m/>
    <m/>
    <s v="NF"/>
  </r>
  <r>
    <n v="23"/>
    <s v="C1/023"/>
    <s v="Peter "/>
    <s v="Mwamba "/>
    <s v="Maturi"/>
    <x v="0"/>
    <x v="0"/>
    <x v="2"/>
    <x v="7"/>
    <m/>
    <m/>
    <x v="6"/>
    <s v="Yes"/>
    <s v="NF"/>
    <s v="NF"/>
    <s v="NF"/>
    <s v="NF"/>
    <m/>
    <m/>
    <m/>
    <m/>
    <m/>
    <m/>
    <m/>
    <m/>
    <m/>
    <m/>
    <m/>
    <x v="0"/>
    <d v="2016-08-31T00:00:00"/>
    <m/>
    <m/>
    <m/>
    <n v="0"/>
    <m/>
    <m/>
    <m/>
    <m/>
    <m/>
    <m/>
    <m/>
    <m/>
    <m/>
    <x v="0"/>
    <m/>
    <m/>
    <m/>
    <m/>
    <d v="2011-04-01T00:00:00"/>
    <m/>
    <m/>
    <m/>
    <m/>
    <m/>
    <m/>
    <m/>
    <m/>
    <m/>
    <m/>
    <m/>
    <m/>
    <m/>
    <m/>
    <x v="2"/>
    <s v="Terminated"/>
    <m/>
    <m/>
    <m/>
    <m/>
    <m/>
    <m/>
    <m/>
    <m/>
    <m/>
    <s v="No"/>
    <s v=""/>
    <m/>
    <m/>
    <m/>
    <m/>
    <m/>
    <m/>
    <m/>
    <m/>
    <m/>
    <m/>
    <s v="NF"/>
  </r>
  <r>
    <n v="24"/>
    <s v="C1/024"/>
    <s v="Jaclkline"/>
    <s v="Halima"/>
    <s v="Mgumia"/>
    <x v="1"/>
    <x v="0"/>
    <x v="4"/>
    <x v="10"/>
    <m/>
    <m/>
    <x v="8"/>
    <m/>
    <s v="NF"/>
    <s v="NF"/>
    <s v="NF"/>
    <s v="NF"/>
    <m/>
    <m/>
    <m/>
    <m/>
    <m/>
    <m/>
    <m/>
    <m/>
    <m/>
    <m/>
    <m/>
    <x v="0"/>
    <d v="2012-12-31T00:00:00"/>
    <m/>
    <m/>
    <m/>
    <n v="0"/>
    <m/>
    <m/>
    <m/>
    <m/>
    <m/>
    <m/>
    <m/>
    <m/>
    <m/>
    <x v="0"/>
    <m/>
    <m/>
    <m/>
    <m/>
    <d v="2011-04-01T00:00:00"/>
    <m/>
    <m/>
    <m/>
    <m/>
    <m/>
    <m/>
    <m/>
    <m/>
    <m/>
    <m/>
    <m/>
    <m/>
    <m/>
    <m/>
    <x v="2"/>
    <s v="Terminated"/>
    <m/>
    <m/>
    <m/>
    <m/>
    <m/>
    <m/>
    <m/>
    <m/>
    <m/>
    <s v="No"/>
    <m/>
    <m/>
    <m/>
    <m/>
    <m/>
    <m/>
    <m/>
    <m/>
    <m/>
    <m/>
    <m/>
    <s v="NF"/>
  </r>
  <r>
    <n v="25"/>
    <s v="C1/025"/>
    <s v="Joseph "/>
    <m/>
    <s v="Matovu"/>
    <x v="0"/>
    <x v="0"/>
    <x v="7"/>
    <x v="11"/>
    <m/>
    <m/>
    <x v="8"/>
    <m/>
    <s v="NF"/>
    <s v="NF"/>
    <s v="NF"/>
    <s v="NF"/>
    <m/>
    <m/>
    <m/>
    <m/>
    <m/>
    <m/>
    <m/>
    <m/>
    <m/>
    <m/>
    <m/>
    <x v="0"/>
    <m/>
    <m/>
    <m/>
    <m/>
    <n v="0"/>
    <m/>
    <m/>
    <m/>
    <m/>
    <m/>
    <m/>
    <m/>
    <m/>
    <m/>
    <x v="0"/>
    <m/>
    <m/>
    <m/>
    <m/>
    <d v="2011-04-01T00:00:00"/>
    <m/>
    <m/>
    <m/>
    <m/>
    <m/>
    <m/>
    <m/>
    <m/>
    <m/>
    <m/>
    <m/>
    <m/>
    <m/>
    <m/>
    <x v="1"/>
    <s v="Didn’t take up"/>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x v="1"/>
    <m/>
    <s v="Prof. Odunayo Moronfoluwa Oluwatosin"/>
    <s v="Prof. Omotade Olayemi Olufemi-Julius"/>
    <m/>
    <n v="2"/>
    <s v="Home"/>
    <s v="Home"/>
    <m/>
    <s v="Yes"/>
    <s v="No"/>
    <m/>
    <s v="Academic"/>
    <s v="Assistant Lecturer"/>
    <m/>
    <x v="0"/>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x v="1"/>
    <m/>
    <s v="Dr. Angela Chimwaza"/>
    <s v="Dr. Adamson Muula"/>
    <m/>
    <n v="2"/>
    <s v="Home"/>
    <s v="Home"/>
    <m/>
    <s v="Yes"/>
    <s v="Yes"/>
    <m/>
    <s v="Academic"/>
    <s v="Project Coordinator"/>
    <s v="Associate Professor"/>
    <x v="1"/>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x v="1"/>
    <m/>
    <s v="Wilson Mandala"/>
    <s v="Dr. Lucy Namkinga"/>
    <m/>
    <n v="2"/>
    <s v="Home"/>
    <s v="Other"/>
    <m/>
    <s v="Yes"/>
    <s v="Yes"/>
    <m/>
    <s v="Academic"/>
    <s v="Lecturer"/>
    <s v="Associate Professor"/>
    <x v="1"/>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x v="1"/>
    <m/>
    <s v="Prof. Odipo Osano"/>
    <s v="Prof Rafael Carel"/>
    <m/>
    <n v="2"/>
    <s v="Other "/>
    <s v="Other"/>
    <m/>
    <s v="No"/>
    <s v="No"/>
    <m/>
    <s v="Academic"/>
    <s v="Senior Lecturer"/>
    <s v="Associate Professor"/>
    <x v="1"/>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x v="4"/>
    <x v="10"/>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x v="1"/>
    <m/>
    <s v="Dr. Lawrence Ikamari"/>
    <s v="Dr. Alfred Agwanda Otieno"/>
    <m/>
    <n v="2"/>
    <s v="Host"/>
    <s v="Host"/>
    <m/>
    <s v="Yes"/>
    <s v="Yes"/>
    <m/>
    <s v="Researcher"/>
    <s v="Assistant Lecturer"/>
    <s v="Lecturer"/>
    <x v="2"/>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x v="7"/>
    <x v="11"/>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x v="1"/>
    <m/>
    <s v="Dr. James Ntozi"/>
    <s v="Dr. Betty Kwagala"/>
    <m/>
    <n v="2"/>
    <s v="Home"/>
    <s v="Home"/>
    <m/>
    <s v="Yes"/>
    <s v="No"/>
    <m/>
    <s v="Academic"/>
    <s v="Assistant Lecturer"/>
    <s v="Senior Lecturer"/>
    <x v="1"/>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x v="1"/>
    <m/>
    <s v="Prof. Elijah Afolabi Bamgboye"/>
    <m/>
    <m/>
    <n v="1"/>
    <s v="Home"/>
    <m/>
    <m/>
    <s v="Yes"/>
    <m/>
    <m/>
    <s v="Academic"/>
    <s v="Lecturer II "/>
    <s v="Senior Lecturer"/>
    <x v="1"/>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x v="7"/>
    <x v="11"/>
    <s v="Epidemiology"/>
    <m/>
    <x v="9"/>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x v="1"/>
    <m/>
    <s v="Dr. Enock Matovu"/>
    <s v="Dr. Jean Langhorne"/>
    <m/>
    <n v="2"/>
    <s v="Home"/>
    <s v="Other"/>
    <m/>
    <s v="Yes"/>
    <s v="No"/>
    <m/>
    <s v="Academic"/>
    <s v="Teaching Assistant"/>
    <m/>
    <x v="0"/>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x v="1"/>
    <m/>
    <s v="Dr. Wilson Mandala"/>
    <s v="Dr. Adam Cunningham"/>
    <s v="Cal MacLennan"/>
    <n v="3"/>
    <s v="Home"/>
    <s v="Other"/>
    <m/>
    <s v="Yes"/>
    <s v="No"/>
    <m/>
    <m/>
    <s v="Research Scientist"/>
    <s v="Laboratory Director"/>
    <x v="1"/>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2"/>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x v="1"/>
    <m/>
    <s v="Dr. Moses Ngware"/>
    <s v="Dr. Caroline Kabiru"/>
    <s v="Dr. Kandala Ngianga"/>
    <n v="3"/>
    <s v="Home"/>
    <s v="Home"/>
    <s v="Other"/>
    <s v="Yes"/>
    <s v="Yes"/>
    <s v="No"/>
    <s v="Researcher"/>
    <s v="Data Analyst"/>
    <s v="Director Research at Zizi Afrique_x000a_"/>
    <x v="1"/>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x v="1"/>
    <m/>
    <s v="Dr. Lawrence Ikamari"/>
    <s v="Dr. Murungaru Kimani"/>
    <m/>
    <n v="2"/>
    <s v="Home"/>
    <s v="Home"/>
    <m/>
    <s v="Yes"/>
    <s v="No"/>
    <m/>
    <s v="Academic"/>
    <m/>
    <m/>
    <x v="0"/>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x v="1"/>
    <m/>
    <s v="Prof. Peter O. Ogunjuyigbe"/>
    <s v="Ambrose Akinlo"/>
    <m/>
    <n v="2"/>
    <s v="Home"/>
    <m/>
    <m/>
    <s v="Yes"/>
    <m/>
    <m/>
    <s v="Academic"/>
    <s v="Lecturer II"/>
    <s v="Senior Lecturer"/>
    <x v="1"/>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x v="1"/>
    <m/>
    <s v="Dr. Roseangela Nwuba"/>
    <m/>
    <m/>
    <n v="1"/>
    <s v="Home"/>
    <m/>
    <m/>
    <s v="Yes"/>
    <m/>
    <m/>
    <s v="Academic"/>
    <m/>
    <s v="Lecturer"/>
    <x v="0"/>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x v="1"/>
    <m/>
    <s v="Prof. Ebrahim Momoniat"/>
    <s v="Prof. Shirley Abelman"/>
    <s v="Prof. Jean M. Tchuenche"/>
    <n v="3"/>
    <s v="Other "/>
    <s v="Other "/>
    <s v="Other "/>
    <s v="No"/>
    <s v="No"/>
    <s v="No"/>
    <s v="Academic"/>
    <s v="Lecturer"/>
    <s v="Lecturer"/>
    <x v="2"/>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x v="1"/>
    <d v="2025-03-25T00:00:00"/>
    <s v="Prof. Mbambo-Kekana Nonceba Priscilla"/>
    <s v="Dr. Hellen Myezwa"/>
    <s v="Dr. Kerith Aginsky"/>
    <n v="3"/>
    <s v="Other "/>
    <s v="Home"/>
    <s v="Home/ Host"/>
    <s v="Yes"/>
    <s v="Yes"/>
    <s v="Yes"/>
    <s v="Academic"/>
    <s v="Lecturer"/>
    <m/>
    <x v="0"/>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x v="7"/>
    <x v="11"/>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x v="1"/>
    <m/>
    <s v="Dr. Daniel Kabonge Kaye"/>
    <s v="Dr. Noah Kiwanuka"/>
    <s v="Prof. Fred Wabwire-Mangen"/>
    <n v="3"/>
    <s v="Home"/>
    <s v="Home"/>
    <s v="Home/ Host"/>
    <s v="Yes"/>
    <s v="No"/>
    <s v="No"/>
    <s v="Academic"/>
    <s v="Lecturer"/>
    <s v="Lecturer"/>
    <x v="2"/>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x v="7"/>
    <x v="11"/>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x v="1"/>
    <m/>
    <s v="Dr. Nazarius Mbona Tumwesigye"/>
    <s v="Dr. Florence Mirembe"/>
    <s v="Dr. Daniel Kabonge Kaye"/>
    <n v="3"/>
    <s v="Home"/>
    <s v="Home"/>
    <s v="Home/ Host"/>
    <s v="Yes"/>
    <s v="No"/>
    <s v="Yes"/>
    <m/>
    <s v="Lecturer"/>
    <s v="Senior Lecturer"/>
    <x v="1"/>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x v="1"/>
    <d v="2025-03-25T00:00:00"/>
    <s v="Dr. Tobias Chirwa"/>
    <s v="Dr. Patrick MacPhail"/>
    <s v="Prof. Ian M. Sanne"/>
    <n v="3"/>
    <s v="Home"/>
    <s v="Home"/>
    <s v="Home/ Host"/>
    <s v="Yes"/>
    <s v="No"/>
    <s v="No"/>
    <s v="Researcher"/>
    <s v="Joint Faculty"/>
    <m/>
    <x v="0"/>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x v="2"/>
    <x v="7"/>
    <m/>
    <m/>
    <x v="3"/>
    <s v="No"/>
    <s v="NF"/>
    <s v="NF"/>
    <s v="NF"/>
    <s v="NF"/>
    <m/>
    <m/>
    <m/>
    <m/>
    <m/>
    <m/>
    <m/>
    <m/>
    <m/>
    <n v="4"/>
    <m/>
    <x v="1"/>
    <d v="2016-10-19T00:00:00"/>
    <m/>
    <m/>
    <m/>
    <n v="0"/>
    <m/>
    <m/>
    <m/>
    <m/>
    <m/>
    <m/>
    <m/>
    <m/>
    <m/>
    <x v="0"/>
    <m/>
    <m/>
    <m/>
    <m/>
    <d v="2012-03-01T00:00:00"/>
    <m/>
    <m/>
    <m/>
    <m/>
    <m/>
    <m/>
    <m/>
    <m/>
    <m/>
    <m/>
    <m/>
    <m/>
    <m/>
    <m/>
    <x v="2"/>
    <s v="Terminated"/>
    <m/>
    <m/>
    <m/>
    <m/>
    <m/>
    <m/>
    <m/>
    <m/>
    <m/>
    <s v="No"/>
    <m/>
    <m/>
    <m/>
    <m/>
    <m/>
    <m/>
    <m/>
    <m/>
    <m/>
    <m/>
    <m/>
    <s v="WT"/>
  </r>
  <r>
    <n v="45"/>
    <s v="C2/020"/>
    <s v="Phanuel"/>
    <s v="Humphrey Jacob"/>
    <s v="Shao"/>
    <x v="0"/>
    <x v="1"/>
    <x v="4"/>
    <x v="4"/>
    <m/>
    <s v="TB Clinic"/>
    <x v="1"/>
    <s v="No"/>
    <s v="NF"/>
    <s v="NF"/>
    <s v="NF"/>
    <s v="NF"/>
    <s v="hshao@cartafrica.org"/>
    <s v="humphreyshao@gmail.com"/>
    <m/>
    <m/>
    <m/>
    <m/>
    <m/>
    <m/>
    <m/>
    <n v="22.5"/>
    <m/>
    <x v="1"/>
    <d v="2016-01-11T00:00:00"/>
    <m/>
    <m/>
    <m/>
    <n v="0"/>
    <m/>
    <m/>
    <m/>
    <m/>
    <m/>
    <m/>
    <m/>
    <m/>
    <m/>
    <x v="0"/>
    <m/>
    <m/>
    <m/>
    <m/>
    <d v="2012-03-01T00:00:00"/>
    <m/>
    <m/>
    <m/>
    <m/>
    <m/>
    <m/>
    <m/>
    <m/>
    <m/>
    <m/>
    <m/>
    <m/>
    <m/>
    <m/>
    <x v="2"/>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x v="2"/>
    <m/>
    <s v="Oyedunni Arulogun"/>
    <s v="PROF Oye Gureje"/>
    <m/>
    <n v="2"/>
    <s v="Home"/>
    <m/>
    <m/>
    <s v="Yes"/>
    <m/>
    <m/>
    <s v="Other"/>
    <s v="Principal Social Worker 1"/>
    <s v="Lecturer "/>
    <x v="1"/>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x v="2"/>
    <m/>
    <s v="Prof. Nyagol Akelo Joshua"/>
    <s v="Prof. Jaoko Walter"/>
    <m/>
    <n v="2"/>
    <s v="Home"/>
    <m/>
    <m/>
    <s v="Yes"/>
    <m/>
    <m/>
    <s v="Academic"/>
    <m/>
    <s v="Lecturer"/>
    <x v="1"/>
    <m/>
    <s v="NF"/>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x v="2"/>
    <m/>
    <s v="Grace Omoni"/>
    <s v="Prof Isaac Nyamongo"/>
    <s v="Dr Sabina Wakasiaka"/>
    <n v="3"/>
    <s v="Home"/>
    <s v="Home"/>
    <s v="Home"/>
    <s v="Yes"/>
    <s v="No"/>
    <s v="No"/>
    <s v="Other"/>
    <s v="Part Time Lecturer"/>
    <s v="Post Doc Research Fellow"/>
    <x v="1"/>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x v="2"/>
    <m/>
    <s v="Olayemi Omotade"/>
    <m/>
    <m/>
    <n v="1"/>
    <s v="Home"/>
    <m/>
    <m/>
    <s v="Yes"/>
    <m/>
    <m/>
    <s v="Academic"/>
    <s v="Senior Research Fellow"/>
    <s v="Senior Medical Research Fellow"/>
    <x v="2"/>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x v="7"/>
    <x v="11"/>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x v="2"/>
    <m/>
    <s v="Prof. Matovu Enock"/>
    <s v="Dr. Vincent Pius Alibu"/>
    <m/>
    <n v="2"/>
    <s v="Home"/>
    <m/>
    <m/>
    <s v="Yes"/>
    <m/>
    <m/>
    <s v="Academic"/>
    <s v="Assistant Lecturer"/>
    <s v="Lecturer"/>
    <x v="1"/>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x v="2"/>
    <m/>
    <s v="Pascal Mathanga"/>
    <m/>
    <m/>
    <n v="1"/>
    <s v="Home"/>
    <m/>
    <m/>
    <s v="Yes"/>
    <m/>
    <m/>
    <s v="Academic"/>
    <s v="Part Time Senior Lecturer"/>
    <s v="Part Time Senior Lecturer"/>
    <x v="2"/>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x v="2"/>
    <m/>
    <s v="Prof. Adegoke Aremu Olajire"/>
    <m/>
    <m/>
    <n v="1"/>
    <s v="Home"/>
    <m/>
    <m/>
    <s v="Yes"/>
    <m/>
    <m/>
    <s v="Academic"/>
    <s v="Lecturer"/>
    <s v="Senior Lecturer"/>
    <x v="1"/>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x v="2"/>
    <m/>
    <s v="Wilson Mandala"/>
    <m/>
    <m/>
    <n v="1"/>
    <s v="Home"/>
    <m/>
    <m/>
    <s v="Yes"/>
    <m/>
    <m/>
    <s v="Academic"/>
    <s v="PhD Student"/>
    <s v="Lecturer"/>
    <x v="1"/>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x v="2"/>
    <m/>
    <s v="Jamin Masinde"/>
    <s v="Dr. Harrison Maithya"/>
    <m/>
    <n v="2"/>
    <s v="Home"/>
    <s v="Home"/>
    <m/>
    <s v="Yes"/>
    <s v="Yes"/>
    <m/>
    <s v="Academic"/>
    <s v="Lecturer"/>
    <m/>
    <x v="0"/>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x v="2"/>
    <m/>
    <s v="Maria Elizabeth Rabe"/>
    <m/>
    <m/>
    <n v="1"/>
    <s v="Other "/>
    <m/>
    <m/>
    <s v="No"/>
    <m/>
    <m/>
    <s v="Other"/>
    <s v="M&amp;E Technical Specialist - Wits"/>
    <s v="Program Manager"/>
    <x v="1"/>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x v="2"/>
    <m/>
    <s v="Prof Mukwa Wekesa Christopher"/>
    <s v="Dr. Wanyonyi Wamamili David"/>
    <m/>
    <n v="2"/>
    <s v="Host"/>
    <m/>
    <m/>
    <s v="Yes"/>
    <m/>
    <m/>
    <s v="Academic"/>
    <s v="Assistant Lecturer"/>
    <s v="Assistant Lecturer"/>
    <x v="2"/>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x v="2"/>
    <m/>
    <s v="Prof. Paul Omondi"/>
    <s v="Prof. Beneah D. O. Odhiambo"/>
    <m/>
    <n v="2"/>
    <s v="Home"/>
    <m/>
    <m/>
    <s v="Yes"/>
    <m/>
    <m/>
    <s v="Academic"/>
    <s v="Assistant Lecturer"/>
    <s v="Senior Lecturer"/>
    <x v="1"/>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x v="2"/>
    <m/>
    <s v="Olaogun Adenike Ayobola"/>
    <m/>
    <m/>
    <n v="1"/>
    <s v="Home"/>
    <m/>
    <m/>
    <s v="Yes"/>
    <m/>
    <m/>
    <s v="Academic"/>
    <s v="Lecturer II"/>
    <s v="Senior Lecturer"/>
    <x v="1"/>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x v="2"/>
    <m/>
    <s v="Anne Wanjiru Mwangi"/>
    <m/>
    <m/>
    <n v="1"/>
    <s v="Home"/>
    <m/>
    <m/>
    <s v="Yes"/>
    <m/>
    <m/>
    <s v="Academic"/>
    <s v="Assistant Lecturer"/>
    <s v="Lecturer"/>
    <x v="1"/>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x v="2"/>
    <m/>
    <s v="Emeritus Professor Gilbert Leah"/>
    <m/>
    <m/>
    <n v="1"/>
    <s v="Host"/>
    <m/>
    <m/>
    <s v="No"/>
    <m/>
    <m/>
    <s v="Academic"/>
    <s v="Lecturer II"/>
    <s v="Professor"/>
    <x v="1"/>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7"/>
    <x v="11"/>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x v="2"/>
    <m/>
    <s v="Monica Chibita"/>
    <s v="Fred Ntoni Nuwaha"/>
    <m/>
    <n v="2"/>
    <s v="Other "/>
    <s v="Home"/>
    <m/>
    <s v="No"/>
    <m/>
    <m/>
    <s v="Administrative"/>
    <s v="Assistant Lecturer"/>
    <m/>
    <x v="0"/>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x v="2"/>
    <d v="2025-03-25T00:00:00"/>
    <s v="Sinead-Delany Moretlwe"/>
    <s v="Prof Alain Labrique"/>
    <m/>
    <n v="2"/>
    <s v="Home"/>
    <s v="Other"/>
    <m/>
    <s v="Yes"/>
    <s v="No"/>
    <m/>
    <s v="Academic"/>
    <s v="Researcher"/>
    <m/>
    <x v="0"/>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x v="2"/>
    <m/>
    <s v="Bisiriyu Adeleke Luqman"/>
    <s v="Dr. BAMIWUYE, Samson Olusina "/>
    <m/>
    <n v="2"/>
    <s v="Home"/>
    <s v="Home"/>
    <m/>
    <s v="Yes"/>
    <s v="Yes"/>
    <m/>
    <s v="Academic"/>
    <s v="Lecturer II"/>
    <s v="Professor"/>
    <x v="1"/>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x v="2"/>
    <m/>
    <s v="Iyabo Mabawonku"/>
    <m/>
    <m/>
    <n v="1"/>
    <s v="Home"/>
    <m/>
    <m/>
    <s v="Yes"/>
    <m/>
    <m/>
    <s v="Academic"/>
    <s v="Librarian II"/>
    <s v="Senior Librarian_x000a_"/>
    <x v="1"/>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10"/>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x v="1"/>
    <m/>
    <s v="Nkwengulila Gamba"/>
    <s v="DR SYLVESTER LYANTAGAYE"/>
    <m/>
    <n v="2"/>
    <s v="Home"/>
    <s v="Home"/>
    <m/>
    <s v="Yes"/>
    <s v="No"/>
    <m/>
    <s v="Academic"/>
    <s v="Assistant Lecturer"/>
    <s v="Lecturer"/>
    <x v="1"/>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x v="2"/>
    <m/>
    <s v="Peter M. Gatongi"/>
    <s v="Prof Odipo Osano"/>
    <m/>
    <n v="2"/>
    <s v="Home"/>
    <s v="Other"/>
    <m/>
    <n v="2013"/>
    <m/>
    <m/>
    <m/>
    <s v="Assistant Lecturer"/>
    <m/>
    <x v="0"/>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x v="2"/>
    <m/>
    <s v="Dr. Chisomo Msefula"/>
    <s v="Dr. Bagrey Ngwira"/>
    <m/>
    <n v="2"/>
    <s v="Home"/>
    <s v="Home"/>
    <m/>
    <s v="No"/>
    <s v="No"/>
    <m/>
    <s v="Academic"/>
    <s v="Lecturer"/>
    <s v="Associate Professor"/>
    <x v="1"/>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x v="1"/>
    <x v="1"/>
    <m/>
    <m/>
    <x v="5"/>
    <s v="Yes"/>
    <s v="NF"/>
    <s v="NF"/>
    <s v="NF"/>
    <s v="NF"/>
    <m/>
    <m/>
    <m/>
    <m/>
    <m/>
    <m/>
    <m/>
    <m/>
    <m/>
    <m/>
    <m/>
    <x v="2"/>
    <m/>
    <m/>
    <m/>
    <m/>
    <n v="0"/>
    <m/>
    <m/>
    <m/>
    <m/>
    <m/>
    <m/>
    <m/>
    <m/>
    <m/>
    <x v="0"/>
    <m/>
    <m/>
    <m/>
    <m/>
    <d v="2013-03-01T00:00:00"/>
    <m/>
    <m/>
    <m/>
    <m/>
    <m/>
    <m/>
    <m/>
    <m/>
    <m/>
    <m/>
    <m/>
    <m/>
    <m/>
    <m/>
    <x v="1"/>
    <s v="Didn’t take up"/>
    <m/>
    <m/>
    <m/>
    <m/>
    <m/>
    <m/>
    <m/>
    <m/>
    <m/>
    <s v="No"/>
    <m/>
    <m/>
    <m/>
    <m/>
    <m/>
    <m/>
    <m/>
    <m/>
    <m/>
    <m/>
    <m/>
    <s v="NF"/>
  </r>
  <r>
    <n v="70"/>
    <s v="C3/024"/>
    <s v="Steven"/>
    <m/>
    <s v="Pentz"/>
    <x v="0"/>
    <x v="2"/>
    <x v="5"/>
    <x v="6"/>
    <m/>
    <m/>
    <x v="3"/>
    <s v="No"/>
    <s v="NF"/>
    <s v="NF"/>
    <s v="NF"/>
    <s v="NF"/>
    <m/>
    <m/>
    <m/>
    <m/>
    <m/>
    <m/>
    <m/>
    <m/>
    <m/>
    <m/>
    <m/>
    <x v="2"/>
    <d v="2014-12-31T00:00:00"/>
    <m/>
    <m/>
    <m/>
    <n v="0"/>
    <m/>
    <m/>
    <m/>
    <m/>
    <m/>
    <m/>
    <m/>
    <m/>
    <m/>
    <x v="0"/>
    <m/>
    <m/>
    <m/>
    <m/>
    <d v="2013-03-01T00:00:00"/>
    <m/>
    <m/>
    <m/>
    <m/>
    <m/>
    <m/>
    <m/>
    <m/>
    <m/>
    <m/>
    <m/>
    <m/>
    <m/>
    <m/>
    <x v="2"/>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x v="3"/>
    <m/>
    <s v="Prof wanbii Kiai"/>
    <s v="Dr  Ndei Ndati"/>
    <m/>
    <n v="2"/>
    <s v="Host"/>
    <m/>
    <m/>
    <s v="Yes"/>
    <m/>
    <m/>
    <s v="Academic"/>
    <s v="Librarian II"/>
    <s v="Lecturer II"/>
    <x v="1"/>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x v="3"/>
    <m/>
    <s v="Sinead Delany - Moretlwe"/>
    <m/>
    <m/>
    <n v="1"/>
    <s v="Home"/>
    <m/>
    <m/>
    <s v="Yes"/>
    <m/>
    <m/>
    <s v="Researcher"/>
    <s v="Researcher"/>
    <s v="Epidemiologist"/>
    <x v="0"/>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x v="7"/>
    <x v="11"/>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x v="3"/>
    <m/>
    <s v="Assoc. Prof. Francis Ejobi"/>
    <s v="Prof MUYANJA Charles"/>
    <s v="Dr. Naigaga Irene"/>
    <n v="3"/>
    <s v="Home"/>
    <m/>
    <m/>
    <s v="No"/>
    <m/>
    <m/>
    <s v="Academic"/>
    <s v="Assistant Lecturer"/>
    <s v="Assistant Lecturer"/>
    <x v="2"/>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x v="3"/>
    <m/>
    <s v="Ukpong Morenike"/>
    <s v="Harrison Abigail"/>
    <m/>
    <n v="2"/>
    <s v="Home"/>
    <m/>
    <m/>
    <s v="Yes"/>
    <m/>
    <m/>
    <s v="Academic"/>
    <s v="Lecturer"/>
    <s v="Associate Professor"/>
    <x v="1"/>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x v="3"/>
    <m/>
    <s v="Prof. Ajayi Ikeoluwapo"/>
    <s v="Prof Baiyeroju Aderonke"/>
    <m/>
    <n v="2"/>
    <s v="Home"/>
    <m/>
    <m/>
    <s v="Yes"/>
    <m/>
    <m/>
    <s v="Academic"/>
    <s v="Lecturer"/>
    <s v="Associate Professor"/>
    <x v="1"/>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x v="7"/>
    <x v="11"/>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x v="3"/>
    <m/>
    <s v="Prof. Ngianga Kandala Bakwin"/>
    <s v="Dr. Henry Wamani"/>
    <s v="Dr. Elizabeth Ekirapa-Kiracho"/>
    <n v="3"/>
    <s v="Host"/>
    <m/>
    <m/>
    <s v="Yes"/>
    <m/>
    <m/>
    <s v="Academic"/>
    <s v="Assistant Lecturer"/>
    <s v="Assistant Lecturer"/>
    <x v="2"/>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x v="3"/>
    <m/>
    <s v="Prof W Kogi-Makau"/>
    <s v="Prof Grace A. Ettyang "/>
    <s v="Dr Charkes O Kimamo"/>
    <n v="2"/>
    <s v="Host"/>
    <m/>
    <m/>
    <s v="Yes"/>
    <m/>
    <m/>
    <s v="Academic"/>
    <s v="Administrator"/>
    <s v="Lecturer"/>
    <x v="1"/>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x v="3"/>
    <m/>
    <s v="Prof. Alex van den Heever"/>
    <m/>
    <m/>
    <n v="1"/>
    <s v="Home"/>
    <m/>
    <m/>
    <s v="No"/>
    <m/>
    <m/>
    <s v="Academic"/>
    <s v="Lecturer"/>
    <m/>
    <x v="0"/>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x v="3"/>
    <m/>
    <s v="Prof. Omu Anzala"/>
    <m/>
    <m/>
    <n v="1"/>
    <s v="Home"/>
    <m/>
    <m/>
    <s v="Yes"/>
    <m/>
    <m/>
    <s v="Academic"/>
    <s v="Tutorial Fellow"/>
    <s v="Tutorial Fellow"/>
    <x v="0"/>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x v="3"/>
    <m/>
    <s v="Prof  Umar Eric "/>
    <s v="Prof Griffiths Frances"/>
    <s v="Prof Van den Berg  Marrit"/>
    <n v="3"/>
    <s v="Home"/>
    <m/>
    <m/>
    <s v="Yes"/>
    <m/>
    <m/>
    <s v="Researcher"/>
    <s v="Research Administrator"/>
    <s v="Research and Policy Analyst"/>
    <x v="1"/>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x v="7"/>
    <x v="11"/>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x v="3"/>
    <m/>
    <s v="Dr. Mags Beksinska"/>
    <m/>
    <m/>
    <n v="1"/>
    <s v="Host"/>
    <m/>
    <m/>
    <s v="Yes"/>
    <m/>
    <m/>
    <s v="Researcher"/>
    <s v="Researcher"/>
    <s v="Director of Research"/>
    <x v="0"/>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x v="3"/>
    <m/>
    <s v="Prof. Charles Owour Olungah"/>
    <s v="Dr. Tom Ondicho"/>
    <m/>
    <n v="2"/>
    <s v="Host"/>
    <m/>
    <m/>
    <s v="Yes"/>
    <m/>
    <m/>
    <s v="Academic"/>
    <s v="Assistant Lecturer"/>
    <s v="Lecturer"/>
    <x v="1"/>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x v="7"/>
    <x v="11"/>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x v="3"/>
    <m/>
    <s v="Prof. Freddie Ssemgooba"/>
    <s v="Prof Sara Bennett"/>
    <m/>
    <n v="2"/>
    <s v="Home"/>
    <m/>
    <m/>
    <s v="Yes"/>
    <m/>
    <m/>
    <s v="Academic"/>
    <s v="Assistant Registrar"/>
    <s v="Post Doc Research Fellow"/>
    <x v="1"/>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x v="3"/>
    <m/>
    <s v="Distinguished Proffesor, Lenore Manderson"/>
    <s v="Associated Prof. Ladislaus Mnyone"/>
    <s v="Distinguished Professor. Moureen Coetzee"/>
    <n v="3"/>
    <s v="Home"/>
    <m/>
    <m/>
    <s v="Yes"/>
    <m/>
    <m/>
    <s v="Researcher"/>
    <s v="Research Officer"/>
    <s v="Research Scientist"/>
    <x v="1"/>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x v="3"/>
    <m/>
    <s v="Prof. Nilesh B. Patel"/>
    <s v="Prof. Kihumbu Thairu"/>
    <m/>
    <n v="2"/>
    <s v="Host"/>
    <m/>
    <m/>
    <s v="Yes"/>
    <m/>
    <m/>
    <s v="Academic"/>
    <s v="Graduate Assistant"/>
    <s v="Lecturer"/>
    <x v="1"/>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x v="3"/>
    <m/>
    <s v="Mabel Nangami"/>
    <m/>
    <m/>
    <n v="1"/>
    <s v="Home"/>
    <m/>
    <m/>
    <s v="No"/>
    <m/>
    <m/>
    <s v="Academic"/>
    <s v="Assistant Lecturer"/>
    <s v="Lecturer"/>
    <x v="1"/>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x v="3"/>
    <m/>
    <s v="Dr. Peter Waiswa"/>
    <m/>
    <m/>
    <n v="1"/>
    <s v="Host"/>
    <m/>
    <m/>
    <s v="Yes"/>
    <m/>
    <m/>
    <s v="Academic"/>
    <s v="Lecturer"/>
    <s v="CEO"/>
    <x v="1"/>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x v="3"/>
    <d v="2020-02-06T00:00:00"/>
    <s v="Professor Amadi O. Ihunwo "/>
    <m/>
    <m/>
    <n v="1"/>
    <s v="Other "/>
    <m/>
    <m/>
    <s v="Yes"/>
    <m/>
    <m/>
    <s v="Academic"/>
    <s v="Lecturer"/>
    <m/>
    <x v="0"/>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x v="4"/>
    <x v="10"/>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x v="3"/>
    <m/>
    <s v="Prof. Jangawe Msuya"/>
    <m/>
    <m/>
    <n v="1"/>
    <s v="Home"/>
    <m/>
    <m/>
    <s v="No"/>
    <m/>
    <m/>
    <s v="Researcher"/>
    <s v="Assistant Lecturer"/>
    <s v="Senior Lecturer"/>
    <x v="1"/>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2"/>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x v="3"/>
    <m/>
    <s v="Prof Manderson Lenore"/>
    <s v="Prof Musenge Eustasius"/>
    <s v="Dr Achia Thomas"/>
    <n v="3"/>
    <s v="Host"/>
    <m/>
    <m/>
    <s v="Yes"/>
    <m/>
    <m/>
    <s v="Researcher"/>
    <s v="Statistical Data Analyst"/>
    <s v="Consultant"/>
    <x v="2"/>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x v="3"/>
    <m/>
    <s v="Professor Funmi Togonu-Bickersteth"/>
    <m/>
    <m/>
    <n v="1"/>
    <s v="Home"/>
    <m/>
    <m/>
    <s v="Yes"/>
    <m/>
    <m/>
    <s v="Academic"/>
    <s v="Junior Research Fellow"/>
    <m/>
    <x v="0"/>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x v="3"/>
    <m/>
    <s v="Professor Edwell Kaseke"/>
    <s v="Professor Edmarie Pretorius"/>
    <m/>
    <n v="2"/>
    <s v="Home"/>
    <m/>
    <m/>
    <s v="Yes"/>
    <m/>
    <m/>
    <s v="Academic"/>
    <s v="Tutor"/>
    <s v="Senior Lecturer"/>
    <x v="1"/>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x v="3"/>
    <m/>
    <s v="Prof. Mwangi Julius "/>
    <m/>
    <m/>
    <n v="1"/>
    <s v="Home"/>
    <m/>
    <m/>
    <s v="Yes"/>
    <m/>
    <m/>
    <s v="Academic"/>
    <s v="Graduate Assistant"/>
    <s v="Lecturer"/>
    <x v="0"/>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x v="4"/>
    <x v="10"/>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x v="3"/>
    <m/>
    <s v="Dr Benson Alfred Bana"/>
    <s v="Professor/Kessy/Thebald/Ambrose"/>
    <m/>
    <n v="2"/>
    <s v="Home"/>
    <m/>
    <m/>
    <s v="Yes"/>
    <m/>
    <m/>
    <s v="Academic"/>
    <s v="Assistant Lecturer"/>
    <s v="Lecturer"/>
    <x v="1"/>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x v="3"/>
    <m/>
    <s v="Prof Irinoye  Oladunni Omolola"/>
    <m/>
    <m/>
    <n v="1"/>
    <s v="Home"/>
    <m/>
    <m/>
    <s v="Yes"/>
    <m/>
    <m/>
    <s v="Academic"/>
    <s v="Lecturer II"/>
    <s v="Senior Lecturer"/>
    <x v="1"/>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x v="3"/>
    <m/>
    <s v="Mary Kawonga"/>
    <m/>
    <m/>
    <n v="1"/>
    <s v="Other "/>
    <m/>
    <m/>
    <s v="No"/>
    <m/>
    <m/>
    <s v="Academic"/>
    <s v="Lecturer I"/>
    <s v="Senior Lecturer"/>
    <x v="1"/>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x v="3"/>
    <m/>
    <s v="Prof. Lenore Manderson"/>
    <m/>
    <m/>
    <n v="1"/>
    <s v="Home"/>
    <m/>
    <m/>
    <s v="Yes"/>
    <m/>
    <m/>
    <s v="Academic"/>
    <s v="Lecturer"/>
    <s v="Senior Lecturer"/>
    <x v="2"/>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x v="8"/>
    <x v="12"/>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x v="4"/>
    <m/>
    <s v="DonatienBeguy, PhD"/>
    <s v="Elizabeth Kimani, PhD"/>
    <s v="Sharon Fonn"/>
    <n v="3"/>
    <s v="Home"/>
    <s v="Home"/>
    <s v="Host"/>
    <s v="Yes"/>
    <s v="No"/>
    <s v="Yes"/>
    <s v="Researcher"/>
    <s v="Senior Research Officer"/>
    <s v="Research Scientist"/>
    <x v="1"/>
    <s v="Head, APHRC West Africa Region Office"/>
    <s v="APHRC Sen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x v="4"/>
    <m/>
    <s v="Dr. Ruth J. Tubey"/>
    <s v="Dr. Alice Kurgat"/>
    <m/>
    <n v="2"/>
    <s v="Host"/>
    <s v="Host"/>
    <m/>
    <s v="Yes"/>
    <s v="No"/>
    <m/>
    <s v="Academic"/>
    <s v="Assistant Lecturer"/>
    <s v="Senior Lecturer"/>
    <x v="1"/>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x v="4"/>
    <m/>
    <s v="Prof. Oluwafemi N. Mimiko"/>
    <s v="Dr. A. A. E Olaogun"/>
    <m/>
    <n v="2"/>
    <s v="Home"/>
    <s v="Home"/>
    <m/>
    <s v="No"/>
    <s v="Yes"/>
    <m/>
    <s v="Academic"/>
    <s v="Lecturer II"/>
    <s v="Senior Lecturer"/>
    <x v="1"/>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x v="4"/>
    <m/>
    <s v="Dr. Jude Igumbor"/>
    <s v="Prof. Magnus Hakeburg"/>
    <m/>
    <n v="2"/>
    <s v="Home"/>
    <s v="Other"/>
    <m/>
    <s v="Yes"/>
    <s v="No"/>
    <m/>
    <s v="Academic"/>
    <m/>
    <s v="Lecturer"/>
    <x v="0"/>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x v="4"/>
    <m/>
    <s v="Dr. Oyediran Oyewole"/>
    <s v="Sharon Fonn"/>
    <m/>
    <n v="2"/>
    <s v="Home"/>
    <s v="Host"/>
    <m/>
    <s v="Yes"/>
    <s v="Yes"/>
    <m/>
    <s v="Academic"/>
    <m/>
    <m/>
    <x v="0"/>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x v="4"/>
    <m/>
    <s v="Fredros Okumu"/>
    <m/>
    <m/>
    <n v="1"/>
    <s v="Home"/>
    <m/>
    <m/>
    <s v="Yes"/>
    <m/>
    <m/>
    <s v="Researcher"/>
    <s v="Research scientist"/>
    <s v="Research Scientist"/>
    <x v="2"/>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x v="4"/>
    <m/>
    <s v="Prof. Julius Wanjohi Mwangi"/>
    <s v="Dr. Kennedy Omondi Abuga"/>
    <m/>
    <n v="2"/>
    <s v="Home"/>
    <s v="Home"/>
    <m/>
    <s v="Yes"/>
    <s v="No"/>
    <m/>
    <s v="Academic"/>
    <s v="Lecturer"/>
    <s v="Lecturer"/>
    <x v="0"/>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x v="4"/>
    <m/>
    <s v="Prof. Olayemi Olufemi  Omotade"/>
    <s v="Prof.  Mikael  Svensson"/>
    <m/>
    <n v="2"/>
    <s v="Home"/>
    <m/>
    <m/>
    <s v="Yes"/>
    <m/>
    <m/>
    <s v="Academic"/>
    <m/>
    <m/>
    <x v="0"/>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x v="4"/>
    <m/>
    <s v="Professor Lutz Heide"/>
    <s v="Prof. Dr. Ulrike Holzgrabe"/>
    <m/>
    <n v="2"/>
    <s v="Home"/>
    <s v="Other"/>
    <m/>
    <s v="Yes"/>
    <s v="No"/>
    <m/>
    <s v="Academic"/>
    <s v="Lecturer "/>
    <s v="Associate Professor"/>
    <x v="1"/>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x v="7"/>
    <x v="11"/>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x v="4"/>
    <m/>
    <s v="Prof. James Ntozi"/>
    <s v="Dr. Betty Kwagala"/>
    <m/>
    <n v="2"/>
    <s v="Home"/>
    <s v="Home"/>
    <m/>
    <s v="Yes"/>
    <s v="No"/>
    <m/>
    <s v="Academic"/>
    <s v="Assistant Lecturer"/>
    <s v="Assistant Lecturer"/>
    <x v="2"/>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x v="4"/>
    <m/>
    <s v="Prof  Mabel Nangami"/>
    <s v="Prof  Joyce Baliddawa"/>
    <s v="Dr. Caleb Isaboke Nyamwange"/>
    <n v="3"/>
    <s v="Home"/>
    <m/>
    <m/>
    <s v="No"/>
    <m/>
    <m/>
    <s v="Academic"/>
    <m/>
    <s v="Lecturer"/>
    <x v="0"/>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x v="4"/>
    <m/>
    <s v="Dr. Tom Abuom"/>
    <m/>
    <m/>
    <n v="1"/>
    <s v="Home"/>
    <m/>
    <m/>
    <s v="Yes"/>
    <m/>
    <m/>
    <s v="Academic"/>
    <m/>
    <s v="Lecturer"/>
    <x v="0"/>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x v="4"/>
    <m/>
    <s v="Prof. Afolabi Bamigboye"/>
    <m/>
    <m/>
    <n v="1"/>
    <s v="Home"/>
    <m/>
    <m/>
    <s v="Yes"/>
    <m/>
    <m/>
    <s v="Academic"/>
    <m/>
    <s v="Lecturer"/>
    <x v="0"/>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x v="7"/>
    <x v="11"/>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x v="4"/>
    <m/>
    <s v="Christopher Garimoi Orach, PhD"/>
    <s v="David Guwatudde, PhD"/>
    <m/>
    <n v="2"/>
    <s v="Home"/>
    <s v="Home"/>
    <m/>
    <s v="No"/>
    <s v="Yes"/>
    <m/>
    <s v="Academic"/>
    <s v="Lecturer"/>
    <s v="Lecturer"/>
    <x v="2"/>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x v="4"/>
    <m/>
    <s v="Prof.Omu Anzala"/>
    <m/>
    <m/>
    <n v="1"/>
    <s v="Home"/>
    <m/>
    <m/>
    <s v="Yes"/>
    <m/>
    <m/>
    <s v="Other"/>
    <s v="Medical Epidemiologist"/>
    <s v="Medical Epidemiologist and Center Director"/>
    <x v="0"/>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x v="4"/>
    <m/>
    <s v="Ann Mwangi, PhD"/>
    <s v="Charles Chasela, PhD"/>
    <m/>
    <n v="2"/>
    <s v="Home"/>
    <s v="Host"/>
    <m/>
    <s v="Yes"/>
    <s v="No"/>
    <m/>
    <s v="Academic"/>
    <m/>
    <s v="Research Adminstrator"/>
    <x v="1"/>
    <s v="AMPATH Associate Director of Research"/>
    <m/>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x v="4"/>
    <m/>
    <s v="Prof. Oluwafemi N. Mimiko"/>
    <m/>
    <m/>
    <n v="1"/>
    <s v="Home"/>
    <m/>
    <m/>
    <s v="Yes"/>
    <m/>
    <m/>
    <s v="Academic"/>
    <s v="Assistant Lecturer"/>
    <s v="Lecturer I"/>
    <x v="1"/>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x v="4"/>
    <m/>
    <s v="Prof. Adamson Muula"/>
    <s v="Dr. Chima Izgubara"/>
    <s v="Dr. Nicola Desmond "/>
    <n v="3"/>
    <s v="Home"/>
    <s v="Other"/>
    <s v="Other"/>
    <s v="Yes"/>
    <s v="Yes"/>
    <s v="No"/>
    <s v="Academic"/>
    <m/>
    <m/>
    <x v="0"/>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x v="4"/>
    <m/>
    <s v="Prof. Adamson Muula"/>
    <s v="Prof. Ellen Chirwa"/>
    <m/>
    <n v="2"/>
    <s v="Home"/>
    <s v="Home"/>
    <m/>
    <s v="Yes"/>
    <s v="No"/>
    <m/>
    <s v="Academic"/>
    <s v="Lecturer"/>
    <m/>
    <x v="0"/>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x v="4"/>
    <d v="2025-03-25T00:00:00"/>
    <s v="Prof. Charles S. Chasela"/>
    <s v="Dr. Lee Fairlie"/>
    <m/>
    <n v="2"/>
    <s v="Home"/>
    <s v="Home"/>
    <m/>
    <s v="No"/>
    <s v="Yes"/>
    <m/>
    <s v="Researcher"/>
    <s v="Technical advisor"/>
    <s v="Technical advisor"/>
    <x v="0"/>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x v="4"/>
    <m/>
    <s v="Prof. Ana Godson Rowland"/>
    <m/>
    <m/>
    <n v="1"/>
    <s v="Home"/>
    <m/>
    <m/>
    <s v="Yes"/>
    <m/>
    <m/>
    <s v="Academic"/>
    <s v="Lecturer"/>
    <s v="Lecturer"/>
    <x v="0"/>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7"/>
    <x v="11"/>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x v="4"/>
    <d v="2020-04-09T00:00:00"/>
    <s v="Prof. Wilson Winston Muhwezi"/>
    <s v="Prof. Seggane Musisi"/>
    <s v="Dr.Akena Dickens Howard"/>
    <n v="3"/>
    <s v="Home"/>
    <s v="Home"/>
    <s v="Home"/>
    <s v="Yes"/>
    <s v="No"/>
    <s v="No"/>
    <m/>
    <s v="Lecturer"/>
    <s v="Lecturer"/>
    <x v="0"/>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x v="3"/>
    <x v="3"/>
    <m/>
    <m/>
    <x v="4"/>
    <s v="Yes"/>
    <s v="NF"/>
    <s v="NF"/>
    <s v="NF"/>
    <s v="NF"/>
    <m/>
    <m/>
    <m/>
    <m/>
    <m/>
    <m/>
    <m/>
    <m/>
    <m/>
    <m/>
    <m/>
    <x v="4"/>
    <d v="2017-12-31T00:00:00"/>
    <m/>
    <m/>
    <m/>
    <n v="0"/>
    <m/>
    <m/>
    <m/>
    <m/>
    <m/>
    <m/>
    <m/>
    <m/>
    <m/>
    <x v="0"/>
    <m/>
    <m/>
    <m/>
    <d v="2017-07-05T00:00:00"/>
    <d v="2015-03-02T00:00:00"/>
    <m/>
    <m/>
    <m/>
    <m/>
    <m/>
    <m/>
    <m/>
    <m/>
    <m/>
    <m/>
    <m/>
    <m/>
    <m/>
    <m/>
    <x v="2"/>
    <s v="Terminated"/>
    <m/>
    <m/>
    <m/>
    <m/>
    <m/>
    <m/>
    <m/>
    <m/>
    <m/>
    <s v="No"/>
    <m/>
    <m/>
    <m/>
    <m/>
    <m/>
    <m/>
    <m/>
    <m/>
    <m/>
    <m/>
    <m/>
    <s v="SIDA"/>
  </r>
  <r>
    <n v="121"/>
    <s v="C5/024"/>
    <s v="Masoud"/>
    <s v="Hussein"/>
    <s v="Mahundi"/>
    <x v="0"/>
    <x v="4"/>
    <x v="4"/>
    <x v="10"/>
    <m/>
    <m/>
    <x v="1"/>
    <s v="Yes"/>
    <s v="NF"/>
    <s v="NF"/>
    <s v="NF"/>
    <s v="NF"/>
    <m/>
    <m/>
    <m/>
    <m/>
    <m/>
    <m/>
    <m/>
    <m/>
    <m/>
    <m/>
    <m/>
    <x v="4"/>
    <d v="2018-08-30T00:00:00"/>
    <m/>
    <m/>
    <m/>
    <n v="0"/>
    <m/>
    <m/>
    <m/>
    <m/>
    <m/>
    <m/>
    <m/>
    <m/>
    <m/>
    <x v="0"/>
    <m/>
    <m/>
    <m/>
    <m/>
    <d v="2015-03-02T00:00:00"/>
    <m/>
    <m/>
    <m/>
    <m/>
    <m/>
    <m/>
    <m/>
    <m/>
    <m/>
    <m/>
    <m/>
    <m/>
    <m/>
    <m/>
    <x v="2"/>
    <s v="Terminated"/>
    <m/>
    <m/>
    <m/>
    <m/>
    <m/>
    <m/>
    <m/>
    <m/>
    <m/>
    <s v="No"/>
    <m/>
    <m/>
    <m/>
    <m/>
    <m/>
    <m/>
    <m/>
    <m/>
    <m/>
    <m/>
    <m/>
    <s v="SIDA"/>
  </r>
  <r>
    <n v="122"/>
    <s v="C5/025"/>
    <s v="Callen"/>
    <s v="Kwamboka"/>
    <s v="Onyambu"/>
    <x v="1"/>
    <x v="4"/>
    <x v="2"/>
    <x v="7"/>
    <m/>
    <m/>
    <x v="6"/>
    <s v="Yes"/>
    <s v="NF"/>
    <s v="NF"/>
    <s v="NF"/>
    <s v="NF"/>
    <m/>
    <m/>
    <m/>
    <m/>
    <m/>
    <m/>
    <m/>
    <m/>
    <m/>
    <m/>
    <m/>
    <x v="4"/>
    <d v="2018-08-30T00:00:00"/>
    <m/>
    <m/>
    <m/>
    <n v="0"/>
    <m/>
    <m/>
    <m/>
    <m/>
    <m/>
    <m/>
    <m/>
    <m/>
    <m/>
    <x v="0"/>
    <m/>
    <m/>
    <m/>
    <d v="2017-07-05T00:00:00"/>
    <d v="2015-03-02T00:00:00"/>
    <m/>
    <m/>
    <m/>
    <m/>
    <m/>
    <m/>
    <m/>
    <m/>
    <m/>
    <m/>
    <m/>
    <m/>
    <m/>
    <m/>
    <x v="2"/>
    <s v="Terminated"/>
    <m/>
    <m/>
    <m/>
    <m/>
    <m/>
    <m/>
    <m/>
    <m/>
    <m/>
    <s v="No"/>
    <m/>
    <m/>
    <m/>
    <m/>
    <m/>
    <m/>
    <m/>
    <m/>
    <m/>
    <m/>
    <m/>
    <s v="SIDA"/>
  </r>
  <r>
    <n v="123"/>
    <s v="C6/001"/>
    <s v="Beatrice"/>
    <s v="Waitherero"/>
    <s v="Maina"/>
    <x v="1"/>
    <x v="5"/>
    <x v="2"/>
    <x v="12"/>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x v="5"/>
    <m/>
    <s v="Dr. Caroline Kabiru"/>
    <s v="Dr Yandisa Sikweyiya"/>
    <m/>
    <n v="2"/>
    <s v="Home"/>
    <s v="Host"/>
    <m/>
    <s v="Yes"/>
    <s v="Yes"/>
    <m/>
    <s v="Researcher"/>
    <s v="Research Officer"/>
    <s v="Associate Research Scientist"/>
    <x v="1"/>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x v="5"/>
    <m/>
    <s v="Dr. Lilac A. Osanjo"/>
    <s v="Dr. Ambole Amollo Lorraine"/>
    <m/>
    <n v="2"/>
    <s v="Home"/>
    <m/>
    <m/>
    <s v="Yes"/>
    <m/>
    <m/>
    <s v="Academic"/>
    <s v="Tutorial Fellow"/>
    <s v="Tutorial Fellow"/>
    <x v="0"/>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x v="5"/>
    <m/>
    <s v="Prof. Moffat Nyirenda"/>
    <s v="Dr. Belinda Gombachika"/>
    <m/>
    <n v="2"/>
    <s v="Other "/>
    <s v="Home"/>
    <m/>
    <s v="No"/>
    <s v="Yes"/>
    <m/>
    <s v="Academic"/>
    <s v="Lecturer"/>
    <s v="Lecturer"/>
    <x v="0"/>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x v="5"/>
    <m/>
    <s v="Prof. Clifford Odimegwu"/>
    <m/>
    <m/>
    <n v="1"/>
    <s v="Home"/>
    <m/>
    <m/>
    <s v="No"/>
    <m/>
    <m/>
    <s v="Researcher"/>
    <s v="Research Associate"/>
    <s v="Research Associate"/>
    <x v="2"/>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x v="5"/>
    <m/>
    <s v="Daphney Conco"/>
    <s v="Dr. Laetitia Nyirazinyoye"/>
    <m/>
    <n v="2"/>
    <s v="Other "/>
    <s v="Home"/>
    <m/>
    <s v="No"/>
    <s v="No"/>
    <m/>
    <s v="Academic"/>
    <s v="Assistant Lecturer"/>
    <s v="Lecturer"/>
    <x v="2"/>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x v="5"/>
    <m/>
    <s v="Dr. Ikeoluwapo  Ajayi"/>
    <m/>
    <m/>
    <n v="1"/>
    <s v="Home"/>
    <m/>
    <m/>
    <s v="Yes"/>
    <m/>
    <m/>
    <s v="Academic"/>
    <s v="Lecturer 1"/>
    <s v="Senior Lecturer"/>
    <x v="0"/>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x v="5"/>
    <m/>
    <s v="Prof. KatijahKhoza-Shangase"/>
    <m/>
    <m/>
    <n v="1"/>
    <s v="Home"/>
    <m/>
    <m/>
    <s v="Yes"/>
    <m/>
    <m/>
    <s v="Academic"/>
    <s v="Tutor"/>
    <s v="Associate Professor "/>
    <x v="1"/>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7"/>
    <x v="11"/>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x v="5"/>
    <m/>
    <s v="Ass. Prof. Kakudidi Eseszah"/>
    <s v="Ass. Prof. Byamukama Robert"/>
    <s v="Prof. Dr. Emmrich Frank, Fraunhofer "/>
    <n v="3"/>
    <s v="Home"/>
    <s v="Home"/>
    <s v="Other"/>
    <s v="Yes"/>
    <s v="No"/>
    <s v="No"/>
    <s v="Academic"/>
    <s v="Teaching Assistant"/>
    <s v="Lecturer"/>
    <x v="1"/>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x v="5"/>
    <m/>
    <s v="Prof. Akinyemi Ibukun Akanni"/>
    <s v="Dr. Oyedokun Olugbenga Amos"/>
    <m/>
    <n v="2"/>
    <s v="Home"/>
    <m/>
    <m/>
    <s v="Yes"/>
    <m/>
    <m/>
    <s v="Academic"/>
    <s v="Assistant Lecturer"/>
    <s v="Senior Lecturer"/>
    <x v="1"/>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x v="5"/>
    <m/>
    <s v="Prof. Maureen Coetzee"/>
    <s v="Dr. Themba Mzilahowa"/>
    <m/>
    <n v="2"/>
    <s v="Host"/>
    <s v="Home"/>
    <m/>
    <s v="Yes"/>
    <s v="Yes"/>
    <m/>
    <s v="Researcher"/>
    <s v="Research Assistant"/>
    <s v="Research Scientist"/>
    <x v="0"/>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x v="7"/>
    <x v="11"/>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x v="5"/>
    <m/>
    <s v="Professor Ponsiano Ocama"/>
    <s v="Assoc. Professor Frederick Makumbi"/>
    <m/>
    <n v="2"/>
    <s v="Home"/>
    <s v="Home"/>
    <m/>
    <s v="No"/>
    <s v="Yes"/>
    <m/>
    <s v="Academic"/>
    <s v="Lecturer"/>
    <s v="Senior Lecturer"/>
    <x v="1"/>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x v="5"/>
    <m/>
    <s v="Prof Omololu O. Femi"/>
    <m/>
    <m/>
    <n v="1"/>
    <s v="Home"/>
    <m/>
    <m/>
    <s v="Yes"/>
    <m/>
    <m/>
    <s v="Academic"/>
    <s v="Tutorial Assistant"/>
    <s v="Research Fellow I"/>
    <x v="1"/>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x v="5"/>
    <m/>
    <s v="Prof. Anna Baranowska-Rataj"/>
    <m/>
    <m/>
    <n v="1"/>
    <s v="Home"/>
    <m/>
    <m/>
    <s v="Yes"/>
    <m/>
    <m/>
    <s v="Academic"/>
    <s v="Assistant Lecturer"/>
    <s v="Senior Lecturer "/>
    <x v="1"/>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x v="5"/>
    <m/>
    <s v="Asso. Prof. Bernard Thole (PhD)"/>
    <s v="Ass. Prof. Theresa Mkandawire (PhD) "/>
    <s v="Prof. Grant Kululanga (PhD) "/>
    <n v="3"/>
    <s v="Home"/>
    <s v="Home"/>
    <s v="Home"/>
    <s v="Yes"/>
    <s v="No"/>
    <s v="No"/>
    <s v="Academic"/>
    <s v="Senior Lecturer"/>
    <s v="Senior Lecturer"/>
    <x v="1"/>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x v="5"/>
    <m/>
    <s v="Dr. Elizabeth O. OLORUNTOBA"/>
    <s v="Prof. M.K.C. SRIDHAR"/>
    <m/>
    <n v="2"/>
    <s v="Home"/>
    <s v="Home"/>
    <m/>
    <s v="Yes"/>
    <m/>
    <m/>
    <s v="Academic"/>
    <s v="Lecturer II"/>
    <s v="Lecturer I"/>
    <x v="1"/>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x v="5"/>
    <m/>
    <s v="Prof. Adesegun O. Fatusi"/>
    <s v="Dr. Olapeju A. Esimai"/>
    <m/>
    <n v="2"/>
    <s v="Home"/>
    <s v="Home"/>
    <m/>
    <s v="No"/>
    <s v="Yes"/>
    <m/>
    <s v="Academic"/>
    <s v="Senior Lecturer"/>
    <s v="Professor "/>
    <x v="1"/>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x v="5"/>
    <m/>
    <s v="Dr. Gorrette Nalwadda K"/>
    <s v="Prof. Nazarius Mbona T"/>
    <m/>
    <n v="2"/>
    <s v="Other "/>
    <s v="Other"/>
    <m/>
    <s v="No"/>
    <s v="Yes"/>
    <m/>
    <s v="Academic"/>
    <s v="Head of Midwifery"/>
    <s v="Senior Lecturer"/>
    <x v="1"/>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x v="5"/>
    <m/>
    <s v="Dr. Waithira Mirie"/>
    <s v="Dr. Samuel T. Kimani  "/>
    <m/>
    <n v="2"/>
    <s v="Home"/>
    <s v="Home"/>
    <m/>
    <s v="Yes"/>
    <m/>
    <m/>
    <s v="Academic"/>
    <s v="Lecturer"/>
    <s v="Lecturer"/>
    <x v="2"/>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x v="5"/>
    <m/>
    <s v="Catherine MacPhail"/>
    <s v="Prof. Delany-Moretlwe"/>
    <m/>
    <n v="2"/>
    <s v="Other "/>
    <s v="Other"/>
    <m/>
    <s v="No"/>
    <s v="No"/>
    <m/>
    <s v="Researcher"/>
    <s v="Honorary Researcher"/>
    <s v="Researcher"/>
    <x v="0"/>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x v="5"/>
    <m/>
    <s v="Prof. R. B. Fajemilehin"/>
    <s v="Prof. B. S. Afolabi"/>
    <m/>
    <n v="2"/>
    <s v="Home"/>
    <m/>
    <m/>
    <s v="Yes"/>
    <m/>
    <m/>
    <s v="Academic"/>
    <s v="Lecturer"/>
    <s v="Professor"/>
    <x v="1"/>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x v="5"/>
    <m/>
    <s v="Prof. David Kinuthia Kariuki"/>
    <s v="Dr. Elizabeth Dimba"/>
    <s v="Prof. Loice Gathece"/>
    <n v="3"/>
    <s v="Home"/>
    <s v="Home"/>
    <s v="Home"/>
    <s v="Yes"/>
    <s v="No"/>
    <s v="No"/>
    <s v="Academic"/>
    <s v="Lecturer"/>
    <s v="Senior Lecturer"/>
    <x v="1"/>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x v="5"/>
    <m/>
    <s v="Prof. Christofides Nicola"/>
    <s v="Prof. Mall Sumaya"/>
    <m/>
    <n v="2"/>
    <m/>
    <m/>
    <m/>
    <m/>
    <m/>
    <m/>
    <s v="Academic"/>
    <s v="Lecturer 1"/>
    <s v="Lecturer"/>
    <x v="0"/>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x v="5"/>
    <m/>
    <s v="Dr. Jude Igumbor"/>
    <s v="Prof. Aimee Stewart"/>
    <m/>
    <n v="2"/>
    <s v="Home"/>
    <s v="Home"/>
    <m/>
    <s v="Yes"/>
    <s v="Yes"/>
    <m/>
    <s v="Academic"/>
    <s v="Specialist in Community Dentistry"/>
    <s v="Registered Specialist"/>
    <x v="0"/>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x v="5"/>
    <m/>
    <s v="Dr. Rose J Masalu"/>
    <m/>
    <m/>
    <n v="1"/>
    <s v="Host"/>
    <m/>
    <m/>
    <s v="No"/>
    <m/>
    <m/>
    <s v="Researcher"/>
    <s v="Quality Assurance Officer"/>
    <s v="Research Scientist"/>
    <x v="0"/>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x v="6"/>
    <d v="2018-08-30T00:00:00"/>
    <m/>
    <m/>
    <m/>
    <n v="0"/>
    <m/>
    <m/>
    <m/>
    <m/>
    <m/>
    <m/>
    <m/>
    <m/>
    <m/>
    <x v="0"/>
    <m/>
    <s v="MOI UNIVERSITY"/>
    <m/>
    <m/>
    <d v="2016-02-28T00:00:00"/>
    <m/>
    <m/>
    <m/>
    <m/>
    <m/>
    <m/>
    <m/>
    <m/>
    <m/>
    <m/>
    <m/>
    <m/>
    <m/>
    <m/>
    <x v="2"/>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x v="6"/>
    <m/>
    <s v="Prof. Laetitia Rispel  "/>
    <m/>
    <m/>
    <n v="1"/>
    <s v="Home"/>
    <m/>
    <m/>
    <s v="Yes"/>
    <m/>
    <m/>
    <s v="Academic"/>
    <s v="Lecturer"/>
    <s v="Lecturer"/>
    <x v="0"/>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d v="2025-07-14T00:00:00"/>
    <x v="0"/>
    <n v="101"/>
    <n v="93"/>
    <s v="A comparative study of decentralised training platforms in undergraduate medical education at four South African universities"/>
    <n v="2"/>
    <n v="3"/>
    <m/>
    <m/>
    <m/>
    <m/>
    <m/>
    <s v="No"/>
    <s v="No"/>
    <m/>
    <m/>
    <m/>
    <m/>
    <s v="No"/>
    <m/>
    <m/>
    <n v="1"/>
    <m/>
    <m/>
    <s v="WT-DELTAS"/>
  </r>
  <r>
    <n v="149"/>
    <s v="C7/002"/>
    <s v="Alexander"/>
    <s v="-"/>
    <s v="Kagaha"/>
    <x v="0"/>
    <x v="6"/>
    <x v="7"/>
    <x v="11"/>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x v="6"/>
    <m/>
    <s v="Prof. Eleanor Manderson"/>
    <m/>
    <m/>
    <n v="1"/>
    <s v="Host"/>
    <m/>
    <m/>
    <s v="No"/>
    <m/>
    <m/>
    <s v="Academic"/>
    <s v="Assistant Lecturer "/>
    <s v="Assistant Lecturer"/>
    <x v="0"/>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x v="6"/>
    <m/>
    <s v="Prof. Irinoye Oladunni Omolola "/>
    <m/>
    <m/>
    <n v="1"/>
    <s v="Home"/>
    <m/>
    <m/>
    <s v="Yes"/>
    <m/>
    <m/>
    <s v="Researcher"/>
    <s v="Instructor"/>
    <s v="Lecturer"/>
    <x v="0"/>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x v="6"/>
    <m/>
    <s v="Prof. Eleanor Manderson"/>
    <s v="Prof. Munthali, Alister"/>
    <s v="Dr. Chipeta, Effie"/>
    <n v="3"/>
    <s v="Host"/>
    <m/>
    <m/>
    <s v="No"/>
    <m/>
    <m/>
    <s v="Researcher"/>
    <s v="Research Scientist"/>
    <s v="Research Fellow"/>
    <x v="0"/>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x v="6"/>
    <m/>
    <s v="Dr. David Musoke, PhD "/>
    <s v=" Assoc. Prof. Nazarius Mbona Tumwesigye"/>
    <s v="Assoc.Prof.Theoneste Ntakirutimana"/>
    <n v="3"/>
    <s v="Host"/>
    <m/>
    <m/>
    <s v="Yes"/>
    <m/>
    <m/>
    <s v="Academic"/>
    <s v="Assistant Lecturer"/>
    <s v="Senior Lecturer"/>
    <x v="2"/>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x v="6"/>
    <m/>
    <s v="Dr. Muthoni Mathai"/>
    <s v="Dr William Byansi"/>
    <s v="Dr Thomas Crea"/>
    <n v="3"/>
    <s v="Home"/>
    <m/>
    <m/>
    <s v="Yes"/>
    <m/>
    <m/>
    <s v="Other"/>
    <s v="Clinical Psychologist"/>
    <s v="Clinical Psychologist &amp; ADAP Program Coordinator"/>
    <x v="0"/>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x v="6"/>
    <m/>
    <s v="Prof. Eme Owoaje Theodara"/>
    <s v="Dr Adebusoye Adekunle Lawrence"/>
    <m/>
    <n v="2"/>
    <s v="Home"/>
    <m/>
    <m/>
    <s v="Yes"/>
    <m/>
    <m/>
    <s v="Academic"/>
    <m/>
    <s v="Senior Lecturer"/>
    <x v="1"/>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x v="6"/>
    <m/>
    <s v="Associate Professor Yandisa Sikweyiya"/>
    <s v="Associate Professor Mphatso Kamndaya"/>
    <m/>
    <n v="2"/>
    <s v="Home"/>
    <m/>
    <m/>
    <s v="Yes"/>
    <m/>
    <m/>
    <s v="Researcher"/>
    <s v="Research Coordinator"/>
    <s v="Research coordinator"/>
    <x v="0"/>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x v="6"/>
    <m/>
    <s v="Professor Lampiao Fanuel"/>
    <s v="Professor Demitri Constantino"/>
    <m/>
    <n v="2"/>
    <s v="Home"/>
    <m/>
    <m/>
    <s v="No"/>
    <m/>
    <m/>
    <s v="Academic"/>
    <s v="Lecturer"/>
    <s v="Associate Professor"/>
    <x v="1"/>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x v="6"/>
    <d v="2021-01-18T00:00:00"/>
    <s v="Professor Lucy Muchiri"/>
    <m/>
    <m/>
    <n v="1"/>
    <s v="Home"/>
    <m/>
    <m/>
    <s v="Yes"/>
    <m/>
    <m/>
    <s v="Academic"/>
    <m/>
    <m/>
    <x v="0"/>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x v="6"/>
    <m/>
    <s v="Prof. Michael Korir"/>
    <s v="Dr. Juddy Wachira"/>
    <m/>
    <n v="2"/>
    <s v="Home"/>
    <m/>
    <m/>
    <s v="No"/>
    <m/>
    <m/>
    <s v="Academic"/>
    <s v="Graduate Assistant"/>
    <s v="Lecturer"/>
    <x v="0"/>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x v="6"/>
    <m/>
    <s v="Professor Oke Aderemi Gbemisola"/>
    <m/>
    <m/>
    <n v="1"/>
    <s v="Home"/>
    <m/>
    <m/>
    <s v="Yes"/>
    <m/>
    <m/>
    <s v="Academic"/>
    <s v="Coordinator Community oral health programme"/>
    <s v="Professor"/>
    <x v="1"/>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x v="6"/>
    <m/>
    <s v="Prof. Bamiwuye Olusina"/>
    <s v="Dr. Adedokun Sulaimon "/>
    <m/>
    <n v="2"/>
    <s v="Home"/>
    <m/>
    <m/>
    <s v="Yes"/>
    <m/>
    <m/>
    <s v="Academic"/>
    <s v="Assistant lecturer"/>
    <s v="Senior Lecturer"/>
    <x v="1"/>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x v="2"/>
    <x v="12"/>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x v="6"/>
    <d v="2020-04-09T00:00:00"/>
    <s v="Dr. Caryn Abrahams"/>
    <s v="Prof. Alex Van Den Heever"/>
    <m/>
    <n v="2"/>
    <s v="Host"/>
    <m/>
    <m/>
    <s v="Yes"/>
    <m/>
    <m/>
    <s v="Administrative"/>
    <m/>
    <m/>
    <x v="0"/>
    <m/>
    <m/>
    <s v="0000-0001-8586-186X"/>
    <m/>
    <d v="2017-02-27T00:00:00"/>
    <d v="2017-11-06T00:00:00"/>
    <s v="Yes"/>
    <m/>
    <m/>
    <m/>
    <m/>
    <s v="Not attended"/>
    <s v="No"/>
    <s v="Not attended"/>
    <s v="No"/>
    <m/>
    <m/>
    <m/>
    <m/>
    <x v="2"/>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x v="6"/>
    <m/>
    <s v="Prof. Colin Menezes  "/>
    <m/>
    <m/>
    <n v="1"/>
    <s v="Home"/>
    <m/>
    <m/>
    <s v="No"/>
    <m/>
    <m/>
    <s v="Researcher"/>
    <s v="Program Manager"/>
    <s v="Senior Epidemiologist"/>
    <x v="1"/>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x v="6"/>
    <m/>
    <s v="Prof. Mutuku A. Mwanthi"/>
    <m/>
    <m/>
    <n v="1"/>
    <s v="Home"/>
    <m/>
    <m/>
    <s v="Yes"/>
    <m/>
    <m/>
    <s v="Researcher"/>
    <s v="Research Associate"/>
    <s v="Lecturer"/>
    <x v="0"/>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x v="6"/>
    <m/>
    <s v="Dr. Fredros Okumu"/>
    <m/>
    <m/>
    <n v="1"/>
    <s v="Host"/>
    <m/>
    <m/>
    <s v="No"/>
    <m/>
    <m/>
    <s v="Researcher"/>
    <m/>
    <s v="Research Scientist"/>
    <x v="0"/>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x v="6"/>
    <m/>
    <s v="Prof. Adamson Muula"/>
    <s v="Jude Igumbor"/>
    <m/>
    <n v="2"/>
    <s v="Host"/>
    <m/>
    <m/>
    <s v="Yes"/>
    <m/>
    <m/>
    <s v="Academic"/>
    <s v="Clinical Lecturer"/>
    <s v="Clinical Lecturer &amp; Senior advisor"/>
    <x v="1"/>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x v="6"/>
    <m/>
    <s v="Dr. Nokuthula Mafutha"/>
    <s v="Professor Daleen Casteleijn"/>
    <m/>
    <n v="2"/>
    <s v="Host"/>
    <m/>
    <m/>
    <s v="Yes"/>
    <m/>
    <m/>
    <s v="Academic"/>
    <m/>
    <s v="Post-Doctoral Associate"/>
    <x v="1"/>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x v="6"/>
    <m/>
    <s v="Dr. Daphney Nozizwe Conco "/>
    <m/>
    <m/>
    <n v="1"/>
    <s v="Host"/>
    <m/>
    <m/>
    <s v="No"/>
    <m/>
    <m/>
    <s v="Academic"/>
    <s v="Assistant Lecturer"/>
    <s v="Senior lecturer"/>
    <x v="1"/>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x v="6"/>
    <m/>
    <s v="Dr. Sola Asa"/>
    <m/>
    <m/>
    <n v="1"/>
    <s v="Home"/>
    <m/>
    <m/>
    <s v="Yes"/>
    <m/>
    <m/>
    <s v="Academic"/>
    <m/>
    <s v="Lecturer I"/>
    <x v="0"/>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x v="6"/>
    <m/>
    <s v="Prof. Charles O. Bekibele"/>
    <m/>
    <m/>
    <n v="1"/>
    <s v="Home"/>
    <m/>
    <m/>
    <s v="No"/>
    <m/>
    <m/>
    <s v="Academic"/>
    <m/>
    <m/>
    <x v="0"/>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x v="6"/>
    <m/>
    <s v="Prof. M.A.O Aluko"/>
    <m/>
    <m/>
    <n v="1"/>
    <s v="Home"/>
    <m/>
    <m/>
    <s v="Yes"/>
    <m/>
    <m/>
    <s v="Researcher"/>
    <m/>
    <s v="Research Fellow"/>
    <x v="0"/>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x v="6"/>
    <m/>
    <s v="Prof. Olufunmilayo Fawole"/>
    <s v="Prof. Ashaye"/>
    <m/>
    <n v="2"/>
    <s v="Home"/>
    <m/>
    <m/>
    <s v="Yes"/>
    <m/>
    <m/>
    <s v="Academic"/>
    <s v="Lecturer"/>
    <s v="Professor"/>
    <x v="0"/>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x v="7"/>
    <x v="11"/>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x v="6"/>
    <m/>
    <s v="Prof. Fredrick Edward Makumbi"/>
    <m/>
    <m/>
    <n v="1"/>
    <s v="Home"/>
    <m/>
    <m/>
    <s v="Yes"/>
    <m/>
    <m/>
    <s v="Academic"/>
    <s v="Assistant Lecturer"/>
    <s v="Lecturer"/>
    <x v="0"/>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x v="6"/>
    <m/>
    <s v="Hellen Myezwa"/>
    <s v="Prof. Joanne Potterton "/>
    <s v="Prof. Joanne Potterton "/>
    <n v="3"/>
    <s v="Home"/>
    <m/>
    <m/>
    <s v="No"/>
    <m/>
    <m/>
    <s v="Academic"/>
    <s v="Lecturer"/>
    <s v="Senior Lecturer"/>
    <x v="1"/>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x v="6"/>
    <d v="2017-12-31T00:00:00"/>
    <m/>
    <m/>
    <m/>
    <n v="0"/>
    <m/>
    <m/>
    <m/>
    <m/>
    <m/>
    <m/>
    <m/>
    <m/>
    <m/>
    <x v="0"/>
    <m/>
    <s v="UNIVERSITY OF RWANDA"/>
    <m/>
    <m/>
    <d v="2017-02-27T00:00:00"/>
    <d v="2017-11-06T00:00:00"/>
    <s v="Yes"/>
    <m/>
    <m/>
    <m/>
    <m/>
    <m/>
    <m/>
    <m/>
    <m/>
    <m/>
    <m/>
    <m/>
    <m/>
    <x v="2"/>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x v="7"/>
    <m/>
    <s v="Lee Fairlie"/>
    <s v="Saiqa Mullick"/>
    <s v="Nancy Yinger"/>
    <n v="3"/>
    <s v="Home"/>
    <s v="Home"/>
    <m/>
    <s v="Yes"/>
    <s v="No"/>
    <s v="No"/>
    <s v="Other"/>
    <s v="TECHNICAL HEAD: MONITORING &amp; EVALUATION"/>
    <s v="TECHNICAL SPECIALIST: STRATEGIC INFORMATION"/>
    <x v="0"/>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x v="7"/>
    <m/>
    <s v="Dr Kerstin Klipstein-Grobusch "/>
    <m/>
    <m/>
    <n v="1"/>
    <s v="Host"/>
    <m/>
    <m/>
    <s v="Yes"/>
    <m/>
    <m/>
    <s v="Academic"/>
    <m/>
    <s v="Senior Lecturer"/>
    <x v="0"/>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x v="7"/>
    <m/>
    <s v="Dr. John Wangoh"/>
    <m/>
    <m/>
    <n v="1"/>
    <s v="Host"/>
    <m/>
    <m/>
    <s v="No"/>
    <m/>
    <m/>
    <s v="Academic"/>
    <s v="Academic Staff"/>
    <s v="Assistant Lecturer"/>
    <x v="2"/>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x v="7"/>
    <m/>
    <s v="Prof. V Yengopal "/>
    <s v="Dr Yolanda Malele-Kolisa; Yolanda.Kolisa@wits.ac.za; University of the Witwatersrand"/>
    <m/>
    <n v="2"/>
    <s v="Host"/>
    <m/>
    <m/>
    <s v="Yes"/>
    <m/>
    <m/>
    <s v="Academic"/>
    <s v="Assistant Lecturer "/>
    <s v="Professor"/>
    <x v="1"/>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x v="7"/>
    <m/>
    <s v="Prof. Akanni Ibukun Akinyemi"/>
    <s v="Dr. Bola Lukman Solanke"/>
    <m/>
    <n v="2"/>
    <s v="Home"/>
    <s v="Home"/>
    <m/>
    <s v="Yes"/>
    <s v="No"/>
    <m/>
    <s v="Academic"/>
    <s v="Assistant Lecturer"/>
    <s v="Senior Lecturer"/>
    <x v="1"/>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x v="7"/>
    <x v="11"/>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x v="7"/>
    <d v="2020-02-06T00:00:00"/>
    <m/>
    <m/>
    <m/>
    <n v="0"/>
    <m/>
    <m/>
    <m/>
    <m/>
    <m/>
    <m/>
    <s v="Researcher"/>
    <m/>
    <m/>
    <x v="0"/>
    <m/>
    <s v="MAKERERE UNIVERSITY"/>
    <m/>
    <m/>
    <d v="2018-03-05T00:00:00"/>
    <m/>
    <s v="No"/>
    <m/>
    <m/>
    <m/>
    <m/>
    <m/>
    <m/>
    <m/>
    <m/>
    <m/>
    <m/>
    <m/>
    <m/>
    <x v="2"/>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x v="7"/>
    <m/>
    <s v="Dr. Thesla Palanee "/>
    <s v="Dr. Peter Mugo"/>
    <m/>
    <n v="2"/>
    <s v="Host"/>
    <m/>
    <m/>
    <s v="No"/>
    <m/>
    <m/>
    <s v="Administrative"/>
    <s v="PHARMACIST"/>
    <s v="PHARMACIST"/>
    <x v="0"/>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x v="7"/>
    <m/>
    <s v="Prof. George Gitao"/>
    <s v="Prof. Paul Plummer"/>
    <s v="Prof. Charles Mulei"/>
    <n v="3"/>
    <s v="Home"/>
    <s v="Other"/>
    <s v="Home"/>
    <s v="Yes"/>
    <s v="No"/>
    <s v="No"/>
    <s v="Academic"/>
    <s v="Tutorial Fellow"/>
    <s v="Lecturer"/>
    <x v="1"/>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x v="7"/>
    <m/>
    <s v="Samanta T Lalla-Edward"/>
    <s v="John de Wit"/>
    <m/>
    <n v="2"/>
    <s v="Home"/>
    <s v="Other"/>
    <m/>
    <s v="Yes"/>
    <s v="No"/>
    <m/>
    <s v="Other"/>
    <s v="Technical Specialist"/>
    <s v="Researcher"/>
    <x v="0"/>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x v="7"/>
    <m/>
    <s v="Dr. O. Abimbola Oluwatosin"/>
    <m/>
    <m/>
    <n v="1"/>
    <m/>
    <m/>
    <m/>
    <s v="Yes"/>
    <m/>
    <m/>
    <s v="Academic"/>
    <s v="Lecturer II"/>
    <s v="Lecturer II"/>
    <x v="0"/>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x v="7"/>
    <x v="11"/>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x v="7"/>
    <m/>
    <s v="Dr. Kato Charles Drago"/>
    <s v="Dr. Kristina Roesel"/>
    <m/>
    <n v="2"/>
    <s v="Home"/>
    <s v="Other"/>
    <m/>
    <s v="No"/>
    <s v="No"/>
    <m/>
    <s v="Academic"/>
    <s v="Assistant Lecturer"/>
    <s v="Assistant Lecturer"/>
    <x v="0"/>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x v="7"/>
    <m/>
    <s v="Dr David Tumusiime"/>
    <m/>
    <m/>
    <n v="1"/>
    <m/>
    <m/>
    <m/>
    <s v="Yes"/>
    <m/>
    <m/>
    <s v="Academic"/>
    <s v="Assistant Lecturer"/>
    <s v="Division Manager"/>
    <x v="1"/>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x v="7"/>
    <m/>
    <s v="Prof. Daniel Waweru Gakuya "/>
    <s v="Dr. Gabriel Oluga Aboge"/>
    <s v="Prof. Ndichu Maingi"/>
    <n v="3"/>
    <s v="Home"/>
    <s v="Home"/>
    <s v="Home"/>
    <s v="Yes"/>
    <m/>
    <m/>
    <s v="Academic"/>
    <s v="Tutorial Fellow"/>
    <s v="Tutorial fellow"/>
    <x v="0"/>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x v="7"/>
    <m/>
    <s v="Dr.Mphatso Kamndaya"/>
    <s v="Dr Lumbwe Chola"/>
    <m/>
    <n v="2"/>
    <s v="Home"/>
    <s v="Other"/>
    <m/>
    <s v="Yes"/>
    <m/>
    <m/>
    <s v="Academic"/>
    <m/>
    <m/>
    <x v="0"/>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x v="7"/>
    <m/>
    <s v="Dr. Duane Blaauw "/>
    <s v="Dr. Salome Maswime "/>
    <m/>
    <n v="2"/>
    <s v="Host"/>
    <s v="Host"/>
    <m/>
    <s v="No"/>
    <s v="No"/>
    <m/>
    <s v="Academic"/>
    <s v="Senior Lecturer"/>
    <s v="Associate professor"/>
    <x v="1"/>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x v="7"/>
    <m/>
    <s v="PD. Dr. med. Wilm Quentin"/>
    <m/>
    <m/>
    <n v="1"/>
    <m/>
    <m/>
    <m/>
    <s v="No"/>
    <m/>
    <m/>
    <s v="Academic"/>
    <s v="Lecturer II"/>
    <s v="Lecturer I"/>
    <x v="1"/>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x v="7"/>
    <m/>
    <s v="Prof. Hellen Myezwa"/>
    <s v="Dr Fasloen Adams"/>
    <m/>
    <n v="2"/>
    <s v="Home"/>
    <s v="Home"/>
    <m/>
    <s v="No"/>
    <s v="No"/>
    <m/>
    <s v="Academic"/>
    <s v="Lecturer"/>
    <s v="Lecturer"/>
    <x v="0"/>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x v="7"/>
    <m/>
    <s v="Dr. Marianne Mureithi"/>
    <s v="Dr. John Ndemi Kiiru"/>
    <s v="Prof. Gunturu Revathi"/>
    <n v="3"/>
    <s v="Home"/>
    <s v="Home"/>
    <m/>
    <s v="Yes"/>
    <s v="No"/>
    <m/>
    <s v="Academic"/>
    <s v="Tutorial Fellow"/>
    <s v="Tutorial Fellow"/>
    <x v="0"/>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x v="7"/>
    <m/>
    <s v="Dr Nokuthula Mafutha"/>
    <m/>
    <m/>
    <n v="1"/>
    <s v="Host"/>
    <m/>
    <m/>
    <s v="Yes"/>
    <m/>
    <m/>
    <s v="Academic"/>
    <m/>
    <s v="Senior Lecturer"/>
    <x v="1"/>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x v="7"/>
    <m/>
    <s v="Prof RULISA Steven"/>
    <m/>
    <m/>
    <n v="1"/>
    <s v="Home"/>
    <m/>
    <m/>
    <s v="Yes"/>
    <m/>
    <m/>
    <s v="Academic"/>
    <s v="Senior Lecturer of Surgery and Head of department"/>
    <s v="Associate Professor"/>
    <x v="1"/>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x v="7"/>
    <m/>
    <s v="Dr Felix Mbajiorgu"/>
    <s v="Prof. Amadi Ihunwo"/>
    <s v="Prof. Adefolarin Malomo"/>
    <n v="3"/>
    <s v="Host"/>
    <s v="Host"/>
    <m/>
    <s v="Yes"/>
    <s v="No"/>
    <s v="No"/>
    <s v="Academic"/>
    <s v="Lecturer"/>
    <s v="Lecturer"/>
    <x v="0"/>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x v="7"/>
    <d v="2021-07-21T00:00:00"/>
    <s v="Prof Adamson Muula"/>
    <m/>
    <m/>
    <n v="1"/>
    <s v="Home"/>
    <m/>
    <m/>
    <s v="Yes"/>
    <m/>
    <m/>
    <s v="Academic"/>
    <m/>
    <m/>
    <x v="0"/>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x v="7"/>
    <x v="11"/>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x v="7"/>
    <d v="2022-03-31T00:00:00"/>
    <s v="Assoc. Prof. Freddie Ssengooba"/>
    <s v="Dr. Henry Wamani"/>
    <m/>
    <n v="2"/>
    <s v="Home"/>
    <s v="Home"/>
    <m/>
    <s v="No"/>
    <m/>
    <m/>
    <s v="Academic"/>
    <m/>
    <m/>
    <x v="0"/>
    <m/>
    <s v="MAKERERE UNIVERSITY"/>
    <s v="0000-0001-7147-6012"/>
    <m/>
    <d v="2018-03-05T00:00:00"/>
    <d v="2018-11-05T00:00:00"/>
    <s v="Yes"/>
    <m/>
    <m/>
    <m/>
    <m/>
    <m/>
    <m/>
    <m/>
    <m/>
    <m/>
    <m/>
    <m/>
    <m/>
    <x v="2"/>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x v="7"/>
    <m/>
    <s v="Dr Akindele Olupelumi Adebiyi"/>
    <s v="Prof Eme Theodora Owoaje"/>
    <m/>
    <n v="2"/>
    <m/>
    <s v="Home"/>
    <m/>
    <s v="Yes"/>
    <s v="Yes"/>
    <m/>
    <s v="Academic"/>
    <m/>
    <m/>
    <x v="0"/>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x v="7"/>
    <m/>
    <s v="Prof. Dina Ligaga"/>
    <s v="Dr. Juddy Wachira"/>
    <m/>
    <n v="2"/>
    <s v="Host"/>
    <s v="Home"/>
    <m/>
    <s v="No"/>
    <s v="No"/>
    <m/>
    <s v="Researcher"/>
    <s v="Manager, Social Behavioural Department-AMPATHPlus"/>
    <s v="Departmental Manager"/>
    <x v="0"/>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m/>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x v="7"/>
    <m/>
    <s v="Dr. Kennedy J. Omoke"/>
    <s v="Dr. James M. Moronge"/>
    <m/>
    <n v="2"/>
    <s v="Host"/>
    <s v="Host"/>
    <m/>
    <s v="No"/>
    <m/>
    <m/>
    <s v="Academic"/>
    <s v="Assistant Lecturer"/>
    <s v="Assistant Lecturer"/>
    <x v="0"/>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x v="8"/>
    <m/>
    <s v="Prof. Phiri Kamija"/>
    <s v="Dr. Martin Mwangi"/>
    <m/>
    <n v="2"/>
    <s v="Home"/>
    <s v="Home"/>
    <m/>
    <s v="No"/>
    <s v="Yes"/>
    <m/>
    <s v="Researcher"/>
    <s v="Research fellow"/>
    <s v="Senior Research fellow"/>
    <x v="1"/>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x v="8"/>
    <m/>
    <s v="Dr Olumide, Adesola O."/>
    <m/>
    <m/>
    <n v="1"/>
    <s v="University of Ibadan, Ibadan"/>
    <m/>
    <m/>
    <s v="Yes"/>
    <m/>
    <m/>
    <s v="Researcher"/>
    <s v="Research Fellow"/>
    <s v="Research Fellow 1; Senior lecture r (Jan 2022)"/>
    <x v="0"/>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x v="8"/>
    <m/>
    <s v="Dr Jaishika Seedat "/>
    <m/>
    <m/>
    <n v="1"/>
    <s v="Home"/>
    <m/>
    <m/>
    <s v="Yes"/>
    <m/>
    <m/>
    <s v="Academic"/>
    <m/>
    <s v="Lecturer "/>
    <x v="0"/>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s v="-"/>
    <s v="Married"/>
    <s v="Married"/>
    <m/>
    <s v="nkorukire@cartafrica.org"/>
    <s v="koranoe@yahoo.com"/>
    <s v="+250789453462/ +250788524045"/>
    <s v="HI&amp;UMD"/>
    <d v="1980-12-25T00:00:00"/>
    <s v="Water quality and community health in  informal settlements in Rwanda"/>
    <s v="Laboratory"/>
    <s v="No"/>
    <m/>
    <n v="21"/>
    <d v="2019-09-01T00:00:00"/>
    <x v="8"/>
    <m/>
    <s v="Ass.Prof. Theoneste Ntakirutimana"/>
    <m/>
    <m/>
    <n v="1"/>
    <s v="Home"/>
    <m/>
    <m/>
    <s v="Yes"/>
    <m/>
    <m/>
    <s v="Academic"/>
    <s v="Lecturer"/>
    <s v="Lecturer"/>
    <x v="2"/>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x v="8"/>
    <m/>
    <s v="Professor Lize Maree"/>
    <m/>
    <m/>
    <n v="1"/>
    <s v="Host"/>
    <m/>
    <m/>
    <s v="Yes"/>
    <m/>
    <m/>
    <s v="Academic"/>
    <s v="Lecturer"/>
    <s v="Lecturer"/>
    <x v="2"/>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x v="8"/>
    <m/>
    <s v="Dr Kennedy Abuga"/>
    <s v="Dr Marianne Mureithi"/>
    <s v="Dr Videlis Nduba"/>
    <n v="3"/>
    <s v="Home"/>
    <s v="Home"/>
    <s v="Other"/>
    <s v="Yes"/>
    <s v="No"/>
    <s v="No"/>
    <s v="Other"/>
    <s v="Senior Project Officer"/>
    <s v="Clinical Research Scientist"/>
    <x v="0"/>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x v="8"/>
    <m/>
    <s v="Dr. Onyango Owuor Nelson"/>
    <s v="Dr. Chukwu Unna Angela"/>
    <m/>
    <n v="2"/>
    <s v="Host"/>
    <s v="Other"/>
    <m/>
    <s v="Yes"/>
    <s v="No"/>
    <m/>
    <s v="Academic"/>
    <s v="Lecturer "/>
    <s v="Lecturer"/>
    <x v="2"/>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x v="7"/>
    <x v="11"/>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x v="8"/>
    <m/>
    <s v="Prof. David Guwatudde"/>
    <s v="Dr. John C. Ssempebwa "/>
    <s v="Prof. Asa Bradman"/>
    <n v="3"/>
    <s v="Home"/>
    <s v="Home"/>
    <s v="Other"/>
    <s v="No"/>
    <s v="No"/>
    <s v="No"/>
    <s v="Academic"/>
    <s v="Research Associate "/>
    <s v="Research Associate "/>
    <x v="0"/>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x v="8"/>
    <m/>
    <s v=" Prof. Laetitia Rispel"/>
    <s v="Dr Richard Ayah "/>
    <m/>
    <n v="2"/>
    <s v="Host"/>
    <s v="Home"/>
    <m/>
    <s v="No"/>
    <s v="Yes"/>
    <m/>
    <s v="Academic"/>
    <s v="Tutorial fellow"/>
    <s v="Lecturer "/>
    <x v="0"/>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x v="1"/>
    <x v="1"/>
    <s v="Biochemistry"/>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x v="8"/>
    <m/>
    <s v="Prof. Muvunyi Mambo"/>
    <s v="Dr. Uwineza Annette"/>
    <m/>
    <n v="2"/>
    <s v="Home"/>
    <s v="Home"/>
    <m/>
    <s v="No"/>
    <s v="Yes"/>
    <m/>
    <s v="Academic"/>
    <s v="Assistant Lecturer"/>
    <s v="Lecturer"/>
    <x v="2"/>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7"/>
    <x v="11"/>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x v="8"/>
    <m/>
    <s v="Prof. Byarugaba K. Denis"/>
    <s v="Assoc. Prof. Robert Tweyongyere"/>
    <m/>
    <n v="2"/>
    <m/>
    <m/>
    <m/>
    <m/>
    <m/>
    <m/>
    <s v="Academic"/>
    <s v="Assistant Lecturer"/>
    <m/>
    <x v="0"/>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x v="8"/>
    <m/>
    <s v="Professor Hellen Myezwa,"/>
    <s v="Dr Tania Rauch-van der Merwe"/>
    <s v="Professor Lisa O’Brien"/>
    <n v="3"/>
    <s v="Home"/>
    <s v="Other"/>
    <m/>
    <s v="Yes"/>
    <s v="No"/>
    <m/>
    <s v="Academic"/>
    <s v="Lecturer 1"/>
    <s v="Senior lecturer"/>
    <x v="1"/>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x v="8"/>
    <m/>
    <s v="Prof/Omotade/Olayemi"/>
    <s v="Prof/Fatusi/Adesegun"/>
    <m/>
    <n v="2"/>
    <s v="Host"/>
    <s v="Home"/>
    <m/>
    <s v="Yes"/>
    <m/>
    <m/>
    <s v="Academic"/>
    <s v="Lecturer"/>
    <s v="Senior Lecturer"/>
    <x v="0"/>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x v="0"/>
    <x v="0"/>
    <s v="Medical Microbiology"/>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x v="8"/>
    <m/>
    <s v="Prof Fawole Olufunmilayo"/>
    <m/>
    <m/>
    <n v="1"/>
    <s v="Home"/>
    <m/>
    <m/>
    <s v="Yes"/>
    <m/>
    <m/>
    <s v="Academic"/>
    <s v="Lecturer I"/>
    <s v="Senior Lecturer"/>
    <x v="0"/>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x v="8"/>
    <m/>
    <s v="Dr. Nwuba I. Roseangela"/>
    <m/>
    <m/>
    <n v="1"/>
    <s v="Home"/>
    <m/>
    <m/>
    <s v="Yes"/>
    <m/>
    <m/>
    <s v="Academic"/>
    <s v="Teaching and Research Assistant at the Department of Zoology, University of Ibadan"/>
    <s v="Teaching and Research Assistant at the Department of Zoology"/>
    <x v="0"/>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x v="8"/>
    <m/>
    <s v="Dr Adams Fasloen"/>
    <s v="Dr Nkosi-Mafutha Nokuthula"/>
    <m/>
    <n v="2"/>
    <s v="Home"/>
    <s v="Home"/>
    <m/>
    <s v="No"/>
    <s v="No"/>
    <m/>
    <s v="Academic"/>
    <s v="Lecturer"/>
    <s v="Senior Lecturer"/>
    <x v="0"/>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x v="8"/>
    <d v="2022-09-14T00:00:00"/>
    <s v="Prof. Kariuki K. David"/>
    <s v="Prof. Thole Benard"/>
    <m/>
    <n v="2"/>
    <s v="Home"/>
    <s v="Home"/>
    <s v="Other"/>
    <s v="No"/>
    <m/>
    <m/>
    <s v="Researcher"/>
    <s v="Part-time researcher"/>
    <s v="Researcher"/>
    <x v="0"/>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x v="8"/>
    <m/>
    <s v="Prof Shabir Moosa"/>
    <m/>
    <m/>
    <n v="1"/>
    <s v="Host"/>
    <m/>
    <m/>
    <s v="No"/>
    <m/>
    <m/>
    <s v="Academic"/>
    <s v="Lecturer"/>
    <s v="Senior Lecturer"/>
    <x v="0"/>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x v="8"/>
    <m/>
    <s v=" Dr. Aijaz Ahmad_x0009_"/>
    <s v=" Prof. Simeon Mining_x0009_"/>
    <s v="Dr. Rispah Torrorey"/>
    <n v="3"/>
    <s v="Host"/>
    <s v="Home"/>
    <s v="Home"/>
    <s v="Yes"/>
    <m/>
    <m/>
    <s v="Academic"/>
    <s v="Lecturer"/>
    <s v="Lecturer"/>
    <x v="0"/>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x v="8"/>
    <m/>
    <s v="DR SOLANKE LUKMAN BOLA"/>
    <s v="DR T. SULAIMAN ADEDOKUN"/>
    <m/>
    <n v="2"/>
    <s v="Home"/>
    <s v="Home"/>
    <m/>
    <s v="Yes"/>
    <m/>
    <m/>
    <s v="Researcher"/>
    <s v="Research Officer"/>
    <m/>
    <x v="0"/>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x v="8"/>
    <m/>
    <s v="Dr. Kagura Juliana"/>
    <s v="Joel Msafiri Francis"/>
    <s v="Dr. Maja Wisser"/>
    <n v="3"/>
    <s v="Host"/>
    <s v="Host"/>
    <s v="Home"/>
    <s v="Yes"/>
    <s v="No"/>
    <s v="No"/>
    <s v="Researcher"/>
    <s v="Research Scientist"/>
    <m/>
    <x v="0"/>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x v="8"/>
    <m/>
    <s v="Prof Phiri Samuel Kamija"/>
    <s v="Dr Mwangi Ndegwa Martin"/>
    <m/>
    <n v="2"/>
    <s v="Home"/>
    <s v="Home"/>
    <m/>
    <s v="No"/>
    <s v="Yes"/>
    <m/>
    <s v="Researcher"/>
    <s v="Research Fellow"/>
    <s v="Research Fellow"/>
    <x v="0"/>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x v="8"/>
    <m/>
    <s v="Prof.Baldwin-Ragaven Laurel "/>
    <m/>
    <m/>
    <n v="1"/>
    <s v="University of Witwatersrand, South Africa"/>
    <m/>
    <m/>
    <s v="Yes"/>
    <m/>
    <m/>
    <s v="Academic"/>
    <s v="Lecturer I"/>
    <s v="Lecturer I"/>
    <x v="0"/>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x v="7"/>
    <x v="11"/>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x v="8"/>
    <d v="2022-09-14T00:00:00"/>
    <m/>
    <m/>
    <m/>
    <n v="0"/>
    <m/>
    <m/>
    <m/>
    <m/>
    <m/>
    <m/>
    <s v="Researcher"/>
    <s v="Research fellow"/>
    <s v="Research fellow"/>
    <x v="0"/>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x v="9"/>
    <m/>
    <s v="Dr Irene J. Kearns"/>
    <m/>
    <m/>
    <n v="1"/>
    <m/>
    <m/>
    <m/>
    <m/>
    <m/>
    <m/>
    <s v="Academic"/>
    <s v="Assistant Lecturer"/>
    <s v="Assistant Lecturer"/>
    <x v="2"/>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x v="9"/>
    <m/>
    <s v="Prof. Jonathan Levin"/>
    <m/>
    <m/>
    <n v="1"/>
    <m/>
    <m/>
    <m/>
    <m/>
    <m/>
    <m/>
    <s v="Academic"/>
    <s v="Assistant Lecturer"/>
    <s v="Assistant Lecturer"/>
    <x v="2"/>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m/>
    <x v="3"/>
    <m/>
    <m/>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x v="9"/>
    <m/>
    <s v="Prof. Kennedy Otwombe "/>
    <s v="Dr. Fiona Vanobberghen"/>
    <m/>
    <n v="2"/>
    <m/>
    <m/>
    <m/>
    <m/>
    <m/>
    <m/>
    <s v="Administrative"/>
    <s v="Research Scientist"/>
    <m/>
    <x v="0"/>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x v="9"/>
    <m/>
    <s v="Dr. Adebiyi Olupelumi Akindele"/>
    <m/>
    <m/>
    <n v="1"/>
    <m/>
    <m/>
    <m/>
    <m/>
    <m/>
    <m/>
    <s v="Academic"/>
    <s v="Lecturer I"/>
    <s v="Senior Lecturer"/>
    <x v="0"/>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x v="9"/>
    <m/>
    <s v="Professor Lize Maree"/>
    <s v="Dr. Irene Kearns"/>
    <m/>
    <n v="2"/>
    <m/>
    <m/>
    <m/>
    <m/>
    <m/>
    <m/>
    <s v="Academic"/>
    <s v="Senior Lecturer"/>
    <s v="Senior Lecturer"/>
    <x v="0"/>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x v="9"/>
    <m/>
    <s v="Prof. Jane Goudge"/>
    <s v="Dr. Adam Koon"/>
    <s v="Dr. Adam Koon"/>
    <n v="3"/>
    <m/>
    <m/>
    <m/>
    <m/>
    <m/>
    <m/>
    <s v="Academic"/>
    <s v="Program Manager"/>
    <s v="Early Carrer Researcher"/>
    <x v="1"/>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x v="9"/>
    <m/>
    <s v="Prof Charles M. Mbogo"/>
    <s v="Prof. Wolfang Richard Mukabana"/>
    <s v="Prof. Godson Ana"/>
    <n v="3"/>
    <m/>
    <m/>
    <m/>
    <m/>
    <m/>
    <m/>
    <s v="Academic"/>
    <s v="Lecturer II"/>
    <s v="Lecturer I"/>
    <x v="1"/>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x v="9"/>
    <d v="2023-06-30T00:00:00"/>
    <s v="Dr. Jared Mecha"/>
    <m/>
    <m/>
    <n v="1"/>
    <m/>
    <m/>
    <m/>
    <m/>
    <m/>
    <m/>
    <s v="Academic"/>
    <m/>
    <m/>
    <x v="0"/>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x v="9"/>
    <m/>
    <s v="Dr Scheuermaier Karine"/>
    <s v="Dr Gomez-Olive F. Xavier"/>
    <s v="Prof. Fatusi Olayiwola Adesegun"/>
    <n v="3"/>
    <m/>
    <m/>
    <m/>
    <m/>
    <m/>
    <m/>
    <s v="Academic"/>
    <s v="Lecturer I"/>
    <s v="Senior Lecturer "/>
    <x v="0"/>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x v="7"/>
    <x v="11"/>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x v="9"/>
    <m/>
    <s v="Prof Fred Nuwaha Ntoni"/>
    <s v="Dr Jagnoor Jagnoor"/>
    <s v="Dr Simon Peter Kibira"/>
    <n v="3"/>
    <m/>
    <m/>
    <m/>
    <m/>
    <m/>
    <m/>
    <s v="Researcher"/>
    <s v="Research Associate"/>
    <m/>
    <x v="0"/>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x v="9"/>
    <m/>
    <s v="Prof Olayemi Oladapo "/>
    <s v="Dr Olumide Adesola"/>
    <m/>
    <n v="2"/>
    <m/>
    <m/>
    <m/>
    <m/>
    <m/>
    <m/>
    <s v="Researcher"/>
    <s v="Senior Lecturer"/>
    <s v=" Professor"/>
    <x v="0"/>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x v="7"/>
    <x v="11"/>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x v="9"/>
    <m/>
    <s v="Dr. Ssempebwa John"/>
    <s v="Dr. Musoke David"/>
    <s v="Assoc. Prof. Kankya Clovice"/>
    <n v="3"/>
    <m/>
    <m/>
    <m/>
    <m/>
    <m/>
    <m/>
    <s v="Academic"/>
    <s v="Research Associate"/>
    <m/>
    <x v="0"/>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9"/>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x v="9"/>
    <m/>
    <s v="Professor Saiqa Mullick"/>
    <s v="Prof. Christofides Nicola"/>
    <m/>
    <n v="2"/>
    <m/>
    <m/>
    <m/>
    <m/>
    <m/>
    <m/>
    <s v="Academic"/>
    <s v="Researcher"/>
    <s v="Researcher"/>
    <x v="0"/>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x v="9"/>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x v="9"/>
    <m/>
    <s v="Professor Clifford Odimegwu"/>
    <m/>
    <m/>
    <n v="1"/>
    <m/>
    <m/>
    <m/>
    <m/>
    <m/>
    <m/>
    <s v="Academic"/>
    <s v="Teaching assistant"/>
    <s v="Teaching Assistant"/>
    <x v="0"/>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x v="9"/>
    <m/>
    <s v="Prof Gbemisola Oke"/>
    <s v="Prof Dosumu OO"/>
    <m/>
    <n v="2"/>
    <m/>
    <m/>
    <m/>
    <m/>
    <m/>
    <m/>
    <s v="Researcher"/>
    <s v="Senior Lecturer"/>
    <s v="Senior Lecturer"/>
    <x v="0"/>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x v="9"/>
    <m/>
    <s v="Dr Janan Dietrich"/>
    <s v="Prof Tiffany Chennevile"/>
    <m/>
    <n v="2"/>
    <m/>
    <m/>
    <m/>
    <m/>
    <m/>
    <m/>
    <s v="Academic"/>
    <s v="Senior Researcher"/>
    <s v="Senior Researcher"/>
    <x v="0"/>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x v="9"/>
    <m/>
    <s v="Gillian Saloojee"/>
    <s v="Wiedaad Slemming"/>
    <m/>
    <n v="2"/>
    <m/>
    <m/>
    <m/>
    <m/>
    <m/>
    <m/>
    <s v="Academic"/>
    <s v="Lecturer"/>
    <s v="Lecturer"/>
    <x v="0"/>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x v="9"/>
    <m/>
    <s v="Dr Chesang Jacqueline Jelagat"/>
    <s v="Prof Omigbodun Akinyinka"/>
    <m/>
    <n v="2"/>
    <m/>
    <m/>
    <m/>
    <m/>
    <m/>
    <m/>
    <s v="Academic"/>
    <s v="Lecturer I"/>
    <s v="Senior Lecturer"/>
    <x v="0"/>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x v="9"/>
    <m/>
    <s v="Prof Tumussime K. David "/>
    <s v="Dr. Jean Baptiste Sagahutu "/>
    <m/>
    <n v="2"/>
    <m/>
    <m/>
    <m/>
    <m/>
    <m/>
    <m/>
    <s v="Researcher"/>
    <s v="Lecturer of Surgery"/>
    <s v="Senior Lecturer"/>
    <x v="1"/>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x v="9"/>
    <m/>
    <s v="Prof. Jude Igumbor"/>
    <s v="Dr Innocent Maposa"/>
    <m/>
    <n v="2"/>
    <m/>
    <m/>
    <m/>
    <m/>
    <m/>
    <m/>
    <s v="Administrative"/>
    <s v="Assistant Librarian"/>
    <m/>
    <x v="0"/>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m/>
    <x v="3"/>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x v="9"/>
    <m/>
    <s v="Prof Phumzile Hlongwa"/>
    <s v="Prof Veerasamy Yengopal"/>
    <s v="Dr Yolanda Malele-Kolisa"/>
    <n v="3"/>
    <m/>
    <m/>
    <m/>
    <m/>
    <m/>
    <m/>
    <s v="Academic"/>
    <s v="Assistant Lecturer"/>
    <s v="Assistant Lecturer"/>
    <x v="2"/>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x v="9"/>
    <m/>
    <s v="Dr. Marianne Wanjiru Mureithi"/>
    <s v="Dr. Odari Eddy"/>
    <s v="Dr. Eddy Odari"/>
    <n v="3"/>
    <m/>
    <m/>
    <m/>
    <m/>
    <m/>
    <m/>
    <s v="Academic"/>
    <s v="HIV research scientist and tutor"/>
    <m/>
    <x v="0"/>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x v="9"/>
    <m/>
    <s v="Professor Hellen Myezwa"/>
    <s v="Prof. F. Gomez Olive- Casas"/>
    <m/>
    <n v="2"/>
    <m/>
    <m/>
    <m/>
    <m/>
    <m/>
    <m/>
    <s v="Academic"/>
    <s v="Lecturer"/>
    <s v="Senior Lecturer"/>
    <x v="1"/>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x v="9"/>
    <m/>
    <s v="Dr. Oladejo Thomas Adepoju"/>
    <m/>
    <m/>
    <n v="1"/>
    <m/>
    <m/>
    <m/>
    <m/>
    <m/>
    <m/>
    <s v="Academic"/>
    <s v="Lecturer II"/>
    <s v="Lecturer II"/>
    <x v="0"/>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x v="9"/>
    <m/>
    <s v="Dr Nisha Naicker"/>
    <s v="Prof Onayade Adedeji"/>
    <m/>
    <n v="2"/>
    <m/>
    <m/>
    <m/>
    <m/>
    <m/>
    <m/>
    <s v="Academic"/>
    <s v="Lecturer I"/>
    <s v="Senior Lecturer"/>
    <x v="1"/>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r>
    <n v="250"/>
    <s v="C11/001"/>
    <s v="Adeola"/>
    <s v="Temitope"/>
    <s v="Williams"/>
    <x v="1"/>
    <x v="10"/>
    <x v="0"/>
    <x v="0"/>
    <s v="Paediatric Dentistry"/>
    <s v="Child Oral Health"/>
    <x v="0"/>
    <s v="Yes"/>
    <m/>
    <s v="Married"/>
    <m/>
    <m/>
    <s v="awilliams@cartafrica.org"/>
    <s v="adeolawilliams022@gmail.com"/>
    <s v="+2348051694622"/>
    <s v="Masters of Dental Sciences, 2018"/>
    <d v="1985-06-09T00:00:00"/>
    <s v="Improving oral health among vulnerable children and adolescents living with HIV/AIDS using evidence-based intervention (Masters of Dental Sciences (MDS)"/>
    <s v="Field based"/>
    <m/>
    <m/>
    <m/>
    <d v="2025-01-13T00:00:00"/>
    <x v="10"/>
    <m/>
    <m/>
    <m/>
    <m/>
    <m/>
    <m/>
    <m/>
    <m/>
    <m/>
    <m/>
    <m/>
    <m/>
    <m/>
    <m/>
    <x v="0"/>
    <m/>
    <m/>
    <s v="0000-0003-1915-2138"/>
    <m/>
    <d v="2025-03-03T00:00:00"/>
    <m/>
    <m/>
    <m/>
    <m/>
    <m/>
    <m/>
    <m/>
    <m/>
    <m/>
    <m/>
    <m/>
    <m/>
    <m/>
    <m/>
    <x v="3"/>
    <m/>
    <m/>
    <m/>
    <n v="7"/>
    <m/>
    <m/>
    <m/>
    <m/>
    <m/>
    <m/>
    <m/>
    <m/>
    <m/>
    <m/>
    <m/>
    <m/>
    <m/>
    <m/>
    <m/>
    <n v="2"/>
    <m/>
    <m/>
    <s v="SIDA"/>
  </r>
  <r>
    <n v="251"/>
    <s v="C11/002"/>
    <s v="Amina"/>
    <s v="Hassan"/>
    <s v="Hussein"/>
    <x v="1"/>
    <x v="10"/>
    <x v="10"/>
    <x v="13"/>
    <s v="Maternal and Reproductive health"/>
    <s v="School of Public health"/>
    <x v="8"/>
    <m/>
    <m/>
    <s v="Married"/>
    <m/>
    <m/>
    <s v="ahusien@cartafrica.org"/>
    <s v="dramiina12@gmail.com"/>
    <s v="+252615506933"/>
    <s v="Master in Public Health (2023 )"/>
    <d v="1991-01-01T00:00:00"/>
    <s v="Reproductive and maternal health in Somalia"/>
    <s v="Field based"/>
    <m/>
    <m/>
    <m/>
    <d v="2025-07-31T00:00:00"/>
    <x v="10"/>
    <m/>
    <m/>
    <m/>
    <m/>
    <m/>
    <m/>
    <m/>
    <m/>
    <m/>
    <m/>
    <m/>
    <m/>
    <m/>
    <m/>
    <x v="0"/>
    <m/>
    <m/>
    <s v="0009-0006-9247-6453"/>
    <m/>
    <d v="2025-03-03T00:00:00"/>
    <m/>
    <m/>
    <m/>
    <m/>
    <m/>
    <m/>
    <m/>
    <m/>
    <m/>
    <m/>
    <m/>
    <m/>
    <m/>
    <m/>
    <x v="3"/>
    <m/>
    <m/>
    <m/>
    <n v="0"/>
    <m/>
    <m/>
    <m/>
    <m/>
    <m/>
    <m/>
    <m/>
    <m/>
    <m/>
    <m/>
    <m/>
    <m/>
    <m/>
    <m/>
    <m/>
    <n v="1"/>
    <m/>
    <m/>
    <s v="SIDA"/>
  </r>
  <r>
    <n v="252"/>
    <s v="C11/003"/>
    <s v="Christabellah"/>
    <m/>
    <s v="Namugenyi"/>
    <x v="1"/>
    <x v="10"/>
    <x v="7"/>
    <x v="11"/>
    <s v="Public Health"/>
    <s v="Department of Planning and Applied Statistics"/>
    <x v="9"/>
    <s v="Yes"/>
    <m/>
    <s v="Married"/>
    <m/>
    <m/>
    <s v="cnamugenyi@cartafrica.org"/>
    <s v="tabellahn@gmail.com"/>
    <s v="+256788101810;+256700979442"/>
    <s v="Master of Statistics (2020)"/>
    <d v="1993-05-19T00:00:00"/>
    <s v="Examining patient satisfaction and dual outcomes of HIV and hypertension through decision-making and allocation of Service Delivery Models for Older PLHIV"/>
    <s v="Field based"/>
    <m/>
    <m/>
    <m/>
    <d v="2024-08-20T00:00:00"/>
    <x v="10"/>
    <m/>
    <m/>
    <m/>
    <m/>
    <m/>
    <m/>
    <m/>
    <m/>
    <m/>
    <m/>
    <m/>
    <m/>
    <m/>
    <m/>
    <x v="0"/>
    <m/>
    <m/>
    <s v="0000-0003-2534-5526"/>
    <m/>
    <d v="2025-03-03T00:00:00"/>
    <m/>
    <m/>
    <m/>
    <m/>
    <m/>
    <m/>
    <m/>
    <m/>
    <m/>
    <m/>
    <m/>
    <m/>
    <m/>
    <m/>
    <x v="3"/>
    <m/>
    <e v="#VALUE!"/>
    <m/>
    <n v="8"/>
    <m/>
    <m/>
    <m/>
    <m/>
    <m/>
    <m/>
    <m/>
    <m/>
    <m/>
    <m/>
    <m/>
    <m/>
    <m/>
    <m/>
    <m/>
    <n v="2"/>
    <m/>
    <m/>
    <s v="SIDA"/>
  </r>
  <r>
    <n v="253"/>
    <s v="C11/004"/>
    <s v="Cyril"/>
    <s v="Tamuka"/>
    <s v="Chironda"/>
    <x v="0"/>
    <x v="10"/>
    <x v="9"/>
    <x v="8"/>
    <s v="Health Data Science"/>
    <s v="Agincourt Research Center"/>
    <x v="3"/>
    <s v="No"/>
    <m/>
    <s v="Single"/>
    <m/>
    <m/>
    <s v="cchironda@cartafrica.org"/>
    <s v="cyriltamuka05@gmail.com"/>
    <s v="+27786413285"/>
    <s v="MSc Mathematical Statistics (2021)"/>
    <d v="1994-05-13T00:00:00"/>
    <s v="Multimorbidity trends and changes in Rural South Africa: A clustering, and competing risk modelling approach (2012-2022)."/>
    <s v="Field based"/>
    <m/>
    <m/>
    <m/>
    <d v="2024-02-01T00:00:00"/>
    <x v="10"/>
    <m/>
    <m/>
    <m/>
    <m/>
    <m/>
    <m/>
    <m/>
    <m/>
    <m/>
    <m/>
    <m/>
    <m/>
    <m/>
    <m/>
    <x v="0"/>
    <m/>
    <m/>
    <s v="0000-0002-0412-1059"/>
    <m/>
    <d v="2025-03-03T00:00:00"/>
    <m/>
    <m/>
    <m/>
    <m/>
    <m/>
    <m/>
    <m/>
    <m/>
    <m/>
    <m/>
    <m/>
    <m/>
    <m/>
    <m/>
    <x v="3"/>
    <m/>
    <m/>
    <m/>
    <n v="2"/>
    <m/>
    <m/>
    <m/>
    <m/>
    <m/>
    <m/>
    <m/>
    <m/>
    <m/>
    <m/>
    <m/>
    <m/>
    <m/>
    <m/>
    <m/>
    <n v="1"/>
    <m/>
    <m/>
    <s v="SIDA"/>
  </r>
  <r>
    <n v="254"/>
    <s v="C11/005"/>
    <s v="Elizabeth"/>
    <s v="Oluwatoyin"/>
    <s v="Abe"/>
    <x v="1"/>
    <x v="10"/>
    <x v="0"/>
    <x v="0"/>
    <s v="Dentistry"/>
    <s v="Oral Pathology/ Oral Medicine"/>
    <x v="0"/>
    <s v="Yes"/>
    <m/>
    <s v="Married"/>
    <m/>
    <m/>
    <s v="eoabe@cartafrica.org"/>
    <s v="elizabethabe831@gmail.com"/>
    <s v="+2348029789847"/>
    <s v="Masters in Dental Surgery (2014)"/>
    <d v="1983-03-01T00:00:00"/>
    <s v="Oral health promotion for improved maternal-fetal health among women of reproductive age. (Masters in Dental Surgery (MDS)"/>
    <s v="Clinical and laboratory based"/>
    <m/>
    <m/>
    <m/>
    <d v="2024-11-20T00:00:00"/>
    <x v="10"/>
    <m/>
    <m/>
    <m/>
    <m/>
    <m/>
    <m/>
    <m/>
    <m/>
    <m/>
    <m/>
    <m/>
    <m/>
    <m/>
    <m/>
    <x v="0"/>
    <m/>
    <m/>
    <s v="0000-0001-6632-9026"/>
    <m/>
    <d v="2025-03-03T00:00:00"/>
    <m/>
    <m/>
    <m/>
    <m/>
    <m/>
    <m/>
    <m/>
    <m/>
    <m/>
    <m/>
    <m/>
    <m/>
    <m/>
    <m/>
    <x v="3"/>
    <m/>
    <m/>
    <m/>
    <n v="8"/>
    <m/>
    <m/>
    <m/>
    <m/>
    <m/>
    <m/>
    <m/>
    <m/>
    <m/>
    <m/>
    <m/>
    <m/>
    <m/>
    <m/>
    <m/>
    <n v="3"/>
    <m/>
    <m/>
    <s v="SIDA"/>
  </r>
  <r>
    <n v="255"/>
    <s v="C11/006"/>
    <s v="Fanuel"/>
    <s v="Meckson"/>
    <s v="Bickton"/>
    <x v="0"/>
    <x v="10"/>
    <x v="3"/>
    <x v="3"/>
    <s v="Physiotherapy"/>
    <s v="Department of Rehabilitation Sciences "/>
    <x v="8"/>
    <m/>
    <m/>
    <s v="Single"/>
    <m/>
    <m/>
    <s v="fbickton@cartafrica.org"/>
    <s v="fbickton@kuhes.ac.mw"/>
    <s v="+265982552353"/>
    <s v="Master of Science in Cardiorespiratory Physiotherapy (2021)"/>
    <d v="1993-01-23T00:00:00"/>
    <s v="Personalized exercise-based Rehabilitation needs, implementation and effectiveness among  multimorbid patients in Malawi."/>
    <s v="Field based and clinical research "/>
    <m/>
    <m/>
    <m/>
    <d v="2025-03-03T00:00:00"/>
    <x v="10"/>
    <m/>
    <m/>
    <m/>
    <m/>
    <m/>
    <m/>
    <m/>
    <m/>
    <m/>
    <m/>
    <m/>
    <m/>
    <m/>
    <m/>
    <x v="0"/>
    <m/>
    <m/>
    <s v="0000-0002-0925-909X"/>
    <m/>
    <d v="2025-03-03T00:00:00"/>
    <m/>
    <m/>
    <m/>
    <m/>
    <m/>
    <m/>
    <m/>
    <m/>
    <m/>
    <m/>
    <m/>
    <m/>
    <m/>
    <m/>
    <x v="3"/>
    <m/>
    <m/>
    <m/>
    <n v="15"/>
    <m/>
    <m/>
    <m/>
    <m/>
    <m/>
    <m/>
    <m/>
    <m/>
    <m/>
    <m/>
    <m/>
    <m/>
    <m/>
    <m/>
    <m/>
    <n v="0"/>
    <m/>
    <m/>
    <s v="SIDA"/>
  </r>
  <r>
    <n v="256"/>
    <s v="C11/007"/>
    <s v="Funmilola"/>
    <s v="Olanike"/>
    <s v="Wuraola"/>
    <x v="1"/>
    <x v="10"/>
    <x v="0"/>
    <x v="5"/>
    <s v="Breast Surgical Oncology"/>
    <s v="Surgery"/>
    <x v="8"/>
    <m/>
    <m/>
    <s v="Married"/>
    <m/>
    <m/>
    <s v="fwuraola@cartafrica.org"/>
    <s v="fwuraola@oauife.edu.ng"/>
    <s v="+2348032287556"/>
    <s v="ChM General Surgery 2022"/>
    <d v="1985-02-07T00:00:00"/>
    <s v="Towards early detection of breast cancer in Nigeria: Prevalence of BRCA1/2 mutations and perceptions of genetic screening among relatives of patients with breast cancer"/>
    <s v="Clinical research"/>
    <m/>
    <m/>
    <m/>
    <d v="2025-09-02T00:00:00"/>
    <x v="10"/>
    <m/>
    <m/>
    <m/>
    <m/>
    <m/>
    <m/>
    <m/>
    <m/>
    <m/>
    <m/>
    <m/>
    <m/>
    <m/>
    <m/>
    <x v="0"/>
    <m/>
    <m/>
    <s v="0000-0003-3315-990x"/>
    <m/>
    <d v="2025-03-03T00:00:00"/>
    <m/>
    <m/>
    <m/>
    <m/>
    <m/>
    <m/>
    <m/>
    <m/>
    <m/>
    <m/>
    <m/>
    <m/>
    <m/>
    <m/>
    <x v="3"/>
    <m/>
    <m/>
    <m/>
    <n v="40"/>
    <m/>
    <m/>
    <m/>
    <m/>
    <m/>
    <m/>
    <m/>
    <m/>
    <m/>
    <m/>
    <m/>
    <m/>
    <m/>
    <m/>
    <m/>
    <n v="1"/>
    <m/>
    <m/>
    <s v="SIDA"/>
  </r>
  <r>
    <n v="257"/>
    <s v="C11/008"/>
    <s v="Gallad"/>
    <s v="Dahir"/>
    <s v="Hassan"/>
    <x v="0"/>
    <x v="10"/>
    <x v="10"/>
    <x v="13"/>
    <s v="Public Health "/>
    <s v="Department of Public Health "/>
    <x v="8"/>
    <m/>
    <m/>
    <s v="Married"/>
    <m/>
    <m/>
    <s v="ghassan@cartafrica.org"/>
    <m/>
    <s v=""/>
    <s v="Public Health (2017)"/>
    <d v="1988-01-01T00:00:00"/>
    <s v="Vaccine preventable disease surveillance"/>
    <s v="Field based"/>
    <m/>
    <m/>
    <m/>
    <d v="2025-04-15T00:00:00"/>
    <x v="10"/>
    <m/>
    <m/>
    <m/>
    <m/>
    <m/>
    <m/>
    <m/>
    <m/>
    <m/>
    <m/>
    <m/>
    <m/>
    <m/>
    <m/>
    <x v="0"/>
    <m/>
    <m/>
    <s v="0000-0002-8569-8748"/>
    <m/>
    <d v="2025-03-03T00:00:00"/>
    <m/>
    <m/>
    <m/>
    <m/>
    <m/>
    <m/>
    <m/>
    <m/>
    <m/>
    <m/>
    <m/>
    <m/>
    <m/>
    <m/>
    <x v="3"/>
    <m/>
    <m/>
    <m/>
    <n v="8"/>
    <m/>
    <m/>
    <m/>
    <m/>
    <m/>
    <m/>
    <m/>
    <m/>
    <m/>
    <m/>
    <m/>
    <m/>
    <m/>
    <m/>
    <m/>
    <n v="1"/>
    <m/>
    <m/>
    <s v="SIDA"/>
  </r>
  <r>
    <n v="258"/>
    <s v="C11/009"/>
    <s v="Justine "/>
    <m/>
    <s v="Okello"/>
    <x v="0"/>
    <x v="10"/>
    <x v="7"/>
    <x v="11"/>
    <s v="Preventive Medicine, Laboratory diagnostics, Epidemiology, Biostatistics, Research methods, Food safety and One Health"/>
    <s v="Department of Biosecurity, Ecosystems and Veterinary Public Health"/>
    <x v="9"/>
    <s v="Yes"/>
    <m/>
    <s v="Single"/>
    <m/>
    <m/>
    <s v="jokello@cartafrica.org"/>
    <s v="justinokello01@gmail.com"/>
    <s v="+256-783210265"/>
    <s v="Masters of Veterinary Preventive Medicine (Field Epidemiology)_(2023)"/>
    <d v="1996-11-15T00:00:00"/>
    <s v="Epidemiology of Rift Valley Fever in Northern Uganda: Prevalence, Molecular Characterization, and Geospatial Modelling in Humans and Livestock in Apac and Lira Districts"/>
    <s v="Laboratory based"/>
    <m/>
    <m/>
    <m/>
    <d v="2025-04-15T00:00:00"/>
    <x v="10"/>
    <m/>
    <m/>
    <m/>
    <m/>
    <m/>
    <m/>
    <m/>
    <m/>
    <m/>
    <m/>
    <m/>
    <m/>
    <m/>
    <m/>
    <x v="0"/>
    <m/>
    <m/>
    <s v="0000-0001-6218-8318"/>
    <m/>
    <d v="2025-03-03T00:00:00"/>
    <m/>
    <m/>
    <m/>
    <m/>
    <m/>
    <m/>
    <m/>
    <m/>
    <m/>
    <m/>
    <m/>
    <m/>
    <m/>
    <m/>
    <x v="3"/>
    <m/>
    <m/>
    <m/>
    <n v="10"/>
    <m/>
    <m/>
    <m/>
    <m/>
    <m/>
    <m/>
    <m/>
    <m/>
    <m/>
    <m/>
    <m/>
    <m/>
    <m/>
    <m/>
    <m/>
    <n v="0"/>
    <m/>
    <m/>
    <s v="SIDA"/>
  </r>
  <r>
    <n v="259"/>
    <s v="C11/010"/>
    <s v="Lydiah"/>
    <s v="Wanjiru"/>
    <s v="Njihia"/>
    <x v="1"/>
    <x v="10"/>
    <x v="2"/>
    <x v="7"/>
    <s v="PhD Pathobiology (Virology Option)"/>
    <s v="Department of Veterinary Pathology, Microbiology and Parasitology"/>
    <x v="6"/>
    <s v="Yes"/>
    <m/>
    <s v="Single"/>
    <m/>
    <m/>
    <s v="lnjihia@cartafrica.org"/>
    <s v="lydiahnjihia4@gmail.com"/>
    <s v="+254 712316454"/>
    <s v="Master of Science Applied Microbiology (Virology Option), (2022)"/>
    <d v="1990-07-23T00:00:00"/>
    <s v="Molecular characterization and risk factors associated with rift valley fever transmission and outbreaks in humans and animals in Garissa and Murang’a counties, Kenya in the age of climate change"/>
    <s v="Both Laboratory and field based"/>
    <m/>
    <m/>
    <m/>
    <d v="2023-03-06T00:00:00"/>
    <x v="10"/>
    <m/>
    <m/>
    <m/>
    <m/>
    <m/>
    <m/>
    <m/>
    <m/>
    <m/>
    <m/>
    <m/>
    <m/>
    <m/>
    <m/>
    <x v="0"/>
    <m/>
    <m/>
    <s v="0009-0007-0633-3294"/>
    <m/>
    <d v="2025-03-03T00:00:00"/>
    <m/>
    <m/>
    <m/>
    <m/>
    <m/>
    <m/>
    <m/>
    <m/>
    <m/>
    <m/>
    <m/>
    <m/>
    <m/>
    <m/>
    <x v="3"/>
    <m/>
    <m/>
    <m/>
    <n v="1"/>
    <m/>
    <m/>
    <m/>
    <m/>
    <m/>
    <m/>
    <m/>
    <m/>
    <m/>
    <m/>
    <m/>
    <m/>
    <m/>
    <m/>
    <m/>
    <n v="1"/>
    <m/>
    <m/>
    <s v="SIDA"/>
  </r>
  <r>
    <n v="260"/>
    <s v="C11/011"/>
    <s v="Mary"/>
    <s v="Nigandi"/>
    <s v="Kubo"/>
    <x v="1"/>
    <x v="10"/>
    <x v="2"/>
    <x v="7"/>
    <s v="Internal Medicine"/>
    <s v="Department of Clinical Medicine &amp; Therapeutics"/>
    <x v="8"/>
    <m/>
    <m/>
    <s v="Married"/>
    <m/>
    <m/>
    <s v="mkubo@cartafrica.org"/>
    <s v="mkubo@uonbi.ac.ke"/>
    <s v="+254721541439"/>
    <s v="Master of Medicine in Internal Medicine (2013)"/>
    <d v="1983-10-30T00:00:00"/>
    <s v="Early Detection of Chronic Kidney Disease among communities with high prevalence of risk factors and early linkage to care: The ED-CKD Study"/>
    <s v="Clinical research"/>
    <m/>
    <m/>
    <m/>
    <d v="2025-09-01T00:00:00"/>
    <x v="10"/>
    <m/>
    <m/>
    <m/>
    <m/>
    <m/>
    <m/>
    <m/>
    <m/>
    <m/>
    <m/>
    <m/>
    <m/>
    <m/>
    <m/>
    <x v="0"/>
    <m/>
    <m/>
    <s v="0000-0002-0708-605X"/>
    <m/>
    <d v="2025-03-03T00:00:00"/>
    <m/>
    <m/>
    <m/>
    <m/>
    <m/>
    <m/>
    <m/>
    <m/>
    <m/>
    <m/>
    <m/>
    <m/>
    <m/>
    <m/>
    <x v="3"/>
    <m/>
    <m/>
    <m/>
    <n v="10"/>
    <m/>
    <m/>
    <m/>
    <m/>
    <m/>
    <m/>
    <m/>
    <m/>
    <m/>
    <m/>
    <m/>
    <m/>
    <m/>
    <m/>
    <m/>
    <n v="2"/>
    <m/>
    <m/>
    <s v="SIDA"/>
  </r>
  <r>
    <n v="261"/>
    <s v="C11/012"/>
    <s v="Miles-Dei"/>
    <s v="Benedict"/>
    <s v="Olufeagba"/>
    <x v="0"/>
    <x v="10"/>
    <x v="0"/>
    <x v="0"/>
    <s v="Genetics and Molecular Sciences"/>
    <s v="Institute of Child Health"/>
    <x v="0"/>
    <s v="Yes"/>
    <m/>
    <s v="Married"/>
    <m/>
    <m/>
    <s v="molufeagba@cartafrica.org"/>
    <s v="mben.olufsen@gmail.com"/>
    <s v="+2348169215993;+2348026073373"/>
    <s v="Master of Science (2018)"/>
    <d v="1985-02-02T00:00:00"/>
    <s v="Genetic Epidemiology of Identified Single Nucleotide Variants of Alpha and Beta Thalassemia Traits among Nigerians in Southwest Nigeria. (M.Sc. (Public Health Biotechnology) Genetics and Molecular Sciences, Institute of Child Health)"/>
    <s v="Laboratory based"/>
    <m/>
    <m/>
    <m/>
    <d v="2019-07-01T00:00:00"/>
    <x v="10"/>
    <m/>
    <m/>
    <m/>
    <m/>
    <m/>
    <m/>
    <m/>
    <m/>
    <m/>
    <m/>
    <m/>
    <m/>
    <m/>
    <m/>
    <x v="0"/>
    <m/>
    <m/>
    <s v="0000-0003-0065-5990"/>
    <m/>
    <d v="2025-03-03T00:00:00"/>
    <m/>
    <m/>
    <m/>
    <m/>
    <m/>
    <m/>
    <m/>
    <m/>
    <m/>
    <m/>
    <m/>
    <m/>
    <m/>
    <m/>
    <x v="3"/>
    <m/>
    <m/>
    <m/>
    <n v="2"/>
    <m/>
    <m/>
    <m/>
    <m/>
    <m/>
    <m/>
    <m/>
    <m/>
    <m/>
    <m/>
    <m/>
    <m/>
    <m/>
    <m/>
    <m/>
    <n v="2"/>
    <m/>
    <m/>
    <s v="SIDA"/>
  </r>
  <r>
    <n v="262"/>
    <s v="C11/013"/>
    <s v="Molly"/>
    <s v="Mercy"/>
    <s v="Jerono"/>
    <x v="1"/>
    <x v="10"/>
    <x v="2"/>
    <x v="2"/>
    <s v="Economics"/>
    <s v="Research and Sponsored Projects Office (RSPO)-AMPATH "/>
    <x v="2"/>
    <s v="Yes"/>
    <m/>
    <s v="Married"/>
    <m/>
    <m/>
    <s v="mjerono@cartafrica.org"/>
    <s v="mollymercy20@gmail.com"/>
    <s v="265 1874107;+265  888881282"/>
    <s v="Master of Arts in Economics"/>
    <d v="1994-05-09T00:00:00"/>
    <s v="Economic Evaluation of School-Based and Institutional Programs in Preventing Sexual Violence Against Children in Uasin Gishu County, Kenya"/>
    <s v="Field based"/>
    <m/>
    <m/>
    <m/>
    <d v="2024-09-02T00:00:00"/>
    <x v="10"/>
    <m/>
    <m/>
    <m/>
    <m/>
    <m/>
    <m/>
    <m/>
    <m/>
    <m/>
    <m/>
    <m/>
    <m/>
    <m/>
    <m/>
    <x v="0"/>
    <m/>
    <m/>
    <s v="0000-0003-4763-0344"/>
    <m/>
    <d v="2025-03-03T00:00:00"/>
    <m/>
    <m/>
    <m/>
    <m/>
    <m/>
    <m/>
    <m/>
    <m/>
    <m/>
    <m/>
    <m/>
    <m/>
    <m/>
    <m/>
    <x v="3"/>
    <m/>
    <m/>
    <m/>
    <n v="1"/>
    <m/>
    <m/>
    <m/>
    <m/>
    <m/>
    <m/>
    <m/>
    <m/>
    <m/>
    <m/>
    <m/>
    <m/>
    <m/>
    <m/>
    <m/>
    <n v="1"/>
    <m/>
    <m/>
    <s v="OAK"/>
  </r>
  <r>
    <n v="263"/>
    <s v="C11/014"/>
    <s v="Razak"/>
    <s v="Lewis"/>
    <s v="Mussa"/>
    <x v="0"/>
    <x v="10"/>
    <x v="3"/>
    <x v="3"/>
    <s v="Social Scientist"/>
    <s v="School of Global and Public Health"/>
    <x v="4"/>
    <s v="Yes"/>
    <m/>
    <s v="Single"/>
    <m/>
    <m/>
    <s v="rmussa@cartafrica.org"/>
    <s v="razmussa@yahoo.com"/>
    <s v="+265 1874107; +265  888881282"/>
    <s v="Master of Arts Development Studies (2015)"/>
    <d v="1991-11-16T00:00:00"/>
    <s v="Assessing the Effectiveness of Community-Based Approaches in Preventing Sexual Violence Against Street Children in Malawi"/>
    <s v="Field based"/>
    <m/>
    <m/>
    <m/>
    <d v="2025-03-03T00:00:00"/>
    <x v="10"/>
    <m/>
    <m/>
    <m/>
    <m/>
    <m/>
    <m/>
    <m/>
    <m/>
    <m/>
    <m/>
    <m/>
    <m/>
    <m/>
    <m/>
    <x v="0"/>
    <m/>
    <m/>
    <s v="0009-0000-6991-6912"/>
    <m/>
    <d v="2025-03-03T00:00:00"/>
    <m/>
    <m/>
    <m/>
    <m/>
    <m/>
    <m/>
    <m/>
    <m/>
    <m/>
    <m/>
    <m/>
    <m/>
    <m/>
    <m/>
    <x v="3"/>
    <m/>
    <m/>
    <m/>
    <n v="0"/>
    <m/>
    <m/>
    <m/>
    <m/>
    <m/>
    <m/>
    <m/>
    <m/>
    <m/>
    <m/>
    <m/>
    <m/>
    <m/>
    <m/>
    <m/>
    <n v="1"/>
    <m/>
    <m/>
    <s v="OAK"/>
  </r>
  <r>
    <n v="264"/>
    <s v="C11/015"/>
    <s v="Nichodemus"/>
    <s v="Mutinda"/>
    <s v="Kamuti"/>
    <x v="0"/>
    <x v="10"/>
    <x v="2"/>
    <x v="7"/>
    <s v="Veterinary Pathology and Diagnostics "/>
    <s v="Department of Veterinary Pathology, Microbiology and Parasitology"/>
    <x v="6"/>
    <s v="Yes"/>
    <m/>
    <s v="Married"/>
    <m/>
    <m/>
    <s v="nkamuti@cartafrica.org"/>
    <s v="nkamuti@uonbi.ac.ke"/>
    <s v="+254701106893,+254714667857"/>
    <s v="Master of science in Veterinary Pathology and Diagnostics (2022)"/>
    <d v="1993-03-06T00:00:00"/>
    <s v="Risk factors, socio-economic impact and morpho-molecular characterization of etiological agent(s) of Human and Livestock cutaneous myiasis in Kitui County, Kenya"/>
    <s v="Field and Laboratory based "/>
    <m/>
    <m/>
    <m/>
    <d v="2023-09-11T00:00:00"/>
    <x v="10"/>
    <m/>
    <m/>
    <m/>
    <m/>
    <m/>
    <m/>
    <m/>
    <m/>
    <m/>
    <m/>
    <m/>
    <m/>
    <m/>
    <m/>
    <x v="0"/>
    <m/>
    <m/>
    <s v="0000-0001-5741-1271"/>
    <m/>
    <d v="2025-03-03T00:00:00"/>
    <m/>
    <m/>
    <m/>
    <m/>
    <m/>
    <m/>
    <m/>
    <m/>
    <m/>
    <m/>
    <m/>
    <m/>
    <m/>
    <m/>
    <x v="3"/>
    <m/>
    <m/>
    <m/>
    <n v="2"/>
    <m/>
    <m/>
    <m/>
    <m/>
    <m/>
    <m/>
    <m/>
    <m/>
    <m/>
    <m/>
    <m/>
    <m/>
    <m/>
    <m/>
    <m/>
    <n v="1"/>
    <m/>
    <m/>
    <s v="SIDA"/>
  </r>
  <r>
    <n v="265"/>
    <s v="C11/016"/>
    <s v="Ochuko"/>
    <s v="Maureen"/>
    <s v="Orherhe"/>
    <x v="1"/>
    <x v="10"/>
    <x v="0"/>
    <x v="5"/>
    <s v="Clinical Pharmacy"/>
    <s v="Department of Clinical Pharmacy and Pharmacy Administration"/>
    <x v="7"/>
    <s v="Yes"/>
    <m/>
    <s v="Single"/>
    <m/>
    <m/>
    <s v="oorherhe@cartafrica.org"/>
    <s v="oorherhe@oauife.edu.ng"/>
    <s v="+2348051589453"/>
    <s v="Master of Science (2016), Master of Philosophy (2023)"/>
    <d v="1987-10-09T00:00:00"/>
    <s v="Population Approach to the Optimisation of Hydroxyurea in the Management of Sickle Cell Disease (SCD) in Nigeria: An Exploration of Pharmacogenetics and Pharmacometrics"/>
    <s v="Clinical research"/>
    <m/>
    <m/>
    <m/>
    <d v="2024-11-15T00:00:00"/>
    <x v="10"/>
    <m/>
    <m/>
    <m/>
    <m/>
    <m/>
    <m/>
    <m/>
    <m/>
    <m/>
    <m/>
    <m/>
    <m/>
    <m/>
    <m/>
    <x v="0"/>
    <m/>
    <m/>
    <s v="0000-0002-3671-9717"/>
    <m/>
    <d v="2025-03-03T00:00:00"/>
    <m/>
    <m/>
    <m/>
    <m/>
    <m/>
    <m/>
    <m/>
    <m/>
    <m/>
    <m/>
    <m/>
    <m/>
    <m/>
    <m/>
    <x v="3"/>
    <m/>
    <m/>
    <m/>
    <n v="6"/>
    <m/>
    <m/>
    <m/>
    <m/>
    <m/>
    <m/>
    <m/>
    <m/>
    <m/>
    <m/>
    <m/>
    <m/>
    <m/>
    <m/>
    <m/>
    <n v="0"/>
    <m/>
    <m/>
    <s v="SIDA"/>
  </r>
  <r>
    <n v="266"/>
    <s v="C11/017"/>
    <s v="Patani"/>
    <s v="George Wills"/>
    <s v="Mhango"/>
    <x v="0"/>
    <x v="10"/>
    <x v="3"/>
    <x v="3"/>
    <s v="Public Health"/>
    <s v="Centre for Reproductive Health"/>
    <x v="8"/>
    <m/>
    <m/>
    <s v="Married"/>
    <m/>
    <m/>
    <s v="pmhango@cartafrica.org"/>
    <s v="pgwmhango@gmail.com"/>
    <s v="+265994587799,+265888604700"/>
    <s v="Master of Science in Global Health Implementation (2023)"/>
    <d v="1986-06-29T00:00:00"/>
    <s v="Exploring the implementation of Out-of-School Comprehensive Sexuality Education (OOS-CSE) tailored for young people with disabilities (YPWD) and young people living with HIV (YPLHIV) aged 10-24 years in Malawi"/>
    <s v="Field based"/>
    <m/>
    <m/>
    <m/>
    <d v="2025-07-01T00:00:00"/>
    <x v="10"/>
    <m/>
    <m/>
    <m/>
    <m/>
    <m/>
    <m/>
    <m/>
    <m/>
    <m/>
    <m/>
    <m/>
    <m/>
    <m/>
    <m/>
    <x v="0"/>
    <m/>
    <m/>
    <s v="0000-0002-1492-260X"/>
    <m/>
    <d v="2025-03-03T00:00:00"/>
    <m/>
    <m/>
    <m/>
    <m/>
    <m/>
    <m/>
    <m/>
    <m/>
    <m/>
    <m/>
    <m/>
    <m/>
    <m/>
    <m/>
    <x v="3"/>
    <m/>
    <m/>
    <m/>
    <n v="8"/>
    <m/>
    <m/>
    <m/>
    <m/>
    <m/>
    <m/>
    <m/>
    <m/>
    <m/>
    <m/>
    <m/>
    <m/>
    <m/>
    <m/>
    <m/>
    <n v="2"/>
    <m/>
    <m/>
    <s v="SIDA"/>
  </r>
  <r>
    <n v="267"/>
    <s v="C11/018"/>
    <s v="Pierre Celestin"/>
    <m/>
    <s v="Munezero"/>
    <x v="0"/>
    <x v="10"/>
    <x v="1"/>
    <x v="1"/>
    <s v="Basic Sciences"/>
    <s v="Microbiology and Parasitology"/>
    <x v="8"/>
    <m/>
    <m/>
    <s v="Single"/>
    <m/>
    <m/>
    <s v="pmunezero@cartafrica.org"/>
    <s v="munezeropierrecelestin@gmail.com"/>
    <s v="+250790990554"/>
    <s v="Master of Science in Cellular and Molecular Immunology (2021)"/>
    <d v="1985-09-25T00:00:00"/>
    <s v="intersection of microbiology and immunology, with a specific focus on the pathogenesis of non-filarial lymphedema (podoconiosis)."/>
    <s v="Laboratory based"/>
    <m/>
    <m/>
    <m/>
    <d v="2025-09-30T00:00:00"/>
    <x v="10"/>
    <m/>
    <m/>
    <m/>
    <m/>
    <m/>
    <m/>
    <m/>
    <m/>
    <m/>
    <m/>
    <m/>
    <m/>
    <m/>
    <m/>
    <x v="0"/>
    <m/>
    <m/>
    <s v="0000-0003-2876-9025"/>
    <m/>
    <d v="2025-03-03T00:00:00"/>
    <m/>
    <m/>
    <m/>
    <m/>
    <m/>
    <m/>
    <m/>
    <m/>
    <m/>
    <m/>
    <m/>
    <m/>
    <m/>
    <m/>
    <x v="3"/>
    <m/>
    <m/>
    <m/>
    <n v="8"/>
    <m/>
    <m/>
    <m/>
    <m/>
    <m/>
    <m/>
    <m/>
    <m/>
    <m/>
    <m/>
    <m/>
    <m/>
    <m/>
    <m/>
    <m/>
    <n v="0"/>
    <m/>
    <m/>
    <s v="SIDA"/>
  </r>
  <r>
    <n v="268"/>
    <s v="C11/019"/>
    <s v="Solange"/>
    <m/>
    <s v="Nikwigize"/>
    <x v="1"/>
    <x v="10"/>
    <x v="1"/>
    <x v="1"/>
    <s v="Public Health"/>
    <s v="Community Health Development "/>
    <x v="8"/>
    <m/>
    <m/>
    <s v="Married"/>
    <m/>
    <m/>
    <s v="snikwigize@cartafrica.org"/>
    <s v="solangeni4@gmail.com"/>
    <s v="+250788804831"/>
    <s v="Masters in Public Health (2021)"/>
    <d v="1987-11-10T00:00:00"/>
    <s v="Socio-economic and Cultural Factors Associated with Sexual Violence Among Children Born to Teen Mothers in Rwanda. A Mixed Method"/>
    <m/>
    <m/>
    <m/>
    <m/>
    <m/>
    <x v="10"/>
    <m/>
    <m/>
    <m/>
    <m/>
    <m/>
    <m/>
    <m/>
    <m/>
    <m/>
    <m/>
    <m/>
    <m/>
    <m/>
    <m/>
    <x v="0"/>
    <m/>
    <m/>
    <s v="0009-0008-1667-3046"/>
    <m/>
    <d v="2025-03-03T00:00:00"/>
    <m/>
    <m/>
    <m/>
    <m/>
    <m/>
    <m/>
    <m/>
    <m/>
    <m/>
    <m/>
    <m/>
    <m/>
    <m/>
    <m/>
    <x v="3"/>
    <m/>
    <m/>
    <m/>
    <n v="3"/>
    <m/>
    <m/>
    <m/>
    <m/>
    <m/>
    <m/>
    <m/>
    <m/>
    <m/>
    <m/>
    <m/>
    <m/>
    <m/>
    <m/>
    <m/>
    <n v="1"/>
    <m/>
    <m/>
    <s v="OAK"/>
  </r>
  <r>
    <n v="269"/>
    <s v="C11/020"/>
    <s v="Winifrida"/>
    <s v="Paschal"/>
    <s v="Mponzi"/>
    <x v="1"/>
    <x v="10"/>
    <x v="4"/>
    <x v="4"/>
    <s v="Social Sciences "/>
    <s v="Environmental Health and Ecological Sciences Department"/>
    <x v="8"/>
    <m/>
    <m/>
    <s v="Married"/>
    <m/>
    <m/>
    <s v="wmponzi@cartafrica.org"/>
    <s v="winniepascal@gmail.com"/>
    <s v="+255 714228558"/>
    <s v="Masters of Science in Entrepreneurship (2017)"/>
    <d v="1984-09-14T00:00:00"/>
    <s v="Investigating the impact of village community banks (VICOBA) for enabling house improvements that enhance household environmental health by excluding vectors of malaria and other mosquito-borne pathogens”"/>
    <s v="Field based"/>
    <m/>
    <m/>
    <m/>
    <d v="2025-04-30T00:00:00"/>
    <x v="10"/>
    <m/>
    <m/>
    <m/>
    <m/>
    <m/>
    <m/>
    <m/>
    <m/>
    <m/>
    <m/>
    <m/>
    <m/>
    <m/>
    <m/>
    <x v="0"/>
    <m/>
    <m/>
    <s v="0000-0003-0122-0550"/>
    <m/>
    <d v="2025-03-03T00:00:00"/>
    <m/>
    <m/>
    <m/>
    <m/>
    <m/>
    <m/>
    <m/>
    <m/>
    <m/>
    <m/>
    <m/>
    <m/>
    <m/>
    <m/>
    <x v="3"/>
    <m/>
    <m/>
    <m/>
    <n v="16"/>
    <m/>
    <m/>
    <m/>
    <m/>
    <m/>
    <m/>
    <m/>
    <m/>
    <m/>
    <m/>
    <m/>
    <m/>
    <m/>
    <m/>
    <m/>
    <n v="3"/>
    <m/>
    <m/>
    <s v="SID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
  <r>
    <n v="1"/>
    <s v="C1/001"/>
    <s v="Babatunde"/>
    <s v="Olubayo"/>
    <s v="Adedokun"/>
    <x v="0"/>
    <x v="0"/>
    <s v="Nigeria"/>
    <s v="University of Ibadan"/>
    <s v="Epidemiology &amp; Medical Biostatistics"/>
    <s v="Epidemiology and Medical Statistics"/>
    <s v="University of Ibadan"/>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d v="2011-03-01T00:00:00"/>
    <m/>
    <s v="Prof Afolabi Bamgboye"/>
    <s v="Prof. Olusola Ayeni"/>
    <m/>
    <n v="2"/>
    <s v="Home"/>
    <s v="Host"/>
    <m/>
    <s v="Yes"/>
    <s v="No"/>
    <m/>
    <s v="Academic"/>
    <m/>
    <s v="Lecturer "/>
    <m/>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s v="Rwanda"/>
    <s v="University of Rwanda"/>
    <s v="Demography &amp; Population Studies"/>
    <s v="Applied Statistics"/>
    <s v="University of Dar es Salaam"/>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d v="2011-03-01T00:00:00"/>
    <m/>
    <s v="Dr. Julius Kivelia"/>
    <m/>
    <m/>
    <n v="1"/>
    <s v="Host"/>
    <m/>
    <m/>
    <s v="Yes"/>
    <m/>
    <m/>
    <s v="Academic"/>
    <s v="Assistant Lecturer"/>
    <s v="Researcher"/>
    <s v="Yes"/>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s v="Kenya"/>
    <s v="Moi University"/>
    <s v="Literature"/>
    <s v="LITERATURE THEATRE AND FILM STUDIES"/>
    <s v="Moi University"/>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d v="2011-03-01T00:00:00"/>
    <m/>
    <s v="Prof Christopher Joseph Odhiambo"/>
    <s v="Prof. Peter Tirop Simatei"/>
    <s v="Caroline Kabiru"/>
    <n v="3"/>
    <s v="Home"/>
    <s v="Host"/>
    <s v="Other"/>
    <s v="Yes"/>
    <s v="No"/>
    <s v="Yes"/>
    <s v="Academic"/>
    <s v="Lecturer"/>
    <s v="Lecturer"/>
    <s v="Yes"/>
    <m/>
    <s v="MOI UNIVERSITY"/>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s v="Rwanda"/>
    <s v="University of Rwanda"/>
    <s v="Demography &amp; Population Studies"/>
    <s v="Sustainable Development"/>
    <s v="University of Dar es Salaam"/>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d v="2011-03-01T00:00:00"/>
    <m/>
    <s v="Dr. Sokoni Cosmas Hassan"/>
    <m/>
    <m/>
    <n v="1"/>
    <s v="Host"/>
    <s v="Other"/>
    <m/>
    <s v="Yes"/>
    <s v="Yes"/>
    <m/>
    <s v="Academic"/>
    <s v="Assistant Lecturer"/>
    <s v="Associate Professor"/>
    <s v="Yes"/>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s v="Malawi"/>
    <s v="University of Malawi"/>
    <s v="Environmental Sciences"/>
    <s v="Physics and Biochemical Sciences"/>
    <s v="University of the Witwatersrand"/>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d v="2011-03-01T00:00:00"/>
    <m/>
    <s v="Prof Mary Gulumian"/>
    <s v="Dr. Louisa Alfazema"/>
    <m/>
    <n v="2"/>
    <s v="Host"/>
    <s v="Home"/>
    <m/>
    <s v="Yes"/>
    <s v="No"/>
    <m/>
    <s v="Academic"/>
    <s v="Lecturer"/>
    <s v="Senior Medical Epidemiologist _x000a_"/>
    <s v="Yes"/>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s v="Tanzania"/>
    <s v="Ifakara Health Institute"/>
    <s v="Biomedical and environmental sciences"/>
    <m/>
    <s v="University of the Witwatersrand"/>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d v="2011-03-01T00:00:00"/>
    <m/>
    <s v="Dr. Maureen Coetzee"/>
    <s v="Dr. Gerry Killeen"/>
    <s v="Dr. Stefan Dongus"/>
    <n v="3"/>
    <s v="Host"/>
    <s v="Home"/>
    <s v="Home"/>
    <s v="Yes"/>
    <s v="Yes"/>
    <s v="No"/>
    <s v="Researcher"/>
    <s v="Assistant Lecturer"/>
    <s v="Senior Lecturer"/>
    <s v="Yes"/>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s v="Malawi"/>
    <s v="University of Malawi"/>
    <s v="Mathematical Sciences"/>
    <s v="DPHRU Wits"/>
    <s v="University of the Witwatersrand"/>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d v="2011-03-01T00:00:00"/>
    <m/>
    <s v="Prof Shane Norris"/>
    <s v="Dr. Paula Griffiths"/>
    <s v="Assoc Prof. Ken Maleta"/>
    <n v="3"/>
    <s v="Host"/>
    <s v="Other"/>
    <s v="Home"/>
    <s v="Yes"/>
    <s v="No"/>
    <s v="No"/>
    <s v="Academic"/>
    <s v="Lecturer"/>
    <s v="Senior Biostatistician"/>
    <s v="Yes"/>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s v="Nigeria"/>
    <s v="Obafemi Awolowo University"/>
    <s v="Exercise Physiology"/>
    <s v="Human Kinetics and Health Education"/>
    <s v="University of Ibadan"/>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d v="2011-03-01T00:00:00"/>
    <m/>
    <s v="Professor Babalola Joseph Folorunso"/>
    <s v="Professor Lateef Babatunde Salako"/>
    <m/>
    <n v="2"/>
    <s v="Other "/>
    <m/>
    <m/>
    <s v="Yes"/>
    <m/>
    <m/>
    <s v="Academic"/>
    <s v="Lecturer II "/>
    <s v="Senior Lecturer"/>
    <s v="Yes"/>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s v="Malawi"/>
    <s v="University of Malawi"/>
    <s v="Community Health"/>
    <s v="Department of Community Health"/>
    <s v="University of the Malawi"/>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d v="2011-03-01T00:00:00"/>
    <m/>
    <s v="Dr. Maureen Leah Chirwa"/>
    <s v="Dr. Adamson Muula"/>
    <m/>
    <n v="2"/>
    <s v="Home"/>
    <s v="Host"/>
    <m/>
    <s v="Yes"/>
    <s v="Yes"/>
    <m/>
    <s v="Academic"/>
    <m/>
    <s v="Lecturer"/>
    <m/>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s v="Rwanda"/>
    <s v="University of Rwanda"/>
    <s v="Statistics"/>
    <s v="Applied Statistics"/>
    <s v="University of Rwanda"/>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d v="2011-03-01T00:00:00"/>
    <m/>
    <s v="Dr. Thomas N. O. Achia"/>
    <s v="Dr. Lyambabaje Alexandre"/>
    <s v="Joseph Ntaganira"/>
    <n v="3"/>
    <s v="Other "/>
    <s v="Home"/>
    <s v="Home"/>
    <s v="Yes"/>
    <s v="Yes"/>
    <s v="No"/>
    <s v="Academic"/>
    <s v="Assistant Lecturer"/>
    <s v="Professor "/>
    <s v="Yes"/>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s v="Nigeria"/>
    <s v="University of Ibadan"/>
    <s v="Epidemiology &amp; Medical Statistics"/>
    <s v="Epidemiology and Medical Statistics"/>
    <s v="University of Ibadan"/>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d v="2011-03-01T00:00:00"/>
    <m/>
    <s v="Prof Afolabi Bamgboye"/>
    <s v="Prof. Olusola Ayeni"/>
    <m/>
    <n v="2"/>
    <s v="Home"/>
    <s v="Host"/>
    <m/>
    <s v="Yes"/>
    <s v="No"/>
    <m/>
    <s v="Academic"/>
    <s v="Lecturer"/>
    <s v="Professor "/>
    <s v="Yes"/>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s v="Malawi"/>
    <s v="University of Malawi"/>
    <s v="Mathematics and Statistics"/>
    <m/>
    <s v="University of the Witwatersrand"/>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d v="2011-03-01T00:00:00"/>
    <m/>
    <s v="Lawrence N.M. Kazembe"/>
    <s v="Dr. Liz Thomas"/>
    <m/>
    <n v="2"/>
    <s v="Home"/>
    <s v="Host"/>
    <m/>
    <s v="Yes"/>
    <s v="No"/>
    <m/>
    <s v="Academic"/>
    <s v="Lecturer"/>
    <s v="Associate Professor "/>
    <s v="Yes"/>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s v="Kenya"/>
    <s v="Moi University"/>
    <s v="Pediatrics &amp; Child health"/>
    <m/>
    <s v="Moi University"/>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d v="2011-03-01T00:00:00"/>
    <m/>
    <s v="Prof Joshua Akong’a"/>
    <s v="Dr. Grace Ettyang"/>
    <m/>
    <n v="2"/>
    <s v="Home"/>
    <s v="Host"/>
    <m/>
    <s v="Yes"/>
    <s v="Yes"/>
    <m/>
    <s v="Academic"/>
    <m/>
    <s v="Senior Lecturer"/>
    <m/>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s v="South Africa"/>
    <s v="University of the Witwatersrand"/>
    <s v="Demography"/>
    <s v="Demography and Population Studies"/>
    <s v="University of the Witwatersrand"/>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d v="2011-03-01T00:00:00"/>
    <m/>
    <s v="Prof Clifford Odimegwu"/>
    <m/>
    <m/>
    <n v="1"/>
    <s v="Home"/>
    <m/>
    <m/>
    <s v="No"/>
    <m/>
    <m/>
    <s v="Academic"/>
    <s v="Tutor"/>
    <s v="Associate Professor "/>
    <s v="Yes"/>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s v="South Africa"/>
    <s v="University of the Witwatersrand"/>
    <s v=" Epidemiology &amp; Medical Biostatistics"/>
    <s v="Perinatal HIV Research Unit, Dept. Data and Statistics"/>
    <s v="University of the Witwatersrand"/>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d v="2011-03-01T00:00:00"/>
    <m/>
    <s v="Dr. Tobias Chirwa"/>
    <s v="Dr. Guy de Bruyn"/>
    <m/>
    <n v="2"/>
    <s v="Home"/>
    <s v="Home"/>
    <m/>
    <s v="Yes"/>
    <s v="No"/>
    <m/>
    <s v="Other"/>
    <s v="Senior Statistician"/>
    <s v="Associate Professor "/>
    <s v="Yes"/>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s v="Malawi"/>
    <s v="University of the Witwatersrand"/>
    <s v=" Epidemiology &amp; Medical Biostatistics"/>
    <s v="Division of Epidemiology &amp; Medical Biostatistics"/>
    <s v="University of the Witwatersrand"/>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d v="2011-03-01T00:00:00"/>
    <m/>
    <s v="Prof Jill Murray"/>
    <s v="Prof. Hendrik J. Koornhof"/>
    <s v="Dr. Olga Perovic"/>
    <n v="3"/>
    <s v="Home"/>
    <s v="Home"/>
    <s v="Home"/>
    <s v="Yes"/>
    <s v="No"/>
    <s v="No"/>
    <s v="Academic"/>
    <m/>
    <s v="Associate Professor "/>
    <s v="Yes"/>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s v="Kenya"/>
    <s v="University of Nairobi"/>
    <s v="Nutrition"/>
    <s v="Food Science, Nutrition and Technology"/>
    <s v="University of Nairobi"/>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d v="2011-03-01T00:00:00"/>
    <m/>
    <s v="Prof. Wambui Kogi-Makau"/>
    <s v="Prof. Koigi R. Kamau"/>
    <s v="Dr. Anne Obondo"/>
    <n v="3"/>
    <s v="Home"/>
    <s v="Home"/>
    <s v="Home"/>
    <s v="Yes"/>
    <s v="No"/>
    <s v="No"/>
    <s v="Academic"/>
    <s v=" Lecturer"/>
    <s v="Senior Lecturer"/>
    <s v="No"/>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s v="Nigeria"/>
    <s v="Obafemi Awolowo University"/>
    <s v="Demography and Population Studies"/>
    <s v="Demography and Population Studies"/>
    <s v="University of the Witwatersrand"/>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d v="2011-03-01T00:00:00"/>
    <m/>
    <s v="Prof Clifford Odimegwu"/>
    <s v="Dr. Samson Bamiwuye"/>
    <m/>
    <n v="2"/>
    <s v="Host"/>
    <s v="Home"/>
    <m/>
    <s v="Yes"/>
    <s v="Yes"/>
    <m/>
    <s v="Academic"/>
    <s v="Lecturer"/>
    <s v="Professor "/>
    <s v="Yes"/>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s v="Nigeria"/>
    <s v="Obafemi Awolowo University"/>
    <s v="Demography and Social Statistics"/>
    <s v="Demography and Social Statistics"/>
    <s v="Obafemi Awolowo University"/>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d v="2011-03-01T00:00:00"/>
    <m/>
    <s v="Ogunjuyigbe Peter Olasupo"/>
    <m/>
    <m/>
    <n v="1"/>
    <s v="Home"/>
    <m/>
    <m/>
    <s v="Yes"/>
    <m/>
    <m/>
    <s v="Academic"/>
    <s v="Lecturer II"/>
    <s v="Associate Professor "/>
    <s v="Yes"/>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s v="Nigeria"/>
    <s v="AGINCOURT"/>
    <s v="Demography &amp; Population Studies"/>
    <s v="Demography &amp; Population Studies"/>
    <s v="University of the Witwatersrand"/>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d v="2011-03-01T00:00:00"/>
    <m/>
    <s v="Dr. Mark Collinson"/>
    <s v="Prof. Philippe Bocquier"/>
    <m/>
    <n v="2"/>
    <s v="Home"/>
    <s v="Host"/>
    <m/>
    <s v="Yes"/>
    <s v="No"/>
    <m/>
    <s v="Other"/>
    <m/>
    <s v="Lead Data Scientist"/>
    <m/>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m/>
    <m/>
    <m/>
    <m/>
    <s v="University of the Witwatersrand"/>
    <s v="No"/>
    <s v="NF"/>
    <s v="NF"/>
    <s v="NF"/>
    <s v="NF"/>
    <m/>
    <m/>
    <m/>
    <m/>
    <m/>
    <m/>
    <m/>
    <m/>
    <m/>
    <m/>
    <m/>
    <d v="2011-03-01T00:00:00"/>
    <m/>
    <m/>
    <m/>
    <m/>
    <m/>
    <m/>
    <m/>
    <m/>
    <m/>
    <m/>
    <m/>
    <m/>
    <m/>
    <m/>
    <m/>
    <m/>
    <m/>
    <m/>
    <m/>
    <m/>
    <m/>
    <m/>
    <m/>
    <m/>
    <m/>
    <m/>
    <m/>
    <m/>
    <m/>
    <m/>
    <m/>
    <m/>
    <m/>
    <m/>
    <x v="1"/>
    <s v="Didn’t take up"/>
    <m/>
    <m/>
    <m/>
    <m/>
    <m/>
    <m/>
    <m/>
    <m/>
    <m/>
    <s v="No"/>
    <s v=""/>
    <m/>
    <m/>
    <m/>
    <m/>
    <m/>
    <m/>
    <m/>
    <m/>
    <m/>
    <m/>
    <m/>
  </r>
  <r>
    <n v="22"/>
    <s v="C1/022"/>
    <s v="Theresa"/>
    <s v="Njeri"/>
    <s v="Kinyari"/>
    <x v="1"/>
    <x v="0"/>
    <s v="Kenya"/>
    <s v="University of Nairobi"/>
    <m/>
    <m/>
    <m/>
    <m/>
    <s v="NF"/>
    <s v="NF"/>
    <s v="NF"/>
    <s v="NF"/>
    <m/>
    <m/>
    <m/>
    <m/>
    <m/>
    <m/>
    <m/>
    <m/>
    <m/>
    <m/>
    <m/>
    <d v="2011-03-01T00:00:00"/>
    <d v="2011-11-18T00:00:00"/>
    <m/>
    <m/>
    <m/>
    <n v="0"/>
    <m/>
    <m/>
    <m/>
    <m/>
    <m/>
    <m/>
    <m/>
    <m/>
    <m/>
    <m/>
    <m/>
    <m/>
    <m/>
    <m/>
    <d v="2011-04-01T00:00:00"/>
    <m/>
    <m/>
    <m/>
    <m/>
    <m/>
    <m/>
    <m/>
    <m/>
    <m/>
    <m/>
    <m/>
    <m/>
    <m/>
    <m/>
    <x v="2"/>
    <s v="Terminated"/>
    <m/>
    <m/>
    <m/>
    <m/>
    <m/>
    <m/>
    <m/>
    <m/>
    <m/>
    <s v="No"/>
    <s v=""/>
    <m/>
    <m/>
    <m/>
    <m/>
    <m/>
    <m/>
    <m/>
    <m/>
    <m/>
    <m/>
    <s v="NF"/>
  </r>
  <r>
    <n v="23"/>
    <s v="C1/023"/>
    <s v="Peter "/>
    <s v="Mwamba "/>
    <s v="Maturi"/>
    <x v="0"/>
    <x v="0"/>
    <s v="Kenya"/>
    <s v="University of Nairobi"/>
    <m/>
    <m/>
    <s v="University of Nairobi"/>
    <s v="Yes"/>
    <s v="NF"/>
    <s v="NF"/>
    <s v="NF"/>
    <s v="NF"/>
    <m/>
    <m/>
    <m/>
    <m/>
    <m/>
    <m/>
    <m/>
    <m/>
    <m/>
    <m/>
    <m/>
    <d v="2011-03-01T00:00:00"/>
    <d v="2016-08-31T00:00:00"/>
    <m/>
    <m/>
    <m/>
    <n v="0"/>
    <m/>
    <m/>
    <m/>
    <m/>
    <m/>
    <m/>
    <m/>
    <m/>
    <m/>
    <m/>
    <m/>
    <m/>
    <m/>
    <m/>
    <d v="2011-04-01T00:00:00"/>
    <m/>
    <m/>
    <m/>
    <m/>
    <m/>
    <m/>
    <m/>
    <m/>
    <m/>
    <m/>
    <m/>
    <m/>
    <m/>
    <m/>
    <x v="2"/>
    <s v="Terminated"/>
    <m/>
    <m/>
    <m/>
    <m/>
    <m/>
    <m/>
    <m/>
    <m/>
    <m/>
    <s v="No"/>
    <s v=""/>
    <m/>
    <m/>
    <m/>
    <m/>
    <m/>
    <m/>
    <m/>
    <m/>
    <m/>
    <m/>
    <s v="NF"/>
  </r>
  <r>
    <n v="24"/>
    <s v="C1/024"/>
    <s v="Jaclkline"/>
    <s v="Halima"/>
    <s v="Mgumia"/>
    <x v="1"/>
    <x v="0"/>
    <s v="Tanzania"/>
    <s v="University of Dar es Salaam"/>
    <m/>
    <m/>
    <m/>
    <m/>
    <s v="NF"/>
    <s v="NF"/>
    <s v="NF"/>
    <s v="NF"/>
    <m/>
    <m/>
    <m/>
    <m/>
    <m/>
    <m/>
    <m/>
    <m/>
    <m/>
    <m/>
    <m/>
    <d v="2011-03-01T00:00:00"/>
    <d v="2012-12-31T00:00:00"/>
    <m/>
    <m/>
    <m/>
    <n v="0"/>
    <m/>
    <m/>
    <m/>
    <m/>
    <m/>
    <m/>
    <m/>
    <m/>
    <m/>
    <m/>
    <m/>
    <m/>
    <m/>
    <m/>
    <d v="2011-04-01T00:00:00"/>
    <m/>
    <m/>
    <m/>
    <m/>
    <m/>
    <m/>
    <m/>
    <m/>
    <m/>
    <m/>
    <m/>
    <m/>
    <m/>
    <m/>
    <x v="2"/>
    <s v="Terminated"/>
    <m/>
    <m/>
    <m/>
    <m/>
    <m/>
    <m/>
    <m/>
    <m/>
    <m/>
    <s v="No"/>
    <m/>
    <m/>
    <m/>
    <m/>
    <m/>
    <m/>
    <m/>
    <m/>
    <m/>
    <m/>
    <m/>
    <s v="NF"/>
  </r>
  <r>
    <n v="25"/>
    <s v="C1/025"/>
    <s v="Joseph "/>
    <m/>
    <s v="Matovu"/>
    <x v="0"/>
    <x v="0"/>
    <s v="Uganda"/>
    <s v="Makerere University"/>
    <m/>
    <m/>
    <m/>
    <m/>
    <s v="NF"/>
    <s v="NF"/>
    <s v="NF"/>
    <s v="NF"/>
    <m/>
    <m/>
    <m/>
    <m/>
    <m/>
    <m/>
    <m/>
    <m/>
    <m/>
    <m/>
    <m/>
    <d v="2011-03-01T00:00:00"/>
    <m/>
    <m/>
    <m/>
    <m/>
    <n v="0"/>
    <m/>
    <m/>
    <m/>
    <m/>
    <m/>
    <m/>
    <m/>
    <m/>
    <m/>
    <m/>
    <m/>
    <m/>
    <m/>
    <m/>
    <d v="2011-04-01T00:00:00"/>
    <m/>
    <m/>
    <m/>
    <m/>
    <m/>
    <m/>
    <m/>
    <m/>
    <m/>
    <m/>
    <m/>
    <m/>
    <m/>
    <m/>
    <x v="1"/>
    <s v="Didn’t take up"/>
    <m/>
    <m/>
    <m/>
    <m/>
    <m/>
    <m/>
    <m/>
    <m/>
    <m/>
    <s v="No"/>
    <m/>
    <m/>
    <m/>
    <m/>
    <m/>
    <m/>
    <m/>
    <m/>
    <m/>
    <m/>
    <m/>
    <s v="NF"/>
  </r>
  <r>
    <n v="26"/>
    <s v="C2/001"/>
    <s v="Adebolajo"/>
    <m/>
    <s v="Adeyemo"/>
    <x v="0"/>
    <x v="1"/>
    <s v="Nigeria"/>
    <s v="University of Ibadan"/>
    <s v="Epidemiology"/>
    <m/>
    <s v="University of Ibadan"/>
    <s v="Yes"/>
    <m/>
    <s v="Married"/>
    <s v="Married"/>
    <m/>
    <s v="aadeyemo@cartafrica.org"/>
    <s v="adebolajo@hotmail.com"/>
    <m/>
    <s v="M.Sc Immunology"/>
    <d v="1974-02-02T00:00:00"/>
    <s v="Genetic epidemiology in Nigeria"/>
    <s v="Field"/>
    <s v="yes"/>
    <s v="Primary"/>
    <n v="13.5"/>
    <d v="2012-01-16T00:00:00"/>
    <d v="2012-03-01T00:00:00"/>
    <m/>
    <s v="Prof. Odunayo Moronfoluwa Oluwatosin"/>
    <s v="Prof. Omotade Olayemi Olufemi-Julius"/>
    <m/>
    <n v="2"/>
    <s v="Home"/>
    <s v="Home"/>
    <m/>
    <s v="Yes"/>
    <s v="No"/>
    <m/>
    <s v="Academic"/>
    <s v="Assistant Lecturer"/>
    <m/>
    <m/>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s v="Malawi"/>
    <s v="University of Malawi"/>
    <s v="Health Systems and Policy"/>
    <s v="Health Systems and Policy"/>
    <s v="University of the Malawi"/>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d v="2012-03-01T00:00:00"/>
    <m/>
    <s v="Dr. Angela Chimwaza"/>
    <s v="Dr. Adamson Muula"/>
    <m/>
    <n v="2"/>
    <s v="Home"/>
    <s v="Home"/>
    <m/>
    <s v="Yes"/>
    <s v="Yes"/>
    <m/>
    <s v="Academic"/>
    <s v="Project Coordinator"/>
    <s v="Associate Professor"/>
    <s v="Yes"/>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s v="Malawi"/>
    <s v="University of Malawi"/>
    <s v="Environmental Sciences"/>
    <m/>
    <s v="University of the Malawi"/>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d v="2012-03-01T00:00:00"/>
    <m/>
    <s v="Wilson Mandala"/>
    <s v="Dr. Lucy Namkinga"/>
    <m/>
    <n v="2"/>
    <s v="Home"/>
    <s v="Other"/>
    <m/>
    <s v="Yes"/>
    <s v="Yes"/>
    <m/>
    <s v="Academic"/>
    <s v="Lecturer"/>
    <s v="Associate Professor"/>
    <s v="Yes"/>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s v="Kenya"/>
    <s v="Moi University"/>
    <s v="Medical Epidemiology"/>
    <s v="Library"/>
    <s v="Moi University"/>
    <s v="Yes"/>
    <m/>
    <s v="Married"/>
    <s v="Married"/>
    <m/>
    <s v="dmenya@cartafrica.org"/>
    <s v="dianamenya@gmail.com"/>
    <s v="+254 720352579/+254 733777500"/>
    <s v="MSc. Clinical Epidemiology"/>
    <d v="1975-05-17T00:00:00"/>
    <m/>
    <s v="Clinical research"/>
    <s v="unkown"/>
    <s v="Primary"/>
    <m/>
    <d v="2013-03-01T00:00:00"/>
    <d v="2012-03-01T00:00:00"/>
    <m/>
    <s v="Prof. Odipo Osano"/>
    <s v="Prof Rafael Carel"/>
    <m/>
    <n v="2"/>
    <s v="Other "/>
    <s v="Other"/>
    <m/>
    <s v="No"/>
    <s v="No"/>
    <m/>
    <s v="Academic"/>
    <s v="Senior Lecturer"/>
    <s v="Associate Professor"/>
    <s v="Yes"/>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s v="Tanzania"/>
    <s v="University of Dar es Salaam"/>
    <s v="Epidemiology"/>
    <s v="Geography"/>
    <s v="University of Nairobi"/>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d v="2012-03-01T00:00:00"/>
    <m/>
    <s v="Dr. Lawrence Ikamari"/>
    <s v="Dr. Alfred Agwanda Otieno"/>
    <m/>
    <n v="2"/>
    <s v="Host"/>
    <s v="Host"/>
    <m/>
    <s v="Yes"/>
    <s v="Yes"/>
    <m/>
    <s v="Researcher"/>
    <s v="Assistant Lecturer"/>
    <s v="Lecturer"/>
    <s v="No"/>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s v="Uganda"/>
    <s v="Makerere University"/>
    <s v="Epidemiology"/>
    <s v="Department of Population Studies"/>
    <s v="Makerere University"/>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d v="2012-03-01T00:00:00"/>
    <m/>
    <s v="Dr. James Ntozi"/>
    <s v="Dr. Betty Kwagala"/>
    <m/>
    <n v="2"/>
    <s v="Home"/>
    <s v="Home"/>
    <m/>
    <s v="Yes"/>
    <s v="No"/>
    <m/>
    <s v="Academic"/>
    <s v="Assistant Lecturer"/>
    <s v="Senior Lecturer"/>
    <s v="Yes"/>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s v="Nigeria"/>
    <s v="University of Ibadan"/>
    <s v="BIOSTATISTICS"/>
    <s v="Epidemiology and Medical Statistics"/>
    <s v="University of Ibadan"/>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d v="2012-03-01T00:00:00"/>
    <m/>
    <s v="Prof. Elijah Afolabi Bamgboye"/>
    <m/>
    <m/>
    <n v="1"/>
    <s v="Home"/>
    <m/>
    <m/>
    <s v="Yes"/>
    <m/>
    <m/>
    <s v="Academic"/>
    <s v="Lecturer II "/>
    <s v="Professor "/>
    <s v="Yes"/>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s v="Uganda"/>
    <s v="Makerere University"/>
    <s v="Epidemiology"/>
    <m/>
    <s v="Makerere University"/>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d v="2012-03-01T00:00:00"/>
    <m/>
    <s v="Dr. Enock Matovu"/>
    <s v="Dr. Jean Langhorne"/>
    <m/>
    <n v="2"/>
    <s v="Home"/>
    <s v="Other"/>
    <m/>
    <s v="Yes"/>
    <s v="No"/>
    <m/>
    <s v="Academic"/>
    <s v="Teaching Assistant"/>
    <m/>
    <m/>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s v="Malawi"/>
    <s v="University of Malawi"/>
    <s v="Epidemiology"/>
    <s v="Department of Population Studies"/>
    <s v="University of the Malawi"/>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d v="2012-03-01T00:00:00"/>
    <m/>
    <s v="Dr. Wilson Mandala"/>
    <s v="Dr. Adam Cunningham"/>
    <s v="Cal MacLennan"/>
    <n v="3"/>
    <s v="Home"/>
    <s v="Other"/>
    <m/>
    <s v="Yes"/>
    <s v="No"/>
    <m/>
    <m/>
    <s v="Research Scientist"/>
    <s v="Deputy Director Laboratory Support, ICAP at Columbia University"/>
    <s v="Yes"/>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s v="Kenya"/>
    <s v="APHRC"/>
    <s v="Public Health"/>
    <s v="Education Research Program"/>
    <s v="University of the Witwatersrand"/>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d v="2012-03-01T00:00:00"/>
    <m/>
    <s v="Dr. Moses Ngware"/>
    <s v="Dr. Caroline Kabiru"/>
    <s v="Dr. Kandala Ngianga"/>
    <n v="3"/>
    <s v="Home"/>
    <s v="Home"/>
    <s v="Other"/>
    <s v="Yes"/>
    <s v="Yes"/>
    <s v="No"/>
    <s v="Researcher"/>
    <s v="Data Analyst"/>
    <s v="Director Research at Zizi Afrique_x000a_"/>
    <s v="Yes"/>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s v="Kenya"/>
    <s v="University of Nairobi"/>
    <s v="Demography &amp; Social statistics"/>
    <s v="Population Studies and Research Institute (PSRI"/>
    <s v="University of Nairobi"/>
    <s v="Yes"/>
    <m/>
    <m/>
    <s v="NF"/>
    <m/>
    <s v="jnjega@cartafrica.org"/>
    <m/>
    <s v="+254721473921"/>
    <s v="NF"/>
    <d v="1972-03-11T00:00:00"/>
    <s v="Determinants of Active Life Expectancy among Adult HIV/AIDS Patients in Kenya"/>
    <s v="Field"/>
    <s v="No"/>
    <s v="Primary"/>
    <n v="15"/>
    <d v="2012-02-20T00:00:00"/>
    <d v="2012-03-01T00:00:00"/>
    <m/>
    <s v="Dr. Lawrence Ikamari"/>
    <s v="Dr. Murungaru Kimani"/>
    <m/>
    <n v="2"/>
    <s v="Home"/>
    <s v="Home"/>
    <m/>
    <s v="Yes"/>
    <s v="No"/>
    <m/>
    <s v="Academic"/>
    <m/>
    <m/>
    <m/>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s v="Nigeria"/>
    <s v="Obafemi Awolowo University"/>
    <s v="Demography"/>
    <s v="Demography and Social Statistics"/>
    <s v="Obafemi Awolowo University"/>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d v="2012-03-01T00:00:00"/>
    <m/>
    <s v="Prof. Peter O. Ogunjuyigbe"/>
    <s v="Ambrose Akinlo"/>
    <m/>
    <n v="2"/>
    <s v="Home"/>
    <m/>
    <m/>
    <s v="Yes"/>
    <m/>
    <m/>
    <s v="Academic"/>
    <s v="Lecturer II"/>
    <s v="Senior Lecturer"/>
    <s v="Yes"/>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s v="Nigeria"/>
    <s v="University of Ibadan"/>
    <s v="Environmental Sciences"/>
    <m/>
    <s v="University of Ibadan"/>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d v="2012-03-01T00:00:00"/>
    <m/>
    <s v="Dr. Roseangela Nwuba"/>
    <m/>
    <m/>
    <n v="1"/>
    <s v="Home"/>
    <m/>
    <m/>
    <s v="Yes"/>
    <m/>
    <m/>
    <s v="Academic"/>
    <m/>
    <s v="Lecturer"/>
    <m/>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s v="Malawi"/>
    <s v="University of Malawi"/>
    <s v="Disease Epidemiology"/>
    <s v="MATHEMATICS AND STATISTICS"/>
    <s v="University of the Malawi"/>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d v="2012-03-01T00:00:00"/>
    <m/>
    <s v="Prof. Ebrahim Momoniat"/>
    <s v="Prof. Shirley Abelman"/>
    <s v="Prof. Jean M. Tchuenche"/>
    <n v="3"/>
    <s v="Other "/>
    <s v="Other "/>
    <s v="Other "/>
    <s v="No"/>
    <s v="No"/>
    <s v="No"/>
    <s v="Academic"/>
    <s v="Lecturer"/>
    <s v="Lecturer"/>
    <s v="No"/>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s v="South Africa"/>
    <s v="University of the Witwatersrand"/>
    <s v="Kinesiology"/>
    <s v="Department of Physiotherapy"/>
    <s v="University of the Witwatersrand"/>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d v="2012-03-01T00:00:00"/>
    <d v="2025-03-25T00:00:00"/>
    <s v="Prof. Mbambo-Kekana Nonceba Priscilla"/>
    <s v="Dr. Hellen Myezwa"/>
    <s v="Dr. Kerith Aginsky"/>
    <n v="3"/>
    <s v="Other "/>
    <s v="Home"/>
    <s v="Home/ Host"/>
    <s v="Yes"/>
    <s v="Yes"/>
    <s v="Yes"/>
    <s v="Academic"/>
    <s v="Lecturer"/>
    <m/>
    <m/>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s v="Uganda"/>
    <s v="Makerere University"/>
    <s v="Epidemiology"/>
    <s v="Dept of Nursing"/>
    <s v="Makerere University"/>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d v="2012-03-01T00:00:00"/>
    <m/>
    <s v="Dr. Daniel Kabonge Kaye"/>
    <s v="Dr. Noah Kiwanuka"/>
    <s v="Prof. Fred Wabwire-Mangen"/>
    <n v="3"/>
    <s v="Home"/>
    <s v="Home"/>
    <s v="Home/ Host"/>
    <s v="Yes"/>
    <s v="No"/>
    <s v="No"/>
    <s v="Academic"/>
    <s v="Lecturer"/>
    <s v="Lecturer"/>
    <s v="No"/>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s v="Uganda"/>
    <s v="Makerere University"/>
    <s v="Obstertrics and reproductive health nursing"/>
    <m/>
    <s v="Makerere University"/>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d v="2012-03-01T00:00:00"/>
    <m/>
    <s v="Dr. Nazarius Mbona Tumwesigye"/>
    <s v="Dr. Florence Mirembe"/>
    <s v="Dr. Daniel Kabonge Kaye"/>
    <n v="3"/>
    <s v="Home"/>
    <s v="Home"/>
    <s v="Home/ Host"/>
    <s v="Yes"/>
    <s v="No"/>
    <s v="Yes"/>
    <m/>
    <s v="Lecturer"/>
    <s v="Senior Lecturer"/>
    <s v="Yes"/>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s v="South Africa"/>
    <s v="University of the Witwatersrand"/>
    <s v="Epidemiology"/>
    <m/>
    <s v="University of the Witwatersrand"/>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d v="2012-03-01T00:00:00"/>
    <d v="2025-03-25T00:00:00"/>
    <s v="Dr. Tobias Chirwa"/>
    <s v="Dr. Patrick MacPhail"/>
    <s v="Prof. Ian M. Sanne"/>
    <n v="3"/>
    <s v="Home"/>
    <s v="Home"/>
    <s v="Home/ Host"/>
    <s v="Yes"/>
    <s v="No"/>
    <s v="No"/>
    <s v="Researcher"/>
    <s v="Joint Faculty"/>
    <m/>
    <m/>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s v="Kenya"/>
    <s v="University of Nairobi"/>
    <m/>
    <m/>
    <s v="University of the Witwatersrand"/>
    <s v="No"/>
    <s v="NF"/>
    <s v="NF"/>
    <s v="NF"/>
    <s v="NF"/>
    <m/>
    <m/>
    <m/>
    <m/>
    <m/>
    <m/>
    <m/>
    <m/>
    <m/>
    <n v="4"/>
    <m/>
    <d v="2012-03-01T00:00:00"/>
    <d v="2016-10-19T00:00:00"/>
    <m/>
    <m/>
    <m/>
    <n v="0"/>
    <m/>
    <m/>
    <m/>
    <m/>
    <m/>
    <m/>
    <m/>
    <m/>
    <m/>
    <m/>
    <m/>
    <m/>
    <m/>
    <m/>
    <d v="2012-03-01T00:00:00"/>
    <m/>
    <m/>
    <m/>
    <m/>
    <m/>
    <m/>
    <m/>
    <m/>
    <m/>
    <m/>
    <m/>
    <m/>
    <m/>
    <m/>
    <x v="2"/>
    <s v="Terminated"/>
    <m/>
    <m/>
    <m/>
    <m/>
    <m/>
    <m/>
    <m/>
    <m/>
    <m/>
    <s v="No"/>
    <m/>
    <m/>
    <m/>
    <m/>
    <m/>
    <m/>
    <m/>
    <m/>
    <m/>
    <m/>
    <m/>
    <s v="WT"/>
  </r>
  <r>
    <n v="45"/>
    <s v="C2/020"/>
    <s v="Phanuel"/>
    <s v="Humphrey Jacob"/>
    <s v="Shao"/>
    <x v="0"/>
    <x v="1"/>
    <s v="Tanzania"/>
    <s v="Ifakara Health Institute"/>
    <m/>
    <s v="TB Clinic"/>
    <s v="University of Dar es Salaam"/>
    <s v="No"/>
    <s v="NF"/>
    <s v="NF"/>
    <s v="NF"/>
    <s v="NF"/>
    <s v="hshao@cartafrica.org"/>
    <s v="humphreyshao@gmail.com"/>
    <m/>
    <m/>
    <m/>
    <m/>
    <m/>
    <m/>
    <m/>
    <n v="22.5"/>
    <m/>
    <d v="2012-03-01T00:00:00"/>
    <d v="2016-01-11T00:00:00"/>
    <m/>
    <m/>
    <m/>
    <n v="0"/>
    <m/>
    <m/>
    <m/>
    <m/>
    <m/>
    <m/>
    <m/>
    <m/>
    <m/>
    <m/>
    <m/>
    <m/>
    <m/>
    <m/>
    <d v="2012-03-01T00:00:00"/>
    <m/>
    <m/>
    <m/>
    <m/>
    <m/>
    <m/>
    <m/>
    <m/>
    <m/>
    <m/>
    <m/>
    <m/>
    <m/>
    <m/>
    <x v="2"/>
    <s v="Terminated"/>
    <m/>
    <m/>
    <m/>
    <m/>
    <m/>
    <m/>
    <m/>
    <m/>
    <m/>
    <s v="No"/>
    <m/>
    <m/>
    <m/>
    <m/>
    <m/>
    <m/>
    <m/>
    <m/>
    <m/>
    <m/>
    <m/>
    <s v="NF"/>
  </r>
  <r>
    <n v="47"/>
    <s v="C3/001"/>
    <s v="Adefolarin"/>
    <s v="Olufolake"/>
    <s v="Adeyinka"/>
    <x v="1"/>
    <x v="2"/>
    <s v="Nigeria"/>
    <s v="University of Ibadan"/>
    <s v="Health Promotion Professional"/>
    <s v="Health Promotion and Education"/>
    <s v="University of Ibadan"/>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d v="2013-03-01T00:00:00"/>
    <m/>
    <s v="Oyedunni Arulogun"/>
    <s v="PROF Oye Gureje"/>
    <m/>
    <n v="2"/>
    <s v="Home"/>
    <m/>
    <m/>
    <s v="Yes"/>
    <m/>
    <m/>
    <s v="Other"/>
    <s v="Principal Social Worker 1"/>
    <s v="Lecturer "/>
    <s v="Yes"/>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s v="Kenya"/>
    <s v="University of Nairobi"/>
    <s v="Epidemiology"/>
    <m/>
    <s v="University of Nairobi"/>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d v="2013-03-01T00:00:00"/>
    <m/>
    <s v="Prof. Nyagol Akelo Joshua"/>
    <s v="Prof. Jaoko Walter"/>
    <m/>
    <n v="2"/>
    <s v="Home"/>
    <m/>
    <m/>
    <s v="Yes"/>
    <m/>
    <m/>
    <s v="Academic"/>
    <m/>
    <s v="Lecturer"/>
    <s v="Yes"/>
    <m/>
    <s v="UNIVERSITY OF NAIROBI"/>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s v="Kenya"/>
    <s v="University of Nairobi"/>
    <s v="Obstertrics and reproductive health nursing"/>
    <s v="Reseach Capacity Strengtheniing Division"/>
    <s v="University of Nairobi"/>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d v="2013-03-01T00:00:00"/>
    <m/>
    <s v="Grace Omoni"/>
    <s v="Prof Isaac Nyamongo"/>
    <s v="Dr Sabina Wakasiaka"/>
    <n v="3"/>
    <s v="Home"/>
    <s v="Home"/>
    <s v="Home"/>
    <s v="Yes"/>
    <s v="No"/>
    <s v="No"/>
    <s v="Other"/>
    <s v="Part Time Lecturer"/>
    <s v="Post Doc Research Fellow"/>
    <s v="Yes"/>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s v="Nigeria"/>
    <s v="University of Ibadan"/>
    <s v="Adolescent health"/>
    <s v="Institute of Child health"/>
    <s v="University of Ibadan"/>
    <s v="Yes"/>
    <m/>
    <s v="Single"/>
    <s v="Single"/>
    <m/>
    <s v="asangowawa@cartafrica.org"/>
    <s v="daisyolu@yahoo.com"/>
    <s v="+2348033265796"/>
    <s v="MPH"/>
    <d v="1973-09-06T00:00:00"/>
    <s v="Epidemiology and Costs of Injuries Among Adolescents in Ibadan, South-Western Nigeria"/>
    <s v="Field"/>
    <s v="No"/>
    <s v="Primary"/>
    <n v="6.5"/>
    <d v="2013-02-21T00:00:00"/>
    <d v="2013-03-01T00:00:00"/>
    <m/>
    <s v="Olayemi Omotade"/>
    <m/>
    <m/>
    <n v="1"/>
    <s v="Home"/>
    <m/>
    <m/>
    <s v="Yes"/>
    <m/>
    <m/>
    <s v="Academic"/>
    <s v="Senior Research Fellow"/>
    <s v="Senior Medical Research Fellow"/>
    <s v="No"/>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s v="Uganda"/>
    <s v="Makerere University"/>
    <s v="Immunity and Infection"/>
    <m/>
    <s v="Makerere University"/>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d v="2013-03-01T00:00:00"/>
    <m/>
    <s v="Prof. Matovu Enock"/>
    <s v="Dr. Vincent Pius Alibu"/>
    <m/>
    <n v="2"/>
    <s v="Home"/>
    <m/>
    <m/>
    <s v="Yes"/>
    <m/>
    <m/>
    <s v="Academic"/>
    <s v="Assistant Lecturer"/>
    <s v="Lecturer"/>
    <s v="Yes"/>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s v="Rwanda"/>
    <s v="University of Rwanda"/>
    <s v="Public Health"/>
    <m/>
    <s v="University of Rwanda"/>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d v="2013-03-01T00:00:00"/>
    <m/>
    <s v="Pascal Mathanga"/>
    <m/>
    <m/>
    <n v="1"/>
    <s v="Home"/>
    <m/>
    <m/>
    <s v="Yes"/>
    <m/>
    <m/>
    <s v="Academic"/>
    <s v="Part Time Senior Lecturer"/>
    <s v="Part Time Senior Lecturer"/>
    <s v="No"/>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s v="Nigeria"/>
    <s v="University of Ibadan"/>
    <s v="Pharmaceutical Sciences"/>
    <s v="Pharmaceutical Chemistry"/>
    <s v="University of Ibadan"/>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d v="2013-03-01T00:00:00"/>
    <m/>
    <s v="Prof. Adegoke Aremu Olajire"/>
    <m/>
    <m/>
    <n v="1"/>
    <s v="Home"/>
    <m/>
    <m/>
    <s v="Yes"/>
    <m/>
    <m/>
    <s v="Academic"/>
    <s v="Lecturer"/>
    <s v="Senior Lecturer"/>
    <s v="Yes"/>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s v="Malawi"/>
    <s v="University of Malawi"/>
    <s v="Immunity and Infection"/>
    <s v="Pathology"/>
    <s v="University of the Malawi"/>
    <s v="Yes"/>
    <m/>
    <m/>
    <s v="Married"/>
    <m/>
    <s v="tnyirenda@cartafrica.org"/>
    <s v="tnyirenda@medcol.mw"/>
    <s v="+265995573845"/>
    <s v="MSc. Immunology"/>
    <d v="1981-04-21T00:00:00"/>
    <s v="Development of adaptive immunity to non-typhoidal Salmonella in Children "/>
    <s v="Field"/>
    <s v="yes"/>
    <s v="Primary"/>
    <n v="10.5"/>
    <d v="2011-11-01T00:00:00"/>
    <d v="2013-03-01T00:00:00"/>
    <m/>
    <s v="Wilson Mandala"/>
    <m/>
    <m/>
    <n v="1"/>
    <s v="Home"/>
    <m/>
    <m/>
    <s v="Yes"/>
    <m/>
    <m/>
    <s v="Academic"/>
    <s v="PhD Student"/>
    <s v="Lecturer"/>
    <s v="Yes"/>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s v="Kenya"/>
    <s v="Moi University"/>
    <s v="MEDICAL ANTHROPOLOGY"/>
    <s v="ANTHROPOLOGY AND HUMAN ECOLOGY"/>
    <s v="Moi University"/>
    <s v="Yes"/>
    <s v="SASS/DPHIL/ANT/02/12"/>
    <s v="Married"/>
    <s v="Separated"/>
    <m/>
    <s v="enjiru@cartafrica.org"/>
    <s v="oyungueva@yahoo.com"/>
    <s v="+254-722-624-353"/>
    <s v="Masters in Medicine"/>
    <d v="1973-03-27T00:00:00"/>
    <s v="Situational analysis of cancer care in the Western Kenya population"/>
    <s v="Field"/>
    <s v="No"/>
    <s v="Primary"/>
    <n v="15"/>
    <d v="2012-09-01T00:00:00"/>
    <d v="2013-03-01T00:00:00"/>
    <m/>
    <s v="Jamin Masinde"/>
    <s v="Dr. Harrison Maithya"/>
    <m/>
    <n v="2"/>
    <s v="Home"/>
    <s v="Home"/>
    <m/>
    <s v="Yes"/>
    <s v="Yes"/>
    <m/>
    <s v="Academic"/>
    <s v="Lecturer"/>
    <m/>
    <m/>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s v="South Africa"/>
    <s v="University of the Witwatersrand"/>
    <s v="Public Health"/>
    <s v="Wits Reproductive Health and HIV Institute"/>
    <s v="University of the Witwatersrand"/>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d v="2013-03-01T00:00:00"/>
    <m/>
    <s v="Maria Elizabeth Rabe"/>
    <m/>
    <m/>
    <n v="1"/>
    <s v="Other "/>
    <m/>
    <m/>
    <s v="No"/>
    <m/>
    <m/>
    <s v="Other"/>
    <s v="M&amp;E Technical Specialist - Wits"/>
    <s v="Program Manager"/>
    <s v="Yes"/>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s v="Rwanda"/>
    <s v="University of Rwanda"/>
    <s v="Demography"/>
    <m/>
    <s v="Moi University"/>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d v="2013-03-01T00:00:00"/>
    <m/>
    <s v="Prof Mukwa Wekesa Christopher"/>
    <s v="Dr. Wanyonyi Wamamili David"/>
    <m/>
    <n v="2"/>
    <s v="Host"/>
    <m/>
    <m/>
    <s v="Yes"/>
    <m/>
    <m/>
    <s v="Academic"/>
    <s v="Assistant Lecturer"/>
    <s v="Assistant Lecturer"/>
    <s v="No"/>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s v="Kenya"/>
    <s v="Moi University"/>
    <s v="Human Geography"/>
    <s v="Geography"/>
    <s v="Moi University"/>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d v="2013-03-01T00:00:00"/>
    <m/>
    <s v="Prof. Paul Omondi"/>
    <s v="Prof. Beneah D. O. Odhiambo"/>
    <m/>
    <n v="2"/>
    <s v="Home"/>
    <m/>
    <m/>
    <s v="Yes"/>
    <m/>
    <m/>
    <s v="Academic"/>
    <s v="Assistant Lecturer"/>
    <s v="Senior Lecturer"/>
    <s v="Yes"/>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s v="Nigeria"/>
    <s v="Obafemi Awolowo University"/>
    <s v="Epidemiology"/>
    <m/>
    <s v="Obafemi Awolowo University"/>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d v="2013-03-01T00:00:00"/>
    <m/>
    <s v="Olaogun Adenike Ayobola"/>
    <m/>
    <m/>
    <n v="1"/>
    <s v="Home"/>
    <m/>
    <m/>
    <s v="Yes"/>
    <m/>
    <m/>
    <s v="Academic"/>
    <s v="Lecturer II"/>
    <s v="Senior Lecturer"/>
    <s v="Yes"/>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s v="Kenya"/>
    <s v="Moi University"/>
    <s v="Epidemiology"/>
    <s v="Epidemiology and Biostatistics"/>
    <s v="University of Nairobi"/>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d v="2013-03-01T00:00:00"/>
    <m/>
    <s v="Anne Wanjiru Mwangi"/>
    <m/>
    <m/>
    <n v="1"/>
    <s v="Home"/>
    <m/>
    <m/>
    <s v="Yes"/>
    <m/>
    <m/>
    <s v="Academic"/>
    <s v="Assistant Lecturer"/>
    <s v="Lecturer"/>
    <s v="Yes"/>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s v="Nigeria"/>
    <s v="Obafemi Awolowo University"/>
    <s v="Sociology"/>
    <s v="Sociology"/>
    <s v="University of the Witwatersrand"/>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d v="2013-03-01T00:00:00"/>
    <m/>
    <s v="Emeritus Professor Gilbert Leah"/>
    <m/>
    <m/>
    <n v="1"/>
    <s v="Host"/>
    <m/>
    <m/>
    <s v="No"/>
    <m/>
    <m/>
    <s v="Academic"/>
    <s v="Lecturer II"/>
    <s v="Professor"/>
    <s v="Yes"/>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s v="Uganda"/>
    <s v="Makerere University"/>
    <s v="Public Health"/>
    <s v="Department of Journalism and Communication"/>
    <s v="Makerere University"/>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d v="2013-03-01T00:00:00"/>
    <m/>
    <s v="Monica Chibita"/>
    <s v="Fred Ntoni Nuwaha"/>
    <m/>
    <n v="2"/>
    <s v="Other "/>
    <s v="Home"/>
    <m/>
    <s v="No"/>
    <m/>
    <m/>
    <s v="Administrative"/>
    <s v="Assistant Lecturer"/>
    <m/>
    <m/>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s v="South Africa"/>
    <s v="University of the Witwatersrand"/>
    <s v="Public Health"/>
    <m/>
    <s v="University of the Witwatersrand"/>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d v="2013-03-01T00:00:00"/>
    <d v="2025-03-25T00:00:00"/>
    <s v="Sinead-Delany Moretlwe"/>
    <s v="Prof Alain Labrique"/>
    <m/>
    <n v="2"/>
    <s v="Home"/>
    <s v="Other"/>
    <m/>
    <s v="Yes"/>
    <s v="No"/>
    <m/>
    <s v="Academic"/>
    <s v="Researcher"/>
    <m/>
    <m/>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s v="Nigeria"/>
    <s v="Obafemi Awolowo University"/>
    <s v="Demography"/>
    <s v="Demography &amp; Social Statistics"/>
    <s v="Obafemi Awolowo University"/>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d v="2013-03-01T00:00:00"/>
    <m/>
    <s v="Bisiriyu Adeleke Luqman"/>
    <s v="Dr. BAMIWUYE, Samson Olusina "/>
    <m/>
    <n v="2"/>
    <s v="Home"/>
    <s v="Home"/>
    <m/>
    <s v="Yes"/>
    <s v="Yes"/>
    <m/>
    <s v="Academic"/>
    <s v="Lecturer II"/>
    <s v="Professor"/>
    <s v="Yes"/>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s v="Nigeria"/>
    <s v="University of Ibadan"/>
    <s v="Public Health"/>
    <m/>
    <s v="University of Ibadan"/>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d v="2013-03-01T00:00:00"/>
    <m/>
    <s v="Iyabo Mabawonku"/>
    <m/>
    <m/>
    <n v="1"/>
    <s v="Home"/>
    <m/>
    <m/>
    <s v="Yes"/>
    <m/>
    <m/>
    <s v="Academic"/>
    <s v="Librarian II"/>
    <s v="Senior Librarian_x000a_"/>
    <s v="Yes"/>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s v="Tanzania"/>
    <s v="University of Dar es Salaam"/>
    <s v="Zoology/Ecology"/>
    <s v="Zoology and Wildlife Conservation"/>
    <s v="University of Dar es Salaam"/>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d v="2012-03-01T00:00:00"/>
    <m/>
    <s v="Nkwengulila Gamba"/>
    <s v="DR SYLVESTER LYANTAGAYE"/>
    <m/>
    <n v="2"/>
    <s v="Home"/>
    <s v="Home"/>
    <m/>
    <s v="Yes"/>
    <s v="No"/>
    <m/>
    <s v="Academic"/>
    <s v="Assistant Lecturer"/>
    <s v="Senior Lecturer"/>
    <s v="Yes"/>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s v="Kenya"/>
    <s v="Moi University"/>
    <s v="ENVIRONMENTAL HEALTH"/>
    <s v="ENVIRONMENTAL HEALTH AND BIOLOGY"/>
    <s v="Moi University"/>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d v="2013-03-01T00:00:00"/>
    <m/>
    <s v="Peter M. Gatongi"/>
    <s v="Prof Odipo Osano"/>
    <m/>
    <n v="2"/>
    <s v="Home"/>
    <s v="Other"/>
    <m/>
    <n v="2013"/>
    <m/>
    <m/>
    <m/>
    <s v="Assistant Lecturer"/>
    <m/>
    <m/>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s v="Malawi"/>
    <s v="University of Malawi"/>
    <s v="Public Health"/>
    <s v="Public Health"/>
    <s v="University of the Malawi"/>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d v="2013-03-01T00:00:00"/>
    <m/>
    <s v="Dr. Chisomo Msefula"/>
    <s v="Dr. Bagrey Ngwira"/>
    <m/>
    <n v="2"/>
    <s v="Home"/>
    <s v="Home"/>
    <m/>
    <s v="No"/>
    <s v="No"/>
    <m/>
    <s v="Academic"/>
    <s v="Lecturer"/>
    <s v="Associate Professor"/>
    <s v="Yes"/>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s v="Rwanda"/>
    <s v="University of Rwanda"/>
    <m/>
    <m/>
    <s v="University of Rwanda"/>
    <s v="Yes"/>
    <s v="NF"/>
    <s v="NF"/>
    <s v="NF"/>
    <s v="NF"/>
    <m/>
    <m/>
    <m/>
    <m/>
    <m/>
    <m/>
    <m/>
    <m/>
    <m/>
    <m/>
    <m/>
    <d v="2013-03-01T00:00:00"/>
    <m/>
    <m/>
    <m/>
    <m/>
    <n v="0"/>
    <m/>
    <m/>
    <m/>
    <m/>
    <m/>
    <m/>
    <m/>
    <m/>
    <m/>
    <m/>
    <m/>
    <m/>
    <m/>
    <m/>
    <d v="2013-03-01T00:00:00"/>
    <m/>
    <m/>
    <m/>
    <m/>
    <m/>
    <m/>
    <m/>
    <m/>
    <m/>
    <m/>
    <m/>
    <m/>
    <m/>
    <m/>
    <x v="1"/>
    <s v="Didn’t take up"/>
    <m/>
    <m/>
    <m/>
    <m/>
    <m/>
    <m/>
    <m/>
    <m/>
    <m/>
    <s v="No"/>
    <m/>
    <m/>
    <m/>
    <m/>
    <m/>
    <m/>
    <m/>
    <m/>
    <m/>
    <m/>
    <m/>
    <s v="NF"/>
  </r>
  <r>
    <n v="70"/>
    <s v="C3/024"/>
    <s v="Steven"/>
    <m/>
    <s v="Pentz"/>
    <x v="0"/>
    <x v="2"/>
    <s v="South Africa"/>
    <s v="University of the Witwatersrand"/>
    <m/>
    <m/>
    <s v="University of the Witwatersrand"/>
    <s v="No"/>
    <s v="NF"/>
    <s v="NF"/>
    <s v="NF"/>
    <s v="NF"/>
    <m/>
    <m/>
    <m/>
    <m/>
    <m/>
    <m/>
    <m/>
    <m/>
    <m/>
    <m/>
    <m/>
    <d v="2013-03-01T00:00:00"/>
    <d v="2014-12-31T00:00:00"/>
    <m/>
    <m/>
    <m/>
    <n v="0"/>
    <m/>
    <m/>
    <m/>
    <m/>
    <m/>
    <m/>
    <m/>
    <m/>
    <m/>
    <m/>
    <m/>
    <m/>
    <m/>
    <m/>
    <d v="2013-03-01T00:00:00"/>
    <m/>
    <m/>
    <m/>
    <m/>
    <m/>
    <m/>
    <m/>
    <m/>
    <m/>
    <m/>
    <m/>
    <m/>
    <m/>
    <m/>
    <x v="2"/>
    <s v="Terminated"/>
    <m/>
    <m/>
    <m/>
    <m/>
    <m/>
    <m/>
    <m/>
    <m/>
    <m/>
    <s v="No"/>
    <m/>
    <m/>
    <m/>
    <m/>
    <m/>
    <m/>
    <m/>
    <m/>
    <m/>
    <m/>
    <m/>
    <s v="NF"/>
  </r>
  <r>
    <n v="71"/>
    <s v="C4/001"/>
    <s v="Ayodele"/>
    <s v="John"/>
    <s v="Alonge"/>
    <x v="0"/>
    <x v="3"/>
    <s v="Nigeria"/>
    <s v="University of Ibadan"/>
    <s v="Communication and Information"/>
    <s v="School of Journalism and Mass Communication"/>
    <s v="University of Nairobi"/>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d v="2014-03-01T00:00:00"/>
    <m/>
    <s v="Prof wanbii Kiai"/>
    <s v="Dr  Ndei Ndati"/>
    <m/>
    <n v="2"/>
    <s v="Host"/>
    <m/>
    <m/>
    <s v="Yes"/>
    <m/>
    <m/>
    <s v="Academic"/>
    <s v="Librarian II"/>
    <s v="Lecturer II"/>
    <s v="Yes"/>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s v="South Africa"/>
    <s v="University of the Witwatersrand"/>
    <s v="EPIDEMIOLOGY"/>
    <s v="WITS  Reproductive and HIV Research Institute"/>
    <s v="University of the Witwatersrand"/>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d v="2014-03-01T00:00:00"/>
    <m/>
    <s v="Sinead Delany - Moretlwe"/>
    <m/>
    <m/>
    <n v="1"/>
    <s v="Home"/>
    <m/>
    <m/>
    <s v="Yes"/>
    <m/>
    <m/>
    <s v="Researcher"/>
    <s v="Researcher"/>
    <s v="Epidemiologist"/>
    <m/>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s v="Uganda"/>
    <s v="Makerere University"/>
    <s v="Public Health"/>
    <s v="Wild life and Aquatic Animal Resources"/>
    <s v="Makerere University"/>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d v="2014-03-01T00:00:00"/>
    <m/>
    <s v="Assoc. Prof. Francis Ejobi"/>
    <s v="Prof MUYANJA Charles"/>
    <s v="Dr. Naigaga Irene"/>
    <n v="3"/>
    <s v="Home"/>
    <m/>
    <m/>
    <s v="No"/>
    <m/>
    <m/>
    <s v="Academic"/>
    <s v="Assistant Lecturer"/>
    <s v="Lecturer"/>
    <s v="No"/>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s v="Nigeria"/>
    <s v="Obafemi Awolowo University"/>
    <s v="Psychology"/>
    <s v="Mental Health"/>
    <s v="Obafemi Awolowo University"/>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d v="2014-03-01T00:00:00"/>
    <m/>
    <s v="Ukpong Morenike"/>
    <s v="Harrison Abigail"/>
    <m/>
    <n v="2"/>
    <s v="Home"/>
    <m/>
    <m/>
    <s v="Yes"/>
    <m/>
    <m/>
    <s v="Academic"/>
    <s v="Lecturer"/>
    <s v="Associate Professor"/>
    <s v="Yes"/>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s v="Nigeria"/>
    <s v="University of Ibadan"/>
    <s v="Medicine"/>
    <s v="Epidemiology and Medical Statistics"/>
    <s v="University of Ibadan"/>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d v="2014-03-01T00:00:00"/>
    <m/>
    <s v="Prof. Ajayi Ikeoluwapo"/>
    <s v="Prof Baiyeroju Aderonke"/>
    <m/>
    <n v="2"/>
    <s v="Home"/>
    <m/>
    <m/>
    <s v="Yes"/>
    <m/>
    <m/>
    <s v="Academic"/>
    <s v="Lecturer"/>
    <s v="Associate Professor"/>
    <s v="Yes"/>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s v="Uganda"/>
    <s v="Makerere University"/>
    <s v="Public health"/>
    <s v="School of public health"/>
    <s v="University of the Witwatersrand"/>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d v="2014-03-01T00:00:00"/>
    <m/>
    <s v="Prof. Ngianga Kandala Bakwin"/>
    <s v="Dr. Henry Wamani"/>
    <s v="Dr. Elizabeth Ekirapa-Kiracho"/>
    <n v="3"/>
    <s v="Host"/>
    <m/>
    <m/>
    <s v="Yes"/>
    <m/>
    <m/>
    <s v="Academic"/>
    <s v="Assistant Lecturer"/>
    <s v="Assistant Lecturer"/>
    <s v="No"/>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s v="Kenya"/>
    <s v="Moi University"/>
    <s v="Applied Human Nutrition"/>
    <s v="Department of Food Science, Nutrition and Technology"/>
    <s v="University of Nairobi"/>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d v="2014-03-01T00:00:00"/>
    <m/>
    <s v="Prof W Kogi-Makau"/>
    <s v="Prof Grace A. Ettyang "/>
    <s v="Dr Charkes O Kimamo"/>
    <n v="2"/>
    <s v="Host"/>
    <m/>
    <m/>
    <s v="Yes"/>
    <m/>
    <m/>
    <s v="Academic"/>
    <s v="Administrator"/>
    <s v="Lecturer"/>
    <s v="Yes"/>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s v="South Africa"/>
    <s v="University of the Witwatersrand"/>
    <s v="Civil Engineering"/>
    <s v="School of Mechanical, Industrial and Aeronautical Engineering"/>
    <s v="University of the Witwatersrand"/>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d v="2014-03-01T00:00:00"/>
    <m/>
    <s v="Prof. Alex van den Heever"/>
    <m/>
    <m/>
    <n v="1"/>
    <s v="Home"/>
    <m/>
    <m/>
    <s v="No"/>
    <m/>
    <m/>
    <s v="Academic"/>
    <s v="Lecturer"/>
    <m/>
    <m/>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s v="Kenya"/>
    <s v="University of Nairobi"/>
    <s v="Medical Bacteriology"/>
    <s v="Medical Microbiology"/>
    <s v="University of Nairobi"/>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d v="2014-03-01T00:00:00"/>
    <m/>
    <s v="Prof. Omu Anzala"/>
    <m/>
    <m/>
    <n v="1"/>
    <s v="Home"/>
    <m/>
    <m/>
    <s v="Yes"/>
    <m/>
    <m/>
    <s v="Academic"/>
    <s v="Tutorial Fellow"/>
    <s v="Tutorial Fellow"/>
    <m/>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s v="Malawi"/>
    <s v="University of Malawi"/>
    <s v="Medical Athropology"/>
    <s v="Health Systems and Policy Development"/>
    <s v="University of the Malawi"/>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d v="2014-03-01T00:00:00"/>
    <m/>
    <s v="Prof  Umar Eric "/>
    <s v="Prof Griffiths Frances"/>
    <s v="Prof Van den Berg  Marrit"/>
    <n v="3"/>
    <s v="Home"/>
    <m/>
    <m/>
    <s v="Yes"/>
    <m/>
    <m/>
    <s v="Researcher"/>
    <s v="Research Administrator"/>
    <s v="Research and Policy Analyst"/>
    <s v="Yes"/>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s v="Uganda"/>
    <s v="Makerere University"/>
    <s v="PUBLIC HEALTH"/>
    <s v="PUBLIC HEALTH"/>
    <s v="University of the Witwatersrand"/>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d v="2014-03-01T00:00:00"/>
    <m/>
    <s v="Dr. Mags Beksinska"/>
    <m/>
    <m/>
    <n v="1"/>
    <s v="Host"/>
    <m/>
    <m/>
    <s v="Yes"/>
    <m/>
    <m/>
    <s v="Researcher"/>
    <s v="Researcher"/>
    <s v="Director of Research"/>
    <m/>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s v="Kenya"/>
    <s v="Moi University"/>
    <s v="Anthropology"/>
    <s v="Medical anthropology"/>
    <s v="University of Nairobi"/>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d v="2014-03-01T00:00:00"/>
    <m/>
    <s v="Prof. Charles Owour Olungah"/>
    <s v="Dr. Tom Ondicho"/>
    <m/>
    <n v="2"/>
    <s v="Host"/>
    <m/>
    <m/>
    <s v="Yes"/>
    <m/>
    <m/>
    <s v="Academic"/>
    <s v="Assistant Lecturer"/>
    <s v="Lecturer"/>
    <s v="Yes"/>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s v="Uganda"/>
    <s v="Makerere University"/>
    <s v="Public Health"/>
    <s v="Health Policy, Planning and Management"/>
    <s v="Makerere University"/>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d v="2014-03-01T00:00:00"/>
    <m/>
    <s v="Prof. Freddie Ssemgooba"/>
    <s v="Prof Sara Bennett"/>
    <m/>
    <n v="2"/>
    <s v="Home"/>
    <m/>
    <m/>
    <s v="Yes"/>
    <m/>
    <m/>
    <s v="Academic"/>
    <s v="Assistant Registrar"/>
    <s v="Post Doc Research Fellow"/>
    <s v="Yes"/>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s v="Tanzania"/>
    <s v="Ifakara Health Institute"/>
    <s v="Social Sciences/Medical Athropology"/>
    <s v="Centre for Health Policy"/>
    <s v="University of the Witwatersrand"/>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d v="2014-03-01T00:00:00"/>
    <m/>
    <s v="Distinguished Proffesor, Lenore Manderson"/>
    <s v="Associated Prof. Ladislaus Mnyone"/>
    <s v="Distinguished Professor. Moureen Coetzee"/>
    <n v="3"/>
    <s v="Home"/>
    <m/>
    <m/>
    <s v="Yes"/>
    <m/>
    <m/>
    <s v="Researcher"/>
    <s v="Research Officer"/>
    <s v="Research Scientist"/>
    <s v="Yes"/>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s v="Kenya"/>
    <s v="Moi University"/>
    <s v="Medical physiology"/>
    <s v="Medical physiology"/>
    <s v="University of Nairobi"/>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d v="2014-03-01T00:00:00"/>
    <m/>
    <s v="Prof. Nilesh B. Patel"/>
    <s v="Prof. Kihumbu Thairu"/>
    <m/>
    <n v="2"/>
    <s v="Host"/>
    <m/>
    <m/>
    <s v="Yes"/>
    <m/>
    <m/>
    <s v="Academic"/>
    <s v="Graduate Assistant"/>
    <s v="Lecturer"/>
    <s v="Yes"/>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s v="Kenya"/>
    <s v="Moi University"/>
    <s v="Public Health"/>
    <s v="Center of Health Policy"/>
    <s v="University of the Witwatersrand"/>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d v="2014-03-01T00:00:00"/>
    <m/>
    <s v="Mabel Nangami"/>
    <m/>
    <m/>
    <n v="1"/>
    <s v="Home"/>
    <m/>
    <m/>
    <s v="No"/>
    <m/>
    <m/>
    <s v="Academic"/>
    <s v="Assistant Lecturer"/>
    <s v="Lecturer"/>
    <s v="Yes"/>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s v="Rwanda"/>
    <s v="University of Rwanda"/>
    <s v="Public Health"/>
    <s v="Health Policy"/>
    <s v="Makerere University"/>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d v="2014-03-01T00:00:00"/>
    <m/>
    <s v="Dr. Peter Waiswa"/>
    <m/>
    <m/>
    <n v="1"/>
    <s v="Host"/>
    <m/>
    <m/>
    <s v="Yes"/>
    <m/>
    <m/>
    <s v="Academic"/>
    <s v="Lecturer"/>
    <s v="CEO"/>
    <s v="Yes"/>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s v="Malawi"/>
    <s v="University of Malawi"/>
    <s v="Public Health"/>
    <s v="Basic Medical Sciences"/>
    <s v="University of the Malawi"/>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d v="2014-03-01T00:00:00"/>
    <d v="2020-02-06T00:00:00"/>
    <s v="Professor Amadi O. Ihunwo "/>
    <m/>
    <m/>
    <n v="1"/>
    <s v="Other "/>
    <m/>
    <m/>
    <s v="Yes"/>
    <m/>
    <m/>
    <s v="Academic"/>
    <s v="Lecturer"/>
    <m/>
    <m/>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s v="Tanzania"/>
    <s v="University of Dar es Salaam"/>
    <s v="Library Science"/>
    <s v="Information Studies"/>
    <s v="University of Dar es Salaam"/>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d v="2014-03-01T00:00:00"/>
    <m/>
    <s v="Prof. Jangawe Msuya"/>
    <m/>
    <m/>
    <n v="1"/>
    <s v="Home"/>
    <m/>
    <m/>
    <s v="No"/>
    <m/>
    <m/>
    <s v="Researcher"/>
    <s v="Assistant Lecturer"/>
    <s v="Senior Lecturer"/>
    <s v="Yes"/>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s v="Kenya"/>
    <s v="APHRC"/>
    <s v="Public Health"/>
    <s v="Research"/>
    <s v="University of the Witwatersrand"/>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d v="2014-03-01T00:00:00"/>
    <m/>
    <s v="Prof Manderson Lenore"/>
    <s v="Prof Musenge Eustasius"/>
    <s v="Dr Achia Thomas"/>
    <n v="3"/>
    <s v="Host"/>
    <m/>
    <m/>
    <s v="Yes"/>
    <m/>
    <m/>
    <s v="Researcher"/>
    <s v="Statistical Data Analyst"/>
    <s v="Consultant"/>
    <s v="No"/>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s v="Nigeria"/>
    <s v="Obafemi Awolowo University"/>
    <s v="Health Psychology"/>
    <s v="Center for Gender and Social Policy Studies"/>
    <s v="Obafemi Awolowo University"/>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d v="2014-03-01T00:00:00"/>
    <m/>
    <s v="Professor Funmi Togonu-Bickersteth"/>
    <m/>
    <m/>
    <n v="1"/>
    <s v="Home"/>
    <m/>
    <m/>
    <s v="Yes"/>
    <m/>
    <m/>
    <s v="Academic"/>
    <s v="Junior Research Fellow"/>
    <m/>
    <m/>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s v="South Africa"/>
    <s v="University of the Witwatersrand"/>
    <s v="Social Development"/>
    <s v="Social Work"/>
    <s v="University of the Witwatersrand"/>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d v="2014-03-01T00:00:00"/>
    <m/>
    <s v="Professor Edwell Kaseke"/>
    <s v="Professor Edmarie Pretorius"/>
    <m/>
    <n v="2"/>
    <s v="Home"/>
    <m/>
    <m/>
    <s v="Yes"/>
    <m/>
    <m/>
    <s v="Academic"/>
    <s v="Tutor"/>
    <s v="Senior Lecturer"/>
    <s v="Yes"/>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s v="Kenya"/>
    <s v="University of Nairobi"/>
    <s v="Pharmacognosy"/>
    <s v="Pharmacology and Pharmacognosy"/>
    <s v="University of Nairobi"/>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d v="2014-03-01T00:00:00"/>
    <m/>
    <s v="Prof. Mwangi Julius "/>
    <m/>
    <m/>
    <n v="1"/>
    <s v="Home"/>
    <m/>
    <m/>
    <s v="Yes"/>
    <m/>
    <m/>
    <s v="Academic"/>
    <s v="Graduate Assistant"/>
    <s v="Lecturer"/>
    <m/>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s v="Tanzania"/>
    <s v="University of Dar es Salaam"/>
    <s v="Political Science and Public Administration"/>
    <s v="Political Science and Public Administration"/>
    <s v="University of Dar es Salaam"/>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d v="2014-03-01T00:00:00"/>
    <m/>
    <s v="Dr Benson Alfred Bana"/>
    <s v="Professor/Kessy/Thebald/Ambrose"/>
    <m/>
    <n v="2"/>
    <s v="Home"/>
    <m/>
    <m/>
    <s v="Yes"/>
    <m/>
    <m/>
    <s v="Academic"/>
    <s v="Assistant Lecturer"/>
    <s v="Lecturer"/>
    <s v="Yes"/>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s v="Nigeria"/>
    <s v="Obafemi Awolowo University"/>
    <s v="Nursing"/>
    <s v="Learners’ Support Services, Centre for Distance Learning"/>
    <s v="Obafemi Awolowo University"/>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d v="2014-03-01T00:00:00"/>
    <m/>
    <s v="Prof Irinoye  Oladunni Omolola"/>
    <m/>
    <m/>
    <n v="1"/>
    <s v="Home"/>
    <m/>
    <m/>
    <s v="Yes"/>
    <m/>
    <m/>
    <s v="Academic"/>
    <s v="Lecturer II"/>
    <s v="Senior Lecturer"/>
    <s v="Yes"/>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s v="Nigeria"/>
    <s v="University of Ibadan"/>
    <s v="Public Health"/>
    <s v="Health Policy and Management"/>
    <s v="University of the Witwatersrand"/>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d v="2014-03-01T00:00:00"/>
    <m/>
    <s v="Mary Kawonga"/>
    <m/>
    <m/>
    <n v="1"/>
    <s v="Other "/>
    <m/>
    <m/>
    <s v="No"/>
    <m/>
    <m/>
    <s v="Academic"/>
    <s v="Lecturer I"/>
    <s v="Senior Lecturer"/>
    <s v="Yes"/>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s v="South Africa"/>
    <s v="University of the Witwatersrand"/>
    <s v="Public Health"/>
    <s v="Division of Social &amp; Behaviour Change Communication"/>
    <s v="University of the Witwatersrand"/>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d v="2014-03-01T00:00:00"/>
    <m/>
    <s v="Prof. Lenore Manderson"/>
    <m/>
    <m/>
    <n v="1"/>
    <s v="Home"/>
    <m/>
    <m/>
    <s v="Yes"/>
    <m/>
    <m/>
    <s v="Academic"/>
    <s v="Lecturer"/>
    <s v="Senior Lecturer"/>
    <s v="No"/>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s v="Senegal"/>
    <s v="APHRC"/>
    <s v="Public Health"/>
    <s v="Research Division"/>
    <s v="University of the Witwatersrand"/>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d v="2015-03-01T00:00:00"/>
    <m/>
    <s v="DonatienBeguy, PhD"/>
    <s v="Elizabeth Kimani, PhD"/>
    <s v="Sharon Fonn"/>
    <n v="3"/>
    <s v="Home"/>
    <s v="Home"/>
    <s v="Host"/>
    <s v="Yes"/>
    <s v="No"/>
    <s v="Yes"/>
    <s v="Researcher"/>
    <s v="Senior Research Officer"/>
    <s v="Research Scientist"/>
    <s v="Yes"/>
    <s v="Head, APHRC West Africa Region Office"/>
    <s v="APHRC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s v="Rwanda"/>
    <s v="University of Rwanda"/>
    <s v="Human Resource Management"/>
    <s v="Development Studies"/>
    <s v="Moi University"/>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d v="2015-03-01T00:00:00"/>
    <m/>
    <s v="Dr. Ruth J. Tubey"/>
    <s v="Dr. Alice Kurgat"/>
    <m/>
    <n v="2"/>
    <s v="Host"/>
    <s v="Host"/>
    <m/>
    <s v="Yes"/>
    <s v="No"/>
    <m/>
    <s v="Academic"/>
    <s v="Assistant Lecturer"/>
    <s v="Senior Lecturer"/>
    <s v="Yes"/>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s v="Nigeria"/>
    <s v="Obafemi Awolowo University"/>
    <s v="Nursing"/>
    <s v="Nursing Science"/>
    <s v="Obafemi Awolowo University"/>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d v="2015-03-01T00:00:00"/>
    <m/>
    <s v="Prof. Oluwafemi N. Mimiko"/>
    <s v="Dr. A. A. E Olaogun"/>
    <m/>
    <n v="2"/>
    <s v="Home"/>
    <s v="Home"/>
    <m/>
    <s v="No"/>
    <s v="Yes"/>
    <m/>
    <s v="Academic"/>
    <s v="Lecturer II"/>
    <s v="Associate Professor"/>
    <s v="Yes"/>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s v="South Africa"/>
    <s v="University of the Witwatersrand"/>
    <s v="Community Dentistry"/>
    <s v="Community Dentistry"/>
    <s v="University of the Witwatersrand"/>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d v="2015-03-01T00:00:00"/>
    <m/>
    <s v="Dr. Jude Igumbor"/>
    <s v="Prof. Magnus Hakeburg"/>
    <m/>
    <n v="2"/>
    <s v="Home"/>
    <s v="Other"/>
    <m/>
    <s v="Yes"/>
    <s v="No"/>
    <m/>
    <s v="Academic"/>
    <m/>
    <s v="Lecturer"/>
    <m/>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s v="Nigeria"/>
    <s v="University of Ibadan"/>
    <s v="Public Health"/>
    <s v="Health Policy"/>
    <s v="University of the Witwatersrand"/>
    <s v="No"/>
    <n v="951466"/>
    <s v="Married"/>
    <s v="Married"/>
    <m/>
    <s v="tobembe@cartafrica.org"/>
    <s v="tobems@yahoo.com"/>
    <s v="+234 805 840 9495"/>
    <s v="MPH"/>
    <d v="1979-05-17T00:00:00"/>
    <s v="Coping with out of pocket payment among urban poor: Findings from South Western Nigeria."/>
    <s v="Field"/>
    <s v="No"/>
    <s v="Primary"/>
    <n v="18"/>
    <d v="2016-07-04T00:00:00"/>
    <d v="2015-03-01T00:00:00"/>
    <m/>
    <s v="Dr. Oyediran Oyewole"/>
    <s v="Sharon Fonn"/>
    <m/>
    <n v="2"/>
    <s v="Home"/>
    <s v="Host"/>
    <m/>
    <s v="Yes"/>
    <s v="Yes"/>
    <m/>
    <s v="Academic"/>
    <m/>
    <m/>
    <m/>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s v="Tanzania"/>
    <s v="Ifakara Health Institute"/>
    <s v="Medical Entomology"/>
    <s v="Environmental Health and Ecological Science"/>
    <s v="University of the Witwatersrand"/>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d v="2015-03-01T00:00:00"/>
    <m/>
    <s v="Fredros Okumu"/>
    <m/>
    <m/>
    <n v="1"/>
    <s v="Home"/>
    <m/>
    <m/>
    <s v="Yes"/>
    <m/>
    <m/>
    <s v="Researcher"/>
    <s v="Research scientist"/>
    <s v="Research Scientist"/>
    <s v="No"/>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s v="Kenya"/>
    <s v="University of Nairobi"/>
    <s v="Pharmacy"/>
    <s v="Pharmacology and Pharmacognosy"/>
    <s v="University of Nairobi"/>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d v="2015-03-01T00:00:00"/>
    <m/>
    <s v="Prof. Julius Wanjohi Mwangi"/>
    <s v="Dr. Kennedy Omondi Abuga"/>
    <m/>
    <n v="2"/>
    <s v="Home"/>
    <s v="Home"/>
    <m/>
    <s v="Yes"/>
    <s v="No"/>
    <m/>
    <s v="Academic"/>
    <s v="Lecturer"/>
    <s v="Lecturer"/>
    <m/>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s v="Nigeria"/>
    <s v="University of Ibadan"/>
    <s v="Pediatrics"/>
    <s v="Institute of Child Health"/>
    <s v="University of Ibadan"/>
    <s v="Yes"/>
    <n v="130949"/>
    <s v="Married"/>
    <s v="Married"/>
    <s v="Married"/>
    <s v="fbalogun@cartafrica.org"/>
    <s v="folushom@yahoo.com"/>
    <s v="+234 812 8797 778"/>
    <s v="Master of Public Health"/>
    <d v="1976-05-22T00:00:00"/>
    <s v="The state of adolescent immunization in Ibadan, Nigeria."/>
    <s v="Field"/>
    <s v="No"/>
    <s v="Primary"/>
    <n v="18"/>
    <d v="2014-08-01T00:00:00"/>
    <d v="2015-03-01T00:00:00"/>
    <m/>
    <s v="Prof. Olayemi Olufemi  Omotade"/>
    <s v="Prof.  Mikael  Svensson"/>
    <m/>
    <n v="2"/>
    <s v="Home"/>
    <m/>
    <m/>
    <s v="Yes"/>
    <m/>
    <m/>
    <s v="Academic"/>
    <m/>
    <m/>
    <m/>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s v="Malawi"/>
    <s v="University of Malawi"/>
    <s v="Pharmaceutical Analysis"/>
    <s v="Pharmacy"/>
    <s v="University of the Malawi"/>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d v="2015-03-01T00:00:00"/>
    <m/>
    <s v="Professor Lutz Heide"/>
    <s v="Prof. Dr. Ulrike Holzgrabe"/>
    <m/>
    <n v="2"/>
    <s v="Home"/>
    <s v="Other"/>
    <m/>
    <s v="Yes"/>
    <s v="No"/>
    <m/>
    <s v="Academic"/>
    <s v="Lecturer "/>
    <s v="Associate Professor"/>
    <s v="Yes"/>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s v="Uganda"/>
    <s v="Makerere University"/>
    <s v="Demography"/>
    <s v="Population Studies"/>
    <s v="Makerere University"/>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d v="2015-03-01T00:00:00"/>
    <m/>
    <s v="Prof. James Ntozi"/>
    <s v="Dr. Betty Kwagala"/>
    <m/>
    <n v="2"/>
    <s v="Home"/>
    <s v="Home"/>
    <m/>
    <s v="Yes"/>
    <s v="No"/>
    <m/>
    <s v="Academic"/>
    <s v="Assistant Lecturer"/>
    <s v="Assistant Lecturer"/>
    <s v="No"/>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s v="Kenya"/>
    <s v="Moi University"/>
    <s v="Medical education"/>
    <s v="Medical education"/>
    <s v="Moi University"/>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d v="2015-03-01T00:00:00"/>
    <m/>
    <s v="Prof  Mabel Nangami"/>
    <s v="Prof  Joyce Baliddawa"/>
    <s v="Dr. Caleb Isaboke Nyamwange"/>
    <n v="3"/>
    <s v="Home"/>
    <m/>
    <m/>
    <s v="No"/>
    <m/>
    <m/>
    <s v="Academic"/>
    <m/>
    <s v="Lecturer"/>
    <m/>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s v="Kenya"/>
    <s v="Moi University"/>
    <s v="LINGUISTICS"/>
    <s v="LINGUISTICS AND FOREIGN LANGUAGES"/>
    <s v="Moi University"/>
    <s v="Yes"/>
    <s v="SASS/DPHIL/LIN/06/14"/>
    <m/>
    <s v="Married"/>
    <m/>
    <s v="hsang@cartafrica.org"/>
    <s v="hillarysang@yahoo.com"/>
    <s v="+254 724 017107"/>
    <s v="NF"/>
    <d v="1983-03-17T00:00:00"/>
    <s v="Communication disorders in school children identified with psychiatric disorders"/>
    <s v="Field"/>
    <s v="No"/>
    <s v="Primary"/>
    <n v="16.5"/>
    <d v="2014-09-01T00:00:00"/>
    <d v="2015-03-01T00:00:00"/>
    <m/>
    <s v="Dr. Tom Abuom"/>
    <m/>
    <m/>
    <n v="1"/>
    <s v="Home"/>
    <m/>
    <m/>
    <s v="Yes"/>
    <m/>
    <m/>
    <s v="Academic"/>
    <m/>
    <s v="Lecturer"/>
    <m/>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s v="Nigeria"/>
    <s v="University of Ibadan"/>
    <s v="MATERNAL HEALTH"/>
    <s v="EPIDEMIOLOGY AND MEDICAL STATISTICS"/>
    <s v="University of Ibadan"/>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d v="2015-03-01T00:00:00"/>
    <m/>
    <s v="Prof. Afolabi Bamigboye"/>
    <m/>
    <m/>
    <n v="1"/>
    <s v="Home"/>
    <m/>
    <m/>
    <s v="Yes"/>
    <m/>
    <m/>
    <s v="Academic"/>
    <m/>
    <s v="Lecturer"/>
    <m/>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s v="Uganda"/>
    <s v="Makerere University"/>
    <s v="Public Health"/>
    <s v="Community Health &amp; Behavioural Sciencess"/>
    <s v="Makerere University"/>
    <s v="Yes"/>
    <n v="216023303"/>
    <s v="Married"/>
    <s v="Married"/>
    <s v="Married"/>
    <s v="jbukenya@cartafrica.org"/>
    <s v="jbukenya@musph.ac.ug"/>
    <s v="+256772446355"/>
    <s v="MPH"/>
    <d v="1971-08-24T00:00:00"/>
    <s v="Pregnancy experiences and reproductive health outcome among adolescents in Uganda."/>
    <s v="Field"/>
    <s v="No"/>
    <s v="Primary"/>
    <n v="11"/>
    <d v="2017-01-30T00:00:00"/>
    <d v="2015-03-01T00:00:00"/>
    <m/>
    <s v="Christopher Garimoi Orach, PhD"/>
    <s v="David Guwatudde, PhD"/>
    <m/>
    <n v="2"/>
    <s v="Home"/>
    <s v="Home"/>
    <m/>
    <s v="No"/>
    <s v="Yes"/>
    <m/>
    <s v="Academic"/>
    <s v="Lecturer"/>
    <s v="Lecturer"/>
    <s v="No"/>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s v="Kenya"/>
    <s v="University of Nairobi"/>
    <s v="Public Health"/>
    <s v="KAVI - Institute of Clinical Reasearch"/>
    <s v="University of Nairobi"/>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d v="2015-03-01T00:00:00"/>
    <m/>
    <s v="Prof.Omu Anzala"/>
    <m/>
    <m/>
    <n v="1"/>
    <s v="Home"/>
    <m/>
    <m/>
    <s v="Yes"/>
    <m/>
    <m/>
    <s v="Other"/>
    <s v="Medical Epidemiologist"/>
    <s v="Medical Epidemiologist and Center Director"/>
    <m/>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s v="Kenya"/>
    <s v="Moi University"/>
    <s v="Public Health"/>
    <s v="Epidemiology and Biostatistics"/>
    <s v="University of the Witwatersrand"/>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d v="2015-03-01T00:00:00"/>
    <m/>
    <s v="Ann Mwangi, PhD"/>
    <s v="Charles Chasela, PhD"/>
    <m/>
    <n v="2"/>
    <s v="Home"/>
    <s v="Host"/>
    <m/>
    <s v="Yes"/>
    <s v="No"/>
    <m/>
    <s v="Academic"/>
    <m/>
    <s v="Lecturer "/>
    <s v="Yes"/>
    <s v="AMPATH Associate Director of Research"/>
    <s v=""/>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s v="Nigeria"/>
    <s v="Obafemi Awolowo University"/>
    <s v="Political Science"/>
    <s v="Political Science"/>
    <s v="Obafemi Awolowo University"/>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d v="2015-03-01T00:00:00"/>
    <m/>
    <s v="Prof. Oluwafemi N. Mimiko"/>
    <m/>
    <m/>
    <n v="1"/>
    <s v="Home"/>
    <m/>
    <m/>
    <s v="Yes"/>
    <m/>
    <m/>
    <s v="Academic"/>
    <s v="Assistant Lecturer"/>
    <s v="Lecturer I"/>
    <s v="Yes"/>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s v="Malawi"/>
    <s v="University of Malawi"/>
    <s v="Epidemeology and Public Health"/>
    <s v="Public Health"/>
    <s v="University of the Malawi"/>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d v="2015-03-01T00:00:00"/>
    <m/>
    <s v="Prof. Adamson Muula"/>
    <s v="Dr. Chima Izgubara"/>
    <s v="Dr. Nicola Desmond "/>
    <n v="3"/>
    <s v="Home"/>
    <s v="Other"/>
    <s v="Other"/>
    <s v="Yes"/>
    <s v="Yes"/>
    <s v="No"/>
    <s v="Academic"/>
    <m/>
    <m/>
    <m/>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s v="Malawi"/>
    <s v="University of Malawi"/>
    <s v="Nursing and Midwifery"/>
    <s v="Public Health"/>
    <s v="University of the Malawi"/>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d v="2015-03-01T00:00:00"/>
    <m/>
    <s v="Prof. Adamson Muula"/>
    <s v="Prof. Ellen Chirwa"/>
    <m/>
    <n v="2"/>
    <s v="Home"/>
    <s v="Home"/>
    <m/>
    <s v="Yes"/>
    <s v="No"/>
    <m/>
    <s v="Academic"/>
    <s v="Lecturer"/>
    <m/>
    <m/>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s v="South Africa"/>
    <s v="University of the Witwatersrand"/>
    <s v="Child and Adolescent Health"/>
    <s v="Wits Reproductive Health and HIV Institute"/>
    <s v="University of the Witwatersrand"/>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d v="2015-03-01T00:00:00"/>
    <d v="2025-03-25T00:00:00"/>
    <s v="Prof. Charles S. Chasela"/>
    <s v="Dr. Lee Fairlie"/>
    <m/>
    <n v="2"/>
    <s v="Home"/>
    <s v="Home"/>
    <m/>
    <s v="No"/>
    <s v="Yes"/>
    <m/>
    <s v="Researcher"/>
    <s v="Technical advisor"/>
    <s v="Technical advisor"/>
    <m/>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s v="Nigeria"/>
    <s v="University of Ibadan"/>
    <s v="Environmental Health"/>
    <s v="Environmental Health Sciences"/>
    <s v="University of Ibadan"/>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d v="2015-03-01T00:00:00"/>
    <m/>
    <s v="Prof. Ana Godson Rowland"/>
    <m/>
    <m/>
    <n v="1"/>
    <s v="Home"/>
    <m/>
    <m/>
    <s v="Yes"/>
    <m/>
    <m/>
    <s v="Academic"/>
    <s v="Lecturer"/>
    <s v="Lecturer"/>
    <m/>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s v="Uganda"/>
    <s v="Makerere University"/>
    <s v="Mental Health"/>
    <s v="Psychiatry"/>
    <s v="Makerere University"/>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d v="2015-03-01T00:00:00"/>
    <d v="2020-04-09T00:00:00"/>
    <s v="Prof. Wilson Winston Muhwezi"/>
    <s v="Prof. Seggane Musisi"/>
    <s v="Dr.Akena Dickens Howard"/>
    <n v="3"/>
    <s v="Home"/>
    <s v="Home"/>
    <s v="Home"/>
    <s v="Yes"/>
    <s v="No"/>
    <s v="No"/>
    <m/>
    <s v="Lecturer"/>
    <s v="Lecturer"/>
    <m/>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s v="Malawi"/>
    <s v="University of Malawi"/>
    <m/>
    <m/>
    <s v="University of the Malawi"/>
    <s v="Yes"/>
    <s v="NF"/>
    <s v="NF"/>
    <s v="NF"/>
    <s v="NF"/>
    <m/>
    <m/>
    <m/>
    <m/>
    <m/>
    <m/>
    <m/>
    <m/>
    <m/>
    <m/>
    <m/>
    <d v="2015-03-01T00:00:00"/>
    <d v="2017-12-31T00:00:00"/>
    <m/>
    <m/>
    <m/>
    <n v="0"/>
    <m/>
    <m/>
    <m/>
    <m/>
    <m/>
    <m/>
    <m/>
    <m/>
    <m/>
    <m/>
    <m/>
    <s v=""/>
    <m/>
    <d v="2017-07-05T00:00:00"/>
    <d v="2015-03-02T00:00:00"/>
    <m/>
    <m/>
    <m/>
    <m/>
    <m/>
    <m/>
    <m/>
    <m/>
    <m/>
    <m/>
    <m/>
    <m/>
    <m/>
    <m/>
    <x v="2"/>
    <s v="Terminated"/>
    <m/>
    <m/>
    <m/>
    <m/>
    <m/>
    <m/>
    <m/>
    <m/>
    <m/>
    <s v="No"/>
    <m/>
    <m/>
    <m/>
    <m/>
    <m/>
    <m/>
    <m/>
    <m/>
    <m/>
    <m/>
    <m/>
    <s v="SIDA"/>
  </r>
  <r>
    <n v="121"/>
    <s v="C5/024"/>
    <s v="Masoud"/>
    <s v="Hussein"/>
    <s v="Mahundi"/>
    <x v="0"/>
    <x v="4"/>
    <s v="Tanzania"/>
    <s v="University of Dar es Salaam"/>
    <m/>
    <m/>
    <s v="University of Dar es Salaam"/>
    <s v="Yes"/>
    <s v="NF"/>
    <s v="NF"/>
    <s v="NF"/>
    <s v="NF"/>
    <m/>
    <m/>
    <m/>
    <m/>
    <m/>
    <m/>
    <m/>
    <m/>
    <m/>
    <m/>
    <m/>
    <d v="2015-03-01T00:00:00"/>
    <d v="2018-08-30T00:00:00"/>
    <m/>
    <m/>
    <m/>
    <n v="0"/>
    <m/>
    <m/>
    <m/>
    <m/>
    <m/>
    <m/>
    <m/>
    <m/>
    <m/>
    <m/>
    <m/>
    <s v=""/>
    <m/>
    <m/>
    <d v="2015-03-02T00:00:00"/>
    <m/>
    <m/>
    <m/>
    <m/>
    <m/>
    <m/>
    <m/>
    <m/>
    <m/>
    <m/>
    <m/>
    <m/>
    <m/>
    <m/>
    <x v="2"/>
    <s v="Terminated"/>
    <m/>
    <m/>
    <m/>
    <m/>
    <m/>
    <m/>
    <m/>
    <m/>
    <m/>
    <s v="No"/>
    <m/>
    <m/>
    <m/>
    <m/>
    <m/>
    <m/>
    <m/>
    <m/>
    <m/>
    <m/>
    <m/>
    <s v="SIDA"/>
  </r>
  <r>
    <n v="122"/>
    <s v="C5/025"/>
    <s v="Callen"/>
    <s v="Kwamboka"/>
    <s v="Onyambu"/>
    <x v="1"/>
    <x v="4"/>
    <s v="Kenya"/>
    <s v="University of Nairobi"/>
    <m/>
    <m/>
    <s v="University of Nairobi"/>
    <s v="Yes"/>
    <s v="NF"/>
    <s v="NF"/>
    <s v="NF"/>
    <s v="NF"/>
    <m/>
    <m/>
    <m/>
    <m/>
    <m/>
    <m/>
    <m/>
    <m/>
    <m/>
    <m/>
    <m/>
    <d v="2015-03-01T00:00:00"/>
    <d v="2018-08-30T00:00:00"/>
    <m/>
    <m/>
    <m/>
    <n v="0"/>
    <m/>
    <m/>
    <m/>
    <m/>
    <m/>
    <m/>
    <m/>
    <m/>
    <m/>
    <m/>
    <m/>
    <s v=""/>
    <m/>
    <d v="2017-07-05T00:00:00"/>
    <d v="2015-03-02T00:00:00"/>
    <m/>
    <m/>
    <m/>
    <m/>
    <m/>
    <m/>
    <m/>
    <m/>
    <m/>
    <m/>
    <m/>
    <m/>
    <m/>
    <m/>
    <x v="2"/>
    <s v="Terminated"/>
    <m/>
    <m/>
    <m/>
    <m/>
    <m/>
    <m/>
    <m/>
    <m/>
    <m/>
    <s v="No"/>
    <m/>
    <m/>
    <m/>
    <m/>
    <m/>
    <m/>
    <m/>
    <m/>
    <m/>
    <m/>
    <m/>
    <s v="SIDA"/>
  </r>
  <r>
    <n v="123"/>
    <s v="C6/001"/>
    <s v="Beatrice"/>
    <s v="Waitherero"/>
    <s v="Maina"/>
    <x v="1"/>
    <x v="5"/>
    <s v="Kenya"/>
    <s v="APHRC"/>
    <s v="Public Health"/>
    <s v="School of Public Health"/>
    <s v="University of the Witwatersrand"/>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d v="2016-03-01T00:00:00"/>
    <m/>
    <s v="Dr. Caroline Kabiru"/>
    <s v="Dr Yandisa Sikweyiya"/>
    <m/>
    <n v="2"/>
    <s v="Home"/>
    <s v="Host"/>
    <m/>
    <s v="Yes"/>
    <s v="Yes"/>
    <m/>
    <s v="Researcher"/>
    <s v="Research Officer"/>
    <s v="Associate Research Scientist"/>
    <s v="Yes"/>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s v="Kenya"/>
    <s v="University of Nairobi"/>
    <s v="Design"/>
    <s v="School of the Arts and Design"/>
    <s v="University of Nairobi"/>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d v="2016-03-01T00:00:00"/>
    <m/>
    <s v="Dr. Lilac A. Osanjo"/>
    <s v="Dr. Ambole Amollo Lorraine"/>
    <m/>
    <n v="2"/>
    <s v="Home"/>
    <m/>
    <m/>
    <s v="Yes"/>
    <m/>
    <m/>
    <s v="Academic"/>
    <s v="Tutorial Fellow"/>
    <s v="Tutorial Fellow"/>
    <m/>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s v="Malawi"/>
    <s v="University of Malawi"/>
    <s v="Nursing"/>
    <s v="Medical and Surgical Nursing"/>
    <s v="University of the Malawi"/>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d v="2016-03-01T00:00:00"/>
    <m/>
    <s v="Prof. Moffat Nyirenda"/>
    <s v="Dr. Belinda Gombachika"/>
    <m/>
    <n v="2"/>
    <s v="Other "/>
    <s v="Home"/>
    <m/>
    <s v="No"/>
    <s v="Yes"/>
    <m/>
    <s v="Academic"/>
    <s v="Lecturer"/>
    <s v="Lecturer"/>
    <m/>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s v="Nigeria"/>
    <s v="University of the Witwatersrand"/>
    <s v="Demography and Population Studies"/>
    <s v="Dept of Demography and Population studies"/>
    <s v="University of the Witwatersrand"/>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d v="2016-03-01T00:00:00"/>
    <m/>
    <s v="Prof. Clifford Odimegwu"/>
    <m/>
    <m/>
    <n v="1"/>
    <s v="Home"/>
    <m/>
    <m/>
    <s v="No"/>
    <m/>
    <m/>
    <s v="Researcher"/>
    <s v="Research Associate"/>
    <s v="Research Associate"/>
    <s v="No"/>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s v="Rwanda"/>
    <s v="University of Rwanda"/>
    <s v="Public Health"/>
    <s v="Community Health"/>
    <s v="University of the Witwatersrand"/>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d v="2016-03-01T00:00:00"/>
    <m/>
    <s v="Daphney Conco"/>
    <s v="Dr. Laetitia Nyirazinyoye"/>
    <m/>
    <n v="2"/>
    <s v="Other "/>
    <s v="Home"/>
    <m/>
    <s v="No"/>
    <s v="No"/>
    <m/>
    <s v="Academic"/>
    <s v="Assistant Lecturer"/>
    <s v="Lecturer"/>
    <s v="No"/>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s v="Nigeria"/>
    <s v="University of Ibadan"/>
    <s v="EPIDEMIOLOGY"/>
    <s v="EPIDEMIOLOGY AND MEDICAL STATISTICS"/>
    <s v="University of Ibadan"/>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d v="2016-03-01T00:00:00"/>
    <m/>
    <s v="Dr. Ikeoluwapo  Ajayi"/>
    <m/>
    <m/>
    <n v="1"/>
    <s v="Home"/>
    <m/>
    <m/>
    <s v="Yes"/>
    <m/>
    <m/>
    <s v="Academic"/>
    <s v="Lecturer 1"/>
    <s v="Senior Lecturer"/>
    <m/>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s v="South Africa"/>
    <s v="University of the Witwatersrand"/>
    <s v="Audiology"/>
    <s v="Speech Pathology and Audiology"/>
    <s v="University of the Witwatersrand"/>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d v="2016-03-01T00:00:00"/>
    <m/>
    <s v="Prof. KatijahKhoza-Shangase"/>
    <m/>
    <m/>
    <n v="1"/>
    <s v="Home"/>
    <m/>
    <m/>
    <s v="Yes"/>
    <m/>
    <m/>
    <s v="Academic"/>
    <s v="Tutor"/>
    <s v="Associate Professor "/>
    <s v="Yes"/>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s v="Uganda"/>
    <s v="Makerere University"/>
    <s v="Botany"/>
    <s v="Plant Sciences, Microbiology &amp; Biotechnology"/>
    <s v="Makerere University"/>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d v="2016-03-01T00:00:00"/>
    <m/>
    <s v="Ass. Prof. Kakudidi Eseszah"/>
    <s v="Ass. Prof. Byamukama Robert"/>
    <s v="Prof. Dr. Emmrich Frank, Fraunhofer "/>
    <n v="3"/>
    <s v="Home"/>
    <s v="Home"/>
    <s v="Other"/>
    <s v="Yes"/>
    <s v="No"/>
    <s v="No"/>
    <s v="Academic"/>
    <s v="Teaching Assistant"/>
    <s v="Lecturer"/>
    <s v="Yes"/>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s v="Nigeria"/>
    <s v="Obafemi Awolowo University"/>
    <s v="DEMOGRAPHY AND SOCIAL STATISTICS"/>
    <s v="DEMOGRAPHY AND SOCIAL STATISTICS"/>
    <s v="Obafemi Awolowo University"/>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d v="2016-03-01T00:00:00"/>
    <m/>
    <s v="Prof. Akinyemi Ibukun Akanni"/>
    <s v="Dr. Oyedokun Olugbenga Amos"/>
    <m/>
    <n v="2"/>
    <s v="Home"/>
    <m/>
    <m/>
    <s v="Yes"/>
    <m/>
    <m/>
    <s v="Academic"/>
    <s v="Assistant Lecturer"/>
    <s v="Senior Lecturer"/>
    <s v="Yes"/>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s v="Malawi"/>
    <s v="University of Malawi"/>
    <s v="Biomedical research"/>
    <s v="Wits Research institute for Malaria (WRIM)"/>
    <s v="University of the Witwatersrand"/>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d v="2016-03-01T00:00:00"/>
    <m/>
    <s v="Prof. Maureen Coetzee"/>
    <s v="Dr. Themba Mzilahowa"/>
    <m/>
    <n v="2"/>
    <s v="Host"/>
    <s v="Home"/>
    <m/>
    <s v="Yes"/>
    <s v="Yes"/>
    <m/>
    <s v="Researcher"/>
    <s v="Research Assistant"/>
    <s v="Research Scientist"/>
    <m/>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s v="Uganda"/>
    <s v="Makerere University"/>
    <s v="PUBLIC HEALTH"/>
    <s v="Epidemiology &amp; Biostatistics"/>
    <s v="Makerere University"/>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d v="2016-03-01T00:00:00"/>
    <m/>
    <s v="Professor Ponsiano Ocama"/>
    <s v="Assoc. Professor Frederick Makumbi"/>
    <m/>
    <n v="2"/>
    <s v="Home"/>
    <s v="Home"/>
    <m/>
    <s v="No"/>
    <s v="Yes"/>
    <m/>
    <s v="Academic"/>
    <s v="Lecturer"/>
    <s v="Senior Lecturer"/>
    <s v="Yes"/>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s v="Nigeria"/>
    <s v="University of Ibadan"/>
    <s v="Sociology"/>
    <s v="Sociology"/>
    <s v="University of Ibadan"/>
    <s v="Yes"/>
    <n v="121147"/>
    <s v="Single"/>
    <s v="Married"/>
    <s v="Married"/>
    <s v="kadebayo@cartafrica.org"/>
    <s v="oluwatoyinkudus@gmail.com"/>
    <s v="+2348029516738"/>
    <s v="M.Sc Sociology"/>
    <d v="1984-01-14T00:00:00"/>
    <s v="Migration and settlement experiences of Nigerians in Guangzhou, China"/>
    <s v="Field"/>
    <s v="No"/>
    <s v="Primary"/>
    <n v="17.5"/>
    <d v="2013-03-25T00:00:00"/>
    <d v="2016-03-01T00:00:00"/>
    <m/>
    <s v="Prof Omololu O. Femi"/>
    <m/>
    <m/>
    <n v="1"/>
    <s v="Home"/>
    <m/>
    <m/>
    <s v="Yes"/>
    <m/>
    <m/>
    <s v="Academic"/>
    <s v="Tutorial Assistant"/>
    <s v="Research Fellow I"/>
    <s v="Yes"/>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s v="Nigeria"/>
    <s v="Obafemi Awolowo University"/>
    <s v="Sociology and Anthropology"/>
    <s v="Sociology and Anthropology"/>
    <s v="Obafemi Awolowo University"/>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d v="2016-03-01T00:00:00"/>
    <m/>
    <s v="Prof. Anna Baranowska-Rataj"/>
    <m/>
    <m/>
    <n v="1"/>
    <s v="Home"/>
    <m/>
    <m/>
    <s v="Yes"/>
    <m/>
    <m/>
    <s v="Academic"/>
    <s v="Assistant Lecturer"/>
    <s v="Senior Lecturer "/>
    <s v="Yes"/>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s v="Malawi"/>
    <s v="University of Malawi"/>
    <s v="Engineering"/>
    <s v="Environmental Health"/>
    <s v="University of the Malawi"/>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d v="2016-03-01T00:00:00"/>
    <m/>
    <s v="Asso. Prof. Bernard Thole (PhD)"/>
    <s v="Ass. Prof. Theresa Mkandawire (PhD) "/>
    <s v="Prof. Grant Kululanga (PhD) "/>
    <n v="3"/>
    <s v="Home"/>
    <s v="Home"/>
    <s v="Home"/>
    <s v="Yes"/>
    <s v="No"/>
    <s v="No"/>
    <s v="Academic"/>
    <s v="Senior Lecturer"/>
    <s v="Senior Lecturer"/>
    <s v="Yes"/>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s v="Nigeria"/>
    <s v="University of Ibadan"/>
    <s v="Environmental Health"/>
    <s v="Environmental Health Sciences"/>
    <s v="University of Ibadan"/>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d v="2016-03-01T00:00:00"/>
    <m/>
    <s v="Dr. Elizabeth O. OLORUNTOBA"/>
    <s v="Prof. M.K.C. SRIDHAR"/>
    <m/>
    <n v="2"/>
    <s v="Home"/>
    <s v="Home"/>
    <m/>
    <s v="Yes"/>
    <m/>
    <m/>
    <s v="Academic"/>
    <s v="Lecturer II"/>
    <s v="Lecturer I"/>
    <s v="Yes"/>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s v="Nigeria"/>
    <s v="Obafemi Awolowo University"/>
    <s v="Public Health"/>
    <s v="Community Health"/>
    <s v="Obafemi Awolowo University"/>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d v="2016-03-01T00:00:00"/>
    <m/>
    <s v="Prof. Adesegun O. Fatusi"/>
    <s v="Dr. Olapeju A. Esimai"/>
    <m/>
    <n v="2"/>
    <s v="Home"/>
    <s v="Home"/>
    <m/>
    <s v="No"/>
    <s v="Yes"/>
    <m/>
    <s v="Academic"/>
    <s v="Senior Lecturer"/>
    <s v="Professor "/>
    <s v="Yes"/>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s v="Rwanda"/>
    <s v="University of Rwanda"/>
    <s v="Midwifery"/>
    <s v="Nursing Education"/>
    <s v="University of the Witwatersrand"/>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d v="2016-03-01T00:00:00"/>
    <m/>
    <s v="Dr. Gorrette Nalwadda K"/>
    <s v="Prof. Nazarius Mbona T"/>
    <m/>
    <n v="2"/>
    <s v="Other "/>
    <s v="Other"/>
    <m/>
    <s v="No"/>
    <s v="Yes"/>
    <m/>
    <s v="Academic"/>
    <s v="Head of Midwifery"/>
    <s v="Senior Lecturer"/>
    <s v="Yes"/>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s v="Kenya"/>
    <s v="University of Nairobi"/>
    <s v="COMMUNITY HEALTH"/>
    <s v="COMMUNITY HEALTH NURSING"/>
    <s v="University of Nairobi"/>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d v="2016-03-01T00:00:00"/>
    <m/>
    <s v="Dr. Waithira Mirie"/>
    <s v="Dr. Samuel T. Kimani  "/>
    <m/>
    <n v="2"/>
    <s v="Home"/>
    <s v="Home"/>
    <m/>
    <s v="Yes"/>
    <m/>
    <m/>
    <s v="Academic"/>
    <s v="Lecturer"/>
    <s v="Lecturer"/>
    <s v="No"/>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s v="South Africa"/>
    <s v="University of the Witwatersrand"/>
    <s v="Clinical Medicine"/>
    <s v="Wits Reproductive Health &amp; HIV Institute"/>
    <s v="University of the Witwatersrand"/>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d v="2016-03-01T00:00:00"/>
    <m/>
    <s v="Catherine MacPhail"/>
    <s v="Prof. Delany-Moretlwe"/>
    <m/>
    <n v="2"/>
    <s v="Other "/>
    <s v="Other"/>
    <m/>
    <s v="No"/>
    <s v="No"/>
    <m/>
    <s v="Researcher"/>
    <s v="Honorary Researcher"/>
    <s v="Researcher"/>
    <m/>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s v="Nigeria"/>
    <s v="Obafemi Awolowo University"/>
    <s v="Nursing"/>
    <s v="Nursing Science"/>
    <s v="Obafemi Awolowo University"/>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d v="2016-03-01T00:00:00"/>
    <m/>
    <s v="Prof. R. B. Fajemilehin"/>
    <s v="Prof. B. S. Afolabi"/>
    <m/>
    <n v="2"/>
    <s v="Home"/>
    <m/>
    <m/>
    <s v="Yes"/>
    <m/>
    <m/>
    <s v="Academic"/>
    <s v="Lecturer"/>
    <s v="Professor"/>
    <s v="Yes"/>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s v="Kenya"/>
    <s v="University of Nairobi"/>
    <s v="Restorative and Preventive dentistry"/>
    <s v="Conservative and Prosthetic Dentistry"/>
    <s v="University of Nairobi"/>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d v="2016-03-01T00:00:00"/>
    <m/>
    <s v="Prof. David Kinuthia Kariuki"/>
    <s v="Dr. Elizabeth Dimba"/>
    <s v="Prof. Loice Gathece"/>
    <n v="3"/>
    <s v="Home"/>
    <s v="Home"/>
    <s v="Home"/>
    <s v="Yes"/>
    <s v="No"/>
    <s v="No"/>
    <s v="Academic"/>
    <s v="Lecturer"/>
    <s v="Senior Lecturer"/>
    <s v="Yes"/>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s v="Nigeria"/>
    <s v="University of Ibadan"/>
    <s v="Public Health"/>
    <m/>
    <s v="University of the Witwatersrand"/>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d v="2016-03-01T00:00:00"/>
    <m/>
    <s v="Prof. Christofides Nicola"/>
    <s v="Prof. Mall Sumaya"/>
    <m/>
    <n v="2"/>
    <m/>
    <m/>
    <m/>
    <m/>
    <m/>
    <m/>
    <s v="Academic"/>
    <s v="Lecturer 1"/>
    <s v="Lecturer"/>
    <m/>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s v="South Africa"/>
    <s v="University of the Witwatersrand"/>
    <s v="Oral Health"/>
    <s v="Public Health"/>
    <s v="University of the Witwatersrand"/>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d v="2016-03-01T00:00:00"/>
    <m/>
    <s v="Dr. Jude Igumbor"/>
    <s v="Prof. Aimee Stewart"/>
    <m/>
    <n v="2"/>
    <s v="Home"/>
    <s v="Home"/>
    <m/>
    <s v="Yes"/>
    <s v="Yes"/>
    <m/>
    <s v="Academic"/>
    <s v="Specialist in Community Dentistry"/>
    <s v="Registered Specialist"/>
    <m/>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s v="Tanzania"/>
    <s v="Ifakara Health Institute"/>
    <s v="Molecular genetics"/>
    <s v="Molecular biology and biotechnology"/>
    <s v="University of Dar es Salaam"/>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d v="2016-03-01T00:00:00"/>
    <m/>
    <s v="Dr. Rose J Masalu"/>
    <m/>
    <m/>
    <n v="1"/>
    <s v="Host"/>
    <m/>
    <m/>
    <s v="No"/>
    <m/>
    <m/>
    <s v="Researcher"/>
    <s v="Quality Assurance Officer"/>
    <s v="Research Scientist"/>
    <m/>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s v="Kenya"/>
    <s v="Moi University"/>
    <s v="Biostatistics"/>
    <s v="Public and Population Health"/>
    <s v="University of the Witwatersrand"/>
    <s v="No"/>
    <s v="NF"/>
    <s v="NF"/>
    <s v="NF"/>
    <s v="NF"/>
    <s v="esang@cartafrica.org"/>
    <s v="edwin.ampath@gmail.com"/>
    <s v="+254711531441"/>
    <m/>
    <m/>
    <m/>
    <m/>
    <m/>
    <m/>
    <m/>
    <m/>
    <d v="2017-03-01T00:00:00"/>
    <d v="2018-08-30T00:00:00"/>
    <m/>
    <m/>
    <m/>
    <n v="0"/>
    <m/>
    <m/>
    <m/>
    <m/>
    <m/>
    <m/>
    <m/>
    <m/>
    <m/>
    <m/>
    <m/>
    <s v="MOI UNIVERSITY"/>
    <m/>
    <m/>
    <d v="2016-02-28T00:00:00"/>
    <m/>
    <m/>
    <m/>
    <m/>
    <m/>
    <m/>
    <m/>
    <m/>
    <m/>
    <m/>
    <m/>
    <m/>
    <m/>
    <m/>
    <x v="2"/>
    <s v="Terminated"/>
    <m/>
    <m/>
    <m/>
    <m/>
    <m/>
    <m/>
    <m/>
    <m/>
    <m/>
    <s v="No"/>
    <m/>
    <m/>
    <m/>
    <m/>
    <m/>
    <m/>
    <m/>
    <m/>
    <m/>
    <m/>
    <m/>
    <s v="WT-DELTAS"/>
  </r>
  <r>
    <n v="148"/>
    <s v="C7/001"/>
    <s v="Abigail"/>
    <s v="Ruth"/>
    <s v="Dreyer"/>
    <x v="1"/>
    <x v="6"/>
    <s v="South Africa"/>
    <s v="University of the Witwatersrand"/>
    <s v="Medical Education"/>
    <s v="School of Public Health"/>
    <s v="University of the Witwatersrand"/>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d v="2017-03-01T00:00:00"/>
    <m/>
    <s v="Prof. Laetitia Rispel  "/>
    <m/>
    <m/>
    <n v="1"/>
    <s v="Home"/>
    <m/>
    <m/>
    <s v="Yes"/>
    <m/>
    <m/>
    <s v="Academic"/>
    <s v="Lecturer"/>
    <s v="Lecturer"/>
    <m/>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d v="2025-07-14T00:00:00"/>
    <x v="0"/>
    <n v="101"/>
    <n v="93"/>
    <s v="A comparative study of decentralised training platforms in undergraduate medical education at four South African universities"/>
    <n v="2"/>
    <n v="3"/>
    <m/>
    <m/>
    <m/>
    <m/>
    <m/>
    <s v="No"/>
    <s v="No"/>
    <m/>
    <m/>
    <m/>
    <m/>
    <s v="No"/>
    <m/>
    <m/>
    <n v="1"/>
    <m/>
    <m/>
    <s v="WT-DELTAS"/>
  </r>
  <r>
    <n v="149"/>
    <s v="C7/002"/>
    <s v="Alexander"/>
    <s v="-"/>
    <s v="Kagaha"/>
    <x v="0"/>
    <x v="6"/>
    <s v="Uganda"/>
    <s v="Makerere University"/>
    <s v="Sociology"/>
    <s v="Sociology and Social Anthropology"/>
    <s v="University of the Witwatersrand"/>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d v="2017-03-01T00:00:00"/>
    <m/>
    <s v="Prof. Eleanor Manderson"/>
    <m/>
    <m/>
    <n v="1"/>
    <s v="Host"/>
    <m/>
    <m/>
    <s v="No"/>
    <m/>
    <m/>
    <s v="Academic"/>
    <s v="Assistant Lecturer "/>
    <s v="Assistant Lecturer"/>
    <m/>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s v="Nigeria"/>
    <s v="Obafemi Awolowo University"/>
    <s v="Nursing"/>
    <s v="Department of Nursing Science"/>
    <s v="Obafemi Awolowo University"/>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d v="2017-03-01T00:00:00"/>
    <m/>
    <s v="Prof. Irinoye Oladunni Omolola "/>
    <m/>
    <m/>
    <n v="1"/>
    <s v="Home"/>
    <m/>
    <m/>
    <s v="Yes"/>
    <m/>
    <m/>
    <s v="Researcher"/>
    <s v="Instructor"/>
    <s v="Lecturer"/>
    <m/>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s v="Malawi"/>
    <s v="University of Malawi"/>
    <s v="Medical Anthropology"/>
    <s v="Public and Population Health"/>
    <s v="University of the Witwatersrand"/>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d v="2017-03-01T00:00:00"/>
    <m/>
    <s v="Prof. Eleanor Manderson"/>
    <s v="Prof. Munthali, Alister"/>
    <s v="Dr. Chipeta, Effie"/>
    <n v="3"/>
    <s v="Host"/>
    <m/>
    <m/>
    <s v="No"/>
    <m/>
    <m/>
    <s v="Researcher"/>
    <s v="Research Scientist"/>
    <s v="Research Fellow"/>
    <m/>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s v="Rwanda"/>
    <s v="University of Rwanda"/>
    <s v="Environmental Sciences"/>
    <s v="Environmental Studies"/>
    <s v="Makerere University"/>
    <s v="No"/>
    <m/>
    <s v="Married"/>
    <s v="Married"/>
    <m/>
    <s v="cbanamwana@cartafrica.org"/>
    <s v="banacele@yahoo.fr"/>
    <s v="+250785160088"/>
    <s v="Biodiversity Concervation Sciences"/>
    <d v="1982-12-11T00:00:00"/>
    <s v="The use of Ecological Sanitation (EcoSan) latrines towards sustainable economics in Rwanda "/>
    <s v="Field"/>
    <m/>
    <m/>
    <m/>
    <d v="2017-06-30T00:00:00"/>
    <d v="2017-03-01T00:00:00"/>
    <m/>
    <s v="Dr. David Musoke, PhD "/>
    <s v=" Assoc. Prof. Nazarius Mbona Tumwesigye"/>
    <s v="Assoc.Prof.Theoneste Ntakirutimana"/>
    <n v="3"/>
    <s v="Host"/>
    <m/>
    <m/>
    <s v="Yes"/>
    <m/>
    <m/>
    <s v="Academic"/>
    <s v="Assistant Lecturer"/>
    <s v="Senior Lecturer"/>
    <s v="No"/>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s v="Kenya"/>
    <s v="University of Nairobi"/>
    <s v="Clinical Psychology"/>
    <s v="Department of Psychiatry"/>
    <s v="University of Nairobi"/>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d v="2017-03-01T00:00:00"/>
    <m/>
    <s v="Dr. Muthoni Mathai"/>
    <s v="Dr William Byansi"/>
    <s v="Dr Thomas Crea"/>
    <n v="3"/>
    <s v="Home"/>
    <m/>
    <m/>
    <s v="Yes"/>
    <m/>
    <m/>
    <s v="Other"/>
    <s v="Clinical Psychologist"/>
    <s v="Clinical Psychologist &amp; ADAP Program Coordinator"/>
    <m/>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s v="Nigeria"/>
    <s v="University of Ibadan"/>
    <s v="Public Health"/>
    <s v="Community Medicine"/>
    <s v="University of Ibadan"/>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d v="2017-03-01T00:00:00"/>
    <m/>
    <s v="Prof. Eme Owoaje Theodara"/>
    <s v="Dr Adebusoye Adekunle Lawrence"/>
    <m/>
    <n v="2"/>
    <s v="Home"/>
    <m/>
    <m/>
    <s v="Yes"/>
    <m/>
    <m/>
    <s v="Academic"/>
    <m/>
    <s v="Senior Lecturer"/>
    <s v="Yes"/>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s v="Malawi"/>
    <s v="University of Malawi"/>
    <s v="Public Health"/>
    <s v="Public Health"/>
    <s v="University of the Witwatersrand"/>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d v="2017-03-01T00:00:00"/>
    <m/>
    <s v="Associate Professor Yandisa Sikweyiya"/>
    <s v="Associate Professor Mphatso Kamndaya"/>
    <m/>
    <n v="2"/>
    <s v="Home"/>
    <m/>
    <m/>
    <s v="Yes"/>
    <m/>
    <m/>
    <s v="Researcher"/>
    <s v="Research Coordinator"/>
    <s v="Research coordinator"/>
    <m/>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s v="Malawi"/>
    <s v="University of Malawi"/>
    <s v="Exercise Science"/>
    <s v="Physiotherapy"/>
    <s v="University of the Malawi"/>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d v="2017-03-01T00:00:00"/>
    <m/>
    <s v="Professor Lampiao Fanuel"/>
    <s v="Professor Demitri Constantino"/>
    <m/>
    <n v="2"/>
    <s v="Home"/>
    <m/>
    <m/>
    <s v="No"/>
    <m/>
    <m/>
    <s v="Academic"/>
    <s v="Lecturer"/>
    <s v="Associate Professor"/>
    <s v="Yes"/>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s v="Kenya"/>
    <s v="University of Nairobi"/>
    <s v="Internal Medicine"/>
    <s v="Clinical Medicine and Therapeutics"/>
    <s v="University of Nairobi"/>
    <s v="Yes"/>
    <m/>
    <s v="Married"/>
    <s v="Married"/>
    <m/>
    <s v="ekamau@cartafrica.org"/>
    <s v="dr.ednakamau@gmail.com"/>
    <s v="+254 722-649187"/>
    <m/>
    <d v="1980-02-23T00:00:00"/>
    <s v="Detection of esophageal squamous cell dysplasia and early squamous cell carcinoma in high risk populations"/>
    <m/>
    <m/>
    <m/>
    <n v="22.5"/>
    <d v="2017-08-31T00:00:00"/>
    <d v="2017-03-01T00:00:00"/>
    <d v="2021-01-18T00:00:00"/>
    <s v="Professor Lucy Muchiri"/>
    <m/>
    <m/>
    <n v="1"/>
    <s v="Home"/>
    <m/>
    <m/>
    <s v="Yes"/>
    <m/>
    <m/>
    <s v="Academic"/>
    <m/>
    <m/>
    <m/>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s v="Kenya"/>
    <s v="Moi University"/>
    <s v="Management Science"/>
    <s v="Management Science, School of Business and Economics"/>
    <s v="Moi University"/>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d v="2017-03-01T00:00:00"/>
    <m/>
    <s v="Prof. Michael Korir"/>
    <s v="Dr. Juddy Wachira"/>
    <m/>
    <n v="2"/>
    <s v="Home"/>
    <m/>
    <m/>
    <s v="No"/>
    <m/>
    <m/>
    <s v="Academic"/>
    <s v="Graduate Assistant"/>
    <s v="Lecturer"/>
    <s v="Yes"/>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s v="Nigeria"/>
    <s v="University of Ibadan"/>
    <s v="Dentistry"/>
    <s v="Department of Periodontology and Community Dentistry"/>
    <s v="University of Ibadan"/>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d v="2017-03-01T00:00:00"/>
    <m/>
    <s v="Professor Oke Aderemi Gbemisola"/>
    <m/>
    <m/>
    <n v="1"/>
    <s v="Home"/>
    <m/>
    <m/>
    <s v="Yes"/>
    <m/>
    <m/>
    <s v="Academic"/>
    <s v="Coordinator Community oral health programme"/>
    <s v="Professor"/>
    <s v="Yes"/>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s v="Nigeria"/>
    <s v="Obafemi Awolowo University"/>
    <s v="Demography and Social Statistics"/>
    <s v="Demography and Social Statistics"/>
    <s v="Obafemi Awolowo University"/>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d v="2017-03-01T00:00:00"/>
    <m/>
    <s v="Prof. Bamiwuye Olusina"/>
    <s v="Dr. Adedokun Sulaimon "/>
    <m/>
    <n v="2"/>
    <s v="Home"/>
    <m/>
    <m/>
    <s v="Yes"/>
    <m/>
    <m/>
    <s v="Academic"/>
    <s v="Assistant lecturer"/>
    <s v="Senior Lecturer"/>
    <s v="Yes"/>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s v="Kenya"/>
    <s v="APHRC"/>
    <s v="Social Sciences"/>
    <s v="Research Capacity Strengthening Division"/>
    <s v="University of the Witwatersrand"/>
    <s v="No"/>
    <m/>
    <s v="Married"/>
    <s v="Married"/>
    <m/>
    <s v="jmusasiah@cartafrica.org"/>
    <s v="musasiahjustus@yahoo.com; justus.musasiah.ke@gmail.com"/>
    <s v="+254720970716"/>
    <m/>
    <d v="1981-03-23T00:00:00"/>
    <s v="Assessing the importance of private providers in Maternal Health Services in Nairobi Slums"/>
    <m/>
    <m/>
    <m/>
    <m/>
    <d v="2017-04-30T00:00:00"/>
    <d v="2017-03-01T00:00:00"/>
    <d v="2020-04-09T00:00:00"/>
    <s v="Dr. Caryn Abrahams"/>
    <s v="Prof. Alex Van Den Heever"/>
    <m/>
    <n v="2"/>
    <s v="Host"/>
    <m/>
    <m/>
    <s v="Yes"/>
    <m/>
    <m/>
    <s v="Administrative"/>
    <m/>
    <m/>
    <m/>
    <m/>
    <s v=""/>
    <s v="0000-0001-8586-186X"/>
    <m/>
    <d v="2017-02-27T00:00:00"/>
    <d v="2017-11-06T00:00:00"/>
    <s v="Yes"/>
    <m/>
    <m/>
    <m/>
    <m/>
    <s v="Not attended"/>
    <s v="No"/>
    <s v="Not attended"/>
    <s v="No"/>
    <m/>
    <m/>
    <m/>
    <m/>
    <x v="2"/>
    <s v="Terminated"/>
    <m/>
    <m/>
    <m/>
    <m/>
    <m/>
    <m/>
    <m/>
    <m/>
    <m/>
    <s v="No"/>
    <m/>
    <m/>
    <m/>
    <m/>
    <m/>
    <m/>
    <m/>
    <m/>
    <m/>
    <m/>
    <m/>
    <s v="SIDA"/>
  </r>
  <r>
    <n v="162"/>
    <s v="C7/015"/>
    <s v="Judith"/>
    <s v="Reegan Mulubwa"/>
    <s v="Mwansa-Kambafwile"/>
    <x v="1"/>
    <x v="6"/>
    <s v="South Africa"/>
    <s v="University of the Witwatersrand"/>
    <s v="Epidemiology and Biostatistics"/>
    <s v="Public Health"/>
    <s v="University of the Witwatersrand"/>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d v="2017-03-01T00:00:00"/>
    <m/>
    <s v="Prof. Colin Menezes  "/>
    <m/>
    <m/>
    <n v="1"/>
    <s v="Home"/>
    <m/>
    <m/>
    <s v="No"/>
    <m/>
    <m/>
    <s v="Researcher"/>
    <s v="Program Manager"/>
    <s v="Senior Epidemiologist"/>
    <s v="Yes"/>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s v="Kenya"/>
    <s v="University of Nairobi"/>
    <s v="EPIDEMIOLOGY/ BIOSTATISTICS"/>
    <s v="SCHOOL OF PUBLIC HEALTH"/>
    <s v="University of the Witwatersrand"/>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d v="2017-03-01T00:00:00"/>
    <m/>
    <s v="Prof. Mutuku A. Mwanthi"/>
    <m/>
    <m/>
    <n v="1"/>
    <s v="Home"/>
    <m/>
    <m/>
    <s v="Yes"/>
    <m/>
    <m/>
    <s v="Researcher"/>
    <s v="Research Associate"/>
    <s v="Lecturer"/>
    <m/>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s v="Tanzania"/>
    <s v="Ifakara Health Institute"/>
    <s v="Public Health"/>
    <s v="Public Health"/>
    <s v="University of the Witwatersrand"/>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d v="2017-03-01T00:00:00"/>
    <m/>
    <s v="Dr. Fredros Okumu"/>
    <m/>
    <m/>
    <n v="1"/>
    <s v="Host"/>
    <m/>
    <m/>
    <s v="No"/>
    <m/>
    <m/>
    <s v="Researcher"/>
    <m/>
    <s v="Senior Research Scientist"/>
    <m/>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s v="Malawi"/>
    <s v="University of Malawi"/>
    <s v="Medicine"/>
    <s v="Family Medicine"/>
    <s v="University of the Witwatersrand"/>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d v="2017-03-01T00:00:00"/>
    <m/>
    <s v="Prof. Adamson Muula"/>
    <s v="Jude Igumbor"/>
    <m/>
    <n v="2"/>
    <s v="Host"/>
    <m/>
    <m/>
    <s v="Yes"/>
    <m/>
    <m/>
    <s v="Academic"/>
    <s v="Clinical Lecturer"/>
    <s v="Clinical Lecturer &amp; Senior advisor"/>
    <s v="Yes"/>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s v="Rwanda"/>
    <s v="University of Rwanda"/>
    <s v="Nursing"/>
    <s v="Nursing"/>
    <s v="University of the Witwatersrand"/>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d v="2017-03-01T00:00:00"/>
    <m/>
    <s v="Dr. Nokuthula Mafutha"/>
    <s v="Professor Daleen Casteleijn"/>
    <m/>
    <n v="2"/>
    <s v="Host"/>
    <m/>
    <m/>
    <s v="Yes"/>
    <m/>
    <m/>
    <s v="Academic"/>
    <m/>
    <s v="Post-Doctoral Associate"/>
    <s v="Yes"/>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s v="Rwanda"/>
    <s v="University of Rwanda"/>
    <s v="Public Health"/>
    <s v="Public Health"/>
    <s v="University of the Witwatersrand"/>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d v="2017-03-01T00:00:00"/>
    <m/>
    <s v="Dr. Daphney Nozizwe Conco "/>
    <m/>
    <m/>
    <n v="1"/>
    <s v="Host"/>
    <m/>
    <m/>
    <s v="No"/>
    <m/>
    <m/>
    <s v="Academic"/>
    <s v="Assistant Lecturer"/>
    <s v="Senior lecturer"/>
    <s v="Yes"/>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s v="Nigeria"/>
    <s v="Obafemi Awolowo University"/>
    <s v="DEMOGRAPHY AND SOCIAL STATISTICS"/>
    <s v="DEPARTMENT OF DEMOGRAPHY AND SOCIAL STATISTICS"/>
    <s v="Obafemi Awolowo University"/>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d v="2017-03-01T00:00:00"/>
    <m/>
    <s v="Dr. Sola Asa"/>
    <m/>
    <m/>
    <n v="1"/>
    <s v="Home"/>
    <m/>
    <m/>
    <s v="Yes"/>
    <m/>
    <m/>
    <s v="Academic"/>
    <m/>
    <s v="Lecturer I"/>
    <m/>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s v="Nigeria"/>
    <s v="University of Ibadan"/>
    <s v="Community Medicine"/>
    <s v="Medicine"/>
    <s v="University of Ibadan"/>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d v="2017-03-01T00:00:00"/>
    <m/>
    <s v="Prof. Charles O. Bekibele"/>
    <m/>
    <m/>
    <n v="1"/>
    <s v="Home"/>
    <m/>
    <m/>
    <s v="No"/>
    <m/>
    <m/>
    <s v="Academic"/>
    <m/>
    <m/>
    <m/>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s v="Nigeria"/>
    <s v="Obafemi Awolowo University"/>
    <s v="SOCIOLOGY"/>
    <s v="SOCIOLOGY AND ANTHROPOLOGY"/>
    <s v="Obafemi Awolowo University"/>
    <s v="Yes"/>
    <m/>
    <s v="Married"/>
    <s v="Married"/>
    <m/>
    <s v="ookunola@cartafrica.org"/>
    <s v="spancho2001@yahoo.com"/>
    <s v="+2347039086791"/>
    <m/>
    <d v="1977-09-19T00:00:00"/>
    <s v="Socio-Cultural Determinants of Healthcare Utilisation among Caregivers for Under-Five Children in South Western Nigeria"/>
    <s v="Field"/>
    <m/>
    <m/>
    <m/>
    <d v="2017-04-12T00:00:00"/>
    <d v="2017-03-01T00:00:00"/>
    <m/>
    <s v="Prof. M.A.O Aluko"/>
    <m/>
    <m/>
    <n v="1"/>
    <s v="Home"/>
    <m/>
    <m/>
    <s v="Yes"/>
    <m/>
    <m/>
    <s v="Researcher"/>
    <m/>
    <s v="Research Fellow"/>
    <m/>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s v="Nigeria"/>
    <s v="University of Ibadan"/>
    <s v="Ophthalmologist"/>
    <s v="Department of Ophthalmology"/>
    <s v="University of Ibadan"/>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d v="2017-03-01T00:00:00"/>
    <m/>
    <s v="Prof. Olufunmilayo Fawole"/>
    <s v="Prof. Ashaye"/>
    <m/>
    <n v="2"/>
    <s v="Home"/>
    <m/>
    <m/>
    <s v="Yes"/>
    <m/>
    <m/>
    <s v="Academic"/>
    <s v="Lecturer"/>
    <s v="Professor"/>
    <m/>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s v="Uganda"/>
    <s v="Makerere University"/>
    <s v="Epidemiology"/>
    <s v="Epidemiology and Biostatistics"/>
    <s v="University of Nairobi"/>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d v="2017-03-01T00:00:00"/>
    <m/>
    <s v="Prof. Fredrick Edward Makumbi"/>
    <m/>
    <m/>
    <n v="1"/>
    <s v="Home"/>
    <m/>
    <m/>
    <s v="Yes"/>
    <m/>
    <m/>
    <s v="Academic"/>
    <s v="Assistant Lecturer"/>
    <s v="Lecturer"/>
    <m/>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s v="South Africa"/>
    <s v="University of the Witwatersrand"/>
    <s v="PHYSIOTHERAPY"/>
    <s v="PHYSIOTHERAPY"/>
    <s v="University of the Witwatersrand"/>
    <s v="Yes"/>
    <s v="9311506K"/>
    <s v="Married"/>
    <s v="Married"/>
    <s v="Married"/>
    <s v="spilusa@cartafrica.org"/>
    <s v="sonti.pilusa@wits.ac.za"/>
    <s v="082 053 6190"/>
    <m/>
    <d v="1975-07-01T00:00:00"/>
    <s v="Prevalence of Secondary and Co-Morbidities in People with Physical Disabilities  "/>
    <s v="Field"/>
    <m/>
    <m/>
    <m/>
    <d v="2017-02-03T00:00:00"/>
    <d v="2017-03-01T00:00:00"/>
    <m/>
    <s v="Hellen Myezwa"/>
    <s v="Prof. Joanne Potterton "/>
    <s v="Prof. Joanne Potterton "/>
    <n v="3"/>
    <s v="Home"/>
    <m/>
    <m/>
    <s v="No"/>
    <m/>
    <m/>
    <s v="Academic"/>
    <s v="Lecturer"/>
    <s v="Senior Lecturer"/>
    <s v="Yes"/>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s v="Rwanda"/>
    <s v="University of Rwanda"/>
    <s v="Immunology and Clinical microbiology"/>
    <s v="Microbiology"/>
    <s v="Makerere University"/>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d v="2017-03-01T00:00:00"/>
    <d v="2017-12-31T00:00:00"/>
    <m/>
    <m/>
    <m/>
    <n v="0"/>
    <m/>
    <m/>
    <m/>
    <m/>
    <m/>
    <m/>
    <m/>
    <m/>
    <m/>
    <m/>
    <m/>
    <s v="UNIVERSITY OF RWANDA"/>
    <m/>
    <m/>
    <d v="2017-02-27T00:00:00"/>
    <d v="2017-11-06T00:00:00"/>
    <s v="Yes"/>
    <m/>
    <m/>
    <m/>
    <m/>
    <m/>
    <m/>
    <m/>
    <m/>
    <m/>
    <m/>
    <m/>
    <m/>
    <x v="2"/>
    <s v="Terminated"/>
    <m/>
    <m/>
    <m/>
    <m/>
    <m/>
    <m/>
    <m/>
    <m/>
    <m/>
    <s v="No"/>
    <m/>
    <m/>
    <m/>
    <m/>
    <m/>
    <m/>
    <m/>
    <m/>
    <m/>
    <m/>
    <m/>
    <s v="WT-DELTAS"/>
  </r>
  <r>
    <n v="175"/>
    <s v="C8/001"/>
    <s v=" Lindiwe"/>
    <m/>
    <s v="Farlane"/>
    <x v="1"/>
    <x v="7"/>
    <s v="South Africa"/>
    <s v="University of the Witwatersrand"/>
    <s v="Public Health"/>
    <s v="Monitoring &amp; Evaluation"/>
    <s v="University of the Witwatersrand"/>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d v="2018-03-01T00:00:00"/>
    <m/>
    <s v="Lee Fairlie"/>
    <s v="Saiqa Mullick"/>
    <s v="Nancy Yinger"/>
    <n v="3"/>
    <s v="Home"/>
    <s v="Home"/>
    <m/>
    <s v="Yes"/>
    <s v="No"/>
    <s v="No"/>
    <s v="Other"/>
    <s v="TECHNICAL HEAD: MONITORING &amp; EVALUATION"/>
    <s v="Consultant - Social &amp; Behavior Change"/>
    <m/>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s v="Nigeria"/>
    <s v="Obafemi Awolowo University"/>
    <s v="Public Health"/>
    <s v="Community Health"/>
    <s v="University of the Witwatersrand"/>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d v="2018-03-01T00:00:00"/>
    <m/>
    <s v="Dr Kerstin Klipstein-Grobusch "/>
    <m/>
    <m/>
    <n v="1"/>
    <s v="Host"/>
    <m/>
    <m/>
    <s v="Yes"/>
    <m/>
    <m/>
    <s v="Academic"/>
    <m/>
    <s v="Senior Lecturer"/>
    <m/>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s v="Rwanda"/>
    <s v="University of Rwanda"/>
    <s v="Applied Human Nutrition"/>
    <s v="Food Science, Nutrition and Technology"/>
    <s v="University of Rwanda"/>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d v="2018-03-01T00:00:00"/>
    <m/>
    <s v="Dr. John Wangoh"/>
    <m/>
    <m/>
    <n v="1"/>
    <s v="Host"/>
    <m/>
    <m/>
    <s v="No"/>
    <m/>
    <m/>
    <s v="Academic"/>
    <s v="Academic Staff"/>
    <s v="Assistant Lecturer"/>
    <s v="No"/>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s v="Rwanda"/>
    <s v="University of Rwanda"/>
    <s v="Dentistry"/>
    <s v="Oral  maxillofacial surgery and pathology"/>
    <s v="University of the Witwatersrand"/>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d v="2018-03-01T00:00:00"/>
    <m/>
    <s v="Prof. V Yengopal "/>
    <s v="Dr Yolanda Malele-Kolisa; Yolanda.Kolisa@wits.ac.za; University of the Witwatersrand"/>
    <m/>
    <n v="2"/>
    <s v="Host"/>
    <m/>
    <m/>
    <s v="Yes"/>
    <m/>
    <m/>
    <s v="Academic"/>
    <s v="Assistant Lecturer "/>
    <s v="Associate Professor"/>
    <s v="Yes"/>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s v="Nigeria"/>
    <s v="Obafemi Awolowo University"/>
    <s v="Demography and Social Statistics"/>
    <s v="Demography and Social Statistics"/>
    <s v="Obafemi Awolowo University"/>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d v="2018-03-01T00:00:00"/>
    <m/>
    <s v="Prof. Akanni Ibukun Akinyemi"/>
    <s v="Dr. Bola Lukman Solanke"/>
    <m/>
    <n v="2"/>
    <s v="Home"/>
    <s v="Home"/>
    <m/>
    <s v="Yes"/>
    <s v="No"/>
    <m/>
    <s v="Academic"/>
    <s v="Assistant Lecturer"/>
    <s v="Senior Lecturer"/>
    <s v="Yes"/>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s v="Uganda"/>
    <s v="Makerere University"/>
    <s v="Public Health"/>
    <s v="Health Policy, Planning and Management"/>
    <s v="Makerere University"/>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d v="2018-03-01T00:00:00"/>
    <d v="2020-02-06T00:00:00"/>
    <m/>
    <m/>
    <m/>
    <n v="0"/>
    <m/>
    <m/>
    <m/>
    <m/>
    <m/>
    <m/>
    <s v="Researcher"/>
    <m/>
    <m/>
    <m/>
    <m/>
    <s v="MAKERERE UNIVERSITY"/>
    <m/>
    <m/>
    <d v="2018-03-05T00:00:00"/>
    <m/>
    <s v="No"/>
    <m/>
    <m/>
    <m/>
    <m/>
    <m/>
    <m/>
    <m/>
    <m/>
    <m/>
    <m/>
    <m/>
    <m/>
    <x v="2"/>
    <s v="Terminated"/>
    <m/>
    <m/>
    <n v="3"/>
    <m/>
    <m/>
    <m/>
    <m/>
    <m/>
    <m/>
    <s v="No"/>
    <m/>
    <m/>
    <m/>
    <m/>
    <m/>
    <m/>
    <m/>
    <m/>
    <n v="2"/>
    <m/>
    <m/>
    <s v="SIDA"/>
  </r>
  <r>
    <n v="181"/>
    <s v="C8/007"/>
    <s v="Samuel"/>
    <s v="Waweru"/>
    <s v="Mwaniki"/>
    <x v="0"/>
    <x v="7"/>
    <s v="Kenya"/>
    <s v="University of Nairobi"/>
    <s v="Pharmacy"/>
    <m/>
    <s v="University of the Witwatersrand"/>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d v="2018-03-01T00:00:00"/>
    <m/>
    <s v="Dr. Thesla Palanee "/>
    <s v="Dr. Peter Mugo"/>
    <m/>
    <n v="2"/>
    <s v="Host"/>
    <m/>
    <m/>
    <s v="No"/>
    <m/>
    <m/>
    <s v="Administrative"/>
    <s v="PHARMACIST"/>
    <s v="PHARMACIST"/>
    <m/>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s v="Kenya"/>
    <s v="University of Nairobi"/>
    <s v="Veterinary Microbiology"/>
    <s v="Veterinary Pathology, Microbiology and Parasitology"/>
    <s v="University of Nairobi"/>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d v="2018-03-01T00:00:00"/>
    <m/>
    <s v="Prof. George Gitao"/>
    <s v="Prof. Paul Plummer"/>
    <s v="Prof. Charles Mulei"/>
    <n v="3"/>
    <s v="Home"/>
    <s v="Other"/>
    <s v="Home"/>
    <s v="Yes"/>
    <s v="No"/>
    <s v="No"/>
    <s v="Academic"/>
    <s v="Tutorial Fellow"/>
    <s v="Lecturer"/>
    <s v="Yes"/>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s v="South Africa"/>
    <s v="University of the Witwatersrand"/>
    <s v="Clinical Medicine"/>
    <m/>
    <s v="University of the Witwatersrand"/>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d v="2018-03-01T00:00:00"/>
    <m/>
    <s v="Samanta T Lalla-Edward"/>
    <s v="John de Wit"/>
    <m/>
    <n v="2"/>
    <s v="Home"/>
    <s v="Other"/>
    <m/>
    <s v="Yes"/>
    <s v="No"/>
    <m/>
    <s v="Other"/>
    <s v="Technical Specialist"/>
    <s v="Researcher"/>
    <m/>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s v="Nigeria"/>
    <s v="University of Ibadan"/>
    <s v="Nursing"/>
    <s v="Nursing"/>
    <s v="University of Ibadan"/>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d v="2018-03-01T00:00:00"/>
    <m/>
    <s v="Dr. O. Abimbola Oluwatosin"/>
    <m/>
    <m/>
    <n v="1"/>
    <m/>
    <m/>
    <m/>
    <s v="Yes"/>
    <m/>
    <m/>
    <s v="Academic"/>
    <s v="Lecturer II"/>
    <s v="Lecturer II"/>
    <m/>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s v="Uganda"/>
    <s v="Makerere University"/>
    <s v="One Health"/>
    <s v="Biosecurity, Ecosystems and Veterinary Public Health"/>
    <s v="University of Nairobi"/>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d v="2018-03-01T00:00:00"/>
    <m/>
    <s v="Dr. Kato Charles Drago"/>
    <s v="Dr. Kristina Roesel"/>
    <m/>
    <n v="2"/>
    <s v="Home"/>
    <s v="Other"/>
    <m/>
    <s v="No"/>
    <s v="No"/>
    <m/>
    <s v="Academic"/>
    <s v="Assistant Lecturer"/>
    <s v="Assistant Lecturer"/>
    <m/>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s v="Rwanda"/>
    <s v="University of Rwanda"/>
    <s v="Chemistry"/>
    <s v="Biomedical Laboratory Sciences"/>
    <s v="University of Nairobi"/>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d v="2018-03-01T00:00:00"/>
    <m/>
    <s v="Dr David Tumusiime"/>
    <m/>
    <m/>
    <n v="1"/>
    <m/>
    <m/>
    <m/>
    <s v="Yes"/>
    <m/>
    <m/>
    <s v="Academic"/>
    <s v="Assistant Lecturer"/>
    <s v="Division Manager"/>
    <s v="Yes"/>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s v="Kenya"/>
    <s v="University of Nairobi"/>
    <s v="Veterinary Medicine"/>
    <s v="Clinical Studies"/>
    <s v="University of Nairobi"/>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d v="2018-03-01T00:00:00"/>
    <m/>
    <s v="Prof. Daniel Waweru Gakuya "/>
    <s v="Dr. Gabriel Oluga Aboge"/>
    <s v="Prof. Ndichu Maingi"/>
    <n v="3"/>
    <s v="Home"/>
    <s v="Home"/>
    <s v="Home"/>
    <s v="Yes"/>
    <m/>
    <m/>
    <s v="Academic"/>
    <s v="Tutorial Fellow"/>
    <s v="Lecturer"/>
    <s v="Yes"/>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s v="Malawi"/>
    <s v="University of Malawi"/>
    <s v="Mathematical Sciences"/>
    <s v="Mathematics and Statistics"/>
    <s v="University of the Malawi"/>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d v="2018-03-01T00:00:00"/>
    <m/>
    <s v="Dr.Mphatso Kamndaya"/>
    <s v="Dr Lumbwe Chola"/>
    <m/>
    <n v="2"/>
    <s v="Home"/>
    <s v="Other"/>
    <m/>
    <s v="Yes"/>
    <m/>
    <m/>
    <s v="Academic"/>
    <m/>
    <m/>
    <m/>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s v="Nigeria"/>
    <s v="Obafemi Awolowo University"/>
    <s v="Public Health"/>
    <s v="Centre for Health Policy"/>
    <s v="University of the Witwatersrand"/>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d v="2018-03-01T00:00:00"/>
    <m/>
    <s v="Dr. Duane Blaauw "/>
    <s v="Dr. Salome Maswime "/>
    <m/>
    <n v="2"/>
    <s v="Host"/>
    <s v="Host"/>
    <m/>
    <s v="No"/>
    <s v="No"/>
    <m/>
    <s v="Academic"/>
    <s v="Senior Lecturer"/>
    <s v="Associate professor"/>
    <s v="Yes"/>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s v="Nigeria"/>
    <s v="University of Ibadan"/>
    <s v="Public Health"/>
    <s v="Health Policy &amp; Management"/>
    <s v="University of the Witwatersrand"/>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d v="2018-03-01T00:00:00"/>
    <m/>
    <s v="PD. Dr. med. Wilm Quentin"/>
    <m/>
    <m/>
    <n v="1"/>
    <m/>
    <m/>
    <m/>
    <s v="No"/>
    <m/>
    <m/>
    <s v="Academic"/>
    <s v="Lecturer II"/>
    <s v="Lecturer I"/>
    <s v="Yes"/>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s v="South Africa"/>
    <s v="University of the Witwatersrand"/>
    <s v="Occupational Therapy"/>
    <s v="Public Health"/>
    <s v="University of the Witwatersrand"/>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d v="2018-03-01T00:00:00"/>
    <m/>
    <s v="Prof. Hellen Myezwa"/>
    <s v="Dr Fasloen Adams"/>
    <m/>
    <n v="2"/>
    <s v="Home"/>
    <s v="Home"/>
    <m/>
    <s v="No"/>
    <s v="No"/>
    <m/>
    <s v="Academic"/>
    <s v="Lecturer"/>
    <s v="Lecturer"/>
    <m/>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s v="Kenya"/>
    <s v="University of Nairobi"/>
    <s v="Medical Microbiology"/>
    <s v="Medical Microbiology"/>
    <s v="University of Nairobi"/>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d v="2018-03-01T00:00:00"/>
    <m/>
    <s v="Dr. Marianne Mureithi"/>
    <s v="Dr. John Ndemi Kiiru"/>
    <s v="Prof. Gunturu Revathi"/>
    <n v="3"/>
    <s v="Home"/>
    <s v="Home"/>
    <m/>
    <s v="Yes"/>
    <s v="No"/>
    <m/>
    <s v="Academic"/>
    <s v="Tutorial Fellow"/>
    <s v="Tutorial Fellow"/>
    <m/>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s v="Nigeria"/>
    <s v="Obafemi Awolowo University"/>
    <s v="Nursing"/>
    <s v="Department of Nursing Sciences"/>
    <s v="University of the Witwatersrand"/>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d v="2018-03-01T00:00:00"/>
    <m/>
    <s v="Dr Nokuthula Mafutha"/>
    <m/>
    <m/>
    <n v="1"/>
    <s v="Host"/>
    <m/>
    <m/>
    <s v="Yes"/>
    <m/>
    <m/>
    <s v="Academic"/>
    <m/>
    <s v="Senior Lecturer"/>
    <s v="Yes"/>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s v="Rwanda"/>
    <s v="University of Rwanda"/>
    <s v="Onco-Plastic surgery"/>
    <s v="Surgery"/>
    <s v="University of Rwanda"/>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d v="2018-03-01T00:00:00"/>
    <m/>
    <s v="Prof RULISA Steven"/>
    <m/>
    <m/>
    <n v="1"/>
    <s v="Home"/>
    <m/>
    <m/>
    <s v="Yes"/>
    <m/>
    <m/>
    <s v="Academic"/>
    <s v="Senior Lecturer of Surgery and Head of department"/>
    <s v="Associate Professor"/>
    <s v="Yes"/>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s v="Nigeria"/>
    <s v="University of Ibadan"/>
    <s v="Neuroscience"/>
    <s v="School of Anatomical Sciences"/>
    <s v="University of the Witwatersrand"/>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d v="2018-03-01T00:00:00"/>
    <m/>
    <s v="Dr Felix Mbajiorgu"/>
    <s v="Prof. Amadi Ihunwo"/>
    <s v="Prof. Adefolarin Malomo"/>
    <n v="3"/>
    <s v="Host"/>
    <s v="Host"/>
    <m/>
    <s v="Yes"/>
    <s v="No"/>
    <s v="No"/>
    <s v="Academic"/>
    <s v="Lecturer"/>
    <s v="Senior Lecturer"/>
    <m/>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s v="Malawi"/>
    <s v="University of Malawi"/>
    <s v="Internal Medicine"/>
    <s v="Oncology/Medicine"/>
    <s v="University of the Malawi"/>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d v="2018-03-01T00:00:00"/>
    <d v="2021-07-21T00:00:00"/>
    <s v="Prof Adamson Muula"/>
    <m/>
    <m/>
    <n v="1"/>
    <s v="Home"/>
    <m/>
    <m/>
    <s v="Yes"/>
    <m/>
    <m/>
    <s v="Academic"/>
    <m/>
    <m/>
    <m/>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s v="Uganda"/>
    <s v="Makerere University"/>
    <s v="Public Health"/>
    <s v="Community Health and Behavioural Sciences"/>
    <m/>
    <s v="No"/>
    <m/>
    <m/>
    <s v="Single"/>
    <m/>
    <s v="ftushemerirwe@cartafrica.org"/>
    <s v="ftusht01@gmail.com"/>
    <s v="256794944401_x000a_256414543872"/>
    <m/>
    <d v="1973-01-02T00:00:00"/>
    <s v="The Uganda Food System and its influence on Non-Communicable Diseases trends "/>
    <m/>
    <m/>
    <m/>
    <n v="14"/>
    <d v="2018-08-31T00:00:00"/>
    <d v="2018-03-01T00:00:00"/>
    <d v="2022-03-31T00:00:00"/>
    <s v="Assoc. Prof. Freddie Ssengooba"/>
    <s v="Dr. Henry Wamani"/>
    <m/>
    <n v="2"/>
    <s v="Home"/>
    <s v="Home"/>
    <m/>
    <s v="No"/>
    <m/>
    <m/>
    <s v="Academic"/>
    <m/>
    <m/>
    <m/>
    <m/>
    <s v="MAKERERE UNIVERSITY"/>
    <s v="0000-0001-7147-6012"/>
    <m/>
    <d v="2018-03-05T00:00:00"/>
    <d v="2018-11-05T00:00:00"/>
    <s v="Yes"/>
    <m/>
    <m/>
    <m/>
    <m/>
    <m/>
    <m/>
    <m/>
    <m/>
    <m/>
    <m/>
    <m/>
    <m/>
    <x v="2"/>
    <m/>
    <m/>
    <m/>
    <n v="4"/>
    <m/>
    <m/>
    <m/>
    <m/>
    <m/>
    <m/>
    <s v="No"/>
    <m/>
    <m/>
    <m/>
    <m/>
    <m/>
    <m/>
    <m/>
    <m/>
    <m/>
    <m/>
    <m/>
    <s v="WT-DELTAS"/>
  </r>
  <r>
    <n v="198"/>
    <s v="C8/024"/>
    <s v="Oluwafemi"/>
    <s v="Akinyele"/>
    <s v="Popoola"/>
    <x v="0"/>
    <x v="7"/>
    <s v="Nigeria"/>
    <s v="University of Ibadan"/>
    <s v="Public Health"/>
    <s v="Community Medicine"/>
    <s v="University of Ibadan"/>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d v="2018-03-01T00:00:00"/>
    <m/>
    <s v="Dr Akindele Olupelumi Adebiyi"/>
    <s v="Prof Eme Theodora Owoaje"/>
    <m/>
    <n v="2"/>
    <m/>
    <s v="Home"/>
    <m/>
    <s v="Yes"/>
    <s v="Yes"/>
    <m/>
    <s v="Academic"/>
    <m/>
    <m/>
    <m/>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s v="Kenya"/>
    <s v="Moi University"/>
    <s v="Health Communication"/>
    <s v="Development Communication"/>
    <s v="University of the Witwatersrand"/>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d v="2018-03-01T00:00:00"/>
    <m/>
    <s v="Prof. Dina Ligaga"/>
    <s v="Dr. Juddy Wachira"/>
    <m/>
    <n v="2"/>
    <s v="Host"/>
    <s v="Home"/>
    <m/>
    <s v="No"/>
    <s v="No"/>
    <m/>
    <s v="Researcher"/>
    <s v="Manager, Social Behavioural Department-AMPATHPlus"/>
    <s v="Departmental Manager"/>
    <m/>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s v="Exploring media framing of abortion content on Kenyan Television: A focus on adolescents."/>
    <n v="1"/>
    <n v="8"/>
    <n v="0"/>
    <m/>
    <m/>
    <m/>
    <m/>
    <s v="No"/>
    <s v="No"/>
    <s v="N/A"/>
    <m/>
    <m/>
    <m/>
    <s v="No"/>
    <m/>
    <m/>
    <n v="1"/>
    <m/>
    <m/>
    <s v="SIDA"/>
  </r>
  <r>
    <n v="200"/>
    <s v="C8/026"/>
    <s v="Agnes"/>
    <s v="Jemuge"/>
    <s v="Maleyo"/>
    <x v="1"/>
    <x v="7"/>
    <s v="Kenya"/>
    <s v="Moi University"/>
    <s v="Environmental Planning and Managementt"/>
    <s v="Geography and Environmental Studies"/>
    <s v="University of Nairobi"/>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d v="2018-03-01T00:00:00"/>
    <m/>
    <s v="Dr. Kennedy J. Omoke"/>
    <s v="Dr. James M. Moronge"/>
    <m/>
    <n v="2"/>
    <s v="Host"/>
    <s v="Host"/>
    <m/>
    <s v="No"/>
    <m/>
    <m/>
    <s v="Academic"/>
    <s v="Assistant Lecturer"/>
    <s v="Assistant Lecturer"/>
    <m/>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s v="Malawi"/>
    <s v="University of Malawi"/>
    <s v="Maternal Health"/>
    <s v="Public Health Department"/>
    <s v="University of the Malawi"/>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d v="2019-03-01T00:00:00"/>
    <m/>
    <s v="Prof. Phiri Kamija"/>
    <s v="Dr. Martin Mwangi"/>
    <m/>
    <n v="2"/>
    <s v="Home"/>
    <s v="Home"/>
    <m/>
    <s v="No"/>
    <s v="Yes"/>
    <m/>
    <s v="Researcher"/>
    <s v="Research fellow"/>
    <s v="Senior Research fellow"/>
    <s v="Yes"/>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s v="Nigeria"/>
    <s v="Obafemi Awolowo University"/>
    <s v="Public Health"/>
    <s v="Public Health"/>
    <s v="University of the Witwatersrand"/>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d v="2019-03-01T00:00:00"/>
    <m/>
    <s v="Dr Olumide, Adesola O."/>
    <m/>
    <m/>
    <n v="1"/>
    <s v="University of Ibadan, Ibadan"/>
    <m/>
    <m/>
    <s v="Yes"/>
    <m/>
    <m/>
    <s v="Researcher"/>
    <s v="Research Fellow"/>
    <s v="Research Fellow 1; Senior lecture r (Jan 2022)"/>
    <m/>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s v="South Africa"/>
    <s v="University of the Witwatersrand"/>
    <s v="Speech Pathology"/>
    <s v="Speech Pathology"/>
    <s v="University of the Witwatersrand"/>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d v="2019-03-01T00:00:00"/>
    <m/>
    <s v="Dr Jaishika Seedat "/>
    <m/>
    <m/>
    <n v="1"/>
    <s v="Home"/>
    <m/>
    <m/>
    <s v="Yes"/>
    <m/>
    <m/>
    <s v="Academic"/>
    <m/>
    <s v="Lecturer "/>
    <m/>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s v="Rwanda"/>
    <s v="University of Rwanda"/>
    <s v="Environmental Health Sciences "/>
    <s v="Environmental Health Sciences "/>
    <s v="University of Rwanda"/>
    <s v="Yes"/>
    <s v="-"/>
    <s v="Married"/>
    <s v="Married"/>
    <m/>
    <s v="nkorukire@cartafrica.org"/>
    <s v="koranoe@yahoo.com"/>
    <s v="+250789453462/ +250788524045"/>
    <s v="HI&amp;UMD"/>
    <d v="1980-12-25T00:00:00"/>
    <s v="Water quality and community health in  informal settlements in Rwanda"/>
    <s v="Laboratory"/>
    <s v="No"/>
    <m/>
    <n v="21"/>
    <d v="2019-09-01T00:00:00"/>
    <d v="2019-03-01T00:00:00"/>
    <m/>
    <s v="Ass.Prof. Theoneste Ntakirutimana"/>
    <m/>
    <m/>
    <n v="1"/>
    <s v="Home"/>
    <m/>
    <m/>
    <s v="Yes"/>
    <m/>
    <m/>
    <s v="Academic"/>
    <s v="Lecturer"/>
    <s v="Lecturer"/>
    <s v="No"/>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s v="Rwanda"/>
    <s v="University of Rwanda"/>
    <s v="Nursing"/>
    <s v="Midwifery"/>
    <s v="University of the Witwatersrand"/>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d v="2019-03-01T00:00:00"/>
    <m/>
    <s v="Professor Lize Maree"/>
    <m/>
    <m/>
    <n v="1"/>
    <s v="Host"/>
    <m/>
    <m/>
    <s v="Yes"/>
    <m/>
    <m/>
    <s v="Academic"/>
    <s v="Lecturer"/>
    <s v="Lecturer"/>
    <s v="No"/>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s v="Kenya"/>
    <s v="University of Nairobi"/>
    <s v="Tropical and Infectious Diseases"/>
    <s v="Clinical Medicine and therapeutics"/>
    <s v="University of Nairobi"/>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d v="2019-03-01T00:00:00"/>
    <m/>
    <s v="Dr Kennedy Abuga"/>
    <s v="Dr Marianne Mureithi"/>
    <s v="Dr Videlis Nduba"/>
    <n v="3"/>
    <s v="Home"/>
    <s v="Home"/>
    <s v="Other"/>
    <s v="Yes"/>
    <s v="No"/>
    <s v="No"/>
    <s v="Other"/>
    <s v="Senior Project Officer"/>
    <s v="Senior Clinical Research Scientist"/>
    <m/>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s v="Rwanda"/>
    <s v="University of Rwanda"/>
    <s v="Biostatistics"/>
    <s v="Applied Statistics"/>
    <s v="University of Rwanda"/>
    <s v="Yes"/>
    <m/>
    <s v="Married"/>
    <s v="Married"/>
    <m/>
    <s v="lbanamwana@cartafrica.org"/>
    <s v="leontosbanamwana@gmail.com"/>
    <s v="+250785385308; 250783544242"/>
    <s v="Statistics"/>
    <d v="1982-07-25T00:00:00"/>
    <s v="Sexual and Reproductive Health among adolescents"/>
    <s v="Field"/>
    <m/>
    <m/>
    <n v="6"/>
    <d v="2019-10-20T00:00:00"/>
    <d v="2019-03-01T00:00:00"/>
    <m/>
    <s v="Dr. Onyango Owuor Nelson"/>
    <s v="Dr. Chukwu Unna Angela"/>
    <m/>
    <n v="2"/>
    <s v="Host"/>
    <s v="Other"/>
    <m/>
    <s v="Yes"/>
    <s v="No"/>
    <m/>
    <s v="Academic"/>
    <s v="Lecturer "/>
    <s v="Lecturer"/>
    <s v="No"/>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s v="Uganda"/>
    <s v="Makerere University"/>
    <s v="Environmental Health"/>
    <s v="Disease Control and Environmental Health"/>
    <s v="Makerere University"/>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d v="2019-03-01T00:00:00"/>
    <m/>
    <s v="Prof. David Guwatudde"/>
    <s v="Dr. John C. Ssempebwa "/>
    <s v="Prof. Asa Bradman"/>
    <n v="3"/>
    <s v="Home"/>
    <s v="Home"/>
    <s v="Other"/>
    <s v="No"/>
    <s v="No"/>
    <s v="No"/>
    <s v="Academic"/>
    <s v="Research Associate "/>
    <s v="Research Associate "/>
    <m/>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s v="Kenya"/>
    <s v="University of Nairobi"/>
    <s v="Dentistry"/>
    <s v="Conservative and Prosthetic Dentisry"/>
    <s v="University of the Witwatersrand"/>
    <s v="No"/>
    <s v="Not registered yet"/>
    <s v="Married"/>
    <s v="Married"/>
    <m/>
    <s v="cogada@cartafrica.org"/>
    <s v="nyalikogada@yahoo.com"/>
    <s v="+254772438224; 254720342901"/>
    <m/>
    <d v="1983-03-08T00:00:00"/>
    <m/>
    <s v="Field"/>
    <m/>
    <m/>
    <n v="17"/>
    <d v="2020-08-12T00:00:00"/>
    <d v="2019-03-01T00:00:00"/>
    <m/>
    <s v=" Prof. Laetitia Rispel"/>
    <s v="Dr Richard Ayah "/>
    <m/>
    <n v="2"/>
    <s v="Host"/>
    <s v="Home"/>
    <m/>
    <s v="No"/>
    <s v="Yes"/>
    <m/>
    <s v="Academic"/>
    <s v="Tutorial fellow"/>
    <s v="Lecturer "/>
    <m/>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s v="Rwanda"/>
    <s v="University of Rwanda"/>
    <s v="Biochemistry"/>
    <s v="Clinical Biology"/>
    <s v="University of Rwanda"/>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d v="2019-03-01T00:00:00"/>
    <m/>
    <s v="Prof. Muvunyi Mambo"/>
    <s v="Dr. Uwineza Annette"/>
    <m/>
    <n v="2"/>
    <s v="Home"/>
    <s v="Home"/>
    <m/>
    <s v="No"/>
    <s v="Yes"/>
    <m/>
    <s v="Academic"/>
    <s v="Assistant Lecturer"/>
    <s v="Lecturer"/>
    <s v="No"/>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s v="Uganda"/>
    <s v="Makerere University"/>
    <s v="Pathobiology"/>
    <s v="Pharmacy, Clinical and Comparative Medicine"/>
    <s v="Makerere University"/>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d v="2019-03-01T00:00:00"/>
    <m/>
    <s v="Prof. Byarugaba K. Denis"/>
    <s v="Assoc. Prof. Robert Tweyongyere"/>
    <m/>
    <n v="2"/>
    <m/>
    <m/>
    <m/>
    <m/>
    <m/>
    <m/>
    <s v="Academic"/>
    <s v="Assistant Lecturer"/>
    <m/>
    <m/>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s v="South Africa"/>
    <s v="University of the Witwatersrand"/>
    <s v="Occupational Therapy"/>
    <s v="Occupational Therapy"/>
    <s v="University of the Witwatersrand"/>
    <s v="Yes"/>
    <m/>
    <s v="Single"/>
    <s v="Single"/>
    <m/>
    <s v="kstormbroek@cartafrica.org"/>
    <s v="kirststorm@gmail.com"/>
    <s v="+27 11 717 3701/'+27760977705"/>
    <s v="MSc Occupational Therapy"/>
    <d v="1983-05-25T00:00:00"/>
    <s v="Improving access to quality hand injury-care services in the public service."/>
    <s v="Field"/>
    <m/>
    <m/>
    <n v="1"/>
    <d v="2019-03-04T00:00:00"/>
    <d v="2019-03-01T00:00:00"/>
    <m/>
    <s v="Professor Hellen Myezwa,"/>
    <s v="Dr Tania Rauch-van der Merwe"/>
    <s v="Professor Lisa O’Brien"/>
    <n v="3"/>
    <s v="Home"/>
    <s v="Other"/>
    <m/>
    <s v="Yes"/>
    <s v="No"/>
    <m/>
    <s v="Academic"/>
    <s v="Lecturer 1"/>
    <s v="Senior lecturer"/>
    <s v="Yes"/>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s v="Nigeria"/>
    <s v="Obafemi Awolowo University"/>
    <s v="Medical doctor"/>
    <s v="Community Health"/>
    <s v="University of Ibadan"/>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d v="2019-03-01T00:00:00"/>
    <m/>
    <s v="Prof/Omotade/Olayemi"/>
    <s v="Prof/Fatusi/Adesegun"/>
    <m/>
    <n v="2"/>
    <s v="Host"/>
    <s v="Home"/>
    <m/>
    <s v="Yes"/>
    <m/>
    <m/>
    <s v="Academic"/>
    <s v="Lecturer"/>
    <s v="Senior Lecturer"/>
    <m/>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s v="Nigeria"/>
    <s v="University of Ibadan"/>
    <s v="Medical Microbiology"/>
    <s v="Medical Microbiology and Parasitology"/>
    <s v="University of Ibadan"/>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d v="2019-03-01T00:00:00"/>
    <m/>
    <s v="Prof Fawole Olufunmilayo"/>
    <m/>
    <m/>
    <n v="1"/>
    <s v="Home"/>
    <m/>
    <m/>
    <s v="Yes"/>
    <m/>
    <m/>
    <s v="Academic"/>
    <s v="Lecturer I"/>
    <s v="Senior Lecturer"/>
    <m/>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s v="Nigeria"/>
    <s v="University of Ibadan"/>
    <s v="Zoology"/>
    <s v="Institute for Advanced Medical Research and Training (IAMRAT)"/>
    <s v="University of Ibadan"/>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d v="2019-03-01T00:00:00"/>
    <m/>
    <s v="Dr. Nwuba I. Roseangela"/>
    <m/>
    <m/>
    <n v="1"/>
    <s v="Home"/>
    <m/>
    <m/>
    <s v="Yes"/>
    <m/>
    <m/>
    <s v="Academic"/>
    <s v="Teaching and Research Assistant at the Department of Zoology, University of Ibadan"/>
    <s v="Teaching and Research Assistant at the Department of Zoology"/>
    <m/>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s v="South Africa"/>
    <s v="University of the Witwatersrand"/>
    <s v="occupational therapy"/>
    <s v="Occupational therapy"/>
    <s v="University of the Witwatersrand"/>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d v="2019-03-01T00:00:00"/>
    <m/>
    <s v="Dr Adams Fasloen"/>
    <s v="Dr Nkosi-Mafutha Nokuthula"/>
    <m/>
    <n v="2"/>
    <s v="Home"/>
    <s v="Home"/>
    <m/>
    <s v="No"/>
    <s v="No"/>
    <m/>
    <s v="Academic"/>
    <s v="Lecturer"/>
    <s v="Senior Lecturer"/>
    <m/>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s v="Kenya"/>
    <s v="University of Nairobi"/>
    <s v="Chemistry"/>
    <s v="Department of Chemistry"/>
    <s v="University of Nairobi"/>
    <s v="Yes"/>
    <s v="I80/52247/2017"/>
    <s v="Married"/>
    <s v="Married"/>
    <m/>
    <s v="jmacharia@cartafrica.org"/>
    <s v="jmacharia251@gmail.com"/>
    <s v="+254 726418703"/>
    <s v="Msc in Chemistry"/>
    <d v="1986-04-09T00:00:00"/>
    <m/>
    <s v="Other"/>
    <m/>
    <m/>
    <n v="5"/>
    <d v="2018-09-03T00:00:00"/>
    <d v="2019-03-01T00:00:00"/>
    <d v="2022-09-14T00:00:00"/>
    <s v="Prof. Kariuki K. David"/>
    <s v="Prof. Thole Benard"/>
    <m/>
    <n v="2"/>
    <s v="Home"/>
    <s v="Home"/>
    <s v="Other"/>
    <s v="No"/>
    <m/>
    <m/>
    <s v="Researcher"/>
    <s v="Part-time researcher"/>
    <s v="Researcher"/>
    <m/>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s v="Nigeria"/>
    <s v="University of Ibadan"/>
    <s v="Family Medicine "/>
    <s v="Family Medicine "/>
    <s v="University of the Witwatersrand"/>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d v="2019-03-01T00:00:00"/>
    <m/>
    <s v="Prof Shabir Moosa"/>
    <m/>
    <m/>
    <n v="1"/>
    <s v="Host"/>
    <m/>
    <m/>
    <s v="No"/>
    <m/>
    <m/>
    <s v="Academic"/>
    <s v="Lecturer"/>
    <s v="Senior Lecturer"/>
    <m/>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s v="Kenya"/>
    <s v="Moi University"/>
    <s v="Immunology"/>
    <s v="Clinical Microbiology and Infectious Diseases"/>
    <s v="University of the Witwatersrand"/>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d v="2019-03-01T00:00:00"/>
    <m/>
    <s v=" Dr. Aijaz Ahmad_x0009_"/>
    <s v=" Prof. Simeon Mining_x0009_"/>
    <s v="Dr. Rispah Torrorey"/>
    <n v="3"/>
    <s v="Host"/>
    <s v="Home"/>
    <s v="Home"/>
    <s v="Yes"/>
    <m/>
    <m/>
    <s v="Academic"/>
    <s v="Lecturer"/>
    <s v="Lecturer"/>
    <m/>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s v="Nigeria"/>
    <s v="Obafemi Awolowo University"/>
    <s v="DEMOGRAPHY"/>
    <s v="DEMOGRAPHY AND SOCIAL STATISTICS "/>
    <s v="Obafemi Awolowo University"/>
    <s v="Yes"/>
    <s v="SSP17/18/R/0016"/>
    <s v="Married"/>
    <s v="Married"/>
    <m/>
    <s v="ooluwatope@cartafrica.org"/>
    <s v=" omolayooluwatope@gmail.com"/>
    <s v="+2348023926477"/>
    <s v="Master of Public Health (MPH)"/>
    <d v="1975-04-16T00:00:00"/>
    <m/>
    <s v="Field"/>
    <s v="No"/>
    <m/>
    <n v="9"/>
    <d v="2018-10-23T00:00:00"/>
    <d v="2019-03-01T00:00:00"/>
    <m/>
    <s v="DR SOLANKE LUKMAN BOLA"/>
    <s v="DR T. SULAIMAN ADEDOKUN"/>
    <m/>
    <n v="2"/>
    <s v="Home"/>
    <s v="Home"/>
    <m/>
    <s v="Yes"/>
    <m/>
    <m/>
    <s v="Researcher"/>
    <s v="Research Officer"/>
    <m/>
    <m/>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s v="Tanzania"/>
    <s v="Ifakara Health Institute"/>
    <s v="Public health"/>
    <s v="Biomedical"/>
    <s v="University of the Witwatersrand"/>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d v="2019-03-01T00:00:00"/>
    <m/>
    <s v="Dr. Kagura Juliana"/>
    <s v="Joel Msafiri Francis"/>
    <s v="Dr. Maja Wisser"/>
    <n v="3"/>
    <s v="Host"/>
    <s v="Host"/>
    <s v="Home"/>
    <s v="Yes"/>
    <s v="No"/>
    <s v="No"/>
    <s v="Researcher"/>
    <s v="Research Scientist"/>
    <m/>
    <m/>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s v="Malawi"/>
    <s v="University of Malawi"/>
    <s v="CLINICAL EPIDEMIOLOGY "/>
    <s v="Training and Research"/>
    <s v="University of the Malawi"/>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d v="2019-03-01T00:00:00"/>
    <m/>
    <s v="Prof Phiri Samuel Kamija"/>
    <s v="Dr Mwangi Ndegwa Martin"/>
    <m/>
    <n v="2"/>
    <s v="Home"/>
    <s v="Home"/>
    <m/>
    <s v="No"/>
    <s v="Yes"/>
    <m/>
    <s v="Researcher"/>
    <s v="Research Fellow"/>
    <s v="Research Fellow"/>
    <m/>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s v="Nigeria"/>
    <s v="University of Ibadan"/>
    <s v="FAMILY MEDICINE"/>
    <s v="COMMUNITY MEDICINE"/>
    <s v="University of Ibadan"/>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d v="2019-03-01T00:00:00"/>
    <m/>
    <s v="Prof.Baldwin-Ragaven Laurel "/>
    <m/>
    <m/>
    <n v="1"/>
    <s v="University of Witwatersrand, South Africa"/>
    <m/>
    <m/>
    <s v="Yes"/>
    <m/>
    <m/>
    <s v="Academic"/>
    <s v="Lecturer I"/>
    <s v="Lecturer I"/>
    <m/>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s v="Uganda"/>
    <s v="Makerere University"/>
    <s v="Medical Entomology"/>
    <s v="Disease Control and Environmental Health"/>
    <m/>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d v="2019-03-01T00:00:00"/>
    <d v="2022-09-14T00:00:00"/>
    <m/>
    <m/>
    <m/>
    <n v="0"/>
    <m/>
    <m/>
    <m/>
    <m/>
    <m/>
    <m/>
    <s v="Researcher"/>
    <s v="Research fellow"/>
    <s v="Research fellow"/>
    <m/>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s v="Rwanda"/>
    <s v="University of Rwanda"/>
    <s v="Nursing"/>
    <s v="Nursing/Midwifery"/>
    <s v="University of the Witwatersrand"/>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d v="2020-03-01T00:00:00"/>
    <m/>
    <s v="Dr Irene J. Kearns"/>
    <m/>
    <m/>
    <n v="1"/>
    <m/>
    <m/>
    <m/>
    <m/>
    <m/>
    <m/>
    <s v="Academic"/>
    <s v="Assistant Lecturer"/>
    <s v="Assistant Lecturer"/>
    <s v="No"/>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s v="Rwanda"/>
    <s v="University of Rwanda"/>
    <s v="Public Health"/>
    <s v="Anesthesia"/>
    <s v="University of the Witwatersrand"/>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d v="2020-03-01T00:00:00"/>
    <m/>
    <s v="Prof. Jonathan Levin"/>
    <m/>
    <m/>
    <n v="1"/>
    <m/>
    <m/>
    <m/>
    <m/>
    <m/>
    <m/>
    <s v="Academic"/>
    <s v="Assistant Lecturer"/>
    <s v="Assistant Lecturer"/>
    <s v="No"/>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m/>
    <x v="3"/>
    <m/>
    <m/>
    <m/>
    <n v="1"/>
    <n v="2"/>
    <m/>
    <m/>
    <m/>
    <m/>
    <m/>
    <s v="No"/>
    <m/>
    <m/>
    <d v="2024-10-21T00:00:00"/>
    <d v="2025-02-28T00:00:00"/>
    <n v="4"/>
    <m/>
    <m/>
    <m/>
    <n v="0"/>
    <m/>
    <m/>
    <s v="SIDA"/>
  </r>
  <r>
    <n v="227"/>
    <s v="C10/004"/>
    <s v="Aneth"/>
    <s v="Vedastus"/>
    <s v="Kalinjuma"/>
    <x v="1"/>
    <x v="9"/>
    <s v="Tanzania"/>
    <s v="Ifakara Health Institute"/>
    <s v="Biostatistics"/>
    <s v="Intervention and Clinical Trials Department"/>
    <s v="University of the Witwatersrand"/>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d v="2020-03-01T00:00:00"/>
    <m/>
    <s v="Prof. Kennedy Otwombe "/>
    <s v="Dr. Fiona Vanobberghen"/>
    <m/>
    <n v="2"/>
    <m/>
    <m/>
    <m/>
    <m/>
    <m/>
    <m/>
    <s v="Administrative"/>
    <s v="Research Scientist"/>
    <m/>
    <m/>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s v="Nigeria"/>
    <s v="University of Ibadan"/>
    <s v="Opthamology"/>
    <s v="Ophthalmology"/>
    <s v="University of Ibadan"/>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d v="2020-03-01T00:00:00"/>
    <m/>
    <s v="Dr. Adebiyi Olupelumi Akindele"/>
    <m/>
    <m/>
    <n v="1"/>
    <m/>
    <m/>
    <m/>
    <m/>
    <m/>
    <m/>
    <s v="Academic"/>
    <s v="Lecturer I"/>
    <s v="Senior Lecturer"/>
    <m/>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s v="Malawi"/>
    <s v="University of Malawi"/>
    <s v="Nursing"/>
    <s v="CHILD HEALTH"/>
    <s v="University of the Witwatersrand"/>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d v="2020-03-01T00:00:00"/>
    <m/>
    <s v="Professor Lize Maree"/>
    <s v="Dr. Irene Kearns"/>
    <m/>
    <n v="2"/>
    <m/>
    <m/>
    <m/>
    <m/>
    <m/>
    <m/>
    <s v="Academic"/>
    <s v="Senior Lecturer"/>
    <s v="Senior Lecturer"/>
    <m/>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s v="Kenya"/>
    <s v="Moi University"/>
    <s v="Public Health "/>
    <s v="School of Medicine"/>
    <s v="University of the Witwatersrand"/>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d v="2020-03-01T00:00:00"/>
    <m/>
    <s v="Prof. Jane Goudge"/>
    <s v="Dr. Adam Koon"/>
    <s v="Dr. Adam Koon"/>
    <n v="3"/>
    <m/>
    <m/>
    <m/>
    <m/>
    <m/>
    <m/>
    <s v="Academic"/>
    <s v="Program Manager"/>
    <s v="Early Carrer Researcher"/>
    <s v="Yes"/>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s v="Nigeria"/>
    <s v="University of Ibadan"/>
    <s v="Environmental health"/>
    <s v="Environmental Health"/>
    <s v="University of Ibadan"/>
    <s v="No"/>
    <m/>
    <s v="Married"/>
    <s v="Married"/>
    <s v="Married"/>
    <s v="cohia@cartafrica.org"/>
    <s v="ohiacmd@gmail.com"/>
    <s v="+234 7038318289"/>
    <s v="MPH (Environmental Health)"/>
    <d v="1980-05-21T00:00:00"/>
    <s v="Unravelling the drivers and dynamics of sustained malaria transmission in South-West Nigeria"/>
    <s v="Field and Laboratory"/>
    <m/>
    <m/>
    <m/>
    <m/>
    <d v="2020-03-01T00:00:00"/>
    <m/>
    <s v="Prof Charles M. Mbogo"/>
    <s v="Prof. Wolfang Richard Mukabana"/>
    <s v="Prof. Godson Ana"/>
    <n v="3"/>
    <m/>
    <m/>
    <m/>
    <m/>
    <m/>
    <m/>
    <s v="Academic"/>
    <s v="Lecturer II"/>
    <s v="Lecturer I"/>
    <s v="Yes"/>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s v="Kenya"/>
    <s v="University of Nairobi"/>
    <s v="Medical Doctor"/>
    <s v="Clinical Medicine and Therapeutics"/>
    <s v="University of Nairobi"/>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d v="2020-03-01T00:00:00"/>
    <d v="2023-06-30T00:00:00"/>
    <s v="Dr. Jared Mecha"/>
    <m/>
    <m/>
    <n v="1"/>
    <m/>
    <m/>
    <m/>
    <m/>
    <m/>
    <m/>
    <s v="Academic"/>
    <m/>
    <m/>
    <m/>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s v="Nigeria"/>
    <s v="Obafemi Awolowo University"/>
    <s v="Neuroscience"/>
    <s v="Paediatrics and Child Health"/>
    <s v="University of the Witwatersrand"/>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d v="2020-03-01T00:00:00"/>
    <m/>
    <s v="Dr Scheuermaier Karine"/>
    <s v="Dr Gomez-Olive F. Xavier"/>
    <s v="Prof. Fatusi Olayiwola Adesegun"/>
    <n v="3"/>
    <m/>
    <m/>
    <m/>
    <m/>
    <m/>
    <m/>
    <s v="Academic"/>
    <s v="Lecturer I"/>
    <s v="Senior Lecturer "/>
    <m/>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s v="Uganda"/>
    <s v="Makerere University"/>
    <s v="Public Health"/>
    <s v="Disease Control and Environmental Health"/>
    <s v="Makerere University"/>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d v="2020-03-01T00:00:00"/>
    <m/>
    <s v="Prof Fred Nuwaha Ntoni"/>
    <s v="Dr Jagnoor Jagnoor"/>
    <s v="Dr Simon Peter Kibira"/>
    <n v="3"/>
    <m/>
    <m/>
    <m/>
    <m/>
    <m/>
    <m/>
    <s v="Researcher"/>
    <s v="Research Associate"/>
    <m/>
    <m/>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s v="Nigeria"/>
    <s v="Obafemi Awolowo University"/>
    <s v="Obstertrics and reproductive health "/>
    <s v="Department of Obstetrics, Gynaecology &amp; Perinatology."/>
    <s v="University of Ibadan"/>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d v="2020-03-01T00:00:00"/>
    <m/>
    <s v="Prof Olayemi Oladapo "/>
    <s v="Dr Olumide Adesola"/>
    <m/>
    <n v="2"/>
    <m/>
    <m/>
    <m/>
    <m/>
    <m/>
    <m/>
    <s v="Researcher"/>
    <s v="Senior Lecturer"/>
    <s v=" Professor"/>
    <m/>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s v="Uganda"/>
    <s v="Makerere University"/>
    <s v="Veterinary Medicine"/>
    <s v="Disease Control and Environmental Health "/>
    <s v="Makerere University"/>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d v="2020-03-01T00:00:00"/>
    <m/>
    <s v="Dr. Ssempebwa John"/>
    <s v="Dr. Musoke David"/>
    <s v="Assoc. Prof. Kankya Clovice"/>
    <n v="3"/>
    <m/>
    <m/>
    <m/>
    <m/>
    <m/>
    <m/>
    <s v="Academic"/>
    <s v="Research Associate"/>
    <m/>
    <m/>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s v="Zimbabwe"/>
    <s v="University of the Witwatersrand"/>
    <s v="Public Health"/>
    <s v="Wits Reproductive Health and HIV Institute (Implementation Science)"/>
    <s v="University of the Witwatersrand"/>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d v="2020-03-01T00:00:00"/>
    <m/>
    <s v="Professor Saiqa Mullick"/>
    <s v="Prof. Christofides Nicola"/>
    <m/>
    <n v="2"/>
    <m/>
    <m/>
    <m/>
    <m/>
    <m/>
    <m/>
    <s v="Academic"/>
    <s v="Researcher"/>
    <s v="Researcher"/>
    <m/>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s v="Zimbabwe"/>
    <s v="University of the Witwatersrand"/>
    <s v="Demography"/>
    <s v="Demography and Population studies"/>
    <s v="University of the Witwatersrand"/>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d v="2020-03-01T00:00:00"/>
    <m/>
    <s v="Professor Clifford Odimegwu"/>
    <m/>
    <m/>
    <n v="1"/>
    <m/>
    <m/>
    <m/>
    <m/>
    <m/>
    <m/>
    <s v="Academic"/>
    <s v="Teaching assistant"/>
    <s v="Teaching Assistant"/>
    <m/>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s v="Nigeria"/>
    <s v="University of Ibadan"/>
    <s v="Dentistry"/>
    <s v="RESTORATIVE DENTISTRY"/>
    <s v="University of Ibadan"/>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d v="2020-03-01T00:00:00"/>
    <m/>
    <s v="Prof Gbemisola Oke"/>
    <s v="Prof Dosumu OO"/>
    <m/>
    <n v="2"/>
    <m/>
    <m/>
    <m/>
    <m/>
    <m/>
    <m/>
    <s v="Researcher"/>
    <s v="Senior Lecturer"/>
    <s v="Senior Lecturer"/>
    <m/>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s v="South Africa"/>
    <s v="University of the Witwatersrand"/>
    <s v="HIV Prevention and Treatment"/>
    <s v="Perinatal HIV Research Unit"/>
    <s v="University of the Witwatersrand"/>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d v="2020-03-01T00:00:00"/>
    <m/>
    <s v="Dr Janan Dietrich"/>
    <s v="Prof Tiffany Chennevile"/>
    <m/>
    <n v="2"/>
    <m/>
    <m/>
    <m/>
    <m/>
    <m/>
    <m/>
    <s v="Academic"/>
    <s v="Senior Researcher"/>
    <s v="Senior Researcher"/>
    <m/>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s v="Malawi"/>
    <s v="University of Malawi"/>
    <s v="Rehabilitation and Therapy"/>
    <s v="Physiotherapy"/>
    <s v="University of the Witwatersrand"/>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d v="2020-03-01T00:00:00"/>
    <m/>
    <s v="Gillian Saloojee"/>
    <s v="Wiedaad Slemming"/>
    <m/>
    <n v="2"/>
    <m/>
    <m/>
    <m/>
    <m/>
    <m/>
    <m/>
    <s v="Academic"/>
    <s v="Lecturer"/>
    <s v="Lecturer"/>
    <m/>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s v="Nigeria"/>
    <s v="University of Ibadan"/>
    <s v="Nuclear Medicine/Radiology"/>
    <s v="RADIATION ONCOLOGY"/>
    <s v="University of Nairobi"/>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d v="2020-03-01T00:00:00"/>
    <m/>
    <s v="Dr Chesang Jacqueline Jelagat"/>
    <s v="Prof Omigbodun Akinyinka"/>
    <m/>
    <n v="2"/>
    <m/>
    <m/>
    <m/>
    <m/>
    <m/>
    <m/>
    <s v="Academic"/>
    <s v="Lecturer I"/>
    <s v="Senior Lecturer"/>
    <m/>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s v="Rwanda"/>
    <s v="University of Rwanda"/>
    <s v="Orthopedics"/>
    <s v="Surgery"/>
    <s v="University of Rwanda"/>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d v="2020-03-01T00:00:00"/>
    <m/>
    <s v="Prof Tumussime K. David "/>
    <s v="Dr. Jean Baptiste Sagahutu "/>
    <m/>
    <n v="2"/>
    <m/>
    <m/>
    <m/>
    <m/>
    <m/>
    <m/>
    <s v="Researcher"/>
    <s v="Lecturer of Surgery"/>
    <s v="Senior Lecturer"/>
    <s v="Yes"/>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s v="Malawi"/>
    <s v="University of Malawi"/>
    <s v="Library and Information Science"/>
    <s v="Library"/>
    <s v="University of the Witwatersrand"/>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d v="2020-03-01T00:00:00"/>
    <m/>
    <s v="Prof. Jude Igumbor"/>
    <s v="Dr Innocent Maposa"/>
    <m/>
    <n v="2"/>
    <m/>
    <m/>
    <m/>
    <m/>
    <m/>
    <m/>
    <s v="Administrative"/>
    <s v="Assistant Librarian"/>
    <m/>
    <m/>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m/>
    <x v="3"/>
    <m/>
    <m/>
    <m/>
    <n v="2"/>
    <m/>
    <m/>
    <m/>
    <m/>
    <m/>
    <m/>
    <s v="No"/>
    <m/>
    <m/>
    <m/>
    <m/>
    <m/>
    <m/>
    <m/>
    <m/>
    <n v="0"/>
    <m/>
    <m/>
    <s v="SIDA"/>
  </r>
  <r>
    <n v="245"/>
    <s v="C10/009"/>
    <s v="Emmanuel"/>
    <m/>
    <s v="Nzabonimana"/>
    <x v="0"/>
    <x v="9"/>
    <s v="Rwanda"/>
    <s v="University of Rwanda"/>
    <s v="Dentistry"/>
    <s v="Preventive and Community Dentistry"/>
    <s v="University of the Witwatersrand"/>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d v="2020-03-01T00:00:00"/>
    <m/>
    <s v="Prof Phumzile Hlongwa"/>
    <s v="Prof Veerasamy Yengopal"/>
    <s v="Dr Yolanda Malele-Kolisa"/>
    <n v="3"/>
    <m/>
    <m/>
    <m/>
    <m/>
    <m/>
    <m/>
    <s v="Academic"/>
    <s v="Assistant Lecturer"/>
    <s v="Assistant Lecturer"/>
    <s v="No"/>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s v="Kenya"/>
    <s v="University of Nairobi"/>
    <s v="Tropical and Infectious Diseases"/>
    <s v="Institute of tropical and infectious diseases/ PMTCT- Under OBS/ GYN department"/>
    <s v="University of Nairobi"/>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d v="2020-03-01T00:00:00"/>
    <m/>
    <s v="Dr. Marianne Wanjiru Mureithi"/>
    <s v="Dr. Odari Eddy"/>
    <s v="Dr. Eddy Odari"/>
    <n v="3"/>
    <m/>
    <m/>
    <m/>
    <m/>
    <m/>
    <m/>
    <s v="Academic"/>
    <s v="HIV research scientist and tutor"/>
    <m/>
    <m/>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s v="South Africa"/>
    <s v="University of the Witwatersrand"/>
    <s v="Rehabilitation and Therapy"/>
    <s v="physiotherapy"/>
    <s v="University of the Witwatersrand"/>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d v="2020-03-01T00:00:00"/>
    <m/>
    <s v="Professor Hellen Myezwa"/>
    <s v="Prof. F. Gomez Olive- Casas"/>
    <m/>
    <n v="2"/>
    <m/>
    <m/>
    <m/>
    <m/>
    <m/>
    <m/>
    <s v="Academic"/>
    <s v="Lecturer"/>
    <s v="Senior Lecturer"/>
    <s v="Yes"/>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s v="Nigeria"/>
    <s v="Obafemi Awolowo University"/>
    <s v="Nutrition"/>
    <s v="Community Health"/>
    <s v="University of Ibadan"/>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d v="2020-03-01T00:00:00"/>
    <m/>
    <s v="Dr. Oladejo Thomas Adepoju"/>
    <m/>
    <m/>
    <n v="1"/>
    <m/>
    <m/>
    <m/>
    <m/>
    <m/>
    <m/>
    <s v="Academic"/>
    <s v="Lecturer II"/>
    <s v="Lecturer II"/>
    <m/>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s v="Nigeria"/>
    <s v="Obafemi Awolowo University"/>
    <s v="Occupational Health and Industrial Hygiene"/>
    <s v="Community Health"/>
    <s v="University of the Witwatersrand"/>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d v="2020-03-01T00:00:00"/>
    <m/>
    <s v="Dr Nisha Naicker"/>
    <s v="Prof Onayade Adedeji"/>
    <m/>
    <n v="2"/>
    <m/>
    <m/>
    <m/>
    <m/>
    <m/>
    <m/>
    <s v="Academic"/>
    <s v="Lecturer I"/>
    <s v="Senior Lecturer"/>
    <s v="Yes"/>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32EE4-A421-4893-B42F-3D7A020889A5}" name="PivotTable3" cacheId="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1">
  <location ref="B41:F54"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showDataAs="percentOfRow" baseField="0" baseItem="0" numFmtId="9"/>
  </dataFields>
  <formats count="3">
    <format dxfId="14">
      <pivotArea outline="0" collapsedLevelsAreSubtotals="1" fieldPosition="0"/>
    </format>
    <format dxfId="13">
      <pivotArea outline="0" collapsedLevelsAreSubtotals="1" fieldPosition="0"/>
    </format>
    <format dxfId="12">
      <pivotArea outline="0" collapsedLevelsAreSubtotals="1" fieldPosition="0"/>
    </format>
  </formats>
  <conditionalFormats count="1">
    <conditionalFormat priority="1">
      <pivotAreas count="1">
        <pivotArea type="data" outline="0" collapsedLevelsAreSubtotals="1" fieldPosition="0">
          <references count="3">
            <reference field="4294967294" count="1" selected="0">
              <x v="0"/>
            </reference>
            <reference field="6" count="10" selected="0">
              <x v="0"/>
              <x v="1"/>
              <x v="2"/>
              <x v="3"/>
              <x v="4"/>
              <x v="5"/>
              <x v="6"/>
              <x v="7"/>
              <x v="8"/>
              <x v="9"/>
            </reference>
            <reference field="63" count="3" selected="0">
              <x v="0"/>
              <x v="2"/>
              <x v="3"/>
            </reference>
          </references>
        </pivotArea>
      </pivotAreas>
    </conditionalFormat>
  </conditionalFormats>
  <chartFormats count="34">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7" format="0" series="1">
      <pivotArea type="data" outline="0" fieldPosition="0">
        <references count="2">
          <reference field="4294967294" count="1" selected="0">
            <x v="0"/>
          </reference>
          <reference field="63" count="1" selected="0">
            <x v="0"/>
          </reference>
        </references>
      </pivotArea>
    </chartFormat>
    <chartFormat chart="17" format="1" series="1">
      <pivotArea type="data" outline="0" fieldPosition="0">
        <references count="2">
          <reference field="4294967294" count="1" selected="0">
            <x v="0"/>
          </reference>
          <reference field="63" count="1" selected="0">
            <x v="2"/>
          </reference>
        </references>
      </pivotArea>
    </chartFormat>
    <chartFormat chart="17" format="2" series="1">
      <pivotArea type="data" outline="0" fieldPosition="0">
        <references count="2">
          <reference field="4294967294" count="1" selected="0">
            <x v="0"/>
          </reference>
          <reference field="63" count="1" selected="0">
            <x v="3"/>
          </reference>
        </references>
      </pivotArea>
    </chartFormat>
    <chartFormat chart="18" format="3" series="1">
      <pivotArea type="data" outline="0" fieldPosition="0">
        <references count="2">
          <reference field="4294967294" count="1" selected="0">
            <x v="0"/>
          </reference>
          <reference field="63" count="1" selected="0">
            <x v="0"/>
          </reference>
        </references>
      </pivotArea>
    </chartFormat>
    <chartFormat chart="18" format="4" series="1">
      <pivotArea type="data" outline="0" fieldPosition="0">
        <references count="2">
          <reference field="4294967294" count="1" selected="0">
            <x v="0"/>
          </reference>
          <reference field="63" count="1" selected="0">
            <x v="2"/>
          </reference>
        </references>
      </pivotArea>
    </chartFormat>
    <chartFormat chart="18" format="5" series="1">
      <pivotArea type="data" outline="0" fieldPosition="0">
        <references count="2">
          <reference field="4294967294" count="1" selected="0">
            <x v="0"/>
          </reference>
          <reference field="63" count="1" selected="0">
            <x v="3"/>
          </reference>
        </references>
      </pivotArea>
    </chartFormat>
    <chartFormat chart="19" format="6" series="1">
      <pivotArea type="data" outline="0" fieldPosition="0">
        <references count="2">
          <reference field="4294967294" count="1" selected="0">
            <x v="0"/>
          </reference>
          <reference field="63" count="1" selected="0">
            <x v="0"/>
          </reference>
        </references>
      </pivotArea>
    </chartFormat>
    <chartFormat chart="19" format="7" series="1">
      <pivotArea type="data" outline="0" fieldPosition="0">
        <references count="2">
          <reference field="4294967294" count="1" selected="0">
            <x v="0"/>
          </reference>
          <reference field="63" count="1" selected="0">
            <x v="2"/>
          </reference>
        </references>
      </pivotArea>
    </chartFormat>
    <chartFormat chart="19" format="8" series="1">
      <pivotArea type="data" outline="0" fieldPosition="0">
        <references count="2">
          <reference field="4294967294" count="1" selected="0">
            <x v="0"/>
          </reference>
          <reference field="63" count="1" selected="0">
            <x v="3"/>
          </reference>
        </references>
      </pivotArea>
    </chartFormat>
    <chartFormat chart="20" format="14" series="1">
      <pivotArea type="data" outline="0" fieldPosition="0">
        <references count="2">
          <reference field="4294967294" count="1" selected="0">
            <x v="0"/>
          </reference>
          <reference field="63" count="1" selected="0">
            <x v="0"/>
          </reference>
        </references>
      </pivotArea>
    </chartFormat>
    <chartFormat chart="20" format="15" series="1">
      <pivotArea type="data" outline="0" fieldPosition="0">
        <references count="2">
          <reference field="4294967294" count="1" selected="0">
            <x v="0"/>
          </reference>
          <reference field="63" count="1" selected="0">
            <x v="2"/>
          </reference>
        </references>
      </pivotArea>
    </chartFormat>
    <chartFormat chart="20" format="16" series="1">
      <pivotArea type="data" outline="0" fieldPosition="0">
        <references count="2">
          <reference field="4294967294" count="1" selected="0">
            <x v="0"/>
          </reference>
          <reference field="63" count="1" selected="0">
            <x v="3"/>
          </reference>
        </references>
      </pivotArea>
    </chartFormat>
    <chartFormat chart="20" format="17">
      <pivotArea type="data" outline="0" fieldPosition="0">
        <references count="3">
          <reference field="4294967294" count="1" selected="0">
            <x v="0"/>
          </reference>
          <reference field="6" count="1" selected="0">
            <x v="0"/>
          </reference>
          <reference field="63" count="1" selected="0">
            <x v="2"/>
          </reference>
        </references>
      </pivotArea>
    </chartFormat>
    <chartFormat chart="20" format="18">
      <pivotArea type="data" outline="0" fieldPosition="0">
        <references count="3">
          <reference field="4294967294" count="1" selected="0">
            <x v="0"/>
          </reference>
          <reference field="6" count="1" selected="0">
            <x v="8"/>
          </reference>
          <reference field="63" count="1" selected="0">
            <x v="3"/>
          </reference>
        </references>
      </pivotArea>
    </chartFormat>
    <chartFormat chart="20" format="19">
      <pivotArea type="data" outline="0" fieldPosition="0">
        <references count="3">
          <reference field="4294967294" count="1" selected="0">
            <x v="0"/>
          </reference>
          <reference field="6" count="1" selected="0">
            <x v="9"/>
          </reference>
          <reference field="63" count="1" selected="0">
            <x v="3"/>
          </reference>
        </references>
      </pivotArea>
    </chartFormat>
    <chartFormat chart="20" format="20">
      <pivotArea type="data" outline="0" fieldPosition="0">
        <references count="3">
          <reference field="4294967294" count="1" selected="0">
            <x v="0"/>
          </reference>
          <reference field="6" count="1" selected="0">
            <x v="8"/>
          </reference>
          <reference field="63"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89F80A-8A4D-4E02-82FE-FEBDCC083C6A}" name="PivotTable3"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20:E24"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4">
    <i>
      <x/>
    </i>
    <i>
      <x v="3"/>
    </i>
    <i>
      <x v="4"/>
    </i>
    <i t="grand">
      <x/>
    </i>
  </colItems>
  <dataFields count="1">
    <dataField name="Count of S.No." fld="0" subtotal="count" baseField="6" baseItem="0"/>
  </dataFields>
  <chartFormats count="16">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2">
          <reference field="4294967294" count="1" selected="0">
            <x v="0"/>
          </reference>
          <reference field="63" count="1" selected="0">
            <x v="4"/>
          </reference>
        </references>
      </pivotArea>
    </chartFormat>
    <chartFormat chart="9" format="7" series="1">
      <pivotArea type="data" outline="0" fieldPosition="0">
        <references count="2">
          <reference field="4294967294" count="1" selected="0">
            <x v="0"/>
          </reference>
          <reference field="63" count="1" selected="0">
            <x v="0"/>
          </reference>
        </references>
      </pivotArea>
    </chartFormat>
    <chartFormat chart="9" format="8" series="1">
      <pivotArea type="data" outline="0" fieldPosition="0">
        <references count="2">
          <reference field="4294967294" count="1" selected="0">
            <x v="0"/>
          </reference>
          <reference field="63" count="1" selected="0">
            <x v="3"/>
          </reference>
        </references>
      </pivotArea>
    </chartFormat>
    <chartFormat chart="3" format="2" series="1">
      <pivotArea type="data" outline="0" fieldPosition="0">
        <references count="2">
          <reference field="4294967294" count="1" selected="0">
            <x v="0"/>
          </reference>
          <reference field="63" count="1" selected="0">
            <x v="4"/>
          </reference>
        </references>
      </pivotArea>
    </chartFormat>
    <chartFormat chart="3" format="3" series="1">
      <pivotArea type="data" outline="0" fieldPosition="0">
        <references count="2">
          <reference field="4294967294" count="1" selected="0">
            <x v="0"/>
          </reference>
          <reference field="63" count="1" selected="0">
            <x v="0"/>
          </reference>
        </references>
      </pivotArea>
    </chartFormat>
    <chartFormat chart="3" format="4" series="1">
      <pivotArea type="data" outline="0" fieldPosition="0">
        <references count="2">
          <reference field="4294967294" count="1" selected="0">
            <x v="0"/>
          </reference>
          <reference field="63" count="1" selected="0">
            <x v="3"/>
          </reference>
        </references>
      </pivotArea>
    </chartFormat>
    <chartFormat chart="10" format="9" series="1">
      <pivotArea type="data" outline="0" fieldPosition="0">
        <references count="2">
          <reference field="4294967294" count="1" selected="0">
            <x v="0"/>
          </reference>
          <reference field="63" count="1" selected="0">
            <x v="0"/>
          </reference>
        </references>
      </pivotArea>
    </chartFormat>
    <chartFormat chart="10" format="10" series="1">
      <pivotArea type="data" outline="0" fieldPosition="0">
        <references count="2">
          <reference field="4294967294" count="1" selected="0">
            <x v="0"/>
          </reference>
          <reference field="63" count="1" selected="0">
            <x v="3"/>
          </reference>
        </references>
      </pivotArea>
    </chartFormat>
    <chartFormat chart="10" format="11" series="1">
      <pivotArea type="data" outline="0" fieldPosition="0">
        <references count="2">
          <reference field="4294967294" count="1" selected="0">
            <x v="0"/>
          </reference>
          <reference field="63" count="1" selected="0">
            <x v="4"/>
          </reference>
        </references>
      </pivotArea>
    </chartFormat>
    <chartFormat chart="11" format="12" series="1">
      <pivotArea type="data" outline="0" fieldPosition="0">
        <references count="2">
          <reference field="4294967294" count="1" selected="0">
            <x v="0"/>
          </reference>
          <reference field="63" count="1" selected="0">
            <x v="0"/>
          </reference>
        </references>
      </pivotArea>
    </chartFormat>
    <chartFormat chart="11" format="13" series="1">
      <pivotArea type="data" outline="0" fieldPosition="0">
        <references count="2">
          <reference field="4294967294" count="1" selected="0">
            <x v="0"/>
          </reference>
          <reference field="63" count="1" selected="0">
            <x v="3"/>
          </reference>
        </references>
      </pivotArea>
    </chartFormat>
    <chartFormat chart="11" format="14" series="1">
      <pivotArea type="data" outline="0" fieldPosition="0">
        <references count="2">
          <reference field="4294967294" count="1" selected="0">
            <x v="0"/>
          </reference>
          <reference field="6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14528E1-19E3-4993-9E3B-C67283AA55FC}" name="PivotTable2"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F15" firstHeaderRow="1" firstDataRow="2" firstDataCol="1"/>
  <pivotFields count="87">
    <pivotField dataField="1" showAll="0"/>
    <pivotField showAll="0"/>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Fields count="1">
    <field x="63"/>
  </colFields>
  <colItems count="5">
    <i>
      <x/>
    </i>
    <i>
      <x v="2"/>
    </i>
    <i>
      <x v="3"/>
    </i>
    <i>
      <x v="4"/>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51A525C-239A-4443-9F20-0B418D4E5101}" name="PivotTable1"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C7"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x="1"/>
        <item h="1" x="3"/>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2">
    <i>
      <x/>
    </i>
    <i t="grand">
      <x/>
    </i>
  </colItems>
  <dataFields count="1">
    <dataField name="Count of S.No."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CE1C988-E455-4BC4-9043-F82AD5C66A1A}"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rowPageCount="1" colPageCount="1"/>
  <pivotFields count="9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2">
        <item x="0"/>
        <item x="1"/>
        <item x="2"/>
        <item x="3"/>
        <item x="4"/>
        <item x="5"/>
        <item x="6"/>
        <item x="7"/>
        <item x="8"/>
        <item x="9"/>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5">
        <item x="0"/>
        <item h="1" x="1"/>
        <item x="3"/>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17">
        <item x="0"/>
        <item x="1"/>
        <item x="2"/>
        <item x="3"/>
        <item x="4"/>
        <item x="5"/>
        <item x="6"/>
        <item x="7"/>
        <item x="8"/>
        <item x="9"/>
        <item x="10"/>
        <item x="11"/>
        <item x="12"/>
        <item x="13"/>
        <item x="14"/>
        <item x="15"/>
        <item x="16"/>
      </items>
    </pivotField>
  </pivotFields>
  <rowFields count="1">
    <field x="43"/>
  </rowFields>
  <rowItems count="4">
    <i>
      <x/>
    </i>
    <i>
      <x v="1"/>
    </i>
    <i>
      <x v="2"/>
    </i>
    <i t="grand">
      <x/>
    </i>
  </rowItems>
  <colItems count="1">
    <i/>
  </colItems>
  <pageFields count="1">
    <pageField fld="63" hier="-1"/>
  </pageFields>
  <dataFields count="1">
    <dataField name="Count of S.No." fld="0" subtotal="count" baseField="4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28382DB-48A0-4AB7-AA95-ADC44E85D7F3}" name="PivotTable2" cacheId="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B4:E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3"/>
        <item x="10"/>
        <item x="0"/>
        <item x="3"/>
        <item x="7"/>
        <item x="1"/>
        <item x="6"/>
        <item x="9"/>
      </items>
    </pivotField>
    <pivotField compact="0" outline="0" showAll="0"/>
    <pivotField compact="0" outline="0" showAll="0"/>
    <pivotField compact="0" outline="0" multipleItemSelectionAllowed="1"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5"/>
  </colFields>
  <colItems count="3">
    <i>
      <x/>
    </i>
    <i>
      <x v="1"/>
    </i>
    <i t="grand">
      <x/>
    </i>
  </colItems>
  <pageFields count="1">
    <pageField fld="63" hier="-1"/>
  </pageFields>
  <dataFields count="1">
    <dataField name="Count of Unique ID" fld="1" subtotal="count" baseField="0" baseItem="0"/>
  </dataFields>
  <chartFormats count="2">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99A2E6C-7338-41C6-BE59-325E64E757C6}" name="PivotTable42" cacheId="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B29:C40"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compact="0" outline="0" showAll="0">
      <items count="3">
        <item x="1"/>
        <item x="0"/>
        <item t="default"/>
      </items>
    </pivotField>
    <pivotField compact="0" outline="0" multipleItemSelectionAllowed="1" showAll="0"/>
    <pivotField axis="axisRow" compact="0" outline="0" showAll="0">
      <items count="12">
        <item x="2"/>
        <item x="3"/>
        <item x="0"/>
        <item x="1"/>
        <item x="8"/>
        <item x="10"/>
        <item x="5"/>
        <item x="4"/>
        <item x="7"/>
        <item x="9"/>
        <item x="6"/>
        <item t="default"/>
      </items>
    </pivotField>
    <pivotField compact="0" outline="0" showAll="0" defaultSubtotal="0">
      <items count="14">
        <item x="8"/>
        <item x="12"/>
        <item x="4"/>
        <item x="11"/>
        <item x="2"/>
        <item x="5"/>
        <item x="13"/>
        <item x="10"/>
        <item x="0"/>
        <item x="3"/>
        <item x="7"/>
        <item x="1"/>
        <item x="6"/>
        <item x="9"/>
      </items>
    </pivotField>
    <pivotField compact="0" outline="0" showAll="0"/>
    <pivotField compact="0" outline="0" showAll="0"/>
    <pivotField compact="0" outline="0" multipleItemSelectionAllowed="1"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7"/>
  </rowFields>
  <rowItems count="11">
    <i>
      <x/>
    </i>
    <i>
      <x v="1"/>
    </i>
    <i>
      <x v="2"/>
    </i>
    <i>
      <x v="3"/>
    </i>
    <i>
      <x v="4"/>
    </i>
    <i>
      <x v="5"/>
    </i>
    <i>
      <x v="6"/>
    </i>
    <i>
      <x v="7"/>
    </i>
    <i>
      <x v="8"/>
    </i>
    <i>
      <x v="9"/>
    </i>
    <i t="grand">
      <x/>
    </i>
  </rowItems>
  <colItems count="1">
    <i/>
  </colItems>
  <pageFields count="1">
    <pageField fld="63" hier="-1"/>
  </pageFields>
  <dataFields count="1">
    <dataField name="Count of Unique ID" fld="1" subtotal="count" baseField="0" baseItem="0"/>
  </dataFields>
  <chartFormats count="1">
    <chartFormat chart="1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0FCCF8B-1E95-4BDF-91E7-CA4EAF70B981}" name="PivotTable9"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E48:H6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showAll="0"/>
    <pivotField compact="0" outline="0" showAll="0"/>
    <pivotField axis="axisRow" compact="0" outline="0" showAll="0">
      <items count="15">
        <item x="8"/>
        <item x="12"/>
        <item x="4"/>
        <item x="11"/>
        <item x="2"/>
        <item x="5"/>
        <item x="13"/>
        <item x="10"/>
        <item x="0"/>
        <item x="3"/>
        <item x="7"/>
        <item x="1"/>
        <item x="6"/>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4">
        <item h="1" x="2"/>
        <item x="1"/>
        <item h="1"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2">
    <i>
      <x v="1"/>
    </i>
    <i>
      <x v="2"/>
    </i>
    <i>
      <x v="3"/>
    </i>
    <i>
      <x v="4"/>
    </i>
    <i>
      <x v="5"/>
    </i>
    <i>
      <x v="7"/>
    </i>
    <i>
      <x v="8"/>
    </i>
    <i>
      <x v="9"/>
    </i>
    <i>
      <x v="10"/>
    </i>
    <i>
      <x v="11"/>
    </i>
    <i>
      <x v="12"/>
    </i>
    <i t="grand">
      <x/>
    </i>
  </rowItems>
  <colFields count="1">
    <field x="5"/>
  </colFields>
  <colItems count="3">
    <i>
      <x/>
    </i>
    <i>
      <x v="1"/>
    </i>
    <i t="grand">
      <x/>
    </i>
  </colItems>
  <pageFields count="1">
    <pageField fld="43" hier="-1"/>
  </pageFields>
  <dataFields count="1">
    <dataField name="Count of S.No." fld="0" subtotal="count"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0"/>
          </reference>
        </references>
      </pivotArea>
    </chartFormat>
    <chartFormat chart="3" format="3"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FBDA254-4548-4AF4-9053-1088451D9A13}" name="PivotTable8" cacheId="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E26:H4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0"/>
        <item x="0"/>
        <item x="3"/>
        <item x="7"/>
        <item x="1"/>
        <item x="6"/>
        <item x="9"/>
        <item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5"/>
  </colFields>
  <colItems count="3">
    <i>
      <x/>
    </i>
    <i>
      <x v="1"/>
    </i>
    <i t="grand">
      <x/>
    </i>
  </colItems>
  <pageFields count="1">
    <pageField fld="63" hier="-1"/>
  </pageFields>
  <dataFields count="1">
    <dataField name="Count of S.No." fld="0" subtotal="count" baseField="8" baseItem="0"/>
  </dataFields>
  <chartFormats count="6">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6" format="2" series="1">
      <pivotArea type="data" outline="0" fieldPosition="0">
        <references count="2">
          <reference field="4294967294" count="1" selected="0">
            <x v="0"/>
          </reference>
          <reference field="5" count="1" selected="0">
            <x v="0"/>
          </reference>
        </references>
      </pivotArea>
    </chartFormat>
    <chartFormat chart="16" format="3" series="1">
      <pivotArea type="data" outline="0" fieldPosition="0">
        <references count="2">
          <reference field="4294967294" count="1" selected="0">
            <x v="0"/>
          </reference>
          <reference field="5" count="1" selected="0">
            <x v="1"/>
          </reference>
        </references>
      </pivotArea>
    </chartFormat>
    <chartFormat chart="17" format="4" series="1">
      <pivotArea type="data" outline="0" fieldPosition="0">
        <references count="2">
          <reference field="4294967294" count="1" selected="0">
            <x v="0"/>
          </reference>
          <reference field="5" count="1" selected="0">
            <x v="0"/>
          </reference>
        </references>
      </pivotArea>
    </chartFormat>
    <chartFormat chart="17"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CE9C960-5391-4ADD-8B8B-A9EC1CA9DCFE}" name="PivotTable7" cacheId="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6">
  <location ref="E4:I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sortType="ascending" defaultSubtotal="0">
      <items count="14">
        <item x="8"/>
        <item x="12"/>
        <item x="4"/>
        <item x="11"/>
        <item x="2"/>
        <item x="5"/>
        <item x="13"/>
        <item x="10"/>
        <item x="0"/>
        <item x="3"/>
        <item x="7"/>
        <item x="1"/>
        <item x="6"/>
        <item x="9"/>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4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 chart="14" format="0" series="1">
      <pivotArea type="data" outline="0" fieldPosition="0">
        <references count="2">
          <reference field="4294967294" count="1" selected="0">
            <x v="0"/>
          </reference>
          <reference field="63" count="1" selected="0">
            <x v="0"/>
          </reference>
        </references>
      </pivotArea>
    </chartFormat>
    <chartFormat chart="14" format="1" series="1">
      <pivotArea type="data" outline="0" fieldPosition="0">
        <references count="2">
          <reference field="4294967294" count="1" selected="0">
            <x v="0"/>
          </reference>
          <reference field="63" count="1" selected="0">
            <x v="2"/>
          </reference>
        </references>
      </pivotArea>
    </chartFormat>
    <chartFormat chart="14" format="2" series="1">
      <pivotArea type="data" outline="0" fieldPosition="0">
        <references count="2">
          <reference field="4294967294" count="1" selected="0">
            <x v="0"/>
          </reference>
          <reference field="63" count="1" selected="0">
            <x v="3"/>
          </reference>
        </references>
      </pivotArea>
    </chartFormat>
    <chartFormat chart="17" format="3" series="1">
      <pivotArea type="data" outline="0" fieldPosition="0">
        <references count="2">
          <reference field="4294967294" count="1" selected="0">
            <x v="0"/>
          </reference>
          <reference field="63" count="1" selected="0">
            <x v="0"/>
          </reference>
        </references>
      </pivotArea>
    </chartFormat>
    <chartFormat chart="17" format="4" series="1">
      <pivotArea type="data" outline="0" fieldPosition="0">
        <references count="2">
          <reference field="4294967294" count="1" selected="0">
            <x v="0"/>
          </reference>
          <reference field="63" count="1" selected="0">
            <x v="2"/>
          </reference>
        </references>
      </pivotArea>
    </chartFormat>
    <chartFormat chart="17" format="5" series="1">
      <pivotArea type="data" outline="0" fieldPosition="0">
        <references count="2">
          <reference field="4294967294" count="1" selected="0">
            <x v="0"/>
          </reference>
          <reference field="63" count="1" selected="0">
            <x v="3"/>
          </reference>
        </references>
      </pivotArea>
    </chartFormat>
    <chartFormat chart="18" format="6" series="1">
      <pivotArea type="data" outline="0" fieldPosition="0">
        <references count="2">
          <reference field="4294967294" count="1" selected="0">
            <x v="0"/>
          </reference>
          <reference field="63" count="1" selected="0">
            <x v="0"/>
          </reference>
        </references>
      </pivotArea>
    </chartFormat>
    <chartFormat chart="18" format="7" series="1">
      <pivotArea type="data" outline="0" fieldPosition="0">
        <references count="2">
          <reference field="4294967294" count="1" selected="0">
            <x v="0"/>
          </reference>
          <reference field="63" count="1" selected="0">
            <x v="2"/>
          </reference>
        </references>
      </pivotArea>
    </chartFormat>
    <chartFormat chart="18" format="8" series="1">
      <pivotArea type="data" outline="0" fieldPosition="0">
        <references count="2">
          <reference field="4294967294" count="1" selected="0">
            <x v="0"/>
          </reference>
          <reference field="63" count="1" selected="0">
            <x v="3"/>
          </reference>
        </references>
      </pivotArea>
    </chartFormat>
    <chartFormat chart="19" format="3" series="1">
      <pivotArea type="data" outline="0" fieldPosition="0">
        <references count="2">
          <reference field="4294967294" count="1" selected="0">
            <x v="0"/>
          </reference>
          <reference field="63" count="1" selected="0">
            <x v="0"/>
          </reference>
        </references>
      </pivotArea>
    </chartFormat>
    <chartFormat chart="19" format="4" series="1">
      <pivotArea type="data" outline="0" fieldPosition="0">
        <references count="2">
          <reference field="4294967294" count="1" selected="0">
            <x v="0"/>
          </reference>
          <reference field="63" count="1" selected="0">
            <x v="2"/>
          </reference>
        </references>
      </pivotArea>
    </chartFormat>
    <chartFormat chart="19" format="5" series="1">
      <pivotArea type="data" outline="0" fieldPosition="0">
        <references count="2">
          <reference field="4294967294" count="1" selected="0">
            <x v="0"/>
          </reference>
          <reference field="63" count="1" selected="0">
            <x v="3"/>
          </reference>
        </references>
      </pivotArea>
    </chartFormat>
    <chartFormat chart="20" format="6" series="1">
      <pivotArea type="data" outline="0" fieldPosition="0">
        <references count="2">
          <reference field="4294967294" count="1" selected="0">
            <x v="0"/>
          </reference>
          <reference field="63" count="1" selected="0">
            <x v="0"/>
          </reference>
        </references>
      </pivotArea>
    </chartFormat>
    <chartFormat chart="20" format="7" series="1">
      <pivotArea type="data" outline="0" fieldPosition="0">
        <references count="2">
          <reference field="4294967294" count="1" selected="0">
            <x v="0"/>
          </reference>
          <reference field="63" count="1" selected="0">
            <x v="2"/>
          </reference>
        </references>
      </pivotArea>
    </chartFormat>
    <chartFormat chart="20" format="8" series="1">
      <pivotArea type="data" outline="0" fieldPosition="0">
        <references count="2">
          <reference field="4294967294" count="1" selected="0">
            <x v="0"/>
          </reference>
          <reference field="63" count="1" selected="0">
            <x v="3"/>
          </reference>
        </references>
      </pivotArea>
    </chartFormat>
    <chartFormat chart="21" format="9" series="1">
      <pivotArea type="data" outline="0" fieldPosition="0">
        <references count="2">
          <reference field="4294967294" count="1" selected="0">
            <x v="0"/>
          </reference>
          <reference field="63" count="1" selected="0">
            <x v="0"/>
          </reference>
        </references>
      </pivotArea>
    </chartFormat>
    <chartFormat chart="21" format="10" series="1">
      <pivotArea type="data" outline="0" fieldPosition="0">
        <references count="2">
          <reference field="4294967294" count="1" selected="0">
            <x v="0"/>
          </reference>
          <reference field="63" count="1" selected="0">
            <x v="2"/>
          </reference>
        </references>
      </pivotArea>
    </chartFormat>
    <chartFormat chart="21" format="11" series="1">
      <pivotArea type="data" outline="0" fieldPosition="0">
        <references count="2">
          <reference field="4294967294" count="1" selected="0">
            <x v="0"/>
          </reference>
          <reference field="63" count="1" selected="0">
            <x v="3"/>
          </reference>
        </references>
      </pivotArea>
    </chartFormat>
    <chartFormat chart="22" format="12" series="1">
      <pivotArea type="data" outline="0" fieldPosition="0">
        <references count="2">
          <reference field="4294967294" count="1" selected="0">
            <x v="0"/>
          </reference>
          <reference field="63" count="1" selected="0">
            <x v="0"/>
          </reference>
        </references>
      </pivotArea>
    </chartFormat>
    <chartFormat chart="22" format="13" series="1">
      <pivotArea type="data" outline="0" fieldPosition="0">
        <references count="2">
          <reference field="4294967294" count="1" selected="0">
            <x v="0"/>
          </reference>
          <reference field="63" count="1" selected="0">
            <x v="2"/>
          </reference>
        </references>
      </pivotArea>
    </chartFormat>
    <chartFormat chart="22" format="14" series="1">
      <pivotArea type="data" outline="0" fieldPosition="0">
        <references count="2">
          <reference field="4294967294" count="1" selected="0">
            <x v="0"/>
          </reference>
          <reference field="63" count="1" selected="0">
            <x v="3"/>
          </reference>
        </references>
      </pivotArea>
    </chartFormat>
    <chartFormat chart="23" format="15" series="1">
      <pivotArea type="data" outline="0" fieldPosition="0">
        <references count="2">
          <reference field="4294967294" count="1" selected="0">
            <x v="0"/>
          </reference>
          <reference field="63" count="1" selected="0">
            <x v="0"/>
          </reference>
        </references>
      </pivotArea>
    </chartFormat>
    <chartFormat chart="23" format="16" series="1">
      <pivotArea type="data" outline="0" fieldPosition="0">
        <references count="2">
          <reference field="4294967294" count="1" selected="0">
            <x v="0"/>
          </reference>
          <reference field="63" count="1" selected="0">
            <x v="2"/>
          </reference>
        </references>
      </pivotArea>
    </chartFormat>
    <chartFormat chart="23" format="17" series="1">
      <pivotArea type="data" outline="0" fieldPosition="0">
        <references count="2">
          <reference field="4294967294" count="1" selected="0">
            <x v="0"/>
          </reference>
          <reference field="63" count="1" selected="0">
            <x v="3"/>
          </reference>
        </references>
      </pivotArea>
    </chartFormat>
    <chartFormat chart="24" format="18" series="1">
      <pivotArea type="data" outline="0" fieldPosition="0">
        <references count="2">
          <reference field="4294967294" count="1" selected="0">
            <x v="0"/>
          </reference>
          <reference field="63" count="1" selected="0">
            <x v="0"/>
          </reference>
        </references>
      </pivotArea>
    </chartFormat>
    <chartFormat chart="24" format="19" series="1">
      <pivotArea type="data" outline="0" fieldPosition="0">
        <references count="2">
          <reference field="4294967294" count="1" selected="0">
            <x v="0"/>
          </reference>
          <reference field="63" count="1" selected="0">
            <x v="2"/>
          </reference>
        </references>
      </pivotArea>
    </chartFormat>
    <chartFormat chart="24" format="2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DE6260-92D1-47F1-B40E-F349FADE9D43}" name="PivotTable5" cacheId="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8">
  <location ref="M4:N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30">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5" count="1" selected="0">
            <x v="0"/>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5" count="1" selected="0">
            <x v="0"/>
          </reference>
        </references>
      </pivotArea>
    </chartFormat>
    <chartFormat chart="24" format="7">
      <pivotArea type="data" outline="0" fieldPosition="0">
        <references count="2">
          <reference field="4294967294" count="1" selected="0">
            <x v="0"/>
          </reference>
          <reference field="5"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5" count="1" selected="0">
            <x v="0"/>
          </reference>
        </references>
      </pivotArea>
    </chartFormat>
    <chartFormat chart="25" format="10">
      <pivotArea type="data" outline="0" fieldPosition="0">
        <references count="2">
          <reference field="4294967294" count="1" selected="0">
            <x v="0"/>
          </reference>
          <reference field="5" count="1" selected="0">
            <x v="1"/>
          </reference>
        </references>
      </pivotArea>
    </chartFormat>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5" count="1" selected="0">
            <x v="0"/>
          </reference>
        </references>
      </pivotArea>
    </chartFormat>
    <chartFormat chart="26" format="16">
      <pivotArea type="data" outline="0" fieldPosition="0">
        <references count="2">
          <reference field="4294967294" count="1" selected="0">
            <x v="0"/>
          </reference>
          <reference field="5" count="1" selected="0">
            <x v="1"/>
          </reference>
        </references>
      </pivotArea>
    </chartFormat>
    <chartFormat chart="21"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C61CAE-7E62-4AFB-A086-9144F2C7BC8C}" name="PivotTable3" cacheId="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24:J3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axis="axisRow" compact="0" outline="0" showAll="0">
      <items count="12">
        <item x="2"/>
        <item x="3"/>
        <item x="0"/>
        <item x="1"/>
        <item x="8"/>
        <item x="10"/>
        <item x="5"/>
        <item x="4"/>
        <item x="7"/>
        <item x="9"/>
        <item x="6"/>
        <item t="default"/>
      </items>
    </pivotField>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7"/>
  </rowFields>
  <rowItems count="11">
    <i>
      <x/>
    </i>
    <i>
      <x v="1"/>
    </i>
    <i>
      <x v="2"/>
    </i>
    <i>
      <x v="3"/>
    </i>
    <i>
      <x v="4"/>
    </i>
    <i>
      <x v="5"/>
    </i>
    <i>
      <x v="6"/>
    </i>
    <i>
      <x v="7"/>
    </i>
    <i>
      <x v="8"/>
    </i>
    <i>
      <x v="9"/>
    </i>
    <i t="grand">
      <x/>
    </i>
  </rowItems>
  <colFields count="1">
    <field x="5"/>
  </colFields>
  <colItems count="3">
    <i>
      <x/>
    </i>
    <i>
      <x v="1"/>
    </i>
    <i t="grand">
      <x/>
    </i>
  </colItems>
  <pageFields count="1">
    <pageField fld="63"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528B09-3119-4B77-82E6-C757EC36BED9}" name="PivotTable6" cacheId="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O4:P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h="1" x="3"/>
        <item h="1"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6">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8" format="0" series="1">
      <pivotArea type="data" outline="0" fieldPosition="0">
        <references count="2">
          <reference field="4294967294" count="1" selected="0">
            <x v="0"/>
          </reference>
          <reference field="5" count="1" selected="0">
            <x v="0"/>
          </reference>
        </references>
      </pivotArea>
    </chartFormat>
    <chartFormat chart="18"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1">
          <reference field="4294967294" count="1" selected="0">
            <x v="0"/>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5" count="1" selected="0">
            <x v="0"/>
          </reference>
        </references>
      </pivotArea>
    </chartFormat>
    <chartFormat chart="21" format="12">
      <pivotArea type="data" outline="0" fieldPosition="0">
        <references count="2">
          <reference field="4294967294" count="1" selected="0">
            <x v="0"/>
          </reference>
          <reference field="5" count="1" selected="0">
            <x v="1"/>
          </reference>
        </references>
      </pivotArea>
    </chartFormat>
    <chartFormat chart="18" format="4">
      <pivotArea type="data" outline="0" fieldPosition="0">
        <references count="2">
          <reference field="4294967294" count="1" selected="0">
            <x v="0"/>
          </reference>
          <reference field="5" count="1" selected="0">
            <x v="0"/>
          </reference>
        </references>
      </pivotArea>
    </chartFormat>
    <chartFormat chart="18" format="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348FA1-42E2-41F2-AA33-0C7399A7442D}" name="PivotTable13" cacheId="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48:K61"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9">
    <chartFormat chart="0" format="0" series="1">
      <pivotArea type="data" outline="0" fieldPosition="0">
        <references count="2">
          <reference field="4294967294" count="1" selected="0">
            <x v="0"/>
          </reference>
          <reference field="63" count="1" selected="0">
            <x v="0"/>
          </reference>
        </references>
      </pivotArea>
    </chartFormat>
    <chartFormat chart="0" format="1" series="1">
      <pivotArea type="data" outline="0" fieldPosition="0">
        <references count="2">
          <reference field="4294967294" count="1" selected="0">
            <x v="0"/>
          </reference>
          <reference field="63" count="1" selected="0">
            <x v="2"/>
          </reference>
        </references>
      </pivotArea>
    </chartFormat>
    <chartFormat chart="3" format="4" series="1">
      <pivotArea type="data" outline="0" fieldPosition="0">
        <references count="2">
          <reference field="4294967294" count="1" selected="0">
            <x v="0"/>
          </reference>
          <reference field="63" count="1" selected="0">
            <x v="0"/>
          </reference>
        </references>
      </pivotArea>
    </chartFormat>
    <chartFormat chart="3" format="5" series="1">
      <pivotArea type="data" outline="0" fieldPosition="0">
        <references count="2">
          <reference field="4294967294" count="1" selected="0">
            <x v="0"/>
          </reference>
          <reference field="63" count="1" selected="0">
            <x v="2"/>
          </reference>
        </references>
      </pivotArea>
    </chartFormat>
    <chartFormat chart="4" format="6" series="1">
      <pivotArea type="data" outline="0" fieldPosition="0">
        <references count="2">
          <reference field="4294967294" count="1" selected="0">
            <x v="0"/>
          </reference>
          <reference field="63" count="1" selected="0">
            <x v="0"/>
          </reference>
        </references>
      </pivotArea>
    </chartFormat>
    <chartFormat chart="4" format="7" series="1">
      <pivotArea type="data" outline="0" fieldPosition="0">
        <references count="2">
          <reference field="4294967294" count="1" selected="0">
            <x v="0"/>
          </reference>
          <reference field="63" count="1" selected="0">
            <x v="2"/>
          </reference>
        </references>
      </pivotArea>
    </chartFormat>
    <chartFormat chart="6" format="10" series="1">
      <pivotArea type="data" outline="0" fieldPosition="0">
        <references count="2">
          <reference field="4294967294" count="1" selected="0">
            <x v="0"/>
          </reference>
          <reference field="63" count="1" selected="0">
            <x v="0"/>
          </reference>
        </references>
      </pivotArea>
    </chartFormat>
    <chartFormat chart="6" format="11" series="1">
      <pivotArea type="data" outline="0" fieldPosition="0">
        <references count="2">
          <reference field="4294967294" count="1" selected="0">
            <x v="0"/>
          </reference>
          <reference field="63" count="1" selected="0">
            <x v="2"/>
          </reference>
        </references>
      </pivotArea>
    </chartFormat>
    <chartFormat chart="6" format="12"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B39928-9218-429B-B56E-FEE202658D8D}" name="PivotTable2" cacheId="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A4:E1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axis="axisRow" compact="0" outline="0" showAll="0" defaultSubtotal="0">
      <items count="11">
        <item x="9"/>
        <item x="2"/>
        <item x="7"/>
        <item x="1"/>
        <item x="0"/>
        <item x="6"/>
        <item x="5"/>
        <item x="4"/>
        <item x="3"/>
        <item x="8"/>
        <item m="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11"/>
  </rowFields>
  <rowItems count="11">
    <i>
      <x/>
    </i>
    <i>
      <x v="1"/>
    </i>
    <i>
      <x v="2"/>
    </i>
    <i>
      <x v="3"/>
    </i>
    <i>
      <x v="4"/>
    </i>
    <i>
      <x v="5"/>
    </i>
    <i>
      <x v="6"/>
    </i>
    <i>
      <x v="7"/>
    </i>
    <i>
      <x v="8"/>
    </i>
    <i>
      <x v="9"/>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6">
    <chartFormat chart="6" format="14" series="1">
      <pivotArea type="data" outline="0" fieldPosition="0">
        <references count="1">
          <reference field="63" count="1" selected="0">
            <x v="0"/>
          </reference>
        </references>
      </pivotArea>
    </chartFormat>
    <chartFormat chart="6" format="15" series="1">
      <pivotArea type="data" outline="0" fieldPosition="0">
        <references count="1">
          <reference field="63" count="1" selected="0">
            <x v="2"/>
          </reference>
        </references>
      </pivotArea>
    </chartFormat>
    <chartFormat chart="6" format="16" series="1">
      <pivotArea type="data" outline="0" fieldPosition="0">
        <references count="1">
          <reference field="63" count="1" selected="0">
            <x v="3"/>
          </reference>
        </references>
      </pivotArea>
    </chartFormat>
    <chartFormat chart="6" format="17" series="1">
      <pivotArea type="data" outline="0" fieldPosition="0">
        <references count="2">
          <reference field="4294967294" count="1" selected="0">
            <x v="0"/>
          </reference>
          <reference field="63" count="1" selected="0">
            <x v="0"/>
          </reference>
        </references>
      </pivotArea>
    </chartFormat>
    <chartFormat chart="6" format="18" series="1">
      <pivotArea type="data" outline="0" fieldPosition="0">
        <references count="2">
          <reference field="4294967294" count="1" selected="0">
            <x v="0"/>
          </reference>
          <reference field="63" count="1" selected="0">
            <x v="2"/>
          </reference>
        </references>
      </pivotArea>
    </chartFormat>
    <chartFormat chart="6" format="19"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043C64-93F6-47C0-8420-6A17EEDCC33B}" name="PivotTable1" cacheId="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G4:K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0"/>
        <item x="0"/>
        <item x="3"/>
        <item x="7"/>
        <item x="1"/>
        <item x="6"/>
        <item x="9"/>
        <item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63"/>
  </colFields>
  <colItems count="4">
    <i>
      <x/>
    </i>
    <i>
      <x v="2"/>
    </i>
    <i>
      <x v="3"/>
    </i>
    <i t="grand">
      <x/>
    </i>
  </colItems>
  <pageFields count="1">
    <pageField fld="5" hier="-1"/>
  </pageFields>
  <dataFields count="1">
    <dataField name="Count of Unique ID" fld="1" subtotal="count" baseField="0" baseItem="0"/>
  </dataFields>
  <conditionalFormats count="2">
    <conditionalFormat priority="5">
      <pivotAreas count="1">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 priority="1">
      <pivotAreas count="1">
        <pivotArea type="data" outline="0" collapsedLevelsAreSubtotals="1" fieldPosition="0">
          <references count="3">
            <reference field="4294967294" count="1" selected="0">
              <x v="0"/>
            </reference>
            <reference field="8" count="12" selected="0">
              <x v="0"/>
              <x v="1"/>
              <x v="2"/>
              <x v="3"/>
              <x v="4"/>
              <x v="5"/>
              <x v="6"/>
              <x v="7"/>
              <x v="8"/>
              <x v="9"/>
              <x v="10"/>
              <x v="11"/>
            </reference>
            <reference field="63" count="3" selected="0">
              <x v="0"/>
              <x v="2"/>
              <x v="3"/>
            </reference>
          </references>
        </pivotArea>
      </pivotAreas>
    </conditionalFormat>
  </conditionalFormat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5A7C3BA-0A4E-4ABF-8069-C7746B8B2DEE}" name="PivotTable4" cacheId="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7">
  <location ref="A23:E36"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18">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B8953F3-FC6F-4075-BF6E-91F194443C60}" name="PivotTable7" cacheId="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0">
  <location ref="A46:D5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1">
    <pageField fld="63" hier="-1"/>
  </pageFields>
  <dataFields count="1">
    <dataField name="Count of Unique ID" fld="1" subtotal="count" baseField="0" baseItem="0"/>
  </dataFields>
  <conditionalFormats count="1">
    <conditionalFormat priority="3">
      <pivotAreas count="1">
        <pivotArea type="data" outline="0" collapsedLevelsAreSubtotals="1" fieldPosition="0">
          <references count="2">
            <reference field="4294967294" count="1" selected="0">
              <x v="0"/>
            </reference>
            <reference field="6" count="10" selected="0">
              <x v="0"/>
              <x v="1"/>
              <x v="2"/>
              <x v="3"/>
              <x v="4"/>
              <x v="5"/>
              <x v="6"/>
              <x v="7"/>
              <x v="8"/>
              <x v="9"/>
            </reference>
          </references>
        </pivotArea>
      </pivotAreas>
    </conditionalFormat>
  </conditionalFormats>
  <chartFormats count="6">
    <chartFormat chart="17" format="0" series="1">
      <pivotArea type="data" outline="0" fieldPosition="0">
        <references count="2">
          <reference field="4294967294" count="1" selected="0">
            <x v="0"/>
          </reference>
          <reference field="5" count="1" selected="0">
            <x v="0"/>
          </reference>
        </references>
      </pivotArea>
    </chartFormat>
    <chartFormat chart="17"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2">
          <reference field="4294967294" count="1" selected="0">
            <x v="0"/>
          </reference>
          <reference field="5" count="1" selected="0">
            <x v="0"/>
          </reference>
        </references>
      </pivotArea>
    </chartFormat>
    <chartFormat chart="18" format="3" series="1">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2">
          <reference field="4294967294" count="1" selected="0">
            <x v="0"/>
          </reference>
          <reference field="5" count="1" selected="0">
            <x v="0"/>
          </reference>
        </references>
      </pivotArea>
    </chartFormat>
    <chartFormat chart="1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erminations" displayName="Terminations" ref="A1:J22" totalsRowShown="0" headerRowBorderDxfId="11" tableBorderDxfId="10">
  <autoFilter ref="A1:J22" xr:uid="{00000000-0009-0000-0100-000004000000}"/>
  <tableColumns count="10">
    <tableColumn id="1" xr3:uid="{00000000-0010-0000-0000-000001000000}" name="No." dataDxfId="9"/>
    <tableColumn id="2" xr3:uid="{00000000-0010-0000-0000-000002000000}" name="Name" dataDxfId="8"/>
    <tableColumn id="3" xr3:uid="{00000000-0010-0000-0000-000003000000}" name="Institution" dataDxfId="7"/>
    <tableColumn id="4" xr3:uid="{00000000-0010-0000-0000-000004000000}" name="Gender" dataDxfId="6"/>
    <tableColumn id="5" xr3:uid="{00000000-0010-0000-0000-000005000000}" name="Cohort" dataDxfId="5"/>
    <tableColumn id="6" xr3:uid="{00000000-0010-0000-0000-000006000000}" name="Suspension" dataDxfId="4"/>
    <tableColumn id="7" xr3:uid="{00000000-0010-0000-0000-000007000000}" name="Date of Termination" dataDxfId="3"/>
    <tableColumn id="8" xr3:uid="{00000000-0010-0000-0000-000008000000}" name="Year " dataDxfId="2"/>
    <tableColumn id="9" xr3:uid="{00000000-0010-0000-0000-000009000000}" name="Reason for Termination" dataDxfId="1"/>
    <tableColumn id="10" xr3:uid="{00000000-0010-0000-0000-00000A000000}" name="Detailed reason for termina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drawing" Target="../drawings/drawing2.xml"/><Relationship Id="rId4" Type="http://schemas.openxmlformats.org/officeDocument/2006/relationships/pivotTable" Target="../pivotTables/pivotTable5.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6.xml.rels><?xml version="1.0" encoding="UTF-8" standalone="yes"?>
<Relationships xmlns="http://schemas.openxmlformats.org/package/2006/relationships"><Relationship Id="rId26" Type="http://schemas.openxmlformats.org/officeDocument/2006/relationships/hyperlink" Target="http://orcid.org/0000-0002-7787-8597" TargetMode="External"/><Relationship Id="rId21" Type="http://schemas.openxmlformats.org/officeDocument/2006/relationships/hyperlink" Target="mailto:jmusasiah@cartafrica.org" TargetMode="External"/><Relationship Id="rId42" Type="http://schemas.openxmlformats.org/officeDocument/2006/relationships/hyperlink" Target="mailto:echisati@medcol.mw" TargetMode="External"/><Relationship Id="rId47" Type="http://schemas.openxmlformats.org/officeDocument/2006/relationships/hyperlink" Target="mailto:kadebayo@cartafrica.org" TargetMode="External"/><Relationship Id="rId63" Type="http://schemas.openxmlformats.org/officeDocument/2006/relationships/hyperlink" Target="mailto:magunbiade@cartafrica.org" TargetMode="External"/><Relationship Id="rId68" Type="http://schemas.openxmlformats.org/officeDocument/2006/relationships/hyperlink" Target="mailto:ropiyo@cartafrica.org" TargetMode="External"/><Relationship Id="rId84" Type="http://schemas.openxmlformats.org/officeDocument/2006/relationships/hyperlink" Target="mailto:funmitoabioye@yahoo.com" TargetMode="External"/><Relationship Id="rId89" Type="http://schemas.openxmlformats.org/officeDocument/2006/relationships/hyperlink" Target="mailto:banacele@yahoo.fr" TargetMode="External"/><Relationship Id="rId16" Type="http://schemas.openxmlformats.org/officeDocument/2006/relationships/hyperlink" Target="mailto:andietam@gmail.com" TargetMode="External"/><Relationship Id="rId11" Type="http://schemas.openxmlformats.org/officeDocument/2006/relationships/hyperlink" Target="mailto:ayoalonge@gmail.com" TargetMode="External"/><Relationship Id="rId32" Type="http://schemas.openxmlformats.org/officeDocument/2006/relationships/hyperlink" Target="mailto:slallaedward@ezintsha.org;" TargetMode="External"/><Relationship Id="rId37" Type="http://schemas.openxmlformats.org/officeDocument/2006/relationships/hyperlink" Target="mailto:skumwenda@cartafrica.org" TargetMode="External"/><Relationship Id="rId53" Type="http://schemas.openxmlformats.org/officeDocument/2006/relationships/hyperlink" Target="mailto:tnyirenda@cartafrica.org" TargetMode="External"/><Relationship Id="rId58" Type="http://schemas.openxmlformats.org/officeDocument/2006/relationships/hyperlink" Target="mailto:swandera@cartafrica.org" TargetMode="External"/><Relationship Id="rId74" Type="http://schemas.openxmlformats.org/officeDocument/2006/relationships/hyperlink" Target="mailto:hzakumpa@cartafrica.org" TargetMode="External"/><Relationship Id="rId79" Type="http://schemas.openxmlformats.org/officeDocument/2006/relationships/hyperlink" Target="mailto:mkamndaya@cartafrica.org" TargetMode="External"/><Relationship Id="rId5" Type="http://schemas.openxmlformats.org/officeDocument/2006/relationships/hyperlink" Target="mailto:zakumumpa@yahoo.com" TargetMode="External"/><Relationship Id="rId90" Type="http://schemas.openxmlformats.org/officeDocument/2006/relationships/hyperlink" Target="mailto:tosinolorunmoteni@gmail.com" TargetMode="External"/><Relationship Id="rId22" Type="http://schemas.openxmlformats.org/officeDocument/2006/relationships/hyperlink" Target="mailto:atuhairwejoselyn@gmail.com" TargetMode="External"/><Relationship Id="rId27" Type="http://schemas.openxmlformats.org/officeDocument/2006/relationships/hyperlink" Target="https://orcid.org/0000-0002-5726-6921" TargetMode="External"/><Relationship Id="rId43" Type="http://schemas.openxmlformats.org/officeDocument/2006/relationships/hyperlink" Target="mailto:eniyolacadmus@gmail.com" TargetMode="External"/><Relationship Id="rId48" Type="http://schemas.openxmlformats.org/officeDocument/2006/relationships/hyperlink" Target="mailto:shepelog@gmail.com" TargetMode="External"/><Relationship Id="rId64" Type="http://schemas.openxmlformats.org/officeDocument/2006/relationships/hyperlink" Target="mailto:akhisa@cartafrica.org" TargetMode="External"/><Relationship Id="rId69" Type="http://schemas.openxmlformats.org/officeDocument/2006/relationships/hyperlink" Target="mailto:asangowawa@cartafrica.org" TargetMode="External"/><Relationship Id="rId8" Type="http://schemas.openxmlformats.org/officeDocument/2006/relationships/hyperlink" Target="mailto:nillyanne2004@yahoo.com" TargetMode="External"/><Relationship Id="rId51" Type="http://schemas.openxmlformats.org/officeDocument/2006/relationships/hyperlink" Target="mailto:sadedokun@cartafrica.org" TargetMode="External"/><Relationship Id="rId72" Type="http://schemas.openxmlformats.org/officeDocument/2006/relationships/hyperlink" Target="mailto:dmenya@cartafrica.org" TargetMode="External"/><Relationship Id="rId80" Type="http://schemas.openxmlformats.org/officeDocument/2006/relationships/hyperlink" Target="mailto:sayamolowo@cartafrica.org" TargetMode="External"/><Relationship Id="rId85" Type="http://schemas.openxmlformats.org/officeDocument/2006/relationships/hyperlink" Target="mailto:opopoola@cartafrica.org" TargetMode="External"/><Relationship Id="rId93" Type="http://schemas.openxmlformats.org/officeDocument/2006/relationships/hyperlink" Target="mailto:ckafu@cartafrica.org" TargetMode="External"/><Relationship Id="rId3" Type="http://schemas.openxmlformats.org/officeDocument/2006/relationships/hyperlink" Target="mailto:lindiwefarlane@gmail.com" TargetMode="External"/><Relationship Id="rId12" Type="http://schemas.openxmlformats.org/officeDocument/2006/relationships/hyperlink" Target="mailto:wahlemirax@gmail.com" TargetMode="External"/><Relationship Id="rId17" Type="http://schemas.openxmlformats.org/officeDocument/2006/relationships/hyperlink" Target="mailto:aliyukola@gmail.com" TargetMode="External"/><Relationship Id="rId25" Type="http://schemas.openxmlformats.org/officeDocument/2006/relationships/hyperlink" Target="mailto:stefanie.hornschuh88@gmail.com" TargetMode="External"/><Relationship Id="rId33" Type="http://schemas.openxmlformats.org/officeDocument/2006/relationships/hyperlink" Target="mailto:kmukara@cartafrica.org" TargetMode="External"/><Relationship Id="rId38" Type="http://schemas.openxmlformats.org/officeDocument/2006/relationships/hyperlink" Target="mailto:mutua_mike@yahoo.com;" TargetMode="External"/><Relationship Id="rId46" Type="http://schemas.openxmlformats.org/officeDocument/2006/relationships/hyperlink" Target="mailto:otwombek@phru.co.za" TargetMode="External"/><Relationship Id="rId59" Type="http://schemas.openxmlformats.org/officeDocument/2006/relationships/hyperlink" Target="mailto:stakuva@cartafrica.org" TargetMode="External"/><Relationship Id="rId67" Type="http://schemas.openxmlformats.org/officeDocument/2006/relationships/hyperlink" Target="mailto:ndewet@cartafrica.org" TargetMode="External"/><Relationship Id="rId20" Type="http://schemas.openxmlformats.org/officeDocument/2006/relationships/hyperlink" Target="mailto:seyi.somefun@gmail.com" TargetMode="External"/><Relationship Id="rId41" Type="http://schemas.openxmlformats.org/officeDocument/2006/relationships/hyperlink" Target="mailto:mben.olufsen@gmail.com" TargetMode="External"/><Relationship Id="rId54" Type="http://schemas.openxmlformats.org/officeDocument/2006/relationships/hyperlink" Target="mailto:fadeniyi@cartafrica.org" TargetMode="External"/><Relationship Id="rId62" Type="http://schemas.openxmlformats.org/officeDocument/2006/relationships/hyperlink" Target="mailto:jfaronbi@cartafrica.org" TargetMode="External"/><Relationship Id="rId70" Type="http://schemas.openxmlformats.org/officeDocument/2006/relationships/hyperlink" Target="mailto:smbalinda@cartafrica.org" TargetMode="External"/><Relationship Id="rId75" Type="http://schemas.openxmlformats.org/officeDocument/2006/relationships/hyperlink" Target="mailto:mkassim@cartafrica.org" TargetMode="External"/><Relationship Id="rId83" Type="http://schemas.openxmlformats.org/officeDocument/2006/relationships/hyperlink" Target="mailto:ajntamatungiro@gmail.com" TargetMode="External"/><Relationship Id="rId88" Type="http://schemas.openxmlformats.org/officeDocument/2006/relationships/hyperlink" Target="mailto:bolusanya@cartafrica.org" TargetMode="External"/><Relationship Id="rId91" Type="http://schemas.openxmlformats.org/officeDocument/2006/relationships/hyperlink" Target="mailto:adreyer@cartafrica.org" TargetMode="External"/><Relationship Id="rId1" Type="http://schemas.openxmlformats.org/officeDocument/2006/relationships/hyperlink" Target="mailto:ltembo@cartafrica.org" TargetMode="External"/><Relationship Id="rId6" Type="http://schemas.openxmlformats.org/officeDocument/2006/relationships/hyperlink" Target="mailto:ndube@cartafrica.org" TargetMode="External"/><Relationship Id="rId15" Type="http://schemas.openxmlformats.org/officeDocument/2006/relationships/hyperlink" Target="mailto:fmatovu@mujhu.org" TargetMode="External"/><Relationship Id="rId23" Type="http://schemas.openxmlformats.org/officeDocument/2006/relationships/hyperlink" Target="mailto:musasiahjustus@yahoo.com" TargetMode="External"/><Relationship Id="rId28" Type="http://schemas.openxmlformats.org/officeDocument/2006/relationships/hyperlink" Target="mailto:yemilad13@gmail.com" TargetMode="External"/><Relationship Id="rId36" Type="http://schemas.openxmlformats.org/officeDocument/2006/relationships/hyperlink" Target="mailto:pmpho@cartafrica.org" TargetMode="External"/><Relationship Id="rId49" Type="http://schemas.openxmlformats.org/officeDocument/2006/relationships/hyperlink" Target="mailto:obanjo@cartafrica.org" TargetMode="External"/><Relationship Id="rId57" Type="http://schemas.openxmlformats.org/officeDocument/2006/relationships/hyperlink" Target="mailto:ckato@cartafrica.org" TargetMode="External"/><Relationship Id="rId10" Type="http://schemas.openxmlformats.org/officeDocument/2006/relationships/hyperlink" Target="mailto:seunakinyemi@hotmail.com" TargetMode="External"/><Relationship Id="rId31" Type="http://schemas.openxmlformats.org/officeDocument/2006/relationships/hyperlink" Target="mailto:wmanda@cartafrica.org" TargetMode="External"/><Relationship Id="rId44" Type="http://schemas.openxmlformats.org/officeDocument/2006/relationships/hyperlink" Target="mailto:maryobiyan@gmail.com" TargetMode="External"/><Relationship Id="rId52" Type="http://schemas.openxmlformats.org/officeDocument/2006/relationships/hyperlink" Target="mailto:jakinyemi@cartafrica.org" TargetMode="External"/><Relationship Id="rId60" Type="http://schemas.openxmlformats.org/officeDocument/2006/relationships/hyperlink" Target="mailto:tawotidebe@cartafrica.org" TargetMode="External"/><Relationship Id="rId65" Type="http://schemas.openxmlformats.org/officeDocument/2006/relationships/hyperlink" Target="mailto:duwizeye@cartafrica.org" TargetMode="External"/><Relationship Id="rId73" Type="http://schemas.openxmlformats.org/officeDocument/2006/relationships/hyperlink" Target="mailto:fmoroe@cartafrica.org" TargetMode="External"/><Relationship Id="rId78" Type="http://schemas.openxmlformats.org/officeDocument/2006/relationships/hyperlink" Target="mailto:fkhuluza@cartafrica.org" TargetMode="External"/><Relationship Id="rId81" Type="http://schemas.openxmlformats.org/officeDocument/2006/relationships/hyperlink" Target="mailto:marcelinefinda@gmail.com" TargetMode="External"/><Relationship Id="rId86" Type="http://schemas.openxmlformats.org/officeDocument/2006/relationships/hyperlink" Target="mailto:lbanamwana@cartafrica.org" TargetMode="External"/><Relationship Id="rId94" Type="http://schemas.openxmlformats.org/officeDocument/2006/relationships/printerSettings" Target="../printerSettings/printerSettings2.bin"/><Relationship Id="rId4" Type="http://schemas.openxmlformats.org/officeDocument/2006/relationships/hyperlink" Target="mailto:oluwatobang@yahoo.com" TargetMode="External"/><Relationship Id="rId9" Type="http://schemas.openxmlformats.org/officeDocument/2006/relationships/hyperlink" Target="mailto:adeoyeikeola@yahoo.com" TargetMode="External"/><Relationship Id="rId13" Type="http://schemas.openxmlformats.org/officeDocument/2006/relationships/hyperlink" Target="mailto:tobems@yahoo.com" TargetMode="External"/><Relationship Id="rId18" Type="http://schemas.openxmlformats.org/officeDocument/2006/relationships/hyperlink" Target="mailto:t1toyin@yahoo.com" TargetMode="External"/><Relationship Id="rId39" Type="http://schemas.openxmlformats.org/officeDocument/2006/relationships/hyperlink" Target="mailto:snakubulwa@cartafrica.org" TargetMode="External"/><Relationship Id="rId34" Type="http://schemas.openxmlformats.org/officeDocument/2006/relationships/hyperlink" Target="mailto:ykolisa@cartafrica.org" TargetMode="External"/><Relationship Id="rId50" Type="http://schemas.openxmlformats.org/officeDocument/2006/relationships/hyperlink" Target="mailto:alinda@cartafrica.org" TargetMode="External"/><Relationship Id="rId55" Type="http://schemas.openxmlformats.org/officeDocument/2006/relationships/hyperlink" Target="mailto:csambai@cartafrica.org" TargetMode="External"/><Relationship Id="rId76" Type="http://schemas.openxmlformats.org/officeDocument/2006/relationships/hyperlink" Target="mailto:ekaindoa@cartafrica.org" TargetMode="External"/><Relationship Id="rId7" Type="http://schemas.openxmlformats.org/officeDocument/2006/relationships/hyperlink" Target="mailto:oladunnitaiwo@gmail.com" TargetMode="External"/><Relationship Id="rId71" Type="http://schemas.openxmlformats.org/officeDocument/2006/relationships/hyperlink" Target="mailto:gmbuthia@cartafrica.org" TargetMode="External"/><Relationship Id="rId92" Type="http://schemas.openxmlformats.org/officeDocument/2006/relationships/hyperlink" Target="mailto:lfarlane@cartafrica.org" TargetMode="External"/><Relationship Id="rId2" Type="http://schemas.openxmlformats.org/officeDocument/2006/relationships/hyperlink" Target="mailto:akagaha@gmail.com" TargetMode="External"/><Relationship Id="rId29" Type="http://schemas.openxmlformats.org/officeDocument/2006/relationships/hyperlink" Target="mailto:maleyoagnes@gmail.com" TargetMode="External"/><Relationship Id="rId24" Type="http://schemas.openxmlformats.org/officeDocument/2006/relationships/hyperlink" Target="mailto:rrutayisire@cartafrica.org" TargetMode="External"/><Relationship Id="rId40" Type="http://schemas.openxmlformats.org/officeDocument/2006/relationships/hyperlink" Target="mailto:eafolabi@cartafrica.org" TargetMode="External"/><Relationship Id="rId45" Type="http://schemas.openxmlformats.org/officeDocument/2006/relationships/hyperlink" Target="mailto:b.n.kaunda@gmail.com" TargetMode="External"/><Relationship Id="rId66" Type="http://schemas.openxmlformats.org/officeDocument/2006/relationships/hyperlink" Target="mailto:tolusegun@cartafrica.org" TargetMode="External"/><Relationship Id="rId87" Type="http://schemas.openxmlformats.org/officeDocument/2006/relationships/hyperlink" Target="mailto:abiolakomolafe2016@gmail.com" TargetMode="External"/><Relationship Id="rId61" Type="http://schemas.openxmlformats.org/officeDocument/2006/relationships/hyperlink" Target="mailto:jmangeni@cartafrica.org" TargetMode="External"/><Relationship Id="rId82" Type="http://schemas.openxmlformats.org/officeDocument/2006/relationships/hyperlink" Target="mailto:nomfundo.moroe7@gmail.com" TargetMode="External"/><Relationship Id="rId19" Type="http://schemas.openxmlformats.org/officeDocument/2006/relationships/hyperlink" Target="mailto:solaolawoye@yahoo.com" TargetMode="External"/><Relationship Id="rId14" Type="http://schemas.openxmlformats.org/officeDocument/2006/relationships/hyperlink" Target="mailto:imoshi@ihi.or.tz" TargetMode="External"/><Relationship Id="rId30" Type="http://schemas.openxmlformats.org/officeDocument/2006/relationships/hyperlink" Target="mailto:ooyelade@cartafrica.org" TargetMode="External"/><Relationship Id="rId35" Type="http://schemas.openxmlformats.org/officeDocument/2006/relationships/hyperlink" Target="mailto:jbukenya@cartafrica.org" TargetMode="External"/><Relationship Id="rId56" Type="http://schemas.openxmlformats.org/officeDocument/2006/relationships/hyperlink" Target="mailto:mobiyan@cartafrica.org" TargetMode="External"/><Relationship Id="rId77" Type="http://schemas.openxmlformats.org/officeDocument/2006/relationships/hyperlink" Target="mailto:fniragire@cartafrica.org" TargetMode="Externa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5.xml"/><Relationship Id="rId1" Type="http://schemas.openxmlformats.org/officeDocument/2006/relationships/pivotTable" Target="../pivotTables/pivotTable14.xml"/><Relationship Id="rId4"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T54"/>
  <sheetViews>
    <sheetView showGridLines="0" topLeftCell="D12" zoomScale="88" zoomScaleNormal="88" workbookViewId="0">
      <selection activeCell="T2" sqref="T2"/>
    </sheetView>
  </sheetViews>
  <sheetFormatPr defaultColWidth="8.7265625" defaultRowHeight="14.5" x14ac:dyDescent="0.35"/>
  <cols>
    <col min="1" max="1" width="0" style="325" hidden="1" customWidth="1"/>
    <col min="2" max="2" width="10.54296875" style="325" bestFit="1" customWidth="1"/>
    <col min="3" max="3" width="15.26953125" style="325" customWidth="1"/>
    <col min="4" max="4" width="16.54296875" style="325" customWidth="1"/>
    <col min="5" max="5" width="13" style="325" customWidth="1"/>
    <col min="6" max="6" width="11.81640625" style="325" customWidth="1"/>
    <col min="7" max="7" width="8.7265625" style="325"/>
    <col min="8" max="8" width="13.7265625" style="325" customWidth="1"/>
    <col min="9" max="18" width="8.7265625" style="325"/>
    <col min="19" max="19" width="19.453125" style="325" customWidth="1"/>
    <col min="20" max="20" width="13.1796875" style="325" customWidth="1"/>
    <col min="21" max="16384" width="8.7265625" style="325"/>
  </cols>
  <sheetData>
    <row r="2" spans="19:20" x14ac:dyDescent="0.35">
      <c r="S2" s="326" t="s">
        <v>0</v>
      </c>
      <c r="T2" s="327">
        <f>Dashboard!G53</f>
        <v>0</v>
      </c>
    </row>
    <row r="3" spans="19:20" x14ac:dyDescent="0.35">
      <c r="S3" s="326" t="s">
        <v>1</v>
      </c>
      <c r="T3" s="328" t="s">
        <v>2</v>
      </c>
    </row>
    <row r="4" spans="19:20" x14ac:dyDescent="0.35">
      <c r="S4" s="326" t="s">
        <v>3</v>
      </c>
      <c r="T4" s="329">
        <f>Dashboard!G43</f>
        <v>0.86956521739130432</v>
      </c>
    </row>
    <row r="5" spans="19:20" x14ac:dyDescent="0.35">
      <c r="S5" s="326" t="s">
        <v>4</v>
      </c>
      <c r="T5" s="329">
        <f>Dashboard!G44</f>
        <v>0.8</v>
      </c>
    </row>
    <row r="6" spans="19:20" x14ac:dyDescent="0.35">
      <c r="S6" s="326" t="s">
        <v>5</v>
      </c>
      <c r="T6" s="329">
        <f>Dashboard!G45</f>
        <v>0.91304347826086962</v>
      </c>
    </row>
    <row r="7" spans="19:20" x14ac:dyDescent="0.35">
      <c r="S7" s="326" t="s">
        <v>6</v>
      </c>
      <c r="T7" s="329">
        <f>Dashboard!G46</f>
        <v>0.96296296296296302</v>
      </c>
    </row>
    <row r="8" spans="19:20" x14ac:dyDescent="0.35">
      <c r="S8" s="326" t="s">
        <v>7</v>
      </c>
      <c r="T8" s="329">
        <f>Dashboard!G47</f>
        <v>0.8</v>
      </c>
    </row>
    <row r="9" spans="19:20" x14ac:dyDescent="0.35">
      <c r="S9" s="326" t="s">
        <v>8</v>
      </c>
      <c r="T9" s="329">
        <f>Dashboard!G48</f>
        <v>0.96</v>
      </c>
    </row>
    <row r="10" spans="19:20" x14ac:dyDescent="0.35">
      <c r="S10" s="326" t="s">
        <v>9</v>
      </c>
      <c r="T10" s="329">
        <f>Dashboard!G49</f>
        <v>0.88888888888888884</v>
      </c>
    </row>
    <row r="11" spans="19:20" x14ac:dyDescent="0.35">
      <c r="S11" s="326" t="s">
        <v>10</v>
      </c>
      <c r="T11" s="329">
        <f>Dashboard!G50</f>
        <v>0.88461538461538458</v>
      </c>
    </row>
    <row r="12" spans="19:20" x14ac:dyDescent="0.35">
      <c r="S12" s="326" t="s">
        <v>11</v>
      </c>
      <c r="T12" s="329">
        <f>Dashboard!G51</f>
        <v>0.91666666666666663</v>
      </c>
    </row>
    <row r="13" spans="19:20" x14ac:dyDescent="0.35">
      <c r="S13" s="326" t="s">
        <v>12</v>
      </c>
      <c r="T13" s="329">
        <f>Dashboard!G52</f>
        <v>0.96</v>
      </c>
    </row>
    <row r="40" spans="2:7" x14ac:dyDescent="0.35">
      <c r="B40" s="60" t="s">
        <v>13</v>
      </c>
      <c r="C40"/>
      <c r="D40"/>
      <c r="E40"/>
      <c r="F40"/>
      <c r="G40"/>
    </row>
    <row r="41" spans="2:7" x14ac:dyDescent="0.35">
      <c r="B41" s="54" t="s">
        <v>14</v>
      </c>
      <c r="C41" s="54" t="s">
        <v>15</v>
      </c>
      <c r="D41"/>
      <c r="E41"/>
      <c r="F41"/>
      <c r="G41"/>
    </row>
    <row r="42" spans="2:7" x14ac:dyDescent="0.35">
      <c r="B42" s="54" t="s">
        <v>16</v>
      </c>
      <c r="C42" t="s">
        <v>17</v>
      </c>
      <c r="D42" t="s">
        <v>18</v>
      </c>
      <c r="E42" t="s">
        <v>19</v>
      </c>
      <c r="F42" t="s">
        <v>20</v>
      </c>
      <c r="G42" s="334" t="s">
        <v>1</v>
      </c>
    </row>
    <row r="43" spans="2:7" x14ac:dyDescent="0.35">
      <c r="B43">
        <v>1</v>
      </c>
      <c r="C43" s="335">
        <v>0.86956521739130432</v>
      </c>
      <c r="D43" s="335">
        <v>0</v>
      </c>
      <c r="E43" s="335">
        <v>0.13043478260869565</v>
      </c>
      <c r="F43" s="335">
        <v>1</v>
      </c>
      <c r="G43" s="336">
        <f>GETPIVOTDATA("Unique ID",$B$41,"Cohort",1)-GETPIVOTDATA("Unique ID",$B$41,"Cohort",1,"Current PhD Status ( Completed/Defended/In Progress)","Terminated")</f>
        <v>0.86956521739130432</v>
      </c>
    </row>
    <row r="44" spans="2:7" x14ac:dyDescent="0.35">
      <c r="B44">
        <v>2</v>
      </c>
      <c r="C44" s="335">
        <v>0.75</v>
      </c>
      <c r="D44" s="335">
        <v>0.05</v>
      </c>
      <c r="E44" s="335">
        <v>0.2</v>
      </c>
      <c r="F44" s="335">
        <v>1</v>
      </c>
      <c r="G44" s="336">
        <f>GETPIVOTDATA("Unique ID",$B$41,"Cohort",2)-GETPIVOTDATA("Unique ID",$B$41,"Cohort",2,"Current PhD Status ( Completed/Defended/In Progress)","Terminated")</f>
        <v>0.8</v>
      </c>
    </row>
    <row r="45" spans="2:7" x14ac:dyDescent="0.35">
      <c r="B45">
        <v>3</v>
      </c>
      <c r="C45" s="335">
        <v>0.78260869565217395</v>
      </c>
      <c r="D45" s="335">
        <v>0.13043478260869565</v>
      </c>
      <c r="E45" s="335">
        <v>8.6956521739130432E-2</v>
      </c>
      <c r="F45" s="335">
        <v>1</v>
      </c>
      <c r="G45" s="336">
        <f>GETPIVOTDATA("Unique ID",$B$41,"Cohort",3)-GETPIVOTDATA("Unique ID",$B$41,"Cohort",3,"Current PhD Status ( Completed/Defended/In Progress)","Terminated")</f>
        <v>0.91304347826086962</v>
      </c>
    </row>
    <row r="46" spans="2:7" x14ac:dyDescent="0.35">
      <c r="B46">
        <v>4</v>
      </c>
      <c r="C46" s="335">
        <v>0.92592592592592593</v>
      </c>
      <c r="D46" s="335">
        <v>3.7037037037037035E-2</v>
      </c>
      <c r="E46" s="335">
        <v>3.7037037037037035E-2</v>
      </c>
      <c r="F46" s="335">
        <v>1</v>
      </c>
      <c r="G46" s="336">
        <f>GETPIVOTDATA("Unique ID",$B$41,"Cohort",4)-GETPIVOTDATA("Unique ID",$B$41,"Cohort",4,"Current PhD Status ( Completed/Defended/In Progress)","Terminated")</f>
        <v>0.96296296296296302</v>
      </c>
    </row>
    <row r="47" spans="2:7" x14ac:dyDescent="0.35">
      <c r="B47">
        <v>5</v>
      </c>
      <c r="C47" s="335">
        <v>0.72</v>
      </c>
      <c r="D47" s="335">
        <v>0.08</v>
      </c>
      <c r="E47" s="335">
        <v>0.2</v>
      </c>
      <c r="F47" s="335">
        <v>1</v>
      </c>
      <c r="G47" s="336">
        <f>GETPIVOTDATA("Unique ID",$B$41,"Cohort",5)-GETPIVOTDATA("Unique ID",$B$41,"Cohort",5,"Current PhD Status ( Completed/Defended/In Progress)","Terminated")</f>
        <v>0.8</v>
      </c>
    </row>
    <row r="48" spans="2:7" x14ac:dyDescent="0.35">
      <c r="B48">
        <v>6</v>
      </c>
      <c r="C48" s="335">
        <v>0.92</v>
      </c>
      <c r="D48" s="335">
        <v>0.04</v>
      </c>
      <c r="E48" s="335">
        <v>0.04</v>
      </c>
      <c r="F48" s="335">
        <v>1</v>
      </c>
      <c r="G48" s="336">
        <f>GETPIVOTDATA("Unique ID",$B$41,"Cohort",6)-GETPIVOTDATA("Unique ID",$B$41,"Cohort",6,"Current PhD Status ( Completed/Defended/In Progress)","Terminated")</f>
        <v>0.96</v>
      </c>
    </row>
    <row r="49" spans="2:8" x14ac:dyDescent="0.35">
      <c r="B49">
        <v>7</v>
      </c>
      <c r="C49" s="335">
        <v>0.88888888888888884</v>
      </c>
      <c r="D49" s="335">
        <v>0</v>
      </c>
      <c r="E49" s="335">
        <v>0.1111111111111111</v>
      </c>
      <c r="F49" s="335">
        <v>1</v>
      </c>
      <c r="G49" s="336">
        <f>GETPIVOTDATA("Unique ID",$B$41,"Cohort",7)-GETPIVOTDATA("Unique ID",$B$41,"Cohort",7,"Current PhD Status ( Completed/Defended/In Progress)","Terminated")</f>
        <v>0.88888888888888884</v>
      </c>
      <c r="H49" s="325" t="s">
        <v>21</v>
      </c>
    </row>
    <row r="50" spans="2:8" x14ac:dyDescent="0.35">
      <c r="B50">
        <v>8</v>
      </c>
      <c r="C50" s="335">
        <v>0.65384615384615385</v>
      </c>
      <c r="D50" s="335">
        <v>0.23076923076923078</v>
      </c>
      <c r="E50" s="335">
        <v>0.11538461538461539</v>
      </c>
      <c r="F50" s="335">
        <v>1</v>
      </c>
      <c r="G50" s="336">
        <f>GETPIVOTDATA("Unique ID",$B$41,"Cohort",8)-GETPIVOTDATA("Unique ID",$B$41,"Cohort",8,"Current PhD Status ( Completed/Defended/In Progress)","Terminated")</f>
        <v>0.88461538461538458</v>
      </c>
    </row>
    <row r="51" spans="2:8" x14ac:dyDescent="0.35">
      <c r="B51">
        <v>9</v>
      </c>
      <c r="C51" s="335">
        <v>0.625</v>
      </c>
      <c r="D51" s="335">
        <v>0.29166666666666669</v>
      </c>
      <c r="E51" s="335">
        <v>8.3333333333333329E-2</v>
      </c>
      <c r="F51" s="335">
        <v>1</v>
      </c>
      <c r="G51" s="336">
        <f>GETPIVOTDATA("Unique ID",$B$41,"Cohort",9)-GETPIVOTDATA("Unique ID",$B$41,"Cohort",9,"Current PhD Status ( Completed/Defended/In Progress)","Terminated")</f>
        <v>0.91666666666666663</v>
      </c>
    </row>
    <row r="52" spans="2:8" x14ac:dyDescent="0.35">
      <c r="B52">
        <v>10</v>
      </c>
      <c r="C52" s="335">
        <v>0.48</v>
      </c>
      <c r="D52" s="335">
        <v>0.48</v>
      </c>
      <c r="E52" s="335">
        <v>0.04</v>
      </c>
      <c r="F52" s="335">
        <v>1</v>
      </c>
      <c r="G52" s="336">
        <f>GETPIVOTDATA("Unique ID",$B$41,"Cohort",10)-GETPIVOTDATA("Unique ID",$B$41,"Cohort",10,"Current PhD Status ( Completed/Defended/In Progress)","Terminated")</f>
        <v>0.96</v>
      </c>
    </row>
    <row r="53" spans="2:8" x14ac:dyDescent="0.35">
      <c r="B53">
        <v>11</v>
      </c>
      <c r="C53" s="335">
        <v>0</v>
      </c>
      <c r="D53" s="335">
        <v>1</v>
      </c>
      <c r="E53" s="335">
        <v>0</v>
      </c>
      <c r="F53" s="335">
        <v>1</v>
      </c>
      <c r="G53" s="337"/>
    </row>
    <row r="54" spans="2:8" x14ac:dyDescent="0.35">
      <c r="B54" t="s">
        <v>20</v>
      </c>
      <c r="C54" s="335">
        <v>0.70566037735849052</v>
      </c>
      <c r="D54" s="335">
        <v>0.2</v>
      </c>
      <c r="E54" s="335">
        <v>9.4339622641509441E-2</v>
      </c>
      <c r="F54" s="335">
        <v>1</v>
      </c>
    </row>
  </sheetData>
  <conditionalFormatting pivot="1" sqref="C43:E52">
    <cfRule type="dataBar" priority="1">
      <dataBar>
        <cfvo type="min"/>
        <cfvo type="max"/>
        <color rgb="FFFF555A"/>
      </dataBar>
      <extLst>
        <ext xmlns:x14="http://schemas.microsoft.com/office/spreadsheetml/2009/9/main" uri="{B025F937-C7B1-47D3-B67F-A62EFF666E3E}">
          <x14:id>{05CF808C-860C-4632-BC11-F79804AE8385}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5CF808C-860C-4632-BC11-F79804AE8385}">
            <x14:dataBar minLength="0" maxLength="100" gradient="0">
              <x14:cfvo type="autoMin"/>
              <x14:cfvo type="autoMax"/>
              <x14:negativeFillColor rgb="FFFF0000"/>
              <x14:axisColor rgb="FF000000"/>
            </x14:dataBar>
          </x14:cfRule>
          <xm:sqref>C43:E52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61"/>
  <sheetViews>
    <sheetView tabSelected="1" topLeftCell="A59" zoomScale="72" zoomScaleNormal="72" workbookViewId="0">
      <selection activeCell="D64" sqref="D64"/>
    </sheetView>
  </sheetViews>
  <sheetFormatPr defaultRowHeight="14.5" x14ac:dyDescent="0.35"/>
  <cols>
    <col min="1" max="1" width="26.54296875" customWidth="1"/>
    <col min="2" max="2" width="25.81640625" customWidth="1"/>
    <col min="3" max="3" width="11.54296875" customWidth="1"/>
    <col min="4" max="4" width="10.54296875" customWidth="1"/>
    <col min="5" max="5" width="14.54296875" customWidth="1"/>
    <col min="6" max="6" width="10.54296875" customWidth="1"/>
    <col min="7" max="7" width="29" customWidth="1"/>
    <col min="8" max="8" width="21.54296875" customWidth="1"/>
    <col min="9" max="9" width="18" customWidth="1"/>
    <col min="10" max="10" width="16.1796875" customWidth="1"/>
    <col min="11" max="11" width="15.453125" customWidth="1"/>
    <col min="12" max="12" width="10.54296875" customWidth="1"/>
    <col min="13" max="13" width="15.54296875" customWidth="1"/>
    <col min="14" max="14" width="16.1796875" customWidth="1"/>
    <col min="15" max="15" width="19.26953125" customWidth="1"/>
    <col min="16" max="16" width="17" customWidth="1"/>
    <col min="17" max="17" width="23" bestFit="1" customWidth="1"/>
    <col min="18" max="23" width="24.1796875" bestFit="1" customWidth="1"/>
    <col min="24" max="24" width="23.453125" bestFit="1" customWidth="1"/>
    <col min="25" max="25" width="21.1796875" bestFit="1" customWidth="1"/>
    <col min="26" max="26" width="23.81640625" bestFit="1" customWidth="1"/>
    <col min="27" max="27" width="23.54296875" bestFit="1" customWidth="1"/>
    <col min="28" max="28" width="26.54296875" bestFit="1" customWidth="1"/>
    <col min="29" max="39" width="30.1796875" bestFit="1" customWidth="1"/>
    <col min="40" max="40" width="32.81640625" bestFit="1" customWidth="1"/>
    <col min="41" max="42" width="18.453125" bestFit="1" customWidth="1"/>
    <col min="43" max="43" width="11.54296875" bestFit="1" customWidth="1"/>
    <col min="44" max="44" width="10.54296875" bestFit="1" customWidth="1"/>
  </cols>
  <sheetData>
    <row r="1" spans="1:21" s="57" customFormat="1" x14ac:dyDescent="0.35">
      <c r="A1" s="59" t="s">
        <v>22</v>
      </c>
      <c r="G1" s="59" t="s">
        <v>23</v>
      </c>
      <c r="R1" s="58" t="s">
        <v>16</v>
      </c>
      <c r="S1" s="58" t="s">
        <v>24</v>
      </c>
      <c r="T1" s="58" t="s">
        <v>25</v>
      </c>
      <c r="U1" s="58" t="s">
        <v>26</v>
      </c>
    </row>
    <row r="2" spans="1:21" x14ac:dyDescent="0.35">
      <c r="A2" s="54" t="s">
        <v>27</v>
      </c>
      <c r="B2" t="s">
        <v>28</v>
      </c>
      <c r="G2" s="54" t="s">
        <v>27</v>
      </c>
      <c r="H2" t="s">
        <v>28</v>
      </c>
      <c r="M2" s="54" t="s">
        <v>15</v>
      </c>
      <c r="N2" t="s">
        <v>29</v>
      </c>
      <c r="O2" s="54" t="s">
        <v>15</v>
      </c>
      <c r="P2" t="s">
        <v>17</v>
      </c>
      <c r="R2" s="56" t="s">
        <v>30</v>
      </c>
      <c r="S2" s="24"/>
      <c r="T2" s="24"/>
      <c r="U2" s="24"/>
    </row>
    <row r="3" spans="1:21" x14ac:dyDescent="0.35">
      <c r="M3" s="60" t="s">
        <v>13</v>
      </c>
      <c r="O3" s="60" t="s">
        <v>13</v>
      </c>
    </row>
    <row r="4" spans="1:21" x14ac:dyDescent="0.35">
      <c r="A4" s="54" t="s">
        <v>14</v>
      </c>
      <c r="B4" s="54" t="s">
        <v>15</v>
      </c>
      <c r="G4" s="54" t="s">
        <v>14</v>
      </c>
      <c r="H4" s="54" t="s">
        <v>15</v>
      </c>
      <c r="M4" s="54" t="s">
        <v>27</v>
      </c>
      <c r="N4" t="s">
        <v>14</v>
      </c>
      <c r="O4" s="54" t="s">
        <v>27</v>
      </c>
      <c r="P4" t="s">
        <v>14</v>
      </c>
    </row>
    <row r="5" spans="1:21" x14ac:dyDescent="0.35">
      <c r="A5" s="54" t="s">
        <v>31</v>
      </c>
      <c r="B5" t="s">
        <v>17</v>
      </c>
      <c r="C5" t="s">
        <v>18</v>
      </c>
      <c r="D5" t="s">
        <v>19</v>
      </c>
      <c r="E5" t="s">
        <v>20</v>
      </c>
      <c r="G5" s="54" t="s">
        <v>32</v>
      </c>
      <c r="H5" t="s">
        <v>17</v>
      </c>
      <c r="I5" t="s">
        <v>18</v>
      </c>
      <c r="J5" t="s">
        <v>19</v>
      </c>
      <c r="K5" t="s">
        <v>20</v>
      </c>
      <c r="M5" t="s">
        <v>25</v>
      </c>
      <c r="N5">
        <v>147</v>
      </c>
      <c r="O5" t="s">
        <v>25</v>
      </c>
      <c r="P5">
        <v>104</v>
      </c>
    </row>
    <row r="6" spans="1:21" x14ac:dyDescent="0.35">
      <c r="A6" t="s">
        <v>33</v>
      </c>
      <c r="B6">
        <v>17</v>
      </c>
      <c r="C6">
        <v>3</v>
      </c>
      <c r="D6">
        <v>3</v>
      </c>
      <c r="E6">
        <v>23</v>
      </c>
      <c r="G6" t="s">
        <v>34</v>
      </c>
      <c r="H6">
        <v>1</v>
      </c>
      <c r="I6">
        <v>1</v>
      </c>
      <c r="K6">
        <v>2</v>
      </c>
      <c r="M6" t="s">
        <v>24</v>
      </c>
      <c r="N6">
        <v>118</v>
      </c>
      <c r="O6" t="s">
        <v>24</v>
      </c>
      <c r="P6">
        <v>83</v>
      </c>
    </row>
    <row r="7" spans="1:21" x14ac:dyDescent="0.35">
      <c r="A7" t="s">
        <v>35</v>
      </c>
      <c r="B7">
        <v>7</v>
      </c>
      <c r="C7">
        <v>5</v>
      </c>
      <c r="E7">
        <v>12</v>
      </c>
      <c r="G7" t="s">
        <v>36</v>
      </c>
      <c r="H7">
        <v>4</v>
      </c>
      <c r="J7">
        <v>1</v>
      </c>
      <c r="K7">
        <v>5</v>
      </c>
      <c r="M7" t="s">
        <v>20</v>
      </c>
      <c r="N7">
        <v>265</v>
      </c>
      <c r="O7" t="s">
        <v>20</v>
      </c>
      <c r="P7">
        <v>187</v>
      </c>
    </row>
    <row r="8" spans="1:21" x14ac:dyDescent="0.35">
      <c r="A8" t="s">
        <v>37</v>
      </c>
      <c r="B8">
        <v>19</v>
      </c>
      <c r="C8">
        <v>1</v>
      </c>
      <c r="E8">
        <v>20</v>
      </c>
      <c r="G8" t="s">
        <v>38</v>
      </c>
      <c r="H8">
        <v>6</v>
      </c>
      <c r="I8">
        <v>2</v>
      </c>
      <c r="J8">
        <v>1</v>
      </c>
      <c r="K8">
        <v>9</v>
      </c>
    </row>
    <row r="9" spans="1:21" x14ac:dyDescent="0.35">
      <c r="A9" t="s">
        <v>39</v>
      </c>
      <c r="B9">
        <v>6</v>
      </c>
      <c r="D9">
        <v>2</v>
      </c>
      <c r="E9">
        <v>8</v>
      </c>
      <c r="G9" t="s">
        <v>33</v>
      </c>
      <c r="H9">
        <v>19</v>
      </c>
      <c r="I9">
        <v>4</v>
      </c>
      <c r="J9">
        <v>4</v>
      </c>
      <c r="K9">
        <v>27</v>
      </c>
    </row>
    <row r="10" spans="1:21" x14ac:dyDescent="0.35">
      <c r="A10" t="s">
        <v>30</v>
      </c>
      <c r="B10">
        <v>26</v>
      </c>
      <c r="C10">
        <v>9</v>
      </c>
      <c r="E10">
        <v>35</v>
      </c>
      <c r="G10" t="s">
        <v>35</v>
      </c>
      <c r="H10">
        <v>13</v>
      </c>
      <c r="I10">
        <v>7</v>
      </c>
      <c r="J10">
        <v>1</v>
      </c>
      <c r="K10">
        <v>21</v>
      </c>
    </row>
    <row r="11" spans="1:21" x14ac:dyDescent="0.35">
      <c r="A11" t="s">
        <v>40</v>
      </c>
      <c r="B11">
        <v>22</v>
      </c>
      <c r="C11">
        <v>8</v>
      </c>
      <c r="D11">
        <v>5</v>
      </c>
      <c r="E11">
        <v>35</v>
      </c>
      <c r="G11" t="s">
        <v>37</v>
      </c>
      <c r="H11">
        <v>28</v>
      </c>
      <c r="I11">
        <v>5</v>
      </c>
      <c r="K11">
        <v>33</v>
      </c>
    </row>
    <row r="12" spans="1:21" x14ac:dyDescent="0.35">
      <c r="A12" t="s">
        <v>41</v>
      </c>
      <c r="B12">
        <v>5</v>
      </c>
      <c r="C12">
        <v>3</v>
      </c>
      <c r="E12">
        <v>8</v>
      </c>
      <c r="G12" t="s">
        <v>39</v>
      </c>
      <c r="H12">
        <v>4</v>
      </c>
      <c r="J12">
        <v>2</v>
      </c>
      <c r="K12">
        <v>6</v>
      </c>
    </row>
    <row r="13" spans="1:21" x14ac:dyDescent="0.35">
      <c r="A13" t="s">
        <v>42</v>
      </c>
      <c r="B13">
        <v>15</v>
      </c>
      <c r="C13">
        <v>3</v>
      </c>
      <c r="D13">
        <v>3</v>
      </c>
      <c r="E13">
        <v>21</v>
      </c>
      <c r="G13" t="s">
        <v>30</v>
      </c>
      <c r="H13">
        <v>31</v>
      </c>
      <c r="I13">
        <v>8</v>
      </c>
      <c r="K13">
        <v>39</v>
      </c>
    </row>
    <row r="14" spans="1:21" x14ac:dyDescent="0.35">
      <c r="A14" t="s">
        <v>43</v>
      </c>
      <c r="B14">
        <v>70</v>
      </c>
      <c r="C14">
        <v>12</v>
      </c>
      <c r="D14">
        <v>8</v>
      </c>
      <c r="E14">
        <v>90</v>
      </c>
      <c r="G14" t="s">
        <v>44</v>
      </c>
      <c r="H14">
        <v>22</v>
      </c>
      <c r="I14">
        <v>8</v>
      </c>
      <c r="J14">
        <v>3</v>
      </c>
      <c r="K14">
        <v>33</v>
      </c>
    </row>
    <row r="15" spans="1:21" x14ac:dyDescent="0.35">
      <c r="A15" t="s">
        <v>45</v>
      </c>
      <c r="C15">
        <v>9</v>
      </c>
      <c r="D15">
        <v>4</v>
      </c>
      <c r="E15">
        <v>13</v>
      </c>
      <c r="G15" t="s">
        <v>40</v>
      </c>
      <c r="H15">
        <v>17</v>
      </c>
      <c r="I15">
        <v>6</v>
      </c>
      <c r="J15">
        <v>7</v>
      </c>
      <c r="K15">
        <v>30</v>
      </c>
    </row>
    <row r="16" spans="1:21" x14ac:dyDescent="0.35">
      <c r="A16" t="s">
        <v>20</v>
      </c>
      <c r="B16">
        <v>187</v>
      </c>
      <c r="C16">
        <v>53</v>
      </c>
      <c r="D16">
        <v>25</v>
      </c>
      <c r="E16">
        <v>265</v>
      </c>
      <c r="G16" t="s">
        <v>41</v>
      </c>
      <c r="H16">
        <v>18</v>
      </c>
      <c r="I16">
        <v>8</v>
      </c>
      <c r="J16">
        <v>1</v>
      </c>
      <c r="K16">
        <v>27</v>
      </c>
    </row>
    <row r="17" spans="1:11" x14ac:dyDescent="0.35">
      <c r="G17" t="s">
        <v>43</v>
      </c>
      <c r="H17">
        <v>24</v>
      </c>
      <c r="I17">
        <v>2</v>
      </c>
      <c r="J17">
        <v>5</v>
      </c>
      <c r="K17">
        <v>31</v>
      </c>
    </row>
    <row r="18" spans="1:11" x14ac:dyDescent="0.35">
      <c r="G18" t="s">
        <v>46</v>
      </c>
      <c r="I18">
        <v>2</v>
      </c>
      <c r="K18">
        <v>2</v>
      </c>
    </row>
    <row r="19" spans="1:11" x14ac:dyDescent="0.35">
      <c r="G19" t="s">
        <v>20</v>
      </c>
      <c r="H19">
        <v>187</v>
      </c>
      <c r="I19">
        <v>53</v>
      </c>
      <c r="J19">
        <v>25</v>
      </c>
      <c r="K19">
        <v>265</v>
      </c>
    </row>
    <row r="22" spans="1:11" x14ac:dyDescent="0.35">
      <c r="A22" s="60" t="s">
        <v>13</v>
      </c>
      <c r="G22" s="54" t="s">
        <v>15</v>
      </c>
      <c r="H22" t="s">
        <v>29</v>
      </c>
    </row>
    <row r="23" spans="1:11" x14ac:dyDescent="0.35">
      <c r="A23" s="54" t="s">
        <v>14</v>
      </c>
      <c r="B23" s="54" t="s">
        <v>15</v>
      </c>
    </row>
    <row r="24" spans="1:11" x14ac:dyDescent="0.35">
      <c r="A24" s="54" t="s">
        <v>16</v>
      </c>
      <c r="B24" t="s">
        <v>17</v>
      </c>
      <c r="C24" t="s">
        <v>18</v>
      </c>
      <c r="D24" t="s">
        <v>19</v>
      </c>
      <c r="E24" t="s">
        <v>20</v>
      </c>
      <c r="F24" t="s">
        <v>47</v>
      </c>
      <c r="G24" s="54" t="s">
        <v>14</v>
      </c>
      <c r="H24" s="54" t="s">
        <v>27</v>
      </c>
    </row>
    <row r="25" spans="1:11" x14ac:dyDescent="0.35">
      <c r="A25">
        <v>1</v>
      </c>
      <c r="B25">
        <v>20</v>
      </c>
      <c r="D25">
        <v>3</v>
      </c>
      <c r="E25">
        <v>23</v>
      </c>
      <c r="F25" s="426"/>
      <c r="G25" s="54" t="s">
        <v>48</v>
      </c>
      <c r="H25" t="s">
        <v>25</v>
      </c>
      <c r="I25" t="s">
        <v>24</v>
      </c>
      <c r="J25" t="s">
        <v>20</v>
      </c>
    </row>
    <row r="26" spans="1:11" x14ac:dyDescent="0.35">
      <c r="A26">
        <v>2</v>
      </c>
      <c r="B26">
        <v>15</v>
      </c>
      <c r="C26">
        <v>1</v>
      </c>
      <c r="D26">
        <v>4</v>
      </c>
      <c r="E26">
        <v>20</v>
      </c>
      <c r="F26" s="426"/>
      <c r="G26" t="s">
        <v>49</v>
      </c>
      <c r="H26">
        <v>40</v>
      </c>
      <c r="I26">
        <v>15</v>
      </c>
      <c r="J26">
        <v>55</v>
      </c>
    </row>
    <row r="27" spans="1:11" x14ac:dyDescent="0.35">
      <c r="A27">
        <v>3</v>
      </c>
      <c r="B27">
        <v>18</v>
      </c>
      <c r="C27">
        <v>3</v>
      </c>
      <c r="D27">
        <v>2</v>
      </c>
      <c r="E27">
        <v>23</v>
      </c>
      <c r="F27" s="426"/>
      <c r="G27" t="s">
        <v>50</v>
      </c>
      <c r="H27">
        <v>12</v>
      </c>
      <c r="I27">
        <v>22</v>
      </c>
      <c r="J27">
        <v>34</v>
      </c>
    </row>
    <row r="28" spans="1:11" x14ac:dyDescent="0.35">
      <c r="A28">
        <v>4</v>
      </c>
      <c r="B28">
        <v>25</v>
      </c>
      <c r="C28">
        <v>1</v>
      </c>
      <c r="D28">
        <v>1</v>
      </c>
      <c r="E28">
        <v>27</v>
      </c>
      <c r="F28" s="426"/>
      <c r="G28" t="s">
        <v>51</v>
      </c>
      <c r="H28">
        <v>42</v>
      </c>
      <c r="I28">
        <v>32</v>
      </c>
      <c r="J28">
        <v>74</v>
      </c>
    </row>
    <row r="29" spans="1:11" x14ac:dyDescent="0.35">
      <c r="A29">
        <v>5</v>
      </c>
      <c r="B29">
        <v>18</v>
      </c>
      <c r="C29">
        <v>2</v>
      </c>
      <c r="D29">
        <v>5</v>
      </c>
      <c r="E29">
        <v>25</v>
      </c>
      <c r="F29" s="426"/>
      <c r="G29" t="s">
        <v>52</v>
      </c>
      <c r="H29">
        <v>11</v>
      </c>
      <c r="I29">
        <v>16</v>
      </c>
      <c r="J29">
        <v>27</v>
      </c>
    </row>
    <row r="30" spans="1:11" x14ac:dyDescent="0.35">
      <c r="A30">
        <v>6</v>
      </c>
      <c r="B30">
        <v>23</v>
      </c>
      <c r="C30">
        <v>1</v>
      </c>
      <c r="D30">
        <v>1</v>
      </c>
      <c r="E30">
        <v>25</v>
      </c>
      <c r="F30" s="426"/>
      <c r="G30" t="s">
        <v>53</v>
      </c>
      <c r="I30">
        <v>1</v>
      </c>
      <c r="J30">
        <v>1</v>
      </c>
    </row>
    <row r="31" spans="1:11" x14ac:dyDescent="0.35">
      <c r="A31">
        <v>7</v>
      </c>
      <c r="B31">
        <v>24</v>
      </c>
      <c r="D31">
        <v>3</v>
      </c>
      <c r="E31">
        <v>27</v>
      </c>
      <c r="F31" s="426"/>
      <c r="G31" t="s">
        <v>54</v>
      </c>
      <c r="H31">
        <v>1</v>
      </c>
      <c r="I31">
        <v>1</v>
      </c>
      <c r="J31">
        <v>2</v>
      </c>
    </row>
    <row r="32" spans="1:11" x14ac:dyDescent="0.35">
      <c r="A32">
        <v>8</v>
      </c>
      <c r="B32">
        <v>17</v>
      </c>
      <c r="C32">
        <v>6</v>
      </c>
      <c r="D32">
        <v>3</v>
      </c>
      <c r="E32">
        <v>26</v>
      </c>
      <c r="F32" s="426"/>
      <c r="G32" t="s">
        <v>55</v>
      </c>
      <c r="H32">
        <v>19</v>
      </c>
      <c r="I32">
        <v>8</v>
      </c>
      <c r="J32">
        <v>27</v>
      </c>
    </row>
    <row r="33" spans="1:15" x14ac:dyDescent="0.35">
      <c r="A33">
        <v>9</v>
      </c>
      <c r="B33">
        <v>15</v>
      </c>
      <c r="C33">
        <v>7</v>
      </c>
      <c r="D33">
        <v>2</v>
      </c>
      <c r="E33">
        <v>24</v>
      </c>
      <c r="F33" s="426"/>
      <c r="G33" t="s">
        <v>56</v>
      </c>
      <c r="H33">
        <v>9</v>
      </c>
      <c r="I33">
        <v>6</v>
      </c>
      <c r="J33">
        <v>15</v>
      </c>
    </row>
    <row r="34" spans="1:15" x14ac:dyDescent="0.35">
      <c r="A34">
        <v>10</v>
      </c>
      <c r="B34">
        <v>12</v>
      </c>
      <c r="C34">
        <v>12</v>
      </c>
      <c r="D34">
        <v>1</v>
      </c>
      <c r="E34">
        <v>25</v>
      </c>
      <c r="F34" s="426"/>
      <c r="G34" t="s">
        <v>57</v>
      </c>
      <c r="H34">
        <v>11</v>
      </c>
      <c r="I34">
        <v>16</v>
      </c>
      <c r="J34">
        <v>27</v>
      </c>
    </row>
    <row r="35" spans="1:15" x14ac:dyDescent="0.35">
      <c r="A35">
        <v>11</v>
      </c>
      <c r="C35">
        <v>20</v>
      </c>
      <c r="E35">
        <v>20</v>
      </c>
      <c r="F35" s="426"/>
      <c r="G35" t="s">
        <v>58</v>
      </c>
      <c r="H35">
        <v>2</v>
      </c>
      <c r="I35">
        <v>1</v>
      </c>
      <c r="J35">
        <v>3</v>
      </c>
    </row>
    <row r="36" spans="1:15" x14ac:dyDescent="0.35">
      <c r="A36" t="s">
        <v>20</v>
      </c>
      <c r="B36">
        <v>187</v>
      </c>
      <c r="C36">
        <v>53</v>
      </c>
      <c r="D36">
        <v>25</v>
      </c>
      <c r="E36">
        <v>265</v>
      </c>
      <c r="F36" s="426"/>
      <c r="G36" t="s">
        <v>20</v>
      </c>
      <c r="H36">
        <v>147</v>
      </c>
      <c r="I36">
        <v>118</v>
      </c>
      <c r="J36">
        <v>265</v>
      </c>
    </row>
    <row r="39" spans="1:15" x14ac:dyDescent="0.35">
      <c r="O39">
        <f>109/245</f>
        <v>0.44489795918367347</v>
      </c>
    </row>
    <row r="40" spans="1:15" x14ac:dyDescent="0.35">
      <c r="O40">
        <f>136/245</f>
        <v>0.55510204081632653</v>
      </c>
    </row>
    <row r="44" spans="1:15" x14ac:dyDescent="0.35">
      <c r="A44" s="54" t="s">
        <v>15</v>
      </c>
      <c r="B44" t="s">
        <v>29</v>
      </c>
    </row>
    <row r="46" spans="1:15" x14ac:dyDescent="0.35">
      <c r="A46" s="54" t="s">
        <v>14</v>
      </c>
      <c r="B46" s="54" t="s">
        <v>27</v>
      </c>
    </row>
    <row r="47" spans="1:15" x14ac:dyDescent="0.35">
      <c r="A47" s="54" t="s">
        <v>16</v>
      </c>
      <c r="B47" t="s">
        <v>25</v>
      </c>
      <c r="C47" t="s">
        <v>24</v>
      </c>
      <c r="D47" t="s">
        <v>20</v>
      </c>
      <c r="G47" s="60" t="s">
        <v>16</v>
      </c>
    </row>
    <row r="48" spans="1:15" x14ac:dyDescent="0.35">
      <c r="A48">
        <v>1</v>
      </c>
      <c r="B48">
        <v>9</v>
      </c>
      <c r="C48">
        <v>14</v>
      </c>
      <c r="D48">
        <v>23</v>
      </c>
      <c r="G48" s="54" t="s">
        <v>14</v>
      </c>
      <c r="H48" s="54" t="s">
        <v>15</v>
      </c>
    </row>
    <row r="49" spans="1:11" x14ac:dyDescent="0.35">
      <c r="A49">
        <v>2</v>
      </c>
      <c r="B49">
        <v>9</v>
      </c>
      <c r="C49">
        <v>11</v>
      </c>
      <c r="D49">
        <v>20</v>
      </c>
      <c r="G49" s="54" t="s">
        <v>16</v>
      </c>
      <c r="H49" t="s">
        <v>17</v>
      </c>
      <c r="I49" t="s">
        <v>18</v>
      </c>
      <c r="J49" t="s">
        <v>19</v>
      </c>
      <c r="K49" t="s">
        <v>20</v>
      </c>
    </row>
    <row r="50" spans="1:11" x14ac:dyDescent="0.35">
      <c r="A50">
        <v>3</v>
      </c>
      <c r="B50">
        <v>13</v>
      </c>
      <c r="C50">
        <v>10</v>
      </c>
      <c r="D50">
        <v>23</v>
      </c>
      <c r="G50">
        <v>1</v>
      </c>
      <c r="H50">
        <v>20</v>
      </c>
      <c r="J50">
        <v>3</v>
      </c>
      <c r="K50">
        <v>23</v>
      </c>
    </row>
    <row r="51" spans="1:11" x14ac:dyDescent="0.35">
      <c r="A51">
        <v>4</v>
      </c>
      <c r="B51">
        <v>12</v>
      </c>
      <c r="C51">
        <v>15</v>
      </c>
      <c r="D51">
        <v>27</v>
      </c>
      <c r="G51">
        <v>2</v>
      </c>
      <c r="H51">
        <v>15</v>
      </c>
      <c r="I51">
        <v>1</v>
      </c>
      <c r="J51">
        <v>4</v>
      </c>
      <c r="K51">
        <v>20</v>
      </c>
    </row>
    <row r="52" spans="1:11" x14ac:dyDescent="0.35">
      <c r="A52">
        <v>5</v>
      </c>
      <c r="B52">
        <v>13</v>
      </c>
      <c r="C52">
        <v>12</v>
      </c>
      <c r="D52">
        <v>25</v>
      </c>
      <c r="G52">
        <v>3</v>
      </c>
      <c r="H52">
        <v>18</v>
      </c>
      <c r="I52">
        <v>3</v>
      </c>
      <c r="J52">
        <v>2</v>
      </c>
      <c r="K52">
        <v>23</v>
      </c>
    </row>
    <row r="53" spans="1:11" x14ac:dyDescent="0.35">
      <c r="A53">
        <v>6</v>
      </c>
      <c r="B53">
        <v>15</v>
      </c>
      <c r="C53">
        <v>10</v>
      </c>
      <c r="D53">
        <v>25</v>
      </c>
      <c r="G53">
        <v>4</v>
      </c>
      <c r="H53">
        <v>25</v>
      </c>
      <c r="I53">
        <v>1</v>
      </c>
      <c r="J53">
        <v>1</v>
      </c>
      <c r="K53">
        <v>27</v>
      </c>
    </row>
    <row r="54" spans="1:11" x14ac:dyDescent="0.35">
      <c r="A54">
        <v>7</v>
      </c>
      <c r="B54">
        <v>19</v>
      </c>
      <c r="C54">
        <v>8</v>
      </c>
      <c r="D54">
        <v>27</v>
      </c>
      <c r="G54">
        <v>5</v>
      </c>
      <c r="H54">
        <v>18</v>
      </c>
      <c r="I54">
        <v>2</v>
      </c>
      <c r="J54">
        <v>5</v>
      </c>
      <c r="K54">
        <v>25</v>
      </c>
    </row>
    <row r="55" spans="1:11" x14ac:dyDescent="0.35">
      <c r="A55">
        <v>8</v>
      </c>
      <c r="B55">
        <v>16</v>
      </c>
      <c r="C55">
        <v>10</v>
      </c>
      <c r="D55">
        <v>26</v>
      </c>
      <c r="G55">
        <v>6</v>
      </c>
      <c r="H55">
        <v>23</v>
      </c>
      <c r="I55">
        <v>1</v>
      </c>
      <c r="J55">
        <v>1</v>
      </c>
      <c r="K55">
        <v>25</v>
      </c>
    </row>
    <row r="56" spans="1:11" x14ac:dyDescent="0.35">
      <c r="A56">
        <v>9</v>
      </c>
      <c r="B56">
        <v>15</v>
      </c>
      <c r="C56">
        <v>9</v>
      </c>
      <c r="D56">
        <v>24</v>
      </c>
      <c r="G56">
        <v>7</v>
      </c>
      <c r="H56">
        <v>24</v>
      </c>
      <c r="J56">
        <v>3</v>
      </c>
      <c r="K56">
        <v>27</v>
      </c>
    </row>
    <row r="57" spans="1:11" x14ac:dyDescent="0.35">
      <c r="A57">
        <v>10</v>
      </c>
      <c r="B57">
        <v>15</v>
      </c>
      <c r="C57">
        <v>10</v>
      </c>
      <c r="D57">
        <v>25</v>
      </c>
      <c r="G57">
        <v>8</v>
      </c>
      <c r="H57">
        <v>17</v>
      </c>
      <c r="I57">
        <v>6</v>
      </c>
      <c r="J57">
        <v>3</v>
      </c>
      <c r="K57">
        <v>26</v>
      </c>
    </row>
    <row r="58" spans="1:11" x14ac:dyDescent="0.35">
      <c r="A58">
        <v>11</v>
      </c>
      <c r="B58">
        <v>11</v>
      </c>
      <c r="C58">
        <v>9</v>
      </c>
      <c r="D58">
        <v>20</v>
      </c>
      <c r="G58">
        <v>9</v>
      </c>
      <c r="H58">
        <v>15</v>
      </c>
      <c r="I58">
        <v>7</v>
      </c>
      <c r="J58">
        <v>2</v>
      </c>
      <c r="K58">
        <v>24</v>
      </c>
    </row>
    <row r="59" spans="1:11" x14ac:dyDescent="0.35">
      <c r="A59" t="s">
        <v>20</v>
      </c>
      <c r="B59">
        <v>147</v>
      </c>
      <c r="C59">
        <v>118</v>
      </c>
      <c r="D59">
        <v>265</v>
      </c>
      <c r="G59">
        <v>10</v>
      </c>
      <c r="H59">
        <v>12</v>
      </c>
      <c r="I59">
        <v>12</v>
      </c>
      <c r="J59">
        <v>1</v>
      </c>
      <c r="K59">
        <v>25</v>
      </c>
    </row>
    <row r="60" spans="1:11" x14ac:dyDescent="0.35">
      <c r="G60">
        <v>11</v>
      </c>
      <c r="I60">
        <v>20</v>
      </c>
      <c r="K60">
        <v>20</v>
      </c>
    </row>
    <row r="61" spans="1:11" x14ac:dyDescent="0.35">
      <c r="G61" t="s">
        <v>20</v>
      </c>
      <c r="H61">
        <v>187</v>
      </c>
      <c r="I61">
        <v>53</v>
      </c>
      <c r="J61">
        <v>25</v>
      </c>
      <c r="K61">
        <v>265</v>
      </c>
    </row>
  </sheetData>
  <conditionalFormatting pivot="1" sqref="K6:K17">
    <cfRule type="dataBar" priority="5">
      <dataBar>
        <cfvo type="min"/>
        <cfvo type="max"/>
        <color rgb="FFFF555A"/>
      </dataBar>
      <extLst>
        <ext xmlns:x14="http://schemas.microsoft.com/office/spreadsheetml/2009/9/main" uri="{B025F937-C7B1-47D3-B67F-A62EFF666E3E}">
          <x14:id>{95873581-92BF-4C3E-A8D9-FCA987566874}</x14:id>
        </ext>
      </extLst>
    </cfRule>
  </conditionalFormatting>
  <conditionalFormatting pivot="1" sqref="B48:D57">
    <cfRule type="dataBar" priority="3">
      <dataBar>
        <cfvo type="min"/>
        <cfvo type="max"/>
        <color rgb="FFFF555A"/>
      </dataBar>
      <extLst>
        <ext xmlns:x14="http://schemas.microsoft.com/office/spreadsheetml/2009/9/main" uri="{B025F937-C7B1-47D3-B67F-A62EFF666E3E}">
          <x14:id>{DD44B1EB-3ACF-4902-91B0-31D07FBB9C56}</x14:id>
        </ext>
      </extLst>
    </cfRule>
  </conditionalFormatting>
  <conditionalFormatting pivot="1" sqref="H6:J17">
    <cfRule type="dataBar" priority="1">
      <dataBar>
        <cfvo type="min"/>
        <cfvo type="max"/>
        <color rgb="FFFF555A"/>
      </dataBar>
      <extLst>
        <ext xmlns:x14="http://schemas.microsoft.com/office/spreadsheetml/2009/9/main" uri="{B025F937-C7B1-47D3-B67F-A62EFF666E3E}">
          <x14:id>{A87087E6-181B-449D-9A8F-FD3A103FD2A5}</x14:id>
        </ext>
      </extLst>
    </cfRule>
  </conditionalFormatting>
  <pageMargins left="0.7" right="0.7" top="0.75" bottom="0.75" header="0.3" footer="0.3"/>
  <pageSetup paperSize="9" orientation="portrait" r:id="rId9"/>
  <drawing r:id="rId10"/>
  <extLst>
    <ext xmlns:x14="http://schemas.microsoft.com/office/spreadsheetml/2009/9/main" uri="{78C0D931-6437-407d-A8EE-F0AAD7539E65}">
      <x14:conditionalFormattings>
        <x14:conditionalFormatting xmlns:xm="http://schemas.microsoft.com/office/excel/2006/main" pivot="1">
          <x14:cfRule type="dataBar" id="{95873581-92BF-4C3E-A8D9-FCA987566874}">
            <x14:dataBar minLength="0" maxLength="100" gradient="0">
              <x14:cfvo type="autoMin"/>
              <x14:cfvo type="autoMax"/>
              <x14:negativeFillColor rgb="FFFF0000"/>
              <x14:axisColor rgb="FF000000"/>
            </x14:dataBar>
          </x14:cfRule>
          <xm:sqref>K6:K17</xm:sqref>
        </x14:conditionalFormatting>
        <x14:conditionalFormatting xmlns:xm="http://schemas.microsoft.com/office/excel/2006/main" pivot="1">
          <x14:cfRule type="dataBar" id="{DD44B1EB-3ACF-4902-91B0-31D07FBB9C56}">
            <x14:dataBar minLength="0" maxLength="100" border="1" negativeBarBorderColorSameAsPositive="0">
              <x14:cfvo type="autoMin"/>
              <x14:cfvo type="autoMax"/>
              <x14:borderColor rgb="FFFF555A"/>
              <x14:negativeFillColor rgb="FFFF0000"/>
              <x14:negativeBorderColor rgb="FFFF0000"/>
              <x14:axisColor rgb="FF000000"/>
            </x14:dataBar>
          </x14:cfRule>
          <xm:sqref>B48:D57</xm:sqref>
        </x14:conditionalFormatting>
        <x14:conditionalFormatting xmlns:xm="http://schemas.microsoft.com/office/excel/2006/main" pivot="1">
          <x14:cfRule type="dataBar" id="{A87087E6-181B-449D-9A8F-FD3A103FD2A5}">
            <x14:dataBar minLength="0" maxLength="100" gradient="0">
              <x14:cfvo type="autoMin"/>
              <x14:cfvo type="autoMax"/>
              <x14:negativeFillColor rgb="FFFF0000"/>
              <x14:axisColor rgb="FF000000"/>
            </x14:dataBar>
          </x14:cfRule>
          <xm:sqref>H6:J17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150F-B308-41D5-855F-324C5517752A}">
  <sheetPr codeName="Sheet4"/>
  <dimension ref="A3:F38"/>
  <sheetViews>
    <sheetView workbookViewId="0">
      <selection activeCell="C17" sqref="C17"/>
    </sheetView>
  </sheetViews>
  <sheetFormatPr defaultRowHeight="14.5" x14ac:dyDescent="0.35"/>
  <cols>
    <col min="1" max="1" width="13" bestFit="1" customWidth="1"/>
    <col min="2" max="2" width="15.26953125" bestFit="1" customWidth="1"/>
    <col min="3" max="3" width="12.90625" bestFit="1" customWidth="1"/>
    <col min="4" max="4" width="10.08984375" bestFit="1" customWidth="1"/>
    <col min="5" max="5" width="10.54296875" bestFit="1" customWidth="1"/>
    <col min="6" max="6" width="10.7265625" bestFit="1" customWidth="1"/>
  </cols>
  <sheetData>
    <row r="3" spans="1:6" x14ac:dyDescent="0.35">
      <c r="A3" s="54" t="s">
        <v>59</v>
      </c>
      <c r="B3" s="54" t="s">
        <v>60</v>
      </c>
    </row>
    <row r="4" spans="1:6" x14ac:dyDescent="0.35">
      <c r="A4" s="54" t="s">
        <v>61</v>
      </c>
      <c r="B4" t="s">
        <v>17</v>
      </c>
      <c r="C4" t="s">
        <v>62</v>
      </c>
      <c r="D4" t="s">
        <v>18</v>
      </c>
      <c r="E4" t="s">
        <v>19</v>
      </c>
      <c r="F4" t="s">
        <v>20</v>
      </c>
    </row>
    <row r="5" spans="1:6" x14ac:dyDescent="0.35">
      <c r="A5" s="41">
        <v>1</v>
      </c>
      <c r="B5">
        <v>20</v>
      </c>
      <c r="C5">
        <v>2</v>
      </c>
      <c r="E5">
        <v>3</v>
      </c>
      <c r="F5">
        <v>25</v>
      </c>
    </row>
    <row r="6" spans="1:6" x14ac:dyDescent="0.35">
      <c r="A6" s="41">
        <v>2</v>
      </c>
      <c r="B6">
        <v>15</v>
      </c>
      <c r="D6">
        <v>1</v>
      </c>
      <c r="E6">
        <v>4</v>
      </c>
      <c r="F6">
        <v>20</v>
      </c>
    </row>
    <row r="7" spans="1:6" x14ac:dyDescent="0.35">
      <c r="A7" s="41">
        <v>3</v>
      </c>
      <c r="B7">
        <v>18</v>
      </c>
      <c r="C7">
        <v>1</v>
      </c>
      <c r="D7">
        <v>3</v>
      </c>
      <c r="E7">
        <v>2</v>
      </c>
      <c r="F7">
        <v>24</v>
      </c>
    </row>
    <row r="8" spans="1:6" x14ac:dyDescent="0.35">
      <c r="A8" s="41">
        <v>4</v>
      </c>
      <c r="B8">
        <v>25</v>
      </c>
      <c r="D8">
        <v>1</v>
      </c>
      <c r="E8">
        <v>1</v>
      </c>
      <c r="F8">
        <v>27</v>
      </c>
    </row>
    <row r="9" spans="1:6" x14ac:dyDescent="0.35">
      <c r="A9" s="41">
        <v>5</v>
      </c>
      <c r="B9">
        <v>18</v>
      </c>
      <c r="D9">
        <v>2</v>
      </c>
      <c r="E9">
        <v>5</v>
      </c>
      <c r="F9">
        <v>25</v>
      </c>
    </row>
    <row r="10" spans="1:6" x14ac:dyDescent="0.35">
      <c r="A10" s="41">
        <v>6</v>
      </c>
      <c r="B10">
        <v>23</v>
      </c>
      <c r="D10">
        <v>1</v>
      </c>
      <c r="E10">
        <v>1</v>
      </c>
      <c r="F10">
        <v>25</v>
      </c>
    </row>
    <row r="11" spans="1:6" x14ac:dyDescent="0.35">
      <c r="A11" s="41">
        <v>7</v>
      </c>
      <c r="B11">
        <v>24</v>
      </c>
      <c r="E11">
        <v>3</v>
      </c>
      <c r="F11">
        <v>27</v>
      </c>
    </row>
    <row r="12" spans="1:6" x14ac:dyDescent="0.35">
      <c r="A12" s="41">
        <v>8</v>
      </c>
      <c r="B12">
        <v>17</v>
      </c>
      <c r="D12">
        <v>6</v>
      </c>
      <c r="E12">
        <v>3</v>
      </c>
      <c r="F12">
        <v>26</v>
      </c>
    </row>
    <row r="13" spans="1:6" x14ac:dyDescent="0.35">
      <c r="A13" s="41">
        <v>9</v>
      </c>
      <c r="B13">
        <v>15</v>
      </c>
      <c r="D13">
        <v>7</v>
      </c>
      <c r="E13">
        <v>2</v>
      </c>
      <c r="F13">
        <v>24</v>
      </c>
    </row>
    <row r="14" spans="1:6" x14ac:dyDescent="0.35">
      <c r="A14" s="41">
        <v>10</v>
      </c>
      <c r="B14">
        <v>12</v>
      </c>
      <c r="D14">
        <v>12</v>
      </c>
      <c r="E14">
        <v>1</v>
      </c>
      <c r="F14">
        <v>25</v>
      </c>
    </row>
    <row r="15" spans="1:6" x14ac:dyDescent="0.35">
      <c r="A15" s="41" t="s">
        <v>20</v>
      </c>
      <c r="B15">
        <v>187</v>
      </c>
      <c r="C15">
        <v>3</v>
      </c>
      <c r="D15">
        <v>33</v>
      </c>
      <c r="E15">
        <v>25</v>
      </c>
      <c r="F15">
        <v>248</v>
      </c>
    </row>
    <row r="20" spans="1:5" x14ac:dyDescent="0.35">
      <c r="A20" s="54" t="s">
        <v>59</v>
      </c>
      <c r="B20" s="54" t="s">
        <v>60</v>
      </c>
    </row>
    <row r="21" spans="1:5" x14ac:dyDescent="0.35">
      <c r="A21" s="54" t="s">
        <v>61</v>
      </c>
      <c r="B21" t="s">
        <v>17</v>
      </c>
      <c r="C21" t="s">
        <v>18</v>
      </c>
      <c r="D21" t="s">
        <v>19</v>
      </c>
      <c r="E21" t="s">
        <v>20</v>
      </c>
    </row>
    <row r="22" spans="1:5" x14ac:dyDescent="0.35">
      <c r="A22" s="41" t="s">
        <v>25</v>
      </c>
      <c r="B22">
        <v>104</v>
      </c>
      <c r="C22">
        <v>20</v>
      </c>
      <c r="D22">
        <v>12</v>
      </c>
      <c r="E22">
        <v>136</v>
      </c>
    </row>
    <row r="23" spans="1:5" x14ac:dyDescent="0.35">
      <c r="A23" s="41" t="s">
        <v>24</v>
      </c>
      <c r="B23">
        <v>83</v>
      </c>
      <c r="C23">
        <v>13</v>
      </c>
      <c r="D23">
        <v>13</v>
      </c>
      <c r="E23">
        <v>109</v>
      </c>
    </row>
    <row r="24" spans="1:5" x14ac:dyDescent="0.35">
      <c r="A24" s="41" t="s">
        <v>20</v>
      </c>
      <c r="B24">
        <v>187</v>
      </c>
      <c r="C24">
        <v>33</v>
      </c>
      <c r="D24">
        <v>25</v>
      </c>
      <c r="E24">
        <v>245</v>
      </c>
    </row>
    <row r="33" spans="2:5" x14ac:dyDescent="0.35">
      <c r="C33">
        <f>65+78+32+49+12+9</f>
        <v>245</v>
      </c>
    </row>
    <row r="34" spans="2:5" x14ac:dyDescent="0.35">
      <c r="B34" t="s">
        <v>61</v>
      </c>
      <c r="C34" t="s">
        <v>25</v>
      </c>
      <c r="D34" t="s">
        <v>24</v>
      </c>
      <c r="E34" t="s">
        <v>20</v>
      </c>
    </row>
    <row r="35" spans="2:5" x14ac:dyDescent="0.35">
      <c r="B35" t="s">
        <v>17</v>
      </c>
      <c r="C35">
        <v>80</v>
      </c>
      <c r="D35">
        <v>65</v>
      </c>
      <c r="E35">
        <v>145</v>
      </c>
    </row>
    <row r="36" spans="2:5" x14ac:dyDescent="0.35">
      <c r="B36" t="s">
        <v>18</v>
      </c>
      <c r="C36">
        <v>47</v>
      </c>
      <c r="D36">
        <v>32</v>
      </c>
      <c r="E36">
        <v>79</v>
      </c>
    </row>
    <row r="37" spans="2:5" x14ac:dyDescent="0.35">
      <c r="B37" t="s">
        <v>19</v>
      </c>
      <c r="C37">
        <v>9</v>
      </c>
      <c r="D37">
        <v>12</v>
      </c>
      <c r="E37">
        <v>21</v>
      </c>
    </row>
    <row r="38" spans="2:5" x14ac:dyDescent="0.35">
      <c r="B38" t="s">
        <v>20</v>
      </c>
      <c r="C38">
        <v>136</v>
      </c>
      <c r="D38">
        <v>109</v>
      </c>
      <c r="E38">
        <v>245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46070-04A2-4BD1-A981-CBE70D1CDB1C}">
  <sheetPr codeName="Sheet6"/>
  <dimension ref="A3:C7"/>
  <sheetViews>
    <sheetView workbookViewId="0">
      <selection activeCell="E7" sqref="E7"/>
    </sheetView>
  </sheetViews>
  <sheetFormatPr defaultRowHeight="14.5" x14ac:dyDescent="0.35"/>
  <cols>
    <col min="1" max="1" width="13" bestFit="1" customWidth="1"/>
    <col min="2" max="2" width="15.26953125" bestFit="1" customWidth="1"/>
    <col min="3" max="3" width="10.7265625" bestFit="1" customWidth="1"/>
    <col min="4" max="4" width="10.1796875" bestFit="1" customWidth="1"/>
    <col min="5" max="5" width="10.54296875" bestFit="1" customWidth="1"/>
    <col min="6" max="6" width="10.7265625" bestFit="1" customWidth="1"/>
  </cols>
  <sheetData>
    <row r="3" spans="1:3" x14ac:dyDescent="0.35">
      <c r="A3" s="54" t="s">
        <v>59</v>
      </c>
      <c r="B3" s="54" t="s">
        <v>60</v>
      </c>
    </row>
    <row r="4" spans="1:3" x14ac:dyDescent="0.35">
      <c r="A4" s="54" t="s">
        <v>61</v>
      </c>
      <c r="B4" t="s">
        <v>17</v>
      </c>
      <c r="C4" t="s">
        <v>20</v>
      </c>
    </row>
    <row r="5" spans="1:3" x14ac:dyDescent="0.35">
      <c r="A5" s="41" t="s">
        <v>25</v>
      </c>
      <c r="B5">
        <v>104</v>
      </c>
      <c r="C5">
        <v>104</v>
      </c>
    </row>
    <row r="6" spans="1:3" x14ac:dyDescent="0.35">
      <c r="A6" s="41" t="s">
        <v>24</v>
      </c>
      <c r="B6">
        <v>83</v>
      </c>
      <c r="C6">
        <v>83</v>
      </c>
    </row>
    <row r="7" spans="1:3" x14ac:dyDescent="0.35">
      <c r="A7" s="41" t="s">
        <v>20</v>
      </c>
      <c r="B7">
        <v>187</v>
      </c>
      <c r="C7">
        <v>187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6DAC9-A1CA-47E5-A617-8B56AE50228B}">
  <dimension ref="A1:B7"/>
  <sheetViews>
    <sheetView workbookViewId="0">
      <selection activeCell="B8" sqref="B8"/>
    </sheetView>
  </sheetViews>
  <sheetFormatPr defaultRowHeight="14.5" x14ac:dyDescent="0.35"/>
  <cols>
    <col min="1" max="1" width="47.6328125" bestFit="1" customWidth="1"/>
    <col min="2" max="2" width="16.453125" bestFit="1" customWidth="1"/>
  </cols>
  <sheetData>
    <row r="1" spans="1:2" x14ac:dyDescent="0.35">
      <c r="A1" s="54" t="s">
        <v>15</v>
      </c>
      <c r="B1" t="s">
        <v>29</v>
      </c>
    </row>
    <row r="3" spans="1:2" x14ac:dyDescent="0.35">
      <c r="A3" s="54" t="s">
        <v>61</v>
      </c>
      <c r="B3" t="s">
        <v>59</v>
      </c>
    </row>
    <row r="4" spans="1:2" x14ac:dyDescent="0.35">
      <c r="A4" s="41" t="s">
        <v>162</v>
      </c>
      <c r="B4">
        <v>26</v>
      </c>
    </row>
    <row r="5" spans="1:2" x14ac:dyDescent="0.35">
      <c r="A5" s="41" t="s">
        <v>149</v>
      </c>
      <c r="B5">
        <v>98</v>
      </c>
    </row>
    <row r="6" spans="1:2" x14ac:dyDescent="0.35">
      <c r="A6" s="41" t="s">
        <v>45</v>
      </c>
      <c r="B6">
        <v>116</v>
      </c>
    </row>
    <row r="7" spans="1:2" x14ac:dyDescent="0.35">
      <c r="A7" s="41" t="s">
        <v>20</v>
      </c>
      <c r="B7">
        <v>240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dimension ref="A1:CV287"/>
  <sheetViews>
    <sheetView topLeftCell="BY1" zoomScaleNormal="100" workbookViewId="0">
      <pane ySplit="1" topLeftCell="A199" activePane="bottomLeft" state="frozen"/>
      <selection pane="bottomLeft" activeCell="G225" sqref="A1:CJ269"/>
    </sheetView>
  </sheetViews>
  <sheetFormatPr defaultRowHeight="14.5" x14ac:dyDescent="0.35"/>
  <cols>
    <col min="1" max="1" width="7" customWidth="1"/>
    <col min="2" max="2" width="15.81640625" customWidth="1"/>
    <col min="3" max="3" width="13.7265625" customWidth="1"/>
    <col min="4" max="4" width="16.7265625" customWidth="1"/>
    <col min="5" max="5" width="14.81640625" customWidth="1"/>
    <col min="6" max="6" width="13.54296875" customWidth="1"/>
    <col min="7" max="7" width="11.54296875" customWidth="1"/>
    <col min="8" max="8" width="15.453125" customWidth="1"/>
    <col min="9" max="9" width="23" customWidth="1"/>
    <col min="10" max="10" width="19.81640625" customWidth="1"/>
    <col min="11" max="11" width="29.7265625" customWidth="1"/>
    <col min="12" max="12" width="33.54296875" customWidth="1"/>
    <col min="13" max="13" width="20.1796875" customWidth="1"/>
    <col min="14" max="14" width="16.54296875" style="41" customWidth="1"/>
    <col min="15" max="15" width="17.1796875" customWidth="1"/>
    <col min="16" max="16" width="18.453125" style="41" customWidth="1"/>
    <col min="17" max="17" width="13.54296875" customWidth="1"/>
    <col min="18" max="18" width="24.81640625" customWidth="1"/>
    <col min="19" max="19" width="24.81640625" style="42" customWidth="1"/>
    <col min="20" max="20" width="29.54296875" style="43" customWidth="1"/>
    <col min="21" max="21" width="34.453125" customWidth="1"/>
    <col min="22" max="22" width="14.54296875" customWidth="1"/>
    <col min="23" max="23" width="39.453125" style="41" customWidth="1"/>
    <col min="24" max="24" width="19.453125" style="41" customWidth="1"/>
    <col min="25" max="25" width="12.81640625" style="41" customWidth="1"/>
    <col min="26" max="26" width="11.54296875" style="41" customWidth="1"/>
    <col min="27" max="27" width="11.54296875" customWidth="1"/>
    <col min="28" max="28" width="14.1796875" customWidth="1"/>
    <col min="29" max="29" width="11.453125" style="300" customWidth="1"/>
    <col min="30" max="30" width="11.54296875" customWidth="1"/>
    <col min="31" max="31" width="33.1796875" customWidth="1"/>
    <col min="32" max="32" width="29.54296875" customWidth="1"/>
    <col min="33" max="33" width="21.7265625" customWidth="1"/>
    <col min="34" max="34" width="13.54296875" style="44" customWidth="1"/>
    <col min="35" max="35" width="26.54296875" customWidth="1"/>
    <col min="36" max="36" width="17.54296875" customWidth="1"/>
    <col min="37" max="37" width="15.453125" customWidth="1"/>
    <col min="38" max="38" width="11.453125" style="44" customWidth="1"/>
    <col min="39" max="39" width="14.453125" style="44" customWidth="1"/>
    <col min="40" max="40" width="15.81640625" style="44" customWidth="1"/>
    <col min="41" max="41" width="17.453125" style="51" customWidth="1"/>
    <col min="42" max="42" width="22.1796875" style="51" customWidth="1"/>
    <col min="43" max="43" width="25.26953125" style="51" customWidth="1"/>
    <col min="44" max="44" width="13.453125" style="44" customWidth="1"/>
    <col min="45" max="45" width="18.7265625" customWidth="1"/>
    <col min="46" max="46" width="42.453125" style="42" customWidth="1"/>
    <col min="47" max="47" width="24.7265625" customWidth="1"/>
    <col min="48" max="48" width="13" customWidth="1"/>
    <col min="49" max="49" width="10.81640625" customWidth="1"/>
    <col min="50" max="50" width="14.1796875" customWidth="1"/>
    <col min="51" max="51" width="13.81640625" style="44" customWidth="1"/>
    <col min="52" max="52" width="15.26953125" customWidth="1"/>
    <col min="53" max="53" width="13" customWidth="1"/>
    <col min="54" max="54" width="13.54296875" customWidth="1"/>
    <col min="55" max="55" width="35.54296875" customWidth="1"/>
    <col min="56" max="57" width="11.54296875" customWidth="1"/>
    <col min="58" max="59" width="14" customWidth="1"/>
    <col min="60" max="60" width="12.453125" customWidth="1"/>
    <col min="61" max="61" width="13" customWidth="1"/>
    <col min="62" max="62" width="13.81640625" customWidth="1"/>
    <col min="63" max="63" width="16.54296875" style="45" customWidth="1"/>
    <col min="64" max="64" width="13.81640625" customWidth="1"/>
    <col min="65" max="66" width="16.453125" style="44" customWidth="1"/>
    <col min="67" max="67" width="20.453125" customWidth="1"/>
    <col min="68" max="69" width="9.1796875" customWidth="1"/>
    <col min="70" max="70" width="13.26953125" customWidth="1"/>
    <col min="71" max="71" width="15.81640625" customWidth="1"/>
    <col min="72" max="72" width="12.453125" customWidth="1"/>
    <col min="73" max="73" width="16.54296875" customWidth="1"/>
    <col min="74" max="74" width="15.453125" customWidth="1"/>
    <col min="75" max="75" width="14.453125" customWidth="1"/>
    <col min="76" max="76" width="15.54296875" customWidth="1"/>
    <col min="77" max="77" width="8.81640625" customWidth="1"/>
    <col min="78" max="78" width="18.26953125" customWidth="1"/>
    <col min="79" max="79" width="22.81640625" customWidth="1"/>
    <col min="80" max="80" width="21" customWidth="1"/>
    <col min="81" max="82" width="8.81640625" customWidth="1"/>
    <col min="83" max="83" width="15.1796875" customWidth="1"/>
    <col min="84" max="84" width="13.453125" customWidth="1"/>
    <col min="85" max="85" width="14.453125" customWidth="1"/>
    <col min="86" max="86" width="15" customWidth="1"/>
    <col min="87" max="87" width="21.453125" customWidth="1"/>
    <col min="88" max="88" width="13.453125" customWidth="1"/>
    <col min="89" max="93" width="8.81640625" customWidth="1"/>
    <col min="94" max="94" width="14.453125" customWidth="1"/>
    <col min="95" max="95" width="12.54296875" style="49" customWidth="1"/>
    <col min="96" max="97" width="11.54296875" style="49" customWidth="1"/>
    <col min="98" max="98" width="8.81640625" customWidth="1"/>
    <col min="99" max="100" width="12.54296875" style="49" customWidth="1"/>
    <col min="101" max="102" width="8.81640625" customWidth="1"/>
    <col min="103" max="103" width="9.81640625" customWidth="1"/>
    <col min="104" max="104" width="17.54296875" customWidth="1"/>
  </cols>
  <sheetData>
    <row r="1" spans="1:88" s="52" customFormat="1" ht="52.5" customHeight="1" x14ac:dyDescent="0.35">
      <c r="A1" s="322" t="s">
        <v>63</v>
      </c>
      <c r="B1" s="323" t="s">
        <v>64</v>
      </c>
      <c r="C1" s="323" t="s">
        <v>65</v>
      </c>
      <c r="D1" s="323" t="s">
        <v>66</v>
      </c>
      <c r="E1" s="323" t="s">
        <v>67</v>
      </c>
      <c r="F1" s="323" t="s">
        <v>27</v>
      </c>
      <c r="G1" s="323" t="s">
        <v>16</v>
      </c>
      <c r="H1" s="323" t="s">
        <v>48</v>
      </c>
      <c r="I1" s="323" t="s">
        <v>32</v>
      </c>
      <c r="J1" s="323" t="s">
        <v>68</v>
      </c>
      <c r="K1" s="323" t="s">
        <v>69</v>
      </c>
      <c r="L1" s="323" t="s">
        <v>31</v>
      </c>
      <c r="M1" s="323" t="s">
        <v>70</v>
      </c>
      <c r="N1" s="323" t="s">
        <v>71</v>
      </c>
      <c r="O1" s="323" t="s">
        <v>72</v>
      </c>
      <c r="P1" s="323" t="s">
        <v>73</v>
      </c>
      <c r="Q1" s="323" t="s">
        <v>74</v>
      </c>
      <c r="R1" s="323" t="s">
        <v>75</v>
      </c>
      <c r="S1" s="323" t="s">
        <v>76</v>
      </c>
      <c r="T1" s="324" t="s">
        <v>77</v>
      </c>
      <c r="U1" s="292" t="s">
        <v>78</v>
      </c>
      <c r="V1" s="292" t="s">
        <v>79</v>
      </c>
      <c r="W1" s="292" t="s">
        <v>80</v>
      </c>
      <c r="X1" s="292" t="s">
        <v>81</v>
      </c>
      <c r="Y1" s="293" t="s">
        <v>82</v>
      </c>
      <c r="Z1" s="293" t="s">
        <v>83</v>
      </c>
      <c r="AA1" s="292" t="s">
        <v>84</v>
      </c>
      <c r="AB1" s="294" t="s">
        <v>85</v>
      </c>
      <c r="AC1" s="299" t="s">
        <v>86</v>
      </c>
      <c r="AD1" s="294" t="s">
        <v>19</v>
      </c>
      <c r="AE1" s="294" t="s">
        <v>87</v>
      </c>
      <c r="AF1" s="294" t="s">
        <v>88</v>
      </c>
      <c r="AG1" s="294" t="s">
        <v>89</v>
      </c>
      <c r="AH1" s="294" t="s">
        <v>90</v>
      </c>
      <c r="AI1" s="294" t="s">
        <v>91</v>
      </c>
      <c r="AJ1" s="294" t="s">
        <v>92</v>
      </c>
      <c r="AK1" s="294" t="s">
        <v>93</v>
      </c>
      <c r="AL1" s="293" t="s">
        <v>94</v>
      </c>
      <c r="AM1" s="293" t="s">
        <v>95</v>
      </c>
      <c r="AN1" s="293" t="s">
        <v>96</v>
      </c>
      <c r="AO1" s="293" t="s">
        <v>97</v>
      </c>
      <c r="AP1" s="293" t="s">
        <v>98</v>
      </c>
      <c r="AQ1" s="293" t="s">
        <v>99</v>
      </c>
      <c r="AR1" s="293" t="s">
        <v>100</v>
      </c>
      <c r="AS1" s="293" t="s">
        <v>101</v>
      </c>
      <c r="AT1" s="430" t="s">
        <v>102</v>
      </c>
      <c r="AU1" s="294" t="s">
        <v>103</v>
      </c>
      <c r="AV1" s="294" t="s">
        <v>104</v>
      </c>
      <c r="AW1" s="294" t="s">
        <v>105</v>
      </c>
      <c r="AX1" s="294" t="s">
        <v>106</v>
      </c>
      <c r="AY1" s="294" t="s">
        <v>107</v>
      </c>
      <c r="AZ1" s="294" t="s">
        <v>108</v>
      </c>
      <c r="BA1" s="294" t="s">
        <v>109</v>
      </c>
      <c r="BB1" s="294" t="s">
        <v>110</v>
      </c>
      <c r="BC1" s="294" t="s">
        <v>111</v>
      </c>
      <c r="BD1" s="294" t="s">
        <v>112</v>
      </c>
      <c r="BE1" s="294" t="s">
        <v>113</v>
      </c>
      <c r="BF1" s="294" t="s">
        <v>114</v>
      </c>
      <c r="BG1" s="294" t="s">
        <v>115</v>
      </c>
      <c r="BH1" s="294" t="s">
        <v>116</v>
      </c>
      <c r="BI1" s="294" t="s">
        <v>117</v>
      </c>
      <c r="BJ1" s="294" t="s">
        <v>118</v>
      </c>
      <c r="BK1" s="295" t="s">
        <v>119</v>
      </c>
      <c r="BL1" s="294" t="s">
        <v>15</v>
      </c>
      <c r="BM1" s="296" t="s">
        <v>120</v>
      </c>
      <c r="BN1" s="296" t="s">
        <v>121</v>
      </c>
      <c r="BO1" s="294" t="s">
        <v>122</v>
      </c>
      <c r="BP1" s="294" t="s">
        <v>123</v>
      </c>
      <c r="BQ1" s="294" t="s">
        <v>124</v>
      </c>
      <c r="BR1" s="294" t="s">
        <v>125</v>
      </c>
      <c r="BS1" s="294" t="s">
        <v>126</v>
      </c>
      <c r="BT1" s="294" t="s">
        <v>127</v>
      </c>
      <c r="BU1" s="294" t="s">
        <v>128</v>
      </c>
      <c r="BV1" s="294" t="s">
        <v>129</v>
      </c>
      <c r="BW1" s="294" t="s">
        <v>130</v>
      </c>
      <c r="BX1" s="294" t="s">
        <v>131</v>
      </c>
      <c r="BY1" s="294" t="s">
        <v>132</v>
      </c>
      <c r="BZ1" s="297" t="s">
        <v>133</v>
      </c>
      <c r="CA1" s="297" t="s">
        <v>134</v>
      </c>
      <c r="CB1" s="294" t="s">
        <v>135</v>
      </c>
      <c r="CC1" s="294" t="s">
        <v>136</v>
      </c>
      <c r="CD1" s="294" t="s">
        <v>137</v>
      </c>
      <c r="CE1" s="294" t="s">
        <v>138</v>
      </c>
      <c r="CF1" s="402" t="s">
        <v>139</v>
      </c>
      <c r="CG1" s="294" t="s">
        <v>140</v>
      </c>
      <c r="CH1" s="294" t="s">
        <v>141</v>
      </c>
      <c r="CI1" s="294" t="s">
        <v>142</v>
      </c>
      <c r="CJ1" s="298"/>
    </row>
    <row r="2" spans="1:88" ht="26.15" hidden="1" customHeight="1" x14ac:dyDescent="0.35">
      <c r="A2" s="75">
        <v>1</v>
      </c>
      <c r="B2" s="75" t="s">
        <v>143</v>
      </c>
      <c r="C2" s="75" t="s">
        <v>144</v>
      </c>
      <c r="D2" s="75" t="s">
        <v>145</v>
      </c>
      <c r="E2" s="75" t="s">
        <v>146</v>
      </c>
      <c r="F2" s="75" t="s">
        <v>24</v>
      </c>
      <c r="G2" s="75">
        <v>1</v>
      </c>
      <c r="H2" s="75" t="s">
        <v>51</v>
      </c>
      <c r="I2" s="75" t="s">
        <v>30</v>
      </c>
      <c r="J2" s="75" t="s">
        <v>147</v>
      </c>
      <c r="K2" s="75" t="s">
        <v>148</v>
      </c>
      <c r="L2" s="75" t="s">
        <v>30</v>
      </c>
      <c r="M2" s="75" t="s">
        <v>149</v>
      </c>
      <c r="N2" s="225"/>
      <c r="O2" s="2" t="s">
        <v>150</v>
      </c>
      <c r="P2" s="3" t="s">
        <v>150</v>
      </c>
      <c r="Q2" s="75" t="s">
        <v>150</v>
      </c>
      <c r="R2" s="75" t="s">
        <v>151</v>
      </c>
      <c r="S2" s="75" t="s">
        <v>152</v>
      </c>
      <c r="T2" s="367"/>
      <c r="U2" s="226" t="s">
        <v>153</v>
      </c>
      <c r="V2" s="226">
        <v>28116</v>
      </c>
      <c r="W2" s="82" t="s">
        <v>154</v>
      </c>
      <c r="X2" s="82" t="s">
        <v>155</v>
      </c>
      <c r="Y2" s="82" t="s">
        <v>156</v>
      </c>
      <c r="Z2" s="82" t="s">
        <v>157</v>
      </c>
      <c r="AA2" s="76">
        <v>16.5</v>
      </c>
      <c r="AB2" s="77">
        <v>40603</v>
      </c>
      <c r="AC2" s="77">
        <v>40603</v>
      </c>
      <c r="AD2" s="77"/>
      <c r="AE2" s="4" t="s">
        <v>158</v>
      </c>
      <c r="AF2" s="6" t="s">
        <v>159</v>
      </c>
      <c r="AG2" s="6"/>
      <c r="AH2" s="75">
        <f t="shared" ref="AH2:AH33" si="0">COUNTA(AE2:AG2)</f>
        <v>2</v>
      </c>
      <c r="AI2" s="4" t="s">
        <v>160</v>
      </c>
      <c r="AJ2" s="4" t="s">
        <v>161</v>
      </c>
      <c r="AK2" s="5"/>
      <c r="AL2" s="5" t="s">
        <v>149</v>
      </c>
      <c r="AM2" s="5" t="s">
        <v>162</v>
      </c>
      <c r="AN2" s="5"/>
      <c r="AO2" s="2" t="s">
        <v>163</v>
      </c>
      <c r="AP2" s="5"/>
      <c r="AQ2" s="5" t="s">
        <v>164</v>
      </c>
      <c r="AR2" s="5"/>
      <c r="AS2" s="5"/>
      <c r="AT2" s="431" t="s">
        <v>165</v>
      </c>
      <c r="AU2" s="75" t="s">
        <v>166</v>
      </c>
      <c r="AV2" s="77"/>
      <c r="AW2" s="78">
        <v>40634</v>
      </c>
      <c r="AX2" s="78">
        <v>40878</v>
      </c>
      <c r="AY2" s="78" t="s">
        <v>149</v>
      </c>
      <c r="AZ2" s="78"/>
      <c r="BA2" s="78"/>
      <c r="BB2" s="78"/>
      <c r="BC2" s="79"/>
      <c r="BD2" s="78">
        <v>41456</v>
      </c>
      <c r="BE2" s="78" t="s">
        <v>149</v>
      </c>
      <c r="BF2" s="78">
        <v>41699</v>
      </c>
      <c r="BG2" s="78" t="s">
        <v>149</v>
      </c>
      <c r="BH2" s="77"/>
      <c r="BI2" s="77"/>
      <c r="BJ2" s="77"/>
      <c r="BK2" s="80">
        <v>42766</v>
      </c>
      <c r="BL2" s="75" t="s">
        <v>17</v>
      </c>
      <c r="BM2" s="227">
        <f>DATEDIF(AW2,BK2, "M")+1</f>
        <v>70</v>
      </c>
      <c r="BN2" s="75">
        <f>DATEDIF(AX2,BK2, "M")+1</f>
        <v>62</v>
      </c>
      <c r="BO2" s="75"/>
      <c r="BP2" s="75">
        <v>20</v>
      </c>
      <c r="BQ2" s="75">
        <v>29</v>
      </c>
      <c r="BR2" s="75">
        <v>26</v>
      </c>
      <c r="BS2" s="75">
        <v>2</v>
      </c>
      <c r="BT2" s="75">
        <v>3</v>
      </c>
      <c r="BU2" s="75">
        <v>0</v>
      </c>
      <c r="BV2" s="75">
        <v>0</v>
      </c>
      <c r="BW2" s="75" t="s">
        <v>162</v>
      </c>
      <c r="BX2" s="75" t="s">
        <v>162</v>
      </c>
      <c r="BY2" s="75"/>
      <c r="BZ2" s="81"/>
      <c r="CA2" s="81"/>
      <c r="CB2" s="75"/>
      <c r="CC2" s="75" t="s">
        <v>162</v>
      </c>
      <c r="CD2" s="75"/>
      <c r="CE2" s="75"/>
      <c r="CF2" s="403">
        <v>0</v>
      </c>
      <c r="CG2" s="75">
        <v>1</v>
      </c>
      <c r="CH2" s="75"/>
      <c r="CI2" s="75" t="s">
        <v>167</v>
      </c>
      <c r="CJ2" s="401"/>
    </row>
    <row r="3" spans="1:88" ht="25" hidden="1" customHeight="1" x14ac:dyDescent="0.35">
      <c r="A3" s="75">
        <v>2</v>
      </c>
      <c r="B3" s="75" t="s">
        <v>168</v>
      </c>
      <c r="C3" s="75" t="s">
        <v>169</v>
      </c>
      <c r="D3" s="75"/>
      <c r="E3" s="75" t="s">
        <v>170</v>
      </c>
      <c r="F3" s="75" t="s">
        <v>25</v>
      </c>
      <c r="G3" s="75">
        <v>1</v>
      </c>
      <c r="H3" s="75" t="s">
        <v>52</v>
      </c>
      <c r="I3" s="75" t="s">
        <v>41</v>
      </c>
      <c r="J3" s="75" t="s">
        <v>171</v>
      </c>
      <c r="K3" s="75" t="s">
        <v>172</v>
      </c>
      <c r="L3" s="75" t="s">
        <v>39</v>
      </c>
      <c r="M3" s="75" t="s">
        <v>162</v>
      </c>
      <c r="N3" s="225"/>
      <c r="O3" s="2" t="s">
        <v>150</v>
      </c>
      <c r="P3" s="3" t="s">
        <v>150</v>
      </c>
      <c r="Q3" s="75"/>
      <c r="R3" s="75" t="s">
        <v>173</v>
      </c>
      <c r="S3" s="75" t="s">
        <v>174</v>
      </c>
      <c r="T3" s="368" t="s">
        <v>175</v>
      </c>
      <c r="U3" s="226" t="s">
        <v>176</v>
      </c>
      <c r="V3" s="226">
        <v>29416</v>
      </c>
      <c r="W3" s="82" t="s">
        <v>177</v>
      </c>
      <c r="X3" s="82" t="s">
        <v>178</v>
      </c>
      <c r="Y3" s="82" t="s">
        <v>162</v>
      </c>
      <c r="Z3" s="82" t="s">
        <v>157</v>
      </c>
      <c r="AA3" s="76">
        <v>26</v>
      </c>
      <c r="AB3" s="77">
        <v>40616</v>
      </c>
      <c r="AC3" s="77">
        <v>40603</v>
      </c>
      <c r="AD3" s="77"/>
      <c r="AE3" s="6" t="s">
        <v>179</v>
      </c>
      <c r="AF3" s="6"/>
      <c r="AG3" s="6"/>
      <c r="AH3" s="75">
        <f t="shared" si="0"/>
        <v>1</v>
      </c>
      <c r="AI3" s="8" t="s">
        <v>161</v>
      </c>
      <c r="AJ3" s="8"/>
      <c r="AK3" s="8"/>
      <c r="AL3" s="8" t="s">
        <v>149</v>
      </c>
      <c r="AM3" s="8"/>
      <c r="AN3" s="8"/>
      <c r="AO3" s="8" t="s">
        <v>163</v>
      </c>
      <c r="AP3" s="8" t="s">
        <v>180</v>
      </c>
      <c r="AQ3" s="8" t="s">
        <v>181</v>
      </c>
      <c r="AR3" s="8" t="s">
        <v>149</v>
      </c>
      <c r="AS3" s="8"/>
      <c r="AT3" s="431" t="s">
        <v>182</v>
      </c>
      <c r="AU3" s="75" t="s">
        <v>183</v>
      </c>
      <c r="AV3" s="77"/>
      <c r="AW3" s="78">
        <v>40637</v>
      </c>
      <c r="AX3" s="78">
        <v>40878</v>
      </c>
      <c r="AY3" s="78" t="s">
        <v>149</v>
      </c>
      <c r="AZ3" s="78">
        <v>41186</v>
      </c>
      <c r="BA3" s="78"/>
      <c r="BB3" s="78">
        <v>41473</v>
      </c>
      <c r="BC3" s="79" t="s">
        <v>184</v>
      </c>
      <c r="BD3" s="78">
        <v>41458</v>
      </c>
      <c r="BE3" s="78" t="s">
        <v>149</v>
      </c>
      <c r="BF3" s="78">
        <v>41700</v>
      </c>
      <c r="BG3" s="78" t="s">
        <v>149</v>
      </c>
      <c r="BH3" s="77">
        <v>42986</v>
      </c>
      <c r="BI3" s="77">
        <v>43006</v>
      </c>
      <c r="BJ3" s="77">
        <v>43023</v>
      </c>
      <c r="BK3" s="80">
        <v>43023</v>
      </c>
      <c r="BL3" s="75" t="s">
        <v>17</v>
      </c>
      <c r="BM3" s="227">
        <f t="shared" ref="BM3:BM20" si="1">DATEDIF(AW3,BK3, "M")+1</f>
        <v>79</v>
      </c>
      <c r="BN3" s="75">
        <f t="shared" ref="BN3:BN21" si="2">DATEDIF(AX3,BK3, "M")+1</f>
        <v>71</v>
      </c>
      <c r="BO3" s="82" t="s">
        <v>184</v>
      </c>
      <c r="BP3" s="75">
        <v>0</v>
      </c>
      <c r="BQ3" s="75">
        <v>0</v>
      </c>
      <c r="BR3" s="75">
        <v>0</v>
      </c>
      <c r="BS3" s="75">
        <v>0</v>
      </c>
      <c r="BT3" s="75">
        <v>0</v>
      </c>
      <c r="BU3" s="75">
        <v>0</v>
      </c>
      <c r="BV3" s="75">
        <v>0</v>
      </c>
      <c r="BW3" s="75" t="s">
        <v>162</v>
      </c>
      <c r="BX3" s="75" t="s">
        <v>162</v>
      </c>
      <c r="BY3" s="75"/>
      <c r="BZ3" s="81"/>
      <c r="CA3" s="81"/>
      <c r="CB3" s="75"/>
      <c r="CC3" s="75" t="s">
        <v>162</v>
      </c>
      <c r="CD3" s="75"/>
      <c r="CE3" s="75"/>
      <c r="CF3" s="403">
        <v>2</v>
      </c>
      <c r="CG3" s="75">
        <v>2</v>
      </c>
      <c r="CH3" s="75">
        <v>0</v>
      </c>
      <c r="CI3" s="75" t="s">
        <v>167</v>
      </c>
    </row>
    <row r="4" spans="1:88" ht="25" hidden="1" customHeight="1" x14ac:dyDescent="0.35">
      <c r="A4" s="75">
        <v>3</v>
      </c>
      <c r="B4" s="75" t="s">
        <v>185</v>
      </c>
      <c r="C4" s="75" t="s">
        <v>186</v>
      </c>
      <c r="D4" s="75" t="s">
        <v>187</v>
      </c>
      <c r="E4" s="75" t="s">
        <v>188</v>
      </c>
      <c r="F4" s="75" t="s">
        <v>25</v>
      </c>
      <c r="G4" s="75">
        <v>1</v>
      </c>
      <c r="H4" s="75" t="s">
        <v>49</v>
      </c>
      <c r="I4" s="75" t="s">
        <v>35</v>
      </c>
      <c r="J4" s="75" t="s">
        <v>189</v>
      </c>
      <c r="K4" s="75" t="s">
        <v>190</v>
      </c>
      <c r="L4" s="75" t="s">
        <v>35</v>
      </c>
      <c r="M4" s="75" t="s">
        <v>149</v>
      </c>
      <c r="N4" s="225" t="s">
        <v>191</v>
      </c>
      <c r="O4" s="2" t="s">
        <v>192</v>
      </c>
      <c r="P4" s="3" t="s">
        <v>150</v>
      </c>
      <c r="Q4" s="75"/>
      <c r="R4" s="421" t="s">
        <v>193</v>
      </c>
      <c r="S4" s="75" t="s">
        <v>194</v>
      </c>
      <c r="T4" s="368" t="s">
        <v>195</v>
      </c>
      <c r="U4" s="226" t="s">
        <v>196</v>
      </c>
      <c r="V4" s="226">
        <v>29767</v>
      </c>
      <c r="W4" s="82" t="s">
        <v>197</v>
      </c>
      <c r="X4" s="82" t="s">
        <v>178</v>
      </c>
      <c r="Y4" s="82" t="s">
        <v>162</v>
      </c>
      <c r="Z4" s="82" t="s">
        <v>157</v>
      </c>
      <c r="AA4" s="76">
        <v>2.5</v>
      </c>
      <c r="AB4" s="77">
        <v>40827</v>
      </c>
      <c r="AC4" s="77">
        <v>40603</v>
      </c>
      <c r="AD4" s="77"/>
      <c r="AE4" s="4" t="s">
        <v>198</v>
      </c>
      <c r="AF4" s="6" t="s">
        <v>199</v>
      </c>
      <c r="AG4" s="6" t="s">
        <v>200</v>
      </c>
      <c r="AH4" s="75">
        <f t="shared" si="0"/>
        <v>3</v>
      </c>
      <c r="AI4" s="2" t="s">
        <v>160</v>
      </c>
      <c r="AJ4" s="2" t="s">
        <v>161</v>
      </c>
      <c r="AK4" s="2" t="s">
        <v>201</v>
      </c>
      <c r="AL4" s="2" t="s">
        <v>149</v>
      </c>
      <c r="AM4" s="2" t="s">
        <v>162</v>
      </c>
      <c r="AN4" s="2" t="s">
        <v>149</v>
      </c>
      <c r="AO4" s="2" t="s">
        <v>163</v>
      </c>
      <c r="AP4" s="2" t="s">
        <v>202</v>
      </c>
      <c r="AQ4" s="2" t="s">
        <v>202</v>
      </c>
      <c r="AR4" s="2" t="s">
        <v>149</v>
      </c>
      <c r="AS4" s="2"/>
      <c r="AT4" s="432" t="s">
        <v>203</v>
      </c>
      <c r="AU4" s="75" t="s">
        <v>204</v>
      </c>
      <c r="AV4" s="77"/>
      <c r="AW4" s="78">
        <v>40634</v>
      </c>
      <c r="AX4" s="78">
        <v>40878</v>
      </c>
      <c r="AY4" s="78" t="s">
        <v>149</v>
      </c>
      <c r="AZ4" s="78"/>
      <c r="BA4" s="78"/>
      <c r="BB4" s="78"/>
      <c r="BC4" s="79"/>
      <c r="BD4" s="78">
        <v>41456</v>
      </c>
      <c r="BE4" s="78" t="s">
        <v>149</v>
      </c>
      <c r="BF4" s="78">
        <v>41701</v>
      </c>
      <c r="BG4" s="78" t="s">
        <v>149</v>
      </c>
      <c r="BH4" s="77"/>
      <c r="BI4" s="77"/>
      <c r="BJ4" s="77"/>
      <c r="BK4" s="80">
        <v>41729</v>
      </c>
      <c r="BL4" s="75" t="s">
        <v>17</v>
      </c>
      <c r="BM4" s="227">
        <f t="shared" si="1"/>
        <v>36</v>
      </c>
      <c r="BN4" s="75">
        <f t="shared" si="2"/>
        <v>28</v>
      </c>
      <c r="BO4" s="75"/>
      <c r="BP4" s="75">
        <v>0</v>
      </c>
      <c r="BQ4" s="75">
        <v>1</v>
      </c>
      <c r="BR4" s="75">
        <v>1</v>
      </c>
      <c r="BS4" s="75">
        <v>2</v>
      </c>
      <c r="BT4" s="75">
        <v>0</v>
      </c>
      <c r="BU4" s="75">
        <v>0</v>
      </c>
      <c r="BV4" s="75">
        <v>0</v>
      </c>
      <c r="BW4" s="75" t="s">
        <v>205</v>
      </c>
      <c r="BX4" s="75" t="s">
        <v>162</v>
      </c>
      <c r="BY4" s="75"/>
      <c r="BZ4" s="81"/>
      <c r="CA4" s="81"/>
      <c r="CB4" s="75"/>
      <c r="CC4" s="75" t="s">
        <v>162</v>
      </c>
      <c r="CD4" s="75"/>
      <c r="CE4" s="75"/>
      <c r="CF4" s="403" t="s">
        <v>167</v>
      </c>
      <c r="CG4" s="75" t="s">
        <v>167</v>
      </c>
      <c r="CH4" s="75"/>
      <c r="CI4" s="75" t="s">
        <v>167</v>
      </c>
    </row>
    <row r="5" spans="1:88" ht="25" hidden="1" customHeight="1" x14ac:dyDescent="0.35">
      <c r="A5" s="75">
        <v>4</v>
      </c>
      <c r="B5" s="75" t="s">
        <v>206</v>
      </c>
      <c r="C5" s="75" t="s">
        <v>207</v>
      </c>
      <c r="D5" s="75"/>
      <c r="E5" s="75" t="s">
        <v>208</v>
      </c>
      <c r="F5" s="75" t="s">
        <v>24</v>
      </c>
      <c r="G5" s="75">
        <v>1</v>
      </c>
      <c r="H5" s="75" t="s">
        <v>52</v>
      </c>
      <c r="I5" s="75" t="s">
        <v>41</v>
      </c>
      <c r="J5" s="75" t="s">
        <v>171</v>
      </c>
      <c r="K5" s="75" t="s">
        <v>209</v>
      </c>
      <c r="L5" s="75" t="s">
        <v>39</v>
      </c>
      <c r="M5" s="75" t="s">
        <v>162</v>
      </c>
      <c r="N5" s="225"/>
      <c r="O5" s="2" t="s">
        <v>150</v>
      </c>
      <c r="P5" s="3" t="s">
        <v>150</v>
      </c>
      <c r="Q5" s="75" t="s">
        <v>150</v>
      </c>
      <c r="R5" s="421" t="s">
        <v>210</v>
      </c>
      <c r="S5" s="75" t="s">
        <v>211</v>
      </c>
      <c r="T5" s="367" t="s">
        <v>212</v>
      </c>
      <c r="U5" s="226" t="s">
        <v>213</v>
      </c>
      <c r="V5" s="226">
        <v>29587</v>
      </c>
      <c r="W5" s="82" t="s">
        <v>214</v>
      </c>
      <c r="X5" s="82" t="s">
        <v>178</v>
      </c>
      <c r="Y5" s="82" t="s">
        <v>162</v>
      </c>
      <c r="Z5" s="82" t="s">
        <v>157</v>
      </c>
      <c r="AA5" s="76">
        <v>24</v>
      </c>
      <c r="AB5" s="77">
        <v>40695</v>
      </c>
      <c r="AC5" s="77">
        <v>40603</v>
      </c>
      <c r="AD5" s="77"/>
      <c r="AE5" s="6" t="s">
        <v>215</v>
      </c>
      <c r="AF5" s="6"/>
      <c r="AG5" s="6"/>
      <c r="AH5" s="75">
        <f t="shared" si="0"/>
        <v>1</v>
      </c>
      <c r="AI5" s="2" t="s">
        <v>161</v>
      </c>
      <c r="AJ5" s="2" t="s">
        <v>201</v>
      </c>
      <c r="AK5" s="2"/>
      <c r="AL5" s="2" t="s">
        <v>149</v>
      </c>
      <c r="AM5" s="2" t="s">
        <v>149</v>
      </c>
      <c r="AN5" s="2"/>
      <c r="AO5" s="2" t="s">
        <v>163</v>
      </c>
      <c r="AP5" s="2" t="s">
        <v>180</v>
      </c>
      <c r="AQ5" s="2" t="s">
        <v>216</v>
      </c>
      <c r="AR5" s="2" t="s">
        <v>149</v>
      </c>
      <c r="AS5" s="2" t="s">
        <v>217</v>
      </c>
      <c r="AT5" s="432" t="s">
        <v>218</v>
      </c>
      <c r="AU5" s="75" t="s">
        <v>219</v>
      </c>
      <c r="AV5" s="77"/>
      <c r="AW5" s="78">
        <v>40634</v>
      </c>
      <c r="AX5" s="78">
        <v>40878</v>
      </c>
      <c r="AY5" s="78" t="s">
        <v>149</v>
      </c>
      <c r="AZ5" s="78"/>
      <c r="BA5" s="78"/>
      <c r="BB5" s="75"/>
      <c r="BC5" s="82"/>
      <c r="BD5" s="78">
        <v>41456</v>
      </c>
      <c r="BE5" s="78" t="s">
        <v>149</v>
      </c>
      <c r="BF5" s="78">
        <v>41702</v>
      </c>
      <c r="BG5" s="78" t="s">
        <v>149</v>
      </c>
      <c r="BH5" s="77"/>
      <c r="BI5" s="77"/>
      <c r="BJ5" s="77"/>
      <c r="BK5" s="80">
        <v>42338</v>
      </c>
      <c r="BL5" s="75" t="s">
        <v>17</v>
      </c>
      <c r="BM5" s="227">
        <f t="shared" si="1"/>
        <v>56</v>
      </c>
      <c r="BN5" s="75">
        <f t="shared" si="2"/>
        <v>48</v>
      </c>
      <c r="BO5" s="75"/>
      <c r="BP5" s="75">
        <v>0</v>
      </c>
      <c r="BQ5" s="75">
        <v>2</v>
      </c>
      <c r="BR5" s="75">
        <v>7</v>
      </c>
      <c r="BS5" s="75">
        <v>2</v>
      </c>
      <c r="BT5" s="75">
        <v>0</v>
      </c>
      <c r="BU5" s="75">
        <v>0</v>
      </c>
      <c r="BV5" s="75">
        <v>0</v>
      </c>
      <c r="BW5" s="75" t="s">
        <v>162</v>
      </c>
      <c r="BX5" s="75" t="s">
        <v>162</v>
      </c>
      <c r="BY5" s="75"/>
      <c r="BZ5" s="81"/>
      <c r="CA5" s="81"/>
      <c r="CB5" s="75"/>
      <c r="CC5" s="75" t="s">
        <v>149</v>
      </c>
      <c r="CD5" s="75"/>
      <c r="CE5" s="75"/>
      <c r="CF5" s="403">
        <v>1</v>
      </c>
      <c r="CG5" s="75">
        <v>3</v>
      </c>
      <c r="CH5" s="75"/>
      <c r="CI5" s="75" t="s">
        <v>167</v>
      </c>
    </row>
    <row r="6" spans="1:88" ht="27.65" hidden="1" customHeight="1" x14ac:dyDescent="0.35">
      <c r="A6" s="75">
        <v>5</v>
      </c>
      <c r="B6" s="75" t="s">
        <v>220</v>
      </c>
      <c r="C6" s="75" t="s">
        <v>221</v>
      </c>
      <c r="D6" s="75"/>
      <c r="E6" s="75" t="s">
        <v>222</v>
      </c>
      <c r="F6" s="75" t="s">
        <v>24</v>
      </c>
      <c r="G6" s="75">
        <v>1</v>
      </c>
      <c r="H6" s="75" t="s">
        <v>50</v>
      </c>
      <c r="I6" s="75" t="s">
        <v>44</v>
      </c>
      <c r="J6" s="75" t="s">
        <v>223</v>
      </c>
      <c r="K6" s="75" t="s">
        <v>224</v>
      </c>
      <c r="L6" s="75" t="s">
        <v>43</v>
      </c>
      <c r="M6" s="75" t="s">
        <v>162</v>
      </c>
      <c r="N6" s="225"/>
      <c r="O6" s="2" t="s">
        <v>150</v>
      </c>
      <c r="P6" s="3" t="s">
        <v>150</v>
      </c>
      <c r="Q6" s="75" t="s">
        <v>150</v>
      </c>
      <c r="R6" s="75" t="s">
        <v>225</v>
      </c>
      <c r="S6" s="75" t="s">
        <v>226</v>
      </c>
      <c r="T6" s="367"/>
      <c r="U6" s="226" t="s">
        <v>227</v>
      </c>
      <c r="V6" s="226">
        <v>26178</v>
      </c>
      <c r="W6" s="82" t="s">
        <v>228</v>
      </c>
      <c r="X6" s="82" t="s">
        <v>155</v>
      </c>
      <c r="Y6" s="82" t="s">
        <v>156</v>
      </c>
      <c r="Z6" s="82" t="s">
        <v>157</v>
      </c>
      <c r="AA6" s="76">
        <v>21</v>
      </c>
      <c r="AB6" s="77">
        <v>40646</v>
      </c>
      <c r="AC6" s="77">
        <v>40603</v>
      </c>
      <c r="AD6" s="77"/>
      <c r="AE6" s="6" t="s">
        <v>229</v>
      </c>
      <c r="AF6" s="6" t="s">
        <v>230</v>
      </c>
      <c r="AG6" s="6"/>
      <c r="AH6" s="75">
        <f t="shared" si="0"/>
        <v>2</v>
      </c>
      <c r="AI6" s="2" t="s">
        <v>161</v>
      </c>
      <c r="AJ6" s="2" t="s">
        <v>160</v>
      </c>
      <c r="AK6" s="2"/>
      <c r="AL6" s="2" t="s">
        <v>149</v>
      </c>
      <c r="AM6" s="2" t="s">
        <v>162</v>
      </c>
      <c r="AN6" s="2"/>
      <c r="AO6" s="2" t="s">
        <v>163</v>
      </c>
      <c r="AP6" s="2" t="s">
        <v>202</v>
      </c>
      <c r="AQ6" s="2" t="s">
        <v>231</v>
      </c>
      <c r="AR6" s="2" t="s">
        <v>149</v>
      </c>
      <c r="AS6" s="2"/>
      <c r="AT6" s="432" t="s">
        <v>232</v>
      </c>
      <c r="AU6" s="75" t="s">
        <v>233</v>
      </c>
      <c r="AV6" s="77"/>
      <c r="AW6" s="78">
        <v>40634</v>
      </c>
      <c r="AX6" s="78">
        <v>40878</v>
      </c>
      <c r="AY6" s="78" t="s">
        <v>149</v>
      </c>
      <c r="AZ6" s="78"/>
      <c r="BA6" s="78"/>
      <c r="BB6" s="78"/>
      <c r="BC6" s="79"/>
      <c r="BD6" s="78">
        <v>41456</v>
      </c>
      <c r="BE6" s="78" t="s">
        <v>149</v>
      </c>
      <c r="BF6" s="78">
        <v>42064</v>
      </c>
      <c r="BG6" s="78" t="s">
        <v>162</v>
      </c>
      <c r="BH6" s="77"/>
      <c r="BI6" s="77"/>
      <c r="BJ6" s="77"/>
      <c r="BK6" s="80">
        <v>42551</v>
      </c>
      <c r="BL6" s="75" t="s">
        <v>17</v>
      </c>
      <c r="BM6" s="227">
        <f t="shared" si="1"/>
        <v>63</v>
      </c>
      <c r="BN6" s="75">
        <f t="shared" si="2"/>
        <v>55</v>
      </c>
      <c r="BO6" s="75"/>
      <c r="BP6" s="75">
        <v>0</v>
      </c>
      <c r="BQ6" s="75">
        <v>5</v>
      </c>
      <c r="BR6" s="75">
        <v>15</v>
      </c>
      <c r="BS6" s="75">
        <v>4</v>
      </c>
      <c r="BT6" s="75">
        <v>0</v>
      </c>
      <c r="BU6" s="75">
        <v>0</v>
      </c>
      <c r="BV6" s="75">
        <v>0</v>
      </c>
      <c r="BW6" s="75" t="s">
        <v>162</v>
      </c>
      <c r="BX6" s="75" t="s">
        <v>162</v>
      </c>
      <c r="BY6" s="75"/>
      <c r="BZ6" s="81"/>
      <c r="CA6" s="81"/>
      <c r="CB6" s="75"/>
      <c r="CC6" s="75" t="s">
        <v>162</v>
      </c>
      <c r="CD6" s="75"/>
      <c r="CE6" s="75"/>
      <c r="CF6" s="403" t="s">
        <v>167</v>
      </c>
      <c r="CG6" s="75" t="s">
        <v>167</v>
      </c>
      <c r="CH6" s="75"/>
      <c r="CI6" s="75" t="s">
        <v>167</v>
      </c>
    </row>
    <row r="7" spans="1:88" ht="25" hidden="1" customHeight="1" x14ac:dyDescent="0.35">
      <c r="A7" s="75">
        <v>6</v>
      </c>
      <c r="B7" s="75" t="s">
        <v>234</v>
      </c>
      <c r="C7" s="75" t="s">
        <v>235</v>
      </c>
      <c r="D7" s="75" t="s">
        <v>236</v>
      </c>
      <c r="E7" s="75" t="s">
        <v>237</v>
      </c>
      <c r="F7" s="75" t="s">
        <v>25</v>
      </c>
      <c r="G7" s="75">
        <v>1</v>
      </c>
      <c r="H7" s="75" t="s">
        <v>56</v>
      </c>
      <c r="I7" s="75" t="s">
        <v>38</v>
      </c>
      <c r="J7" s="75" t="s">
        <v>238</v>
      </c>
      <c r="K7" s="75"/>
      <c r="L7" s="75" t="s">
        <v>43</v>
      </c>
      <c r="M7" s="75" t="s">
        <v>162</v>
      </c>
      <c r="N7" s="225"/>
      <c r="O7" s="2" t="s">
        <v>150</v>
      </c>
      <c r="P7" s="3" t="s">
        <v>239</v>
      </c>
      <c r="Q7" s="75" t="s">
        <v>150</v>
      </c>
      <c r="R7" s="75" t="s">
        <v>240</v>
      </c>
      <c r="S7" s="75" t="s">
        <v>241</v>
      </c>
      <c r="T7" s="368" t="s">
        <v>242</v>
      </c>
      <c r="U7" s="77" t="s">
        <v>243</v>
      </c>
      <c r="V7" s="77">
        <v>28383</v>
      </c>
      <c r="W7" s="82" t="s">
        <v>244</v>
      </c>
      <c r="X7" s="82" t="s">
        <v>178</v>
      </c>
      <c r="Y7" s="82" t="s">
        <v>162</v>
      </c>
      <c r="Z7" s="82" t="s">
        <v>157</v>
      </c>
      <c r="AA7" s="76">
        <v>16</v>
      </c>
      <c r="AB7" s="77">
        <v>40609</v>
      </c>
      <c r="AC7" s="77">
        <v>40603</v>
      </c>
      <c r="AD7" s="77"/>
      <c r="AE7" s="6" t="s">
        <v>245</v>
      </c>
      <c r="AF7" s="6" t="s">
        <v>246</v>
      </c>
      <c r="AG7" s="6" t="s">
        <v>247</v>
      </c>
      <c r="AH7" s="75">
        <f t="shared" si="0"/>
        <v>3</v>
      </c>
      <c r="AI7" s="4" t="s">
        <v>161</v>
      </c>
      <c r="AJ7" s="2" t="s">
        <v>160</v>
      </c>
      <c r="AK7" s="2" t="s">
        <v>160</v>
      </c>
      <c r="AL7" s="2" t="s">
        <v>149</v>
      </c>
      <c r="AM7" s="2" t="s">
        <v>149</v>
      </c>
      <c r="AN7" s="2" t="s">
        <v>162</v>
      </c>
      <c r="AO7" s="2" t="s">
        <v>181</v>
      </c>
      <c r="AP7" s="2" t="s">
        <v>248</v>
      </c>
      <c r="AQ7" s="2" t="s">
        <v>249</v>
      </c>
      <c r="AR7" s="2" t="s">
        <v>149</v>
      </c>
      <c r="AS7" s="2"/>
      <c r="AT7" s="432" t="s">
        <v>250</v>
      </c>
      <c r="AU7" s="75"/>
      <c r="AV7" s="77"/>
      <c r="AW7" s="78">
        <v>40634</v>
      </c>
      <c r="AX7" s="78">
        <v>40878</v>
      </c>
      <c r="AY7" s="78" t="s">
        <v>149</v>
      </c>
      <c r="AZ7" s="78"/>
      <c r="BA7" s="78"/>
      <c r="BB7" s="78"/>
      <c r="BC7" s="79"/>
      <c r="BD7" s="78">
        <v>41456</v>
      </c>
      <c r="BE7" s="78" t="s">
        <v>149</v>
      </c>
      <c r="BF7" s="78">
        <v>41699</v>
      </c>
      <c r="BG7" s="78" t="s">
        <v>149</v>
      </c>
      <c r="BH7" s="77"/>
      <c r="BI7" s="77"/>
      <c r="BJ7" s="77"/>
      <c r="BK7" s="80">
        <v>43073</v>
      </c>
      <c r="BL7" s="75" t="s">
        <v>17</v>
      </c>
      <c r="BM7" s="227">
        <f t="shared" si="1"/>
        <v>81</v>
      </c>
      <c r="BN7" s="75">
        <f t="shared" si="2"/>
        <v>73</v>
      </c>
      <c r="BO7" s="75"/>
      <c r="BP7" s="75" t="s">
        <v>167</v>
      </c>
      <c r="BQ7" s="75">
        <v>4</v>
      </c>
      <c r="BR7" s="75">
        <v>1</v>
      </c>
      <c r="BS7" s="75">
        <v>0</v>
      </c>
      <c r="BT7" s="75">
        <v>0</v>
      </c>
      <c r="BU7" s="75">
        <v>0</v>
      </c>
      <c r="BV7" s="75">
        <v>1</v>
      </c>
      <c r="BW7" s="75" t="s">
        <v>251</v>
      </c>
      <c r="BX7" s="75" t="s">
        <v>162</v>
      </c>
      <c r="BY7" s="75"/>
      <c r="BZ7" s="81"/>
      <c r="CA7" s="81"/>
      <c r="CB7" s="75"/>
      <c r="CC7" s="75" t="s">
        <v>162</v>
      </c>
      <c r="CD7" s="75"/>
      <c r="CE7" s="75"/>
      <c r="CF7" s="403">
        <v>3</v>
      </c>
      <c r="CG7" s="75">
        <v>3</v>
      </c>
      <c r="CH7" s="75"/>
      <c r="CI7" s="75" t="s">
        <v>167</v>
      </c>
    </row>
    <row r="8" spans="1:88" ht="25" hidden="1" customHeight="1" x14ac:dyDescent="0.35">
      <c r="A8" s="75">
        <v>7</v>
      </c>
      <c r="B8" s="75" t="s">
        <v>252</v>
      </c>
      <c r="C8" s="75" t="s">
        <v>253</v>
      </c>
      <c r="D8" s="75" t="s">
        <v>254</v>
      </c>
      <c r="E8" s="75" t="s">
        <v>255</v>
      </c>
      <c r="F8" s="75" t="s">
        <v>25</v>
      </c>
      <c r="G8" s="75">
        <v>1</v>
      </c>
      <c r="H8" s="75" t="s">
        <v>50</v>
      </c>
      <c r="I8" s="75" t="s">
        <v>44</v>
      </c>
      <c r="J8" s="75" t="s">
        <v>256</v>
      </c>
      <c r="K8" s="75" t="s">
        <v>257</v>
      </c>
      <c r="L8" s="75" t="s">
        <v>43</v>
      </c>
      <c r="M8" s="75" t="s">
        <v>162</v>
      </c>
      <c r="N8" s="225"/>
      <c r="O8" s="2" t="s">
        <v>150</v>
      </c>
      <c r="P8" s="3" t="s">
        <v>150</v>
      </c>
      <c r="Q8" s="75" t="s">
        <v>150</v>
      </c>
      <c r="R8" s="75" t="s">
        <v>258</v>
      </c>
      <c r="S8" s="83" t="s">
        <v>259</v>
      </c>
      <c r="T8" s="367"/>
      <c r="U8" s="226" t="s">
        <v>260</v>
      </c>
      <c r="V8" s="226">
        <v>26090</v>
      </c>
      <c r="W8" s="82" t="s">
        <v>261</v>
      </c>
      <c r="X8" s="82" t="s">
        <v>178</v>
      </c>
      <c r="Y8" s="82" t="s">
        <v>162</v>
      </c>
      <c r="Z8" s="82" t="s">
        <v>157</v>
      </c>
      <c r="AA8" s="76">
        <v>7.5</v>
      </c>
      <c r="AB8" s="77">
        <v>40577</v>
      </c>
      <c r="AC8" s="77">
        <v>40603</v>
      </c>
      <c r="AD8" s="77"/>
      <c r="AE8" s="6" t="s">
        <v>262</v>
      </c>
      <c r="AF8" s="6" t="s">
        <v>263</v>
      </c>
      <c r="AG8" s="6" t="s">
        <v>264</v>
      </c>
      <c r="AH8" s="75">
        <f t="shared" si="0"/>
        <v>3</v>
      </c>
      <c r="AI8" s="4" t="s">
        <v>161</v>
      </c>
      <c r="AJ8" s="2" t="s">
        <v>201</v>
      </c>
      <c r="AK8" s="2" t="s">
        <v>160</v>
      </c>
      <c r="AL8" s="2" t="s">
        <v>149</v>
      </c>
      <c r="AM8" s="2" t="s">
        <v>162</v>
      </c>
      <c r="AN8" s="2" t="s">
        <v>162</v>
      </c>
      <c r="AO8" s="2" t="s">
        <v>163</v>
      </c>
      <c r="AP8" s="2" t="s">
        <v>202</v>
      </c>
      <c r="AQ8" s="2" t="s">
        <v>265</v>
      </c>
      <c r="AR8" s="2" t="s">
        <v>149</v>
      </c>
      <c r="AS8" s="2"/>
      <c r="AT8" s="432" t="s">
        <v>266</v>
      </c>
      <c r="AU8" s="75" t="s">
        <v>267</v>
      </c>
      <c r="AV8" s="77"/>
      <c r="AW8" s="78">
        <v>40634</v>
      </c>
      <c r="AX8" s="78">
        <v>40878</v>
      </c>
      <c r="AY8" s="78" t="s">
        <v>149</v>
      </c>
      <c r="AZ8" s="78"/>
      <c r="BA8" s="78"/>
      <c r="BB8" s="78"/>
      <c r="BC8" s="79"/>
      <c r="BD8" s="78">
        <v>41456</v>
      </c>
      <c r="BE8" s="78" t="s">
        <v>149</v>
      </c>
      <c r="BF8" s="78">
        <v>41700</v>
      </c>
      <c r="BG8" s="78" t="s">
        <v>149</v>
      </c>
      <c r="BH8" s="77"/>
      <c r="BI8" s="77"/>
      <c r="BJ8" s="77"/>
      <c r="BK8" s="80">
        <v>42674</v>
      </c>
      <c r="BL8" s="75" t="s">
        <v>17</v>
      </c>
      <c r="BM8" s="227">
        <f t="shared" si="1"/>
        <v>67</v>
      </c>
      <c r="BN8" s="75">
        <f t="shared" si="2"/>
        <v>59</v>
      </c>
      <c r="BO8" s="75"/>
      <c r="BP8" s="75">
        <v>1</v>
      </c>
      <c r="BQ8" s="75">
        <v>7</v>
      </c>
      <c r="BR8" s="75">
        <v>47</v>
      </c>
      <c r="BS8" s="75">
        <v>3</v>
      </c>
      <c r="BT8" s="75">
        <v>0</v>
      </c>
      <c r="BU8" s="75">
        <v>0</v>
      </c>
      <c r="BV8" s="75">
        <v>0</v>
      </c>
      <c r="BW8" s="75" t="s">
        <v>162</v>
      </c>
      <c r="BX8" s="75" t="s">
        <v>162</v>
      </c>
      <c r="BY8" s="75"/>
      <c r="BZ8" s="81"/>
      <c r="CA8" s="81"/>
      <c r="CB8" s="75"/>
      <c r="CC8" s="75" t="s">
        <v>162</v>
      </c>
      <c r="CD8" s="75"/>
      <c r="CE8" s="75"/>
      <c r="CF8" s="403">
        <v>2</v>
      </c>
      <c r="CG8" s="75">
        <v>2</v>
      </c>
      <c r="CH8" s="75"/>
      <c r="CI8" s="75" t="s">
        <v>167</v>
      </c>
    </row>
    <row r="9" spans="1:88" ht="25" hidden="1" customHeight="1" x14ac:dyDescent="0.35">
      <c r="A9" s="75">
        <v>8</v>
      </c>
      <c r="B9" s="75" t="s">
        <v>268</v>
      </c>
      <c r="C9" s="75" t="s">
        <v>269</v>
      </c>
      <c r="D9" s="75" t="s">
        <v>270</v>
      </c>
      <c r="E9" s="75" t="s">
        <v>271</v>
      </c>
      <c r="F9" s="75" t="s">
        <v>24</v>
      </c>
      <c r="G9" s="75">
        <v>1</v>
      </c>
      <c r="H9" s="75" t="s">
        <v>51</v>
      </c>
      <c r="I9" s="75" t="s">
        <v>37</v>
      </c>
      <c r="J9" s="75" t="s">
        <v>272</v>
      </c>
      <c r="K9" s="75" t="s">
        <v>273</v>
      </c>
      <c r="L9" s="75" t="s">
        <v>30</v>
      </c>
      <c r="M9" s="75" t="s">
        <v>162</v>
      </c>
      <c r="N9" s="225">
        <v>125847</v>
      </c>
      <c r="O9" s="8" t="s">
        <v>150</v>
      </c>
      <c r="P9" s="9" t="s">
        <v>150</v>
      </c>
      <c r="Q9" s="75"/>
      <c r="R9" s="421" t="s">
        <v>274</v>
      </c>
      <c r="S9" s="75" t="s">
        <v>275</v>
      </c>
      <c r="T9" s="368" t="s">
        <v>276</v>
      </c>
      <c r="U9" s="226" t="s">
        <v>277</v>
      </c>
      <c r="V9" s="226">
        <v>26085</v>
      </c>
      <c r="W9" s="82" t="s">
        <v>278</v>
      </c>
      <c r="X9" s="82" t="s">
        <v>178</v>
      </c>
      <c r="Y9" s="82" t="s">
        <v>162</v>
      </c>
      <c r="Z9" s="82" t="s">
        <v>157</v>
      </c>
      <c r="AA9" s="76">
        <v>14</v>
      </c>
      <c r="AB9" s="77">
        <v>40739</v>
      </c>
      <c r="AC9" s="77">
        <v>40603</v>
      </c>
      <c r="AD9" s="77"/>
      <c r="AE9" s="75" t="s">
        <v>279</v>
      </c>
      <c r="AF9" s="75" t="s">
        <v>280</v>
      </c>
      <c r="AG9" s="6"/>
      <c r="AH9" s="75">
        <f t="shared" si="0"/>
        <v>2</v>
      </c>
      <c r="AI9" s="8" t="s">
        <v>281</v>
      </c>
      <c r="AJ9" s="8"/>
      <c r="AK9" s="8"/>
      <c r="AL9" s="8" t="s">
        <v>149</v>
      </c>
      <c r="AM9" s="8"/>
      <c r="AN9" s="8"/>
      <c r="AO9" s="8" t="s">
        <v>163</v>
      </c>
      <c r="AP9" s="8" t="s">
        <v>282</v>
      </c>
      <c r="AQ9" s="2" t="s">
        <v>249</v>
      </c>
      <c r="AR9" s="8" t="s">
        <v>149</v>
      </c>
      <c r="AS9" s="8" t="s">
        <v>283</v>
      </c>
      <c r="AT9" s="431" t="s">
        <v>284</v>
      </c>
      <c r="AU9" s="75" t="s">
        <v>285</v>
      </c>
      <c r="AV9" s="77"/>
      <c r="AW9" s="78">
        <v>40634</v>
      </c>
      <c r="AX9" s="78">
        <v>40878</v>
      </c>
      <c r="AY9" s="78" t="s">
        <v>149</v>
      </c>
      <c r="AZ9" s="78"/>
      <c r="BA9" s="78"/>
      <c r="BB9" s="78"/>
      <c r="BC9" s="79"/>
      <c r="BD9" s="78">
        <v>41456</v>
      </c>
      <c r="BE9" s="78" t="s">
        <v>149</v>
      </c>
      <c r="BF9" s="78">
        <v>41701</v>
      </c>
      <c r="BG9" s="78" t="s">
        <v>149</v>
      </c>
      <c r="BH9" s="77"/>
      <c r="BI9" s="77"/>
      <c r="BJ9" s="77"/>
      <c r="BK9" s="80">
        <v>42325</v>
      </c>
      <c r="BL9" s="75" t="s">
        <v>17</v>
      </c>
      <c r="BM9" s="227">
        <f t="shared" si="1"/>
        <v>56</v>
      </c>
      <c r="BN9" s="75">
        <f t="shared" si="2"/>
        <v>48</v>
      </c>
      <c r="BO9" s="75"/>
      <c r="BP9" s="75">
        <v>5</v>
      </c>
      <c r="BQ9" s="75">
        <v>12</v>
      </c>
      <c r="BR9" s="75">
        <v>10</v>
      </c>
      <c r="BS9" s="75">
        <v>6</v>
      </c>
      <c r="BT9" s="75">
        <v>4</v>
      </c>
      <c r="BU9" s="75">
        <v>2</v>
      </c>
      <c r="BV9" s="75">
        <v>0</v>
      </c>
      <c r="BW9" s="75" t="s">
        <v>162</v>
      </c>
      <c r="BX9" s="75" t="s">
        <v>162</v>
      </c>
      <c r="BY9" s="75"/>
      <c r="BZ9" s="81"/>
      <c r="CA9" s="81"/>
      <c r="CB9" s="75"/>
      <c r="CC9" s="75" t="s">
        <v>162</v>
      </c>
      <c r="CD9" s="75"/>
      <c r="CE9" s="75"/>
      <c r="CF9" s="403" t="s">
        <v>167</v>
      </c>
      <c r="CG9" s="75" t="s">
        <v>167</v>
      </c>
      <c r="CH9" s="75"/>
      <c r="CI9" s="75" t="s">
        <v>167</v>
      </c>
    </row>
    <row r="10" spans="1:88" ht="25" hidden="1" customHeight="1" x14ac:dyDescent="0.35">
      <c r="A10" s="75">
        <v>9</v>
      </c>
      <c r="B10" s="75" t="s">
        <v>286</v>
      </c>
      <c r="C10" s="75" t="s">
        <v>287</v>
      </c>
      <c r="D10" s="75"/>
      <c r="E10" s="75" t="s">
        <v>288</v>
      </c>
      <c r="F10" s="75" t="s">
        <v>24</v>
      </c>
      <c r="G10" s="75">
        <v>1</v>
      </c>
      <c r="H10" s="75" t="s">
        <v>50</v>
      </c>
      <c r="I10" s="75" t="s">
        <v>44</v>
      </c>
      <c r="J10" s="75" t="s">
        <v>289</v>
      </c>
      <c r="K10" s="75" t="s">
        <v>290</v>
      </c>
      <c r="L10" s="75" t="s">
        <v>42</v>
      </c>
      <c r="M10" s="75" t="s">
        <v>149</v>
      </c>
      <c r="N10" s="225"/>
      <c r="O10" s="2" t="s">
        <v>192</v>
      </c>
      <c r="P10" s="3" t="s">
        <v>167</v>
      </c>
      <c r="Q10" s="75"/>
      <c r="R10" s="75" t="s">
        <v>291</v>
      </c>
      <c r="S10" s="82" t="s">
        <v>292</v>
      </c>
      <c r="T10" s="367"/>
      <c r="U10" s="226" t="s">
        <v>293</v>
      </c>
      <c r="V10" s="226">
        <v>26541</v>
      </c>
      <c r="W10" s="82" t="s">
        <v>294</v>
      </c>
      <c r="X10" s="82" t="s">
        <v>178</v>
      </c>
      <c r="Y10" s="82" t="s">
        <v>162</v>
      </c>
      <c r="Z10" s="82" t="s">
        <v>157</v>
      </c>
      <c r="AA10" s="76">
        <v>11</v>
      </c>
      <c r="AB10" s="77">
        <v>40544</v>
      </c>
      <c r="AC10" s="77">
        <v>40603</v>
      </c>
      <c r="AD10" s="77"/>
      <c r="AE10" s="6" t="s">
        <v>295</v>
      </c>
      <c r="AF10" s="6" t="s">
        <v>296</v>
      </c>
      <c r="AG10" s="6"/>
      <c r="AH10" s="75">
        <f t="shared" si="0"/>
        <v>2</v>
      </c>
      <c r="AI10" s="2" t="s">
        <v>160</v>
      </c>
      <c r="AJ10" s="2" t="s">
        <v>161</v>
      </c>
      <c r="AK10" s="2"/>
      <c r="AL10" s="2" t="s">
        <v>149</v>
      </c>
      <c r="AM10" s="2" t="s">
        <v>149</v>
      </c>
      <c r="AN10" s="2"/>
      <c r="AO10" s="2" t="s">
        <v>163</v>
      </c>
      <c r="AP10" s="2"/>
      <c r="AQ10" s="2" t="s">
        <v>202</v>
      </c>
      <c r="AR10" s="2"/>
      <c r="AS10" s="2"/>
      <c r="AT10" s="432" t="s">
        <v>297</v>
      </c>
      <c r="AU10" s="75" t="s">
        <v>298</v>
      </c>
      <c r="AV10" s="77"/>
      <c r="AW10" s="78">
        <v>40634</v>
      </c>
      <c r="AX10" s="78">
        <v>40878</v>
      </c>
      <c r="AY10" s="78" t="s">
        <v>149</v>
      </c>
      <c r="AZ10" s="78"/>
      <c r="BA10" s="78"/>
      <c r="BB10" s="78"/>
      <c r="BC10" s="79"/>
      <c r="BD10" s="78">
        <v>41456</v>
      </c>
      <c r="BE10" s="78" t="s">
        <v>149</v>
      </c>
      <c r="BF10" s="78">
        <v>41702</v>
      </c>
      <c r="BG10" s="78" t="s">
        <v>149</v>
      </c>
      <c r="BH10" s="77"/>
      <c r="BI10" s="77"/>
      <c r="BJ10" s="77"/>
      <c r="BK10" s="80">
        <v>42613</v>
      </c>
      <c r="BL10" s="75" t="s">
        <v>17</v>
      </c>
      <c r="BM10" s="227">
        <f t="shared" si="1"/>
        <v>65</v>
      </c>
      <c r="BN10" s="75">
        <f t="shared" si="2"/>
        <v>57</v>
      </c>
      <c r="BO10" s="75"/>
      <c r="BP10" s="75">
        <v>7</v>
      </c>
      <c r="BQ10" s="75">
        <v>6</v>
      </c>
      <c r="BR10" s="75">
        <v>1</v>
      </c>
      <c r="BS10" s="75">
        <v>3</v>
      </c>
      <c r="BT10" s="75">
        <v>1</v>
      </c>
      <c r="BU10" s="75">
        <v>0</v>
      </c>
      <c r="BV10" s="75">
        <v>0</v>
      </c>
      <c r="BW10" s="75" t="s">
        <v>162</v>
      </c>
      <c r="BX10" s="75" t="s">
        <v>162</v>
      </c>
      <c r="BY10" s="75"/>
      <c r="BZ10" s="81"/>
      <c r="CA10" s="81"/>
      <c r="CB10" s="75"/>
      <c r="CC10" s="75" t="s">
        <v>162</v>
      </c>
      <c r="CD10" s="75"/>
      <c r="CE10" s="75"/>
      <c r="CF10" s="403" t="s">
        <v>167</v>
      </c>
      <c r="CG10" s="75" t="s">
        <v>167</v>
      </c>
      <c r="CH10" s="75"/>
      <c r="CI10" s="75" t="s">
        <v>167</v>
      </c>
    </row>
    <row r="11" spans="1:88" ht="25" hidden="1" customHeight="1" x14ac:dyDescent="0.35">
      <c r="A11" s="75">
        <v>10</v>
      </c>
      <c r="B11" s="75" t="s">
        <v>299</v>
      </c>
      <c r="C11" s="75" t="s">
        <v>300</v>
      </c>
      <c r="D11" s="75"/>
      <c r="E11" s="75" t="s">
        <v>301</v>
      </c>
      <c r="F11" s="75" t="s">
        <v>24</v>
      </c>
      <c r="G11" s="75">
        <v>1</v>
      </c>
      <c r="H11" s="75" t="s">
        <v>52</v>
      </c>
      <c r="I11" s="75" t="s">
        <v>41</v>
      </c>
      <c r="J11" s="75" t="s">
        <v>302</v>
      </c>
      <c r="K11" s="75" t="s">
        <v>172</v>
      </c>
      <c r="L11" s="75" t="s">
        <v>41</v>
      </c>
      <c r="M11" s="75" t="s">
        <v>149</v>
      </c>
      <c r="N11" s="225">
        <v>213004253</v>
      </c>
      <c r="O11" s="2" t="s">
        <v>150</v>
      </c>
      <c r="P11" s="3" t="s">
        <v>150</v>
      </c>
      <c r="Q11" s="75" t="s">
        <v>150</v>
      </c>
      <c r="R11" s="421" t="s">
        <v>303</v>
      </c>
      <c r="S11" s="75" t="s">
        <v>304</v>
      </c>
      <c r="T11" s="368" t="s">
        <v>305</v>
      </c>
      <c r="U11" s="226" t="s">
        <v>306</v>
      </c>
      <c r="V11" s="226">
        <v>26915</v>
      </c>
      <c r="W11" s="82" t="s">
        <v>307</v>
      </c>
      <c r="X11" s="82" t="s">
        <v>178</v>
      </c>
      <c r="Y11" s="82" t="s">
        <v>162</v>
      </c>
      <c r="Z11" s="82" t="s">
        <v>308</v>
      </c>
      <c r="AA11" s="76">
        <v>13</v>
      </c>
      <c r="AB11" s="77">
        <v>40823</v>
      </c>
      <c r="AC11" s="77">
        <v>40603</v>
      </c>
      <c r="AD11" s="77"/>
      <c r="AE11" s="6" t="s">
        <v>309</v>
      </c>
      <c r="AF11" s="6" t="s">
        <v>310</v>
      </c>
      <c r="AG11" s="6" t="s">
        <v>311</v>
      </c>
      <c r="AH11" s="75">
        <f t="shared" si="0"/>
        <v>3</v>
      </c>
      <c r="AI11" s="2" t="s">
        <v>281</v>
      </c>
      <c r="AJ11" s="2" t="s">
        <v>160</v>
      </c>
      <c r="AK11" s="2" t="s">
        <v>160</v>
      </c>
      <c r="AL11" s="2" t="s">
        <v>149</v>
      </c>
      <c r="AM11" s="2" t="s">
        <v>149</v>
      </c>
      <c r="AN11" s="2" t="s">
        <v>162</v>
      </c>
      <c r="AO11" s="2" t="s">
        <v>163</v>
      </c>
      <c r="AP11" s="2" t="s">
        <v>180</v>
      </c>
      <c r="AQ11" s="2" t="s">
        <v>312</v>
      </c>
      <c r="AR11" s="2" t="s">
        <v>149</v>
      </c>
      <c r="AS11" s="2" t="s">
        <v>313</v>
      </c>
      <c r="AT11" s="432" t="s">
        <v>218</v>
      </c>
      <c r="AU11" s="75" t="s">
        <v>314</v>
      </c>
      <c r="AV11" s="77"/>
      <c r="AW11" s="78">
        <v>40634</v>
      </c>
      <c r="AX11" s="78">
        <v>40878</v>
      </c>
      <c r="AY11" s="78" t="s">
        <v>149</v>
      </c>
      <c r="AZ11" s="78">
        <v>40672</v>
      </c>
      <c r="BA11" s="75"/>
      <c r="BB11" s="78">
        <v>41298</v>
      </c>
      <c r="BC11" s="79"/>
      <c r="BD11" s="78">
        <v>41484</v>
      </c>
      <c r="BE11" s="78" t="s">
        <v>149</v>
      </c>
      <c r="BF11" s="78">
        <v>41703</v>
      </c>
      <c r="BG11" s="78" t="s">
        <v>149</v>
      </c>
      <c r="BH11" s="77">
        <v>42507</v>
      </c>
      <c r="BI11" s="77">
        <v>42947</v>
      </c>
      <c r="BJ11" s="77">
        <v>42967</v>
      </c>
      <c r="BK11" s="80">
        <v>42947</v>
      </c>
      <c r="BL11" s="75" t="s">
        <v>17</v>
      </c>
      <c r="BM11" s="227">
        <f t="shared" si="1"/>
        <v>76</v>
      </c>
      <c r="BN11" s="75">
        <f t="shared" si="2"/>
        <v>68</v>
      </c>
      <c r="BO11" s="82" t="s">
        <v>315</v>
      </c>
      <c r="BP11" s="75">
        <v>0</v>
      </c>
      <c r="BQ11" s="75">
        <v>4</v>
      </c>
      <c r="BR11" s="75">
        <v>9</v>
      </c>
      <c r="BS11" s="75">
        <v>1</v>
      </c>
      <c r="BT11" s="75">
        <v>4</v>
      </c>
      <c r="BU11" s="75">
        <v>0</v>
      </c>
      <c r="BV11" s="75">
        <v>0</v>
      </c>
      <c r="BW11" s="75" t="s">
        <v>162</v>
      </c>
      <c r="BX11" s="75" t="s">
        <v>162</v>
      </c>
      <c r="BY11" s="75"/>
      <c r="BZ11" s="81"/>
      <c r="CA11" s="81"/>
      <c r="CB11" s="75"/>
      <c r="CC11" s="75" t="s">
        <v>162</v>
      </c>
      <c r="CD11" s="75"/>
      <c r="CE11" s="75"/>
      <c r="CF11" s="403">
        <v>3</v>
      </c>
      <c r="CG11" s="75">
        <v>4</v>
      </c>
      <c r="CH11" s="75"/>
      <c r="CI11" s="75" t="s">
        <v>167</v>
      </c>
    </row>
    <row r="12" spans="1:88" ht="32.15" hidden="1" customHeight="1" x14ac:dyDescent="0.35">
      <c r="A12" s="75">
        <v>11</v>
      </c>
      <c r="B12" s="75" t="s">
        <v>316</v>
      </c>
      <c r="C12" s="75" t="s">
        <v>317</v>
      </c>
      <c r="D12" s="75" t="s">
        <v>318</v>
      </c>
      <c r="E12" s="75" t="s">
        <v>319</v>
      </c>
      <c r="F12" s="75" t="s">
        <v>24</v>
      </c>
      <c r="G12" s="75">
        <v>1</v>
      </c>
      <c r="H12" s="75" t="s">
        <v>51</v>
      </c>
      <c r="I12" s="75" t="s">
        <v>30</v>
      </c>
      <c r="J12" s="75" t="s">
        <v>320</v>
      </c>
      <c r="K12" s="75" t="s">
        <v>148</v>
      </c>
      <c r="L12" s="75" t="s">
        <v>30</v>
      </c>
      <c r="M12" s="75" t="s">
        <v>149</v>
      </c>
      <c r="N12" s="225"/>
      <c r="O12" s="2" t="s">
        <v>321</v>
      </c>
      <c r="P12" s="3" t="s">
        <v>150</v>
      </c>
      <c r="Q12" s="75" t="s">
        <v>150</v>
      </c>
      <c r="R12" s="421" t="s">
        <v>322</v>
      </c>
      <c r="S12" s="82" t="s">
        <v>323</v>
      </c>
      <c r="T12" s="368" t="s">
        <v>324</v>
      </c>
      <c r="U12" s="226" t="s">
        <v>325</v>
      </c>
      <c r="V12" s="226">
        <v>28098</v>
      </c>
      <c r="W12" s="82" t="s">
        <v>326</v>
      </c>
      <c r="X12" s="82" t="s">
        <v>178</v>
      </c>
      <c r="Y12" s="82" t="s">
        <v>162</v>
      </c>
      <c r="Z12" s="82" t="s">
        <v>308</v>
      </c>
      <c r="AA12" s="75">
        <v>21</v>
      </c>
      <c r="AB12" s="77">
        <v>40609</v>
      </c>
      <c r="AC12" s="77">
        <v>40603</v>
      </c>
      <c r="AD12" s="77"/>
      <c r="AE12" s="6" t="s">
        <v>158</v>
      </c>
      <c r="AF12" s="6" t="s">
        <v>159</v>
      </c>
      <c r="AG12" s="2"/>
      <c r="AH12" s="75">
        <f t="shared" si="0"/>
        <v>2</v>
      </c>
      <c r="AI12" s="2" t="s">
        <v>160</v>
      </c>
      <c r="AJ12" s="2" t="s">
        <v>161</v>
      </c>
      <c r="AK12" s="2"/>
      <c r="AL12" s="2" t="s">
        <v>149</v>
      </c>
      <c r="AM12" s="2" t="s">
        <v>162</v>
      </c>
      <c r="AN12" s="2"/>
      <c r="AO12" s="2" t="s">
        <v>163</v>
      </c>
      <c r="AP12" s="2" t="s">
        <v>202</v>
      </c>
      <c r="AQ12" s="2" t="s">
        <v>312</v>
      </c>
      <c r="AR12" s="2" t="s">
        <v>149</v>
      </c>
      <c r="AS12" s="2"/>
      <c r="AT12" s="432" t="s">
        <v>327</v>
      </c>
      <c r="AU12" s="75" t="s">
        <v>328</v>
      </c>
      <c r="AV12" s="77"/>
      <c r="AW12" s="78">
        <v>40634</v>
      </c>
      <c r="AX12" s="78">
        <v>40878</v>
      </c>
      <c r="AY12" s="78" t="s">
        <v>149</v>
      </c>
      <c r="AZ12" s="78"/>
      <c r="BA12" s="78"/>
      <c r="BB12" s="78"/>
      <c r="BC12" s="79"/>
      <c r="BD12" s="78">
        <v>41456</v>
      </c>
      <c r="BE12" s="78" t="s">
        <v>149</v>
      </c>
      <c r="BF12" s="78">
        <v>41704</v>
      </c>
      <c r="BG12" s="78" t="s">
        <v>149</v>
      </c>
      <c r="BH12" s="77"/>
      <c r="BI12" s="77"/>
      <c r="BJ12" s="77"/>
      <c r="BK12" s="80">
        <v>41671</v>
      </c>
      <c r="BL12" s="75" t="s">
        <v>17</v>
      </c>
      <c r="BM12" s="227">
        <f t="shared" si="1"/>
        <v>35</v>
      </c>
      <c r="BN12" s="75">
        <f t="shared" si="2"/>
        <v>27</v>
      </c>
      <c r="BO12" s="82" t="s">
        <v>329</v>
      </c>
      <c r="BP12" s="75">
        <v>18</v>
      </c>
      <c r="BQ12" s="75">
        <v>14</v>
      </c>
      <c r="BR12" s="75">
        <v>117</v>
      </c>
      <c r="BS12" s="75">
        <v>4</v>
      </c>
      <c r="BT12" s="75">
        <v>2</v>
      </c>
      <c r="BU12" s="75">
        <v>7</v>
      </c>
      <c r="BV12" s="75">
        <v>6</v>
      </c>
      <c r="BW12" s="75" t="s">
        <v>162</v>
      </c>
      <c r="BX12" s="75" t="s">
        <v>162</v>
      </c>
      <c r="BY12" s="75"/>
      <c r="BZ12" s="81"/>
      <c r="CA12" s="81"/>
      <c r="CB12" s="75"/>
      <c r="CC12" s="75" t="s">
        <v>162</v>
      </c>
      <c r="CD12" s="75"/>
      <c r="CE12" s="75"/>
      <c r="CF12" s="403">
        <v>0</v>
      </c>
      <c r="CG12" s="75">
        <v>2</v>
      </c>
      <c r="CH12" s="75"/>
      <c r="CI12" s="75" t="s">
        <v>167</v>
      </c>
    </row>
    <row r="13" spans="1:88" ht="28" hidden="1" customHeight="1" x14ac:dyDescent="0.35">
      <c r="A13" s="75">
        <v>12</v>
      </c>
      <c r="B13" s="75" t="s">
        <v>330</v>
      </c>
      <c r="C13" s="75" t="s">
        <v>331</v>
      </c>
      <c r="D13" s="75" t="s">
        <v>332</v>
      </c>
      <c r="E13" s="75" t="s">
        <v>333</v>
      </c>
      <c r="F13" s="75" t="s">
        <v>24</v>
      </c>
      <c r="G13" s="75">
        <v>1</v>
      </c>
      <c r="H13" s="75" t="s">
        <v>50</v>
      </c>
      <c r="I13" s="75" t="s">
        <v>44</v>
      </c>
      <c r="J13" s="75" t="s">
        <v>334</v>
      </c>
      <c r="K13" s="75"/>
      <c r="L13" s="75" t="s">
        <v>43</v>
      </c>
      <c r="M13" s="75" t="s">
        <v>162</v>
      </c>
      <c r="N13" s="225"/>
      <c r="O13" s="2" t="s">
        <v>150</v>
      </c>
      <c r="P13" s="3" t="s">
        <v>150</v>
      </c>
      <c r="Q13" s="75" t="s">
        <v>150</v>
      </c>
      <c r="R13" s="421" t="s">
        <v>335</v>
      </c>
      <c r="S13" s="75" t="s">
        <v>336</v>
      </c>
      <c r="T13" s="368" t="s">
        <v>337</v>
      </c>
      <c r="U13" s="226" t="s">
        <v>338</v>
      </c>
      <c r="V13" s="226">
        <v>27918</v>
      </c>
      <c r="W13" s="82" t="s">
        <v>339</v>
      </c>
      <c r="X13" s="82" t="s">
        <v>178</v>
      </c>
      <c r="Y13" s="82" t="s">
        <v>162</v>
      </c>
      <c r="Z13" s="82" t="s">
        <v>157</v>
      </c>
      <c r="AA13" s="75">
        <v>18</v>
      </c>
      <c r="AB13" s="77">
        <v>40612</v>
      </c>
      <c r="AC13" s="77">
        <v>40603</v>
      </c>
      <c r="AD13" s="77"/>
      <c r="AE13" s="6" t="s">
        <v>340</v>
      </c>
      <c r="AF13" s="6" t="s">
        <v>341</v>
      </c>
      <c r="AG13" s="6"/>
      <c r="AH13" s="75">
        <f t="shared" si="0"/>
        <v>2</v>
      </c>
      <c r="AI13" s="6" t="s">
        <v>160</v>
      </c>
      <c r="AJ13" s="6" t="s">
        <v>161</v>
      </c>
      <c r="AK13" s="6"/>
      <c r="AL13" s="6" t="s">
        <v>149</v>
      </c>
      <c r="AM13" s="6" t="s">
        <v>162</v>
      </c>
      <c r="AN13" s="6"/>
      <c r="AO13" s="6" t="s">
        <v>163</v>
      </c>
      <c r="AP13" s="6" t="s">
        <v>202</v>
      </c>
      <c r="AQ13" s="2" t="s">
        <v>342</v>
      </c>
      <c r="AR13" s="6" t="s">
        <v>149</v>
      </c>
      <c r="AS13" s="6"/>
      <c r="AT13" s="433" t="s">
        <v>297</v>
      </c>
      <c r="AU13" s="75" t="s">
        <v>343</v>
      </c>
      <c r="AV13" s="77"/>
      <c r="AW13" s="78">
        <v>40634</v>
      </c>
      <c r="AX13" s="78">
        <v>40878</v>
      </c>
      <c r="AY13" s="78" t="s">
        <v>149</v>
      </c>
      <c r="AZ13" s="78"/>
      <c r="BA13" s="78"/>
      <c r="BB13" s="78">
        <v>41193</v>
      </c>
      <c r="BC13" s="79" t="s">
        <v>344</v>
      </c>
      <c r="BD13" s="78">
        <v>41456</v>
      </c>
      <c r="BE13" s="78" t="s">
        <v>149</v>
      </c>
      <c r="BF13" s="78">
        <v>41705</v>
      </c>
      <c r="BG13" s="78" t="s">
        <v>149</v>
      </c>
      <c r="BH13" s="77"/>
      <c r="BI13" s="77"/>
      <c r="BJ13" s="77"/>
      <c r="BK13" s="80">
        <v>42460</v>
      </c>
      <c r="BL13" s="75" t="s">
        <v>17</v>
      </c>
      <c r="BM13" s="227">
        <f t="shared" si="1"/>
        <v>60</v>
      </c>
      <c r="BN13" s="75">
        <f t="shared" si="2"/>
        <v>52</v>
      </c>
      <c r="BO13" s="75"/>
      <c r="BP13" s="75">
        <v>0</v>
      </c>
      <c r="BQ13" s="75">
        <v>5</v>
      </c>
      <c r="BR13" s="75">
        <v>10</v>
      </c>
      <c r="BS13" s="75">
        <v>5</v>
      </c>
      <c r="BT13" s="75">
        <v>0</v>
      </c>
      <c r="BU13" s="75">
        <v>0</v>
      </c>
      <c r="BV13" s="75">
        <v>0</v>
      </c>
      <c r="BW13" s="75" t="s">
        <v>162</v>
      </c>
      <c r="BX13" s="75" t="s">
        <v>162</v>
      </c>
      <c r="BY13" s="75"/>
      <c r="BZ13" s="81"/>
      <c r="CA13" s="81"/>
      <c r="CB13" s="75"/>
      <c r="CC13" s="75" t="s">
        <v>162</v>
      </c>
      <c r="CD13" s="75"/>
      <c r="CE13" s="75"/>
      <c r="CF13" s="403">
        <v>1</v>
      </c>
      <c r="CG13" s="75">
        <v>2</v>
      </c>
      <c r="CH13" s="75"/>
      <c r="CI13" s="75" t="s">
        <v>167</v>
      </c>
    </row>
    <row r="14" spans="1:88" ht="25" hidden="1" customHeight="1" x14ac:dyDescent="0.35">
      <c r="A14" s="75">
        <v>13</v>
      </c>
      <c r="B14" s="75" t="s">
        <v>345</v>
      </c>
      <c r="C14" s="75" t="s">
        <v>346</v>
      </c>
      <c r="D14" s="75" t="s">
        <v>347</v>
      </c>
      <c r="E14" s="75" t="s">
        <v>348</v>
      </c>
      <c r="F14" s="75" t="s">
        <v>25</v>
      </c>
      <c r="G14" s="75">
        <v>1</v>
      </c>
      <c r="H14" s="75" t="s">
        <v>49</v>
      </c>
      <c r="I14" s="75" t="s">
        <v>35</v>
      </c>
      <c r="J14" s="75" t="s">
        <v>349</v>
      </c>
      <c r="K14" s="75"/>
      <c r="L14" s="75" t="s">
        <v>35</v>
      </c>
      <c r="M14" s="75" t="s">
        <v>149</v>
      </c>
      <c r="N14" s="225"/>
      <c r="O14" s="2" t="s">
        <v>321</v>
      </c>
      <c r="P14" s="3" t="s">
        <v>321</v>
      </c>
      <c r="Q14" s="75" t="s">
        <v>321</v>
      </c>
      <c r="R14" s="75" t="s">
        <v>350</v>
      </c>
      <c r="S14" s="82" t="s">
        <v>351</v>
      </c>
      <c r="T14" s="367"/>
      <c r="U14" s="77" t="s">
        <v>352</v>
      </c>
      <c r="V14" s="77">
        <v>23063</v>
      </c>
      <c r="W14" s="82" t="s">
        <v>353</v>
      </c>
      <c r="X14" s="82" t="s">
        <v>178</v>
      </c>
      <c r="Y14" s="82" t="s">
        <v>162</v>
      </c>
      <c r="Z14" s="82" t="s">
        <v>157</v>
      </c>
      <c r="AA14" s="75">
        <v>25</v>
      </c>
      <c r="AB14" s="77">
        <v>40605</v>
      </c>
      <c r="AC14" s="77">
        <v>40603</v>
      </c>
      <c r="AD14" s="77"/>
      <c r="AE14" s="6" t="s">
        <v>354</v>
      </c>
      <c r="AF14" s="6" t="s">
        <v>355</v>
      </c>
      <c r="AG14" s="6"/>
      <c r="AH14" s="75">
        <f t="shared" si="0"/>
        <v>2</v>
      </c>
      <c r="AI14" s="6" t="s">
        <v>160</v>
      </c>
      <c r="AJ14" s="6" t="s">
        <v>161</v>
      </c>
      <c r="AK14" s="6"/>
      <c r="AL14" s="6" t="s">
        <v>149</v>
      </c>
      <c r="AM14" s="6" t="s">
        <v>149</v>
      </c>
      <c r="AN14" s="6"/>
      <c r="AO14" s="6" t="s">
        <v>163</v>
      </c>
      <c r="AP14" s="6"/>
      <c r="AQ14" s="2" t="s">
        <v>249</v>
      </c>
      <c r="AR14" s="6"/>
      <c r="AS14" s="6"/>
      <c r="AT14" s="433" t="s">
        <v>203</v>
      </c>
      <c r="AU14" s="75" t="s">
        <v>356</v>
      </c>
      <c r="AV14" s="77"/>
      <c r="AW14" s="78">
        <v>40634</v>
      </c>
      <c r="AX14" s="78">
        <v>40878</v>
      </c>
      <c r="AY14" s="78" t="s">
        <v>149</v>
      </c>
      <c r="AZ14" s="78">
        <v>40665</v>
      </c>
      <c r="BA14" s="78">
        <v>40727</v>
      </c>
      <c r="BB14" s="78"/>
      <c r="BC14" s="79"/>
      <c r="BD14" s="78">
        <v>41456</v>
      </c>
      <c r="BE14" s="78" t="s">
        <v>149</v>
      </c>
      <c r="BF14" s="78">
        <v>41706</v>
      </c>
      <c r="BG14" s="78" t="s">
        <v>149</v>
      </c>
      <c r="BH14" s="77"/>
      <c r="BI14" s="77"/>
      <c r="BJ14" s="77"/>
      <c r="BK14" s="80">
        <v>43699</v>
      </c>
      <c r="BL14" s="75" t="s">
        <v>17</v>
      </c>
      <c r="BM14" s="227">
        <f t="shared" si="1"/>
        <v>101</v>
      </c>
      <c r="BN14" s="75">
        <f t="shared" si="2"/>
        <v>93</v>
      </c>
      <c r="BO14" s="82" t="s">
        <v>357</v>
      </c>
      <c r="BP14" s="75">
        <v>4</v>
      </c>
      <c r="BQ14" s="75">
        <v>4</v>
      </c>
      <c r="BR14" s="75">
        <v>2</v>
      </c>
      <c r="BS14" s="75">
        <v>0</v>
      </c>
      <c r="BT14" s="75">
        <v>0</v>
      </c>
      <c r="BU14" s="75">
        <v>0</v>
      </c>
      <c r="BV14" s="75">
        <v>0</v>
      </c>
      <c r="BW14" s="75" t="s">
        <v>162</v>
      </c>
      <c r="BX14" s="75" t="s">
        <v>162</v>
      </c>
      <c r="BY14" s="75"/>
      <c r="BZ14" s="81"/>
      <c r="CA14" s="81"/>
      <c r="CB14" s="75"/>
      <c r="CC14" s="75" t="s">
        <v>162</v>
      </c>
      <c r="CD14" s="75"/>
      <c r="CE14" s="75"/>
      <c r="CF14" s="403">
        <v>3</v>
      </c>
      <c r="CG14" s="75">
        <v>3</v>
      </c>
      <c r="CH14" s="75"/>
      <c r="CI14" s="75" t="s">
        <v>167</v>
      </c>
    </row>
    <row r="15" spans="1:88" ht="25" hidden="1" customHeight="1" x14ac:dyDescent="0.35">
      <c r="A15" s="75">
        <v>14</v>
      </c>
      <c r="B15" s="75" t="s">
        <v>358</v>
      </c>
      <c r="C15" s="75" t="s">
        <v>359</v>
      </c>
      <c r="D15" s="75"/>
      <c r="E15" s="75" t="s">
        <v>360</v>
      </c>
      <c r="F15" s="75" t="s">
        <v>25</v>
      </c>
      <c r="G15" s="75">
        <v>1</v>
      </c>
      <c r="H15" s="75" t="s">
        <v>55</v>
      </c>
      <c r="I15" s="84" t="s">
        <v>43</v>
      </c>
      <c r="J15" s="75" t="s">
        <v>361</v>
      </c>
      <c r="K15" s="75" t="s">
        <v>362</v>
      </c>
      <c r="L15" s="75" t="s">
        <v>43</v>
      </c>
      <c r="M15" s="75" t="s">
        <v>149</v>
      </c>
      <c r="N15" s="225" t="s">
        <v>363</v>
      </c>
      <c r="O15" s="2" t="s">
        <v>321</v>
      </c>
      <c r="P15" s="3" t="s">
        <v>150</v>
      </c>
      <c r="Q15" s="75" t="s">
        <v>321</v>
      </c>
      <c r="R15" s="421" t="s">
        <v>364</v>
      </c>
      <c r="S15" s="82" t="s">
        <v>365</v>
      </c>
      <c r="T15" s="367"/>
      <c r="U15" s="226" t="s">
        <v>366</v>
      </c>
      <c r="V15" s="226">
        <v>30815</v>
      </c>
      <c r="W15" s="82" t="s">
        <v>367</v>
      </c>
      <c r="X15" s="82" t="s">
        <v>178</v>
      </c>
      <c r="Y15" s="82" t="s">
        <v>162</v>
      </c>
      <c r="Z15" s="82" t="s">
        <v>157</v>
      </c>
      <c r="AA15" s="75">
        <v>22.5</v>
      </c>
      <c r="AB15" s="77">
        <v>40605</v>
      </c>
      <c r="AC15" s="77">
        <v>40603</v>
      </c>
      <c r="AD15" s="77"/>
      <c r="AE15" s="6" t="s">
        <v>368</v>
      </c>
      <c r="AF15" s="7"/>
      <c r="AG15" s="8"/>
      <c r="AH15" s="75">
        <f t="shared" si="0"/>
        <v>1</v>
      </c>
      <c r="AI15" s="8" t="s">
        <v>160</v>
      </c>
      <c r="AJ15" s="8"/>
      <c r="AK15" s="8"/>
      <c r="AL15" s="8" t="s">
        <v>162</v>
      </c>
      <c r="AM15" s="8"/>
      <c r="AN15" s="8"/>
      <c r="AO15" s="8" t="s">
        <v>163</v>
      </c>
      <c r="AP15" s="8" t="s">
        <v>369</v>
      </c>
      <c r="AQ15" s="2" t="s">
        <v>342</v>
      </c>
      <c r="AR15" s="8" t="s">
        <v>149</v>
      </c>
      <c r="AS15" s="8" t="s">
        <v>370</v>
      </c>
      <c r="AT15" s="434" t="s">
        <v>371</v>
      </c>
      <c r="AU15" s="75" t="s">
        <v>372</v>
      </c>
      <c r="AV15" s="77"/>
      <c r="AW15" s="78">
        <v>40634</v>
      </c>
      <c r="AX15" s="78">
        <v>40878</v>
      </c>
      <c r="AY15" s="78" t="s">
        <v>149</v>
      </c>
      <c r="AZ15" s="78"/>
      <c r="BA15" s="78"/>
      <c r="BB15" s="78"/>
      <c r="BC15" s="79"/>
      <c r="BD15" s="78">
        <v>41456</v>
      </c>
      <c r="BE15" s="78" t="s">
        <v>149</v>
      </c>
      <c r="BF15" s="78">
        <v>41707</v>
      </c>
      <c r="BG15" s="78" t="s">
        <v>149</v>
      </c>
      <c r="BH15" s="77"/>
      <c r="BI15" s="77"/>
      <c r="BJ15" s="77"/>
      <c r="BK15" s="80">
        <v>41608</v>
      </c>
      <c r="BL15" s="75" t="s">
        <v>17</v>
      </c>
      <c r="BM15" s="227">
        <f t="shared" si="1"/>
        <v>32</v>
      </c>
      <c r="BN15" s="75">
        <f t="shared" si="2"/>
        <v>24</v>
      </c>
      <c r="BO15" s="75"/>
      <c r="BP15" s="75">
        <v>0</v>
      </c>
      <c r="BQ15" s="75">
        <v>2</v>
      </c>
      <c r="BR15" s="75">
        <v>56</v>
      </c>
      <c r="BS15" s="75">
        <v>4</v>
      </c>
      <c r="BT15" s="75">
        <v>6</v>
      </c>
      <c r="BU15" s="75">
        <v>11</v>
      </c>
      <c r="BV15" s="75">
        <v>7</v>
      </c>
      <c r="BW15" s="75" t="s">
        <v>162</v>
      </c>
      <c r="BX15" s="75" t="s">
        <v>162</v>
      </c>
      <c r="BY15" s="75"/>
      <c r="BZ15" s="81"/>
      <c r="CA15" s="81"/>
      <c r="CB15" s="75"/>
      <c r="CC15" s="75" t="s">
        <v>162</v>
      </c>
      <c r="CD15" s="75"/>
      <c r="CE15" s="75"/>
      <c r="CF15" s="403">
        <v>0</v>
      </c>
      <c r="CG15" s="75">
        <v>0</v>
      </c>
      <c r="CH15" s="75"/>
      <c r="CI15" s="75" t="s">
        <v>167</v>
      </c>
    </row>
    <row r="16" spans="1:88" ht="25" hidden="1" customHeight="1" x14ac:dyDescent="0.35">
      <c r="A16" s="75">
        <v>15</v>
      </c>
      <c r="B16" s="75" t="s">
        <v>373</v>
      </c>
      <c r="C16" s="75" t="s">
        <v>374</v>
      </c>
      <c r="D16" s="75" t="s">
        <v>375</v>
      </c>
      <c r="E16" s="75" t="s">
        <v>376</v>
      </c>
      <c r="F16" s="75" t="s">
        <v>24</v>
      </c>
      <c r="G16" s="75">
        <v>1</v>
      </c>
      <c r="H16" s="75" t="s">
        <v>55</v>
      </c>
      <c r="I16" s="75" t="s">
        <v>43</v>
      </c>
      <c r="J16" s="75" t="s">
        <v>377</v>
      </c>
      <c r="K16" s="75" t="s">
        <v>378</v>
      </c>
      <c r="L16" s="75" t="s">
        <v>43</v>
      </c>
      <c r="M16" s="75" t="s">
        <v>149</v>
      </c>
      <c r="N16" s="225"/>
      <c r="O16" s="2" t="s">
        <v>150</v>
      </c>
      <c r="P16" s="9" t="s">
        <v>150</v>
      </c>
      <c r="Q16" s="75" t="s">
        <v>150</v>
      </c>
      <c r="R16" s="421" t="s">
        <v>379</v>
      </c>
      <c r="S16" s="75" t="s">
        <v>379</v>
      </c>
      <c r="T16" s="367"/>
      <c r="U16" s="226" t="s">
        <v>380</v>
      </c>
      <c r="V16" s="226">
        <v>26801</v>
      </c>
      <c r="W16" s="82" t="s">
        <v>381</v>
      </c>
      <c r="X16" s="82" t="s">
        <v>155</v>
      </c>
      <c r="Y16" s="82" t="s">
        <v>162</v>
      </c>
      <c r="Z16" s="82" t="s">
        <v>308</v>
      </c>
      <c r="AA16" s="75">
        <v>21</v>
      </c>
      <c r="AB16" s="77">
        <v>40638</v>
      </c>
      <c r="AC16" s="77">
        <v>40603</v>
      </c>
      <c r="AD16" s="77"/>
      <c r="AE16" s="6" t="s">
        <v>382</v>
      </c>
      <c r="AF16" s="6" t="s">
        <v>383</v>
      </c>
      <c r="AG16" s="2"/>
      <c r="AH16" s="75">
        <f t="shared" si="0"/>
        <v>2</v>
      </c>
      <c r="AI16" s="8" t="s">
        <v>160</v>
      </c>
      <c r="AJ16" s="8" t="s">
        <v>160</v>
      </c>
      <c r="AK16" s="2"/>
      <c r="AL16" s="2" t="s">
        <v>149</v>
      </c>
      <c r="AM16" s="2" t="s">
        <v>162</v>
      </c>
      <c r="AN16" s="2"/>
      <c r="AO16" s="2" t="s">
        <v>201</v>
      </c>
      <c r="AP16" s="2" t="s">
        <v>384</v>
      </c>
      <c r="AQ16" s="2" t="s">
        <v>342</v>
      </c>
      <c r="AR16" s="2" t="s">
        <v>149</v>
      </c>
      <c r="AS16" s="2"/>
      <c r="AT16" s="434" t="s">
        <v>371</v>
      </c>
      <c r="AU16" s="75" t="s">
        <v>385</v>
      </c>
      <c r="AV16" s="77"/>
      <c r="AW16" s="78">
        <v>40634</v>
      </c>
      <c r="AX16" s="78">
        <v>40878</v>
      </c>
      <c r="AY16" s="78" t="s">
        <v>149</v>
      </c>
      <c r="AZ16" s="78"/>
      <c r="BA16" s="78"/>
      <c r="BB16" s="78"/>
      <c r="BC16" s="79"/>
      <c r="BD16" s="78">
        <v>41456</v>
      </c>
      <c r="BE16" s="78" t="s">
        <v>149</v>
      </c>
      <c r="BF16" s="78">
        <v>41708</v>
      </c>
      <c r="BG16" s="78" t="s">
        <v>149</v>
      </c>
      <c r="BH16" s="77"/>
      <c r="BI16" s="77"/>
      <c r="BJ16" s="77"/>
      <c r="BK16" s="80">
        <v>43285</v>
      </c>
      <c r="BL16" s="75" t="s">
        <v>17</v>
      </c>
      <c r="BM16" s="227">
        <f t="shared" si="1"/>
        <v>88</v>
      </c>
      <c r="BN16" s="75">
        <f t="shared" si="2"/>
        <v>80</v>
      </c>
      <c r="BO16" s="75"/>
      <c r="BP16" s="75">
        <v>8</v>
      </c>
      <c r="BQ16" s="75">
        <v>45</v>
      </c>
      <c r="BR16" s="75">
        <v>55</v>
      </c>
      <c r="BS16" s="75">
        <v>5</v>
      </c>
      <c r="BT16" s="75">
        <v>2</v>
      </c>
      <c r="BU16" s="75">
        <v>0</v>
      </c>
      <c r="BV16" s="75">
        <v>0</v>
      </c>
      <c r="BW16" s="75" t="s">
        <v>162</v>
      </c>
      <c r="BX16" s="75" t="s">
        <v>162</v>
      </c>
      <c r="BY16" s="75"/>
      <c r="BZ16" s="81"/>
      <c r="CA16" s="81"/>
      <c r="CB16" s="75"/>
      <c r="CC16" s="75" t="s">
        <v>162</v>
      </c>
      <c r="CD16" s="75"/>
      <c r="CE16" s="75"/>
      <c r="CF16" s="403">
        <v>2</v>
      </c>
      <c r="CG16" s="75">
        <v>2</v>
      </c>
      <c r="CH16" s="75"/>
      <c r="CI16" s="75" t="s">
        <v>167</v>
      </c>
    </row>
    <row r="17" spans="1:88" ht="25" hidden="1" customHeight="1" x14ac:dyDescent="0.35">
      <c r="A17" s="75">
        <v>16</v>
      </c>
      <c r="B17" s="75" t="s">
        <v>386</v>
      </c>
      <c r="C17" s="75" t="s">
        <v>387</v>
      </c>
      <c r="D17" s="75" t="s">
        <v>388</v>
      </c>
      <c r="E17" s="75" t="s">
        <v>389</v>
      </c>
      <c r="F17" s="75" t="s">
        <v>24</v>
      </c>
      <c r="G17" s="75">
        <v>1</v>
      </c>
      <c r="H17" s="75" t="s">
        <v>50</v>
      </c>
      <c r="I17" s="75" t="s">
        <v>43</v>
      </c>
      <c r="J17" s="75" t="s">
        <v>377</v>
      </c>
      <c r="K17" s="75" t="s">
        <v>390</v>
      </c>
      <c r="L17" s="75" t="s">
        <v>43</v>
      </c>
      <c r="M17" s="75" t="s">
        <v>149</v>
      </c>
      <c r="N17" s="225"/>
      <c r="O17" s="2" t="s">
        <v>192</v>
      </c>
      <c r="P17" s="9" t="s">
        <v>150</v>
      </c>
      <c r="Q17" s="75"/>
      <c r="R17" s="75" t="s">
        <v>391</v>
      </c>
      <c r="S17" s="75" t="s">
        <v>392</v>
      </c>
      <c r="T17" s="367"/>
      <c r="U17" s="77" t="s">
        <v>393</v>
      </c>
      <c r="V17" s="77">
        <v>25201</v>
      </c>
      <c r="W17" s="82" t="s">
        <v>394</v>
      </c>
      <c r="X17" s="82" t="s">
        <v>395</v>
      </c>
      <c r="Y17" s="82" t="s">
        <v>156</v>
      </c>
      <c r="Z17" s="82" t="s">
        <v>308</v>
      </c>
      <c r="AA17" s="75">
        <v>11</v>
      </c>
      <c r="AB17" s="77">
        <v>40605</v>
      </c>
      <c r="AC17" s="77">
        <v>40603</v>
      </c>
      <c r="AD17" s="77"/>
      <c r="AE17" s="6" t="s">
        <v>396</v>
      </c>
      <c r="AF17" s="6" t="s">
        <v>397</v>
      </c>
      <c r="AG17" s="4" t="s">
        <v>398</v>
      </c>
      <c r="AH17" s="75">
        <f t="shared" si="0"/>
        <v>3</v>
      </c>
      <c r="AI17" s="8" t="s">
        <v>160</v>
      </c>
      <c r="AJ17" s="8" t="s">
        <v>160</v>
      </c>
      <c r="AK17" s="8" t="s">
        <v>160</v>
      </c>
      <c r="AL17" s="8" t="s">
        <v>149</v>
      </c>
      <c r="AM17" s="8" t="s">
        <v>162</v>
      </c>
      <c r="AN17" s="8" t="s">
        <v>162</v>
      </c>
      <c r="AO17" s="8" t="s">
        <v>163</v>
      </c>
      <c r="AP17" s="8"/>
      <c r="AQ17" s="2" t="s">
        <v>342</v>
      </c>
      <c r="AR17" s="8" t="s">
        <v>149</v>
      </c>
      <c r="AS17" s="8"/>
      <c r="AT17" s="431" t="s">
        <v>399</v>
      </c>
      <c r="AU17" s="75" t="s">
        <v>400</v>
      </c>
      <c r="AV17" s="77"/>
      <c r="AW17" s="78">
        <v>40634</v>
      </c>
      <c r="AX17" s="78">
        <v>40878</v>
      </c>
      <c r="AY17" s="78" t="s">
        <v>149</v>
      </c>
      <c r="AZ17" s="78"/>
      <c r="BA17" s="78"/>
      <c r="BB17" s="78"/>
      <c r="BC17" s="79"/>
      <c r="BD17" s="78">
        <v>41456</v>
      </c>
      <c r="BE17" s="78" t="s">
        <v>149</v>
      </c>
      <c r="BF17" s="78">
        <v>41709</v>
      </c>
      <c r="BG17" s="78" t="s">
        <v>149</v>
      </c>
      <c r="BH17" s="77"/>
      <c r="BI17" s="77"/>
      <c r="BJ17" s="77"/>
      <c r="BK17" s="80">
        <v>41912</v>
      </c>
      <c r="BL17" s="75" t="s">
        <v>17</v>
      </c>
      <c r="BM17" s="227">
        <f t="shared" si="1"/>
        <v>42</v>
      </c>
      <c r="BN17" s="75">
        <f t="shared" si="2"/>
        <v>34</v>
      </c>
      <c r="BO17" s="75"/>
      <c r="BP17" s="75">
        <v>3</v>
      </c>
      <c r="BQ17" s="75">
        <v>10</v>
      </c>
      <c r="BR17" s="75">
        <v>77</v>
      </c>
      <c r="BS17" s="75">
        <v>4</v>
      </c>
      <c r="BT17" s="75">
        <v>10</v>
      </c>
      <c r="BU17" s="75">
        <v>6</v>
      </c>
      <c r="BV17" s="75">
        <v>9</v>
      </c>
      <c r="BW17" s="75" t="s">
        <v>162</v>
      </c>
      <c r="BX17" s="75" t="s">
        <v>162</v>
      </c>
      <c r="BY17" s="75"/>
      <c r="BZ17" s="81"/>
      <c r="CA17" s="81"/>
      <c r="CB17" s="75"/>
      <c r="CC17" s="75" t="s">
        <v>162</v>
      </c>
      <c r="CD17" s="75"/>
      <c r="CE17" s="75"/>
      <c r="CF17" s="403" t="s">
        <v>167</v>
      </c>
      <c r="CG17" s="75" t="s">
        <v>167</v>
      </c>
      <c r="CH17" s="75"/>
      <c r="CI17" s="75" t="s">
        <v>167</v>
      </c>
    </row>
    <row r="18" spans="1:88" ht="25" hidden="1" customHeight="1" x14ac:dyDescent="0.35">
      <c r="A18" s="75">
        <v>17</v>
      </c>
      <c r="B18" s="75" t="s">
        <v>401</v>
      </c>
      <c r="C18" s="75" t="s">
        <v>402</v>
      </c>
      <c r="D18" s="75" t="s">
        <v>403</v>
      </c>
      <c r="E18" s="75" t="s">
        <v>404</v>
      </c>
      <c r="F18" s="75" t="s">
        <v>25</v>
      </c>
      <c r="G18" s="75">
        <v>1</v>
      </c>
      <c r="H18" s="75" t="s">
        <v>49</v>
      </c>
      <c r="I18" s="75" t="s">
        <v>40</v>
      </c>
      <c r="J18" s="75" t="s">
        <v>405</v>
      </c>
      <c r="K18" s="75" t="s">
        <v>406</v>
      </c>
      <c r="L18" s="75" t="s">
        <v>40</v>
      </c>
      <c r="M18" s="75" t="s">
        <v>149</v>
      </c>
      <c r="N18" s="225" t="s">
        <v>407</v>
      </c>
      <c r="O18" s="2" t="s">
        <v>150</v>
      </c>
      <c r="P18" s="9" t="s">
        <v>150</v>
      </c>
      <c r="Q18" s="75" t="s">
        <v>150</v>
      </c>
      <c r="R18" s="421" t="s">
        <v>408</v>
      </c>
      <c r="S18" s="82" t="s">
        <v>409</v>
      </c>
      <c r="T18" s="367" t="s">
        <v>410</v>
      </c>
      <c r="U18" s="226" t="s">
        <v>411</v>
      </c>
      <c r="V18" s="226">
        <v>22992</v>
      </c>
      <c r="W18" s="82" t="s">
        <v>412</v>
      </c>
      <c r="X18" s="82" t="s">
        <v>413</v>
      </c>
      <c r="Y18" s="82" t="s">
        <v>156</v>
      </c>
      <c r="Z18" s="82" t="s">
        <v>157</v>
      </c>
      <c r="AA18" s="75">
        <v>17</v>
      </c>
      <c r="AB18" s="77">
        <v>40801</v>
      </c>
      <c r="AC18" s="77">
        <v>40603</v>
      </c>
      <c r="AD18" s="77"/>
      <c r="AE18" s="6" t="s">
        <v>414</v>
      </c>
      <c r="AF18" s="6" t="s">
        <v>415</v>
      </c>
      <c r="AG18" s="4" t="s">
        <v>416</v>
      </c>
      <c r="AH18" s="75">
        <f t="shared" si="0"/>
        <v>3</v>
      </c>
      <c r="AI18" s="8" t="s">
        <v>160</v>
      </c>
      <c r="AJ18" s="8" t="s">
        <v>160</v>
      </c>
      <c r="AK18" s="8" t="s">
        <v>160</v>
      </c>
      <c r="AL18" s="8" t="s">
        <v>149</v>
      </c>
      <c r="AM18" s="8" t="s">
        <v>162</v>
      </c>
      <c r="AN18" s="8" t="s">
        <v>162</v>
      </c>
      <c r="AO18" s="8" t="s">
        <v>163</v>
      </c>
      <c r="AP18" s="8" t="s">
        <v>417</v>
      </c>
      <c r="AQ18" s="8" t="s">
        <v>249</v>
      </c>
      <c r="AR18" s="8" t="s">
        <v>162</v>
      </c>
      <c r="AS18" s="8" t="s">
        <v>418</v>
      </c>
      <c r="AT18" s="431" t="s">
        <v>419</v>
      </c>
      <c r="AU18" s="75" t="s">
        <v>420</v>
      </c>
      <c r="AV18" s="77"/>
      <c r="AW18" s="78">
        <v>40634</v>
      </c>
      <c r="AX18" s="78">
        <v>40878</v>
      </c>
      <c r="AY18" s="78" t="s">
        <v>149</v>
      </c>
      <c r="AZ18" s="78"/>
      <c r="BA18" s="78"/>
      <c r="BB18" s="78"/>
      <c r="BC18" s="79" t="s">
        <v>421</v>
      </c>
      <c r="BD18" s="78">
        <v>41456</v>
      </c>
      <c r="BE18" s="78" t="s">
        <v>149</v>
      </c>
      <c r="BF18" s="78">
        <v>41710</v>
      </c>
      <c r="BG18" s="78" t="s">
        <v>149</v>
      </c>
      <c r="BH18" s="77"/>
      <c r="BI18" s="77"/>
      <c r="BJ18" s="77"/>
      <c r="BK18" s="80">
        <v>42277</v>
      </c>
      <c r="BL18" s="75" t="s">
        <v>17</v>
      </c>
      <c r="BM18" s="227">
        <f t="shared" si="1"/>
        <v>54</v>
      </c>
      <c r="BN18" s="75">
        <f t="shared" si="2"/>
        <v>46</v>
      </c>
      <c r="BO18" s="82" t="s">
        <v>421</v>
      </c>
      <c r="BP18" s="75"/>
      <c r="BQ18" s="75">
        <v>3</v>
      </c>
      <c r="BR18" s="75">
        <v>8</v>
      </c>
      <c r="BS18" s="75">
        <v>1</v>
      </c>
      <c r="BT18" s="75">
        <v>1</v>
      </c>
      <c r="BU18" s="75">
        <v>1</v>
      </c>
      <c r="BV18" s="75">
        <v>0</v>
      </c>
      <c r="BW18" s="75" t="s">
        <v>162</v>
      </c>
      <c r="BX18" s="75" t="s">
        <v>162</v>
      </c>
      <c r="BY18" s="75"/>
      <c r="BZ18" s="81"/>
      <c r="CA18" s="81"/>
      <c r="CB18" s="75"/>
      <c r="CC18" s="75" t="s">
        <v>162</v>
      </c>
      <c r="CD18" s="75"/>
      <c r="CE18" s="75"/>
      <c r="CF18" s="403">
        <v>2</v>
      </c>
      <c r="CG18" s="75">
        <v>2</v>
      </c>
      <c r="CH18" s="75"/>
      <c r="CI18" s="75" t="s">
        <v>167</v>
      </c>
    </row>
    <row r="19" spans="1:88" ht="25" hidden="1" customHeight="1" x14ac:dyDescent="0.35">
      <c r="A19" s="75">
        <v>18</v>
      </c>
      <c r="B19" s="75" t="s">
        <v>422</v>
      </c>
      <c r="C19" s="75" t="s">
        <v>423</v>
      </c>
      <c r="D19" s="75" t="s">
        <v>424</v>
      </c>
      <c r="E19" s="75" t="s">
        <v>425</v>
      </c>
      <c r="F19" s="75" t="s">
        <v>24</v>
      </c>
      <c r="G19" s="75">
        <v>1</v>
      </c>
      <c r="H19" s="75" t="s">
        <v>51</v>
      </c>
      <c r="I19" s="75" t="s">
        <v>37</v>
      </c>
      <c r="J19" s="75" t="s">
        <v>362</v>
      </c>
      <c r="K19" s="75" t="s">
        <v>362</v>
      </c>
      <c r="L19" s="75" t="s">
        <v>43</v>
      </c>
      <c r="M19" s="75" t="s">
        <v>162</v>
      </c>
      <c r="N19" s="225">
        <v>560454</v>
      </c>
      <c r="O19" s="2" t="s">
        <v>150</v>
      </c>
      <c r="P19" s="9" t="s">
        <v>150</v>
      </c>
      <c r="Q19" s="75" t="s">
        <v>150</v>
      </c>
      <c r="R19" s="75" t="s">
        <v>426</v>
      </c>
      <c r="S19" s="82" t="s">
        <v>427</v>
      </c>
      <c r="T19" s="367" t="s">
        <v>428</v>
      </c>
      <c r="U19" s="226" t="s">
        <v>429</v>
      </c>
      <c r="V19" s="226">
        <v>27511</v>
      </c>
      <c r="W19" s="82" t="s">
        <v>430</v>
      </c>
      <c r="X19" s="82" t="s">
        <v>178</v>
      </c>
      <c r="Y19" s="82" t="s">
        <v>162</v>
      </c>
      <c r="Z19" s="82" t="s">
        <v>308</v>
      </c>
      <c r="AA19" s="75">
        <v>13</v>
      </c>
      <c r="AB19" s="77">
        <v>40582</v>
      </c>
      <c r="AC19" s="77">
        <v>40603</v>
      </c>
      <c r="AD19" s="77"/>
      <c r="AE19" s="6" t="s">
        <v>368</v>
      </c>
      <c r="AF19" s="6" t="s">
        <v>431</v>
      </c>
      <c r="AG19" s="2"/>
      <c r="AH19" s="75">
        <f t="shared" si="0"/>
        <v>2</v>
      </c>
      <c r="AI19" s="2" t="s">
        <v>161</v>
      </c>
      <c r="AJ19" s="2" t="s">
        <v>160</v>
      </c>
      <c r="AK19" s="2"/>
      <c r="AL19" s="2" t="s">
        <v>149</v>
      </c>
      <c r="AM19" s="2" t="s">
        <v>149</v>
      </c>
      <c r="AN19" s="2"/>
      <c r="AO19" s="2" t="s">
        <v>163</v>
      </c>
      <c r="AP19" s="2" t="s">
        <v>202</v>
      </c>
      <c r="AQ19" s="2" t="s">
        <v>312</v>
      </c>
      <c r="AR19" s="2" t="s">
        <v>149</v>
      </c>
      <c r="AS19" s="2" t="s">
        <v>432</v>
      </c>
      <c r="AT19" s="434" t="s">
        <v>433</v>
      </c>
      <c r="AU19" s="75" t="s">
        <v>434</v>
      </c>
      <c r="AV19" s="77"/>
      <c r="AW19" s="78">
        <v>40634</v>
      </c>
      <c r="AX19" s="78">
        <v>40878</v>
      </c>
      <c r="AY19" s="78" t="s">
        <v>149</v>
      </c>
      <c r="AZ19" s="78"/>
      <c r="BA19" s="78"/>
      <c r="BB19" s="78"/>
      <c r="BC19" s="79"/>
      <c r="BD19" s="78">
        <v>41456</v>
      </c>
      <c r="BE19" s="78" t="s">
        <v>149</v>
      </c>
      <c r="BF19" s="78">
        <v>41711</v>
      </c>
      <c r="BG19" s="78" t="s">
        <v>149</v>
      </c>
      <c r="BH19" s="77"/>
      <c r="BI19" s="77"/>
      <c r="BJ19" s="77"/>
      <c r="BK19" s="80">
        <v>41334</v>
      </c>
      <c r="BL19" s="75" t="s">
        <v>17</v>
      </c>
      <c r="BM19" s="227">
        <f t="shared" si="1"/>
        <v>24</v>
      </c>
      <c r="BN19" s="75">
        <f t="shared" si="2"/>
        <v>16</v>
      </c>
      <c r="BO19" s="75"/>
      <c r="BP19" s="75" t="s">
        <v>167</v>
      </c>
      <c r="BQ19" s="75">
        <v>4</v>
      </c>
      <c r="BR19" s="75">
        <v>43</v>
      </c>
      <c r="BS19" s="75">
        <v>6</v>
      </c>
      <c r="BT19" s="75">
        <v>4</v>
      </c>
      <c r="BU19" s="75">
        <v>6</v>
      </c>
      <c r="BV19" s="75">
        <v>6</v>
      </c>
      <c r="BW19" s="75" t="s">
        <v>162</v>
      </c>
      <c r="BX19" s="75" t="s">
        <v>162</v>
      </c>
      <c r="BY19" s="75"/>
      <c r="BZ19" s="81"/>
      <c r="CA19" s="81"/>
      <c r="CB19" s="75"/>
      <c r="CC19" s="75" t="s">
        <v>162</v>
      </c>
      <c r="CD19" s="75"/>
      <c r="CE19" s="75"/>
      <c r="CF19" s="403">
        <v>3</v>
      </c>
      <c r="CG19" s="75">
        <v>3</v>
      </c>
      <c r="CH19" s="75"/>
      <c r="CI19" s="75" t="s">
        <v>167</v>
      </c>
    </row>
    <row r="20" spans="1:88" ht="25" hidden="1" customHeight="1" x14ac:dyDescent="0.35">
      <c r="A20" s="75">
        <v>19</v>
      </c>
      <c r="B20" s="75" t="s">
        <v>435</v>
      </c>
      <c r="C20" s="75" t="s">
        <v>436</v>
      </c>
      <c r="D20" s="75" t="s">
        <v>437</v>
      </c>
      <c r="E20" s="75" t="s">
        <v>146</v>
      </c>
      <c r="F20" s="75" t="s">
        <v>24</v>
      </c>
      <c r="G20" s="75">
        <v>1</v>
      </c>
      <c r="H20" s="75" t="s">
        <v>51</v>
      </c>
      <c r="I20" s="75" t="s">
        <v>37</v>
      </c>
      <c r="J20" s="75" t="s">
        <v>438</v>
      </c>
      <c r="K20" s="75" t="s">
        <v>438</v>
      </c>
      <c r="L20" s="75" t="s">
        <v>37</v>
      </c>
      <c r="M20" s="75" t="s">
        <v>149</v>
      </c>
      <c r="N20" s="225"/>
      <c r="O20" s="2" t="s">
        <v>150</v>
      </c>
      <c r="P20" s="9" t="s">
        <v>150</v>
      </c>
      <c r="Q20" s="75" t="s">
        <v>150</v>
      </c>
      <c r="R20" s="421" t="s">
        <v>439</v>
      </c>
      <c r="S20" s="75" t="s">
        <v>440</v>
      </c>
      <c r="T20" s="368" t="s">
        <v>441</v>
      </c>
      <c r="U20" s="226" t="s">
        <v>429</v>
      </c>
      <c r="V20" s="226">
        <v>26644</v>
      </c>
      <c r="W20" s="82" t="s">
        <v>442</v>
      </c>
      <c r="X20" s="82" t="s">
        <v>178</v>
      </c>
      <c r="Y20" s="82" t="s">
        <v>162</v>
      </c>
      <c r="Z20" s="82" t="s">
        <v>308</v>
      </c>
      <c r="AA20" s="75">
        <v>21.5</v>
      </c>
      <c r="AB20" s="77">
        <v>40605</v>
      </c>
      <c r="AC20" s="77">
        <v>40603</v>
      </c>
      <c r="AD20" s="77"/>
      <c r="AE20" s="6" t="s">
        <v>443</v>
      </c>
      <c r="AF20" s="7"/>
      <c r="AG20" s="8"/>
      <c r="AH20" s="75">
        <f t="shared" si="0"/>
        <v>1</v>
      </c>
      <c r="AI20" s="8" t="s">
        <v>160</v>
      </c>
      <c r="AJ20" s="8"/>
      <c r="AK20" s="8"/>
      <c r="AL20" s="8" t="s">
        <v>149</v>
      </c>
      <c r="AM20" s="8"/>
      <c r="AN20" s="8"/>
      <c r="AO20" s="8" t="s">
        <v>163</v>
      </c>
      <c r="AP20" s="8" t="s">
        <v>444</v>
      </c>
      <c r="AQ20" s="2" t="s">
        <v>342</v>
      </c>
      <c r="AR20" s="8" t="s">
        <v>149</v>
      </c>
      <c r="AS20" s="8"/>
      <c r="AT20" s="431" t="s">
        <v>284</v>
      </c>
      <c r="AU20" s="75" t="s">
        <v>445</v>
      </c>
      <c r="AV20" s="77"/>
      <c r="AW20" s="78">
        <v>40634</v>
      </c>
      <c r="AX20" s="78">
        <v>40878</v>
      </c>
      <c r="AY20" s="78" t="s">
        <v>149</v>
      </c>
      <c r="AZ20" s="78"/>
      <c r="BA20" s="78"/>
      <c r="BB20" s="78">
        <v>41225</v>
      </c>
      <c r="BC20" s="79" t="s">
        <v>446</v>
      </c>
      <c r="BD20" s="78">
        <v>41456</v>
      </c>
      <c r="BE20" s="78" t="s">
        <v>149</v>
      </c>
      <c r="BF20" s="78">
        <v>42064</v>
      </c>
      <c r="BG20" s="78" t="s">
        <v>162</v>
      </c>
      <c r="BH20" s="77"/>
      <c r="BI20" s="77"/>
      <c r="BJ20" s="77"/>
      <c r="BK20" s="80">
        <v>41395</v>
      </c>
      <c r="BL20" s="75" t="s">
        <v>17</v>
      </c>
      <c r="BM20" s="227">
        <f t="shared" si="1"/>
        <v>26</v>
      </c>
      <c r="BN20" s="75">
        <f t="shared" si="2"/>
        <v>18</v>
      </c>
      <c r="BO20" s="82" t="s">
        <v>446</v>
      </c>
      <c r="BP20" s="75"/>
      <c r="BQ20" s="75"/>
      <c r="BR20" s="75">
        <v>12</v>
      </c>
      <c r="BS20" s="75">
        <v>0</v>
      </c>
      <c r="BT20" s="75">
        <v>0</v>
      </c>
      <c r="BU20" s="75">
        <v>4</v>
      </c>
      <c r="BV20" s="75">
        <v>1</v>
      </c>
      <c r="BW20" s="75" t="s">
        <v>162</v>
      </c>
      <c r="BX20" s="75" t="s">
        <v>162</v>
      </c>
      <c r="BY20" s="75"/>
      <c r="BZ20" s="81"/>
      <c r="CA20" s="81"/>
      <c r="CB20" s="75"/>
      <c r="CC20" s="75" t="s">
        <v>162</v>
      </c>
      <c r="CD20" s="75"/>
      <c r="CE20" s="75"/>
      <c r="CF20" s="403">
        <v>3</v>
      </c>
      <c r="CG20" s="75">
        <v>5</v>
      </c>
      <c r="CH20" s="75"/>
      <c r="CI20" s="75" t="s">
        <v>167</v>
      </c>
    </row>
    <row r="21" spans="1:88" ht="25" hidden="1" customHeight="1" x14ac:dyDescent="0.35">
      <c r="A21" s="85">
        <v>20</v>
      </c>
      <c r="B21" s="85" t="s">
        <v>447</v>
      </c>
      <c r="C21" s="85" t="s">
        <v>436</v>
      </c>
      <c r="D21" s="85" t="s">
        <v>448</v>
      </c>
      <c r="E21" s="85" t="s">
        <v>449</v>
      </c>
      <c r="F21" s="85" t="s">
        <v>24</v>
      </c>
      <c r="G21" s="85">
        <v>1</v>
      </c>
      <c r="H21" s="85" t="s">
        <v>51</v>
      </c>
      <c r="I21" s="85" t="s">
        <v>34</v>
      </c>
      <c r="J21" s="85" t="s">
        <v>171</v>
      </c>
      <c r="K21" s="85" t="s">
        <v>171</v>
      </c>
      <c r="L21" s="85" t="s">
        <v>43</v>
      </c>
      <c r="M21" s="85" t="s">
        <v>162</v>
      </c>
      <c r="N21" s="228" t="s">
        <v>450</v>
      </c>
      <c r="O21" s="71" t="s">
        <v>192</v>
      </c>
      <c r="P21" s="72" t="s">
        <v>150</v>
      </c>
      <c r="Q21" s="85"/>
      <c r="R21" s="85" t="s">
        <v>451</v>
      </c>
      <c r="S21" s="85" t="s">
        <v>452</v>
      </c>
      <c r="T21" s="369" t="s">
        <v>453</v>
      </c>
      <c r="U21" s="229" t="s">
        <v>454</v>
      </c>
      <c r="V21" s="229">
        <v>28744</v>
      </c>
      <c r="W21" s="230" t="s">
        <v>455</v>
      </c>
      <c r="X21" s="230" t="s">
        <v>178</v>
      </c>
      <c r="Y21" s="230" t="s">
        <v>156</v>
      </c>
      <c r="Z21" s="230" t="s">
        <v>157</v>
      </c>
      <c r="AA21" s="85">
        <v>12</v>
      </c>
      <c r="AB21" s="86">
        <v>40609</v>
      </c>
      <c r="AC21" s="301">
        <v>40603</v>
      </c>
      <c r="AD21" s="86"/>
      <c r="AE21" s="73" t="s">
        <v>456</v>
      </c>
      <c r="AF21" s="73" t="s">
        <v>457</v>
      </c>
      <c r="AG21" s="74"/>
      <c r="AH21" s="85">
        <f t="shared" si="0"/>
        <v>2</v>
      </c>
      <c r="AI21" s="74" t="s">
        <v>160</v>
      </c>
      <c r="AJ21" s="74" t="s">
        <v>161</v>
      </c>
      <c r="AK21" s="74"/>
      <c r="AL21" s="74" t="s">
        <v>149</v>
      </c>
      <c r="AM21" s="74" t="s">
        <v>162</v>
      </c>
      <c r="AN21" s="74"/>
      <c r="AO21" s="74" t="s">
        <v>201</v>
      </c>
      <c r="AP21" s="74"/>
      <c r="AQ21" s="74" t="s">
        <v>458</v>
      </c>
      <c r="AR21" s="74"/>
      <c r="AS21" s="74"/>
      <c r="AT21" s="435" t="s">
        <v>371</v>
      </c>
      <c r="AU21" s="85" t="s">
        <v>459</v>
      </c>
      <c r="AV21" s="86"/>
      <c r="AW21" s="87">
        <v>40634</v>
      </c>
      <c r="AX21" s="87">
        <v>40878</v>
      </c>
      <c r="AY21" s="87" t="s">
        <v>149</v>
      </c>
      <c r="AZ21" s="87"/>
      <c r="BA21" s="87"/>
      <c r="BB21" s="87"/>
      <c r="BC21" s="88"/>
      <c r="BD21" s="87">
        <v>41456</v>
      </c>
      <c r="BE21" s="87" t="s">
        <v>149</v>
      </c>
      <c r="BF21" s="87">
        <v>41712</v>
      </c>
      <c r="BG21" s="87" t="s">
        <v>149</v>
      </c>
      <c r="BH21" s="86"/>
      <c r="BI21" s="86"/>
      <c r="BJ21" s="86"/>
      <c r="BK21" s="89">
        <v>43073</v>
      </c>
      <c r="BL21" s="85" t="s">
        <v>17</v>
      </c>
      <c r="BM21" s="231">
        <f>DATEDIF(AW21,BK21, "M")+1</f>
        <v>81</v>
      </c>
      <c r="BN21" s="85">
        <f t="shared" si="2"/>
        <v>73</v>
      </c>
      <c r="BO21" s="85"/>
      <c r="BP21" s="85">
        <v>1</v>
      </c>
      <c r="BQ21" s="85">
        <v>8</v>
      </c>
      <c r="BR21" s="85">
        <v>3</v>
      </c>
      <c r="BS21" s="85">
        <v>0</v>
      </c>
      <c r="BT21" s="85">
        <v>0</v>
      </c>
      <c r="BU21" s="85">
        <v>0</v>
      </c>
      <c r="BV21" s="85">
        <v>0</v>
      </c>
      <c r="BW21" s="85" t="s">
        <v>162</v>
      </c>
      <c r="BX21" s="85" t="s">
        <v>162</v>
      </c>
      <c r="BY21" s="85"/>
      <c r="BZ21" s="90"/>
      <c r="CA21" s="90"/>
      <c r="CB21" s="85"/>
      <c r="CC21" s="85" t="s">
        <v>162</v>
      </c>
      <c r="CD21" s="85"/>
      <c r="CE21" s="85"/>
      <c r="CF21" s="404" t="s">
        <v>167</v>
      </c>
      <c r="CG21" s="85" t="s">
        <v>167</v>
      </c>
      <c r="CH21" s="85"/>
      <c r="CI21" s="85" t="s">
        <v>167</v>
      </c>
      <c r="CJ21" s="417" t="s">
        <v>460</v>
      </c>
    </row>
    <row r="22" spans="1:88" ht="25" hidden="1" customHeight="1" x14ac:dyDescent="0.35">
      <c r="A22" s="91">
        <v>21</v>
      </c>
      <c r="B22" s="91" t="s">
        <v>461</v>
      </c>
      <c r="C22" s="91" t="s">
        <v>462</v>
      </c>
      <c r="D22" s="91"/>
      <c r="E22" s="91" t="s">
        <v>463</v>
      </c>
      <c r="F22" s="91" t="s">
        <v>25</v>
      </c>
      <c r="G22" s="91">
        <v>1</v>
      </c>
      <c r="H22" s="91"/>
      <c r="I22" s="91"/>
      <c r="J22" s="91"/>
      <c r="K22" s="91"/>
      <c r="L22" s="91" t="s">
        <v>43</v>
      </c>
      <c r="M22" s="91" t="s">
        <v>162</v>
      </c>
      <c r="N22" s="91" t="s">
        <v>167</v>
      </c>
      <c r="O22" s="91" t="s">
        <v>167</v>
      </c>
      <c r="P22" s="91" t="s">
        <v>167</v>
      </c>
      <c r="Q22" s="91" t="s">
        <v>167</v>
      </c>
      <c r="R22" s="91"/>
      <c r="S22" s="91"/>
      <c r="T22" s="370"/>
      <c r="U22" s="232"/>
      <c r="V22" s="232"/>
      <c r="W22" s="233"/>
      <c r="X22" s="233"/>
      <c r="Y22" s="233"/>
      <c r="Z22" s="233"/>
      <c r="AA22" s="91"/>
      <c r="AB22" s="92"/>
      <c r="AC22" s="302">
        <v>40603</v>
      </c>
      <c r="AD22" s="92"/>
      <c r="AE22" s="92"/>
      <c r="AF22" s="92"/>
      <c r="AG22" s="92"/>
      <c r="AH22" s="91"/>
      <c r="AI22" s="92"/>
      <c r="AJ22" s="92"/>
      <c r="AK22" s="92"/>
      <c r="AL22" s="92"/>
      <c r="AM22" s="92"/>
      <c r="AN22" s="92"/>
      <c r="AO22" s="92"/>
      <c r="AP22" s="92"/>
      <c r="AQ22" s="92"/>
      <c r="AR22" s="92"/>
      <c r="AS22" s="92"/>
      <c r="AT22" s="436"/>
      <c r="AU22" s="91"/>
      <c r="AV22" s="92"/>
      <c r="AW22" s="93"/>
      <c r="AX22" s="93"/>
      <c r="AY22" s="93"/>
      <c r="AZ22" s="93"/>
      <c r="BA22" s="93"/>
      <c r="BB22" s="93"/>
      <c r="BC22" s="94"/>
      <c r="BD22" s="93"/>
      <c r="BE22" s="93"/>
      <c r="BF22" s="93"/>
      <c r="BG22" s="93"/>
      <c r="BH22" s="92"/>
      <c r="BI22" s="92"/>
      <c r="BJ22" s="92"/>
      <c r="BK22" s="92"/>
      <c r="BL22" s="95" t="s">
        <v>62</v>
      </c>
      <c r="BM22" s="91" t="s">
        <v>62</v>
      </c>
      <c r="BN22" s="91"/>
      <c r="BO22" s="91"/>
      <c r="BP22" s="91"/>
      <c r="BQ22" s="91"/>
      <c r="BR22" s="91"/>
      <c r="BS22" s="91"/>
      <c r="BT22" s="91"/>
      <c r="BU22" s="91"/>
      <c r="BV22" s="91"/>
      <c r="BW22" s="91" t="s">
        <v>162</v>
      </c>
      <c r="BX22" s="91" t="s">
        <v>192</v>
      </c>
      <c r="BY22" s="91"/>
      <c r="BZ22" s="96"/>
      <c r="CA22" s="96"/>
      <c r="CB22" s="91"/>
      <c r="CC22" s="91"/>
      <c r="CD22" s="91"/>
      <c r="CE22" s="91"/>
      <c r="CF22" s="405"/>
      <c r="CG22" s="91"/>
      <c r="CH22" s="91"/>
      <c r="CI22" s="91"/>
    </row>
    <row r="23" spans="1:88" ht="25" hidden="1" customHeight="1" x14ac:dyDescent="0.35">
      <c r="A23" s="97">
        <v>22</v>
      </c>
      <c r="B23" s="97" t="s">
        <v>464</v>
      </c>
      <c r="C23" s="97" t="s">
        <v>465</v>
      </c>
      <c r="D23" s="97" t="s">
        <v>466</v>
      </c>
      <c r="E23" s="97" t="s">
        <v>467</v>
      </c>
      <c r="F23" s="97" t="s">
        <v>25</v>
      </c>
      <c r="G23" s="97">
        <v>1</v>
      </c>
      <c r="H23" s="97" t="s">
        <v>49</v>
      </c>
      <c r="I23" s="97" t="s">
        <v>40</v>
      </c>
      <c r="J23" s="97"/>
      <c r="K23" s="97"/>
      <c r="L23" s="97"/>
      <c r="M23" s="97"/>
      <c r="N23" s="97" t="s">
        <v>167</v>
      </c>
      <c r="O23" s="97" t="s">
        <v>167</v>
      </c>
      <c r="P23" s="97" t="s">
        <v>167</v>
      </c>
      <c r="Q23" s="97" t="s">
        <v>167</v>
      </c>
      <c r="R23" s="97"/>
      <c r="S23" s="97"/>
      <c r="T23" s="371"/>
      <c r="U23" s="234"/>
      <c r="V23" s="234"/>
      <c r="W23" s="179"/>
      <c r="X23" s="179"/>
      <c r="Y23" s="179"/>
      <c r="Z23" s="179"/>
      <c r="AA23" s="97"/>
      <c r="AB23" s="98"/>
      <c r="AC23" s="303">
        <v>40603</v>
      </c>
      <c r="AD23" s="98">
        <v>40865</v>
      </c>
      <c r="AE23" s="98"/>
      <c r="AF23" s="98"/>
      <c r="AG23" s="98"/>
      <c r="AH23" s="97">
        <f t="shared" si="0"/>
        <v>0</v>
      </c>
      <c r="AI23" s="98"/>
      <c r="AJ23" s="98"/>
      <c r="AK23" s="98"/>
      <c r="AL23" s="98"/>
      <c r="AM23" s="98"/>
      <c r="AN23" s="98"/>
      <c r="AO23" s="98"/>
      <c r="AP23" s="98"/>
      <c r="AQ23" s="98"/>
      <c r="AR23" s="98"/>
      <c r="AS23" s="98"/>
      <c r="AT23" s="437"/>
      <c r="AU23" s="97"/>
      <c r="AV23" s="98"/>
      <c r="AW23" s="99">
        <v>40634</v>
      </c>
      <c r="AX23" s="99"/>
      <c r="AY23" s="99"/>
      <c r="AZ23" s="99"/>
      <c r="BA23" s="99"/>
      <c r="BB23" s="99"/>
      <c r="BC23" s="100"/>
      <c r="BD23" s="99"/>
      <c r="BE23" s="99"/>
      <c r="BF23" s="99"/>
      <c r="BG23" s="99"/>
      <c r="BH23" s="98"/>
      <c r="BI23" s="98"/>
      <c r="BJ23" s="98"/>
      <c r="BK23" s="98"/>
      <c r="BL23" s="97" t="s">
        <v>19</v>
      </c>
      <c r="BM23" s="235" t="s">
        <v>19</v>
      </c>
      <c r="BN23" s="235"/>
      <c r="BO23" s="97"/>
      <c r="BP23" s="97"/>
      <c r="BQ23" s="97"/>
      <c r="BR23" s="97"/>
      <c r="BS23" s="97"/>
      <c r="BT23" s="97"/>
      <c r="BU23" s="97"/>
      <c r="BV23" s="97"/>
      <c r="BW23" s="97" t="s">
        <v>162</v>
      </c>
      <c r="BX23" s="97" t="s">
        <v>192</v>
      </c>
      <c r="BY23" s="97"/>
      <c r="BZ23" s="101"/>
      <c r="CA23" s="101"/>
      <c r="CB23" s="97"/>
      <c r="CC23" s="97"/>
      <c r="CD23" s="97"/>
      <c r="CE23" s="97"/>
      <c r="CF23" s="119"/>
      <c r="CG23" s="97"/>
      <c r="CH23" s="97"/>
      <c r="CI23" s="97" t="s">
        <v>167</v>
      </c>
    </row>
    <row r="24" spans="1:88" ht="25" hidden="1" customHeight="1" x14ac:dyDescent="0.35">
      <c r="A24" s="97">
        <v>23</v>
      </c>
      <c r="B24" s="97" t="s">
        <v>468</v>
      </c>
      <c r="C24" s="97" t="s">
        <v>469</v>
      </c>
      <c r="D24" s="97" t="s">
        <v>470</v>
      </c>
      <c r="E24" s="97" t="s">
        <v>471</v>
      </c>
      <c r="F24" s="97" t="s">
        <v>24</v>
      </c>
      <c r="G24" s="97">
        <v>1</v>
      </c>
      <c r="H24" s="97" t="s">
        <v>49</v>
      </c>
      <c r="I24" s="97" t="s">
        <v>40</v>
      </c>
      <c r="J24" s="97"/>
      <c r="K24" s="97"/>
      <c r="L24" s="97" t="s">
        <v>40</v>
      </c>
      <c r="M24" s="97" t="s">
        <v>149</v>
      </c>
      <c r="N24" s="97" t="s">
        <v>167</v>
      </c>
      <c r="O24" s="97" t="s">
        <v>167</v>
      </c>
      <c r="P24" s="97" t="s">
        <v>167</v>
      </c>
      <c r="Q24" s="97" t="s">
        <v>167</v>
      </c>
      <c r="R24" s="97"/>
      <c r="S24" s="97"/>
      <c r="T24" s="371"/>
      <c r="U24" s="234"/>
      <c r="V24" s="234"/>
      <c r="W24" s="179"/>
      <c r="X24" s="179"/>
      <c r="Y24" s="179"/>
      <c r="Z24" s="179"/>
      <c r="AA24" s="97"/>
      <c r="AB24" s="98"/>
      <c r="AC24" s="303">
        <v>40603</v>
      </c>
      <c r="AD24" s="98">
        <v>42613</v>
      </c>
      <c r="AE24" s="98"/>
      <c r="AF24" s="98"/>
      <c r="AG24" s="98"/>
      <c r="AH24" s="97">
        <f t="shared" si="0"/>
        <v>0</v>
      </c>
      <c r="AI24" s="98"/>
      <c r="AJ24" s="98"/>
      <c r="AK24" s="98"/>
      <c r="AL24" s="98"/>
      <c r="AM24" s="98"/>
      <c r="AN24" s="98"/>
      <c r="AO24" s="98"/>
      <c r="AP24" s="98"/>
      <c r="AQ24" s="98"/>
      <c r="AR24" s="98"/>
      <c r="AS24" s="98"/>
      <c r="AT24" s="437"/>
      <c r="AU24" s="97"/>
      <c r="AV24" s="98"/>
      <c r="AW24" s="99">
        <v>40634</v>
      </c>
      <c r="AX24" s="99"/>
      <c r="AY24" s="99"/>
      <c r="AZ24" s="99"/>
      <c r="BA24" s="99"/>
      <c r="BB24" s="99"/>
      <c r="BC24" s="100"/>
      <c r="BD24" s="99"/>
      <c r="BE24" s="99"/>
      <c r="BF24" s="99"/>
      <c r="BG24" s="99"/>
      <c r="BH24" s="98"/>
      <c r="BI24" s="98"/>
      <c r="BJ24" s="98"/>
      <c r="BK24" s="98"/>
      <c r="BL24" s="97" t="s">
        <v>19</v>
      </c>
      <c r="BM24" s="235" t="s">
        <v>19</v>
      </c>
      <c r="BN24" s="235"/>
      <c r="BO24" s="97"/>
      <c r="BP24" s="97"/>
      <c r="BQ24" s="97"/>
      <c r="BR24" s="97"/>
      <c r="BS24" s="97"/>
      <c r="BT24" s="97"/>
      <c r="BU24" s="97"/>
      <c r="BV24" s="97"/>
      <c r="BW24" s="97" t="s">
        <v>162</v>
      </c>
      <c r="BX24" s="97" t="s">
        <v>192</v>
      </c>
      <c r="BY24" s="97"/>
      <c r="BZ24" s="101"/>
      <c r="CA24" s="101"/>
      <c r="CB24" s="97"/>
      <c r="CC24" s="97"/>
      <c r="CD24" s="97"/>
      <c r="CE24" s="97"/>
      <c r="CF24" s="119"/>
      <c r="CG24" s="97"/>
      <c r="CH24" s="97"/>
      <c r="CI24" s="97" t="s">
        <v>167</v>
      </c>
    </row>
    <row r="25" spans="1:88" ht="25" hidden="1" customHeight="1" x14ac:dyDescent="0.35">
      <c r="A25" s="97">
        <v>24</v>
      </c>
      <c r="B25" s="97" t="s">
        <v>472</v>
      </c>
      <c r="C25" s="97" t="s">
        <v>473</v>
      </c>
      <c r="D25" s="97" t="s">
        <v>474</v>
      </c>
      <c r="E25" s="97" t="s">
        <v>475</v>
      </c>
      <c r="F25" s="97" t="s">
        <v>25</v>
      </c>
      <c r="G25" s="97">
        <v>1</v>
      </c>
      <c r="H25" s="97" t="s">
        <v>56</v>
      </c>
      <c r="I25" s="97" t="s">
        <v>39</v>
      </c>
      <c r="J25" s="97"/>
      <c r="K25" s="97"/>
      <c r="L25" s="97"/>
      <c r="M25" s="97"/>
      <c r="N25" s="97" t="s">
        <v>167</v>
      </c>
      <c r="O25" s="97" t="s">
        <v>167</v>
      </c>
      <c r="P25" s="97" t="s">
        <v>167</v>
      </c>
      <c r="Q25" s="97" t="s">
        <v>167</v>
      </c>
      <c r="R25" s="97"/>
      <c r="S25" s="97"/>
      <c r="T25" s="371"/>
      <c r="U25" s="234"/>
      <c r="V25" s="234"/>
      <c r="W25" s="179"/>
      <c r="X25" s="179"/>
      <c r="Y25" s="179"/>
      <c r="Z25" s="179"/>
      <c r="AA25" s="97"/>
      <c r="AB25" s="98"/>
      <c r="AC25" s="303">
        <v>40603</v>
      </c>
      <c r="AD25" s="98">
        <v>41274</v>
      </c>
      <c r="AE25" s="98"/>
      <c r="AF25" s="98"/>
      <c r="AG25" s="98"/>
      <c r="AH25" s="97">
        <f t="shared" si="0"/>
        <v>0</v>
      </c>
      <c r="AI25" s="98"/>
      <c r="AJ25" s="98"/>
      <c r="AK25" s="98"/>
      <c r="AL25" s="98"/>
      <c r="AM25" s="98"/>
      <c r="AN25" s="98"/>
      <c r="AO25" s="98"/>
      <c r="AP25" s="98"/>
      <c r="AQ25" s="98"/>
      <c r="AR25" s="98"/>
      <c r="AS25" s="98"/>
      <c r="AT25" s="437"/>
      <c r="AU25" s="97"/>
      <c r="AV25" s="98"/>
      <c r="AW25" s="99">
        <v>40634</v>
      </c>
      <c r="AX25" s="99"/>
      <c r="AY25" s="99"/>
      <c r="AZ25" s="99"/>
      <c r="BA25" s="99"/>
      <c r="BB25" s="99"/>
      <c r="BC25" s="100"/>
      <c r="BD25" s="99"/>
      <c r="BE25" s="99"/>
      <c r="BF25" s="99"/>
      <c r="BG25" s="99"/>
      <c r="BH25" s="98"/>
      <c r="BI25" s="98"/>
      <c r="BJ25" s="98"/>
      <c r="BK25" s="98"/>
      <c r="BL25" s="97" t="s">
        <v>19</v>
      </c>
      <c r="BM25" s="235" t="s">
        <v>19</v>
      </c>
      <c r="BN25" s="235"/>
      <c r="BO25" s="97"/>
      <c r="BP25" s="97"/>
      <c r="BQ25" s="97"/>
      <c r="BR25" s="97"/>
      <c r="BS25" s="97"/>
      <c r="BT25" s="97"/>
      <c r="BU25" s="97"/>
      <c r="BV25" s="97"/>
      <c r="BW25" s="97" t="s">
        <v>162</v>
      </c>
      <c r="BX25" s="97"/>
      <c r="BY25" s="97"/>
      <c r="BZ25" s="101"/>
      <c r="CA25" s="101"/>
      <c r="CB25" s="97"/>
      <c r="CC25" s="97"/>
      <c r="CD25" s="97"/>
      <c r="CE25" s="97"/>
      <c r="CF25" s="119"/>
      <c r="CG25" s="97"/>
      <c r="CH25" s="97"/>
      <c r="CI25" s="97" t="s">
        <v>167</v>
      </c>
    </row>
    <row r="26" spans="1:88" ht="25" hidden="1" customHeight="1" x14ac:dyDescent="0.35">
      <c r="A26" s="91">
        <v>25</v>
      </c>
      <c r="B26" s="91" t="s">
        <v>476</v>
      </c>
      <c r="C26" s="91" t="s">
        <v>477</v>
      </c>
      <c r="D26" s="91"/>
      <c r="E26" s="91" t="s">
        <v>478</v>
      </c>
      <c r="F26" s="91" t="s">
        <v>24</v>
      </c>
      <c r="G26" s="91">
        <v>1</v>
      </c>
      <c r="H26" s="91" t="s">
        <v>57</v>
      </c>
      <c r="I26" s="91" t="s">
        <v>33</v>
      </c>
      <c r="J26" s="91"/>
      <c r="K26" s="91"/>
      <c r="L26" s="91"/>
      <c r="M26" s="91"/>
      <c r="N26" s="91" t="s">
        <v>167</v>
      </c>
      <c r="O26" s="91" t="s">
        <v>167</v>
      </c>
      <c r="P26" s="91" t="s">
        <v>167</v>
      </c>
      <c r="Q26" s="91" t="s">
        <v>167</v>
      </c>
      <c r="R26" s="91"/>
      <c r="S26" s="91"/>
      <c r="T26" s="370"/>
      <c r="U26" s="232"/>
      <c r="V26" s="232"/>
      <c r="W26" s="233"/>
      <c r="X26" s="233"/>
      <c r="Y26" s="233"/>
      <c r="Z26" s="233"/>
      <c r="AA26" s="91"/>
      <c r="AB26" s="92"/>
      <c r="AC26" s="302">
        <v>40603</v>
      </c>
      <c r="AD26" s="92"/>
      <c r="AE26" s="92"/>
      <c r="AF26" s="92"/>
      <c r="AG26" s="92"/>
      <c r="AH26" s="91">
        <f t="shared" si="0"/>
        <v>0</v>
      </c>
      <c r="AI26" s="92"/>
      <c r="AJ26" s="92"/>
      <c r="AK26" s="92"/>
      <c r="AL26" s="92"/>
      <c r="AM26" s="92"/>
      <c r="AN26" s="92"/>
      <c r="AO26" s="92"/>
      <c r="AP26" s="92"/>
      <c r="AQ26" s="92"/>
      <c r="AR26" s="92"/>
      <c r="AS26" s="92"/>
      <c r="AT26" s="436"/>
      <c r="AU26" s="91"/>
      <c r="AV26" s="92"/>
      <c r="AW26" s="93">
        <v>40634</v>
      </c>
      <c r="AX26" s="93"/>
      <c r="AY26" s="93"/>
      <c r="AZ26" s="93"/>
      <c r="BA26" s="93"/>
      <c r="BB26" s="93"/>
      <c r="BC26" s="94"/>
      <c r="BD26" s="93"/>
      <c r="BE26" s="93"/>
      <c r="BF26" s="93"/>
      <c r="BG26" s="93"/>
      <c r="BH26" s="92"/>
      <c r="BI26" s="92"/>
      <c r="BJ26" s="92"/>
      <c r="BK26" s="92"/>
      <c r="BL26" s="91" t="s">
        <v>62</v>
      </c>
      <c r="BM26" s="236" t="s">
        <v>62</v>
      </c>
      <c r="BN26" s="236"/>
      <c r="BO26" s="91"/>
      <c r="BP26" s="91"/>
      <c r="BQ26" s="91"/>
      <c r="BR26" s="91"/>
      <c r="BS26" s="91"/>
      <c r="BT26" s="91"/>
      <c r="BU26" s="91"/>
      <c r="BV26" s="91"/>
      <c r="BW26" s="91" t="s">
        <v>162</v>
      </c>
      <c r="BX26" s="91"/>
      <c r="BY26" s="91"/>
      <c r="BZ26" s="96"/>
      <c r="CA26" s="96"/>
      <c r="CB26" s="91"/>
      <c r="CC26" s="91"/>
      <c r="CD26" s="91"/>
      <c r="CE26" s="91"/>
      <c r="CF26" s="405"/>
      <c r="CG26" s="91"/>
      <c r="CH26" s="91"/>
      <c r="CI26" s="91" t="s">
        <v>167</v>
      </c>
    </row>
    <row r="27" spans="1:88" ht="25" hidden="1" customHeight="1" x14ac:dyDescent="0.35">
      <c r="A27" s="102">
        <v>26</v>
      </c>
      <c r="B27" s="102" t="s">
        <v>479</v>
      </c>
      <c r="C27" s="102" t="s">
        <v>480</v>
      </c>
      <c r="D27" s="102"/>
      <c r="E27" s="102" t="s">
        <v>481</v>
      </c>
      <c r="F27" s="102" t="s">
        <v>24</v>
      </c>
      <c r="G27" s="102">
        <v>2</v>
      </c>
      <c r="H27" s="102" t="s">
        <v>51</v>
      </c>
      <c r="I27" s="102" t="s">
        <v>30</v>
      </c>
      <c r="J27" s="102" t="s">
        <v>482</v>
      </c>
      <c r="K27" s="102"/>
      <c r="L27" s="102" t="s">
        <v>30</v>
      </c>
      <c r="M27" s="102" t="s">
        <v>149</v>
      </c>
      <c r="N27" s="102"/>
      <c r="O27" s="110" t="s">
        <v>150</v>
      </c>
      <c r="P27" s="237" t="s">
        <v>150</v>
      </c>
      <c r="Q27" s="102"/>
      <c r="R27" s="102" t="s">
        <v>483</v>
      </c>
      <c r="S27" s="102" t="s">
        <v>484</v>
      </c>
      <c r="T27" s="214"/>
      <c r="U27" s="103" t="s">
        <v>485</v>
      </c>
      <c r="V27" s="103">
        <v>27062</v>
      </c>
      <c r="W27" s="111" t="s">
        <v>486</v>
      </c>
      <c r="X27" s="111" t="s">
        <v>178</v>
      </c>
      <c r="Y27" s="111" t="s">
        <v>156</v>
      </c>
      <c r="Z27" s="111" t="s">
        <v>157</v>
      </c>
      <c r="AA27" s="102">
        <v>13.5</v>
      </c>
      <c r="AB27" s="103">
        <v>40924</v>
      </c>
      <c r="AC27" s="304">
        <v>40969</v>
      </c>
      <c r="AD27" s="103"/>
      <c r="AE27" s="103" t="s">
        <v>487</v>
      </c>
      <c r="AF27" s="103" t="s">
        <v>488</v>
      </c>
      <c r="AG27" s="103"/>
      <c r="AH27" s="102">
        <f t="shared" si="0"/>
        <v>2</v>
      </c>
      <c r="AI27" s="103" t="s">
        <v>160</v>
      </c>
      <c r="AJ27" s="103" t="s">
        <v>160</v>
      </c>
      <c r="AK27" s="103"/>
      <c r="AL27" s="103" t="s">
        <v>149</v>
      </c>
      <c r="AM27" s="103" t="s">
        <v>162</v>
      </c>
      <c r="AN27" s="103"/>
      <c r="AO27" s="103" t="s">
        <v>163</v>
      </c>
      <c r="AP27" s="103" t="s">
        <v>248</v>
      </c>
      <c r="AQ27" s="103"/>
      <c r="AR27" s="103"/>
      <c r="AS27" s="103"/>
      <c r="AT27" s="438" t="s">
        <v>327</v>
      </c>
      <c r="AU27" s="102" t="s">
        <v>489</v>
      </c>
      <c r="AV27" s="103"/>
      <c r="AW27" s="105">
        <v>40969</v>
      </c>
      <c r="AX27" s="105">
        <v>41214</v>
      </c>
      <c r="AY27" s="105" t="s">
        <v>149</v>
      </c>
      <c r="AZ27" s="105"/>
      <c r="BA27" s="105"/>
      <c r="BB27" s="105"/>
      <c r="BC27" s="106"/>
      <c r="BD27" s="105">
        <v>41852</v>
      </c>
      <c r="BE27" s="105" t="s">
        <v>149</v>
      </c>
      <c r="BF27" s="105">
        <v>42064</v>
      </c>
      <c r="BG27" s="105" t="s">
        <v>149</v>
      </c>
      <c r="BH27" s="103"/>
      <c r="BI27" s="103"/>
      <c r="BJ27" s="103"/>
      <c r="BK27" s="107">
        <v>45183</v>
      </c>
      <c r="BL27" s="108" t="s">
        <v>17</v>
      </c>
      <c r="BM27" s="238">
        <f>DATEDIF(AW27,BK27, "M")+1</f>
        <v>139</v>
      </c>
      <c r="BN27" s="102">
        <f t="shared" ref="BN27:BN33" si="3">DATEDIF(AX27,BK27, "M")+1</f>
        <v>131</v>
      </c>
      <c r="BO27" s="102"/>
      <c r="BP27" s="102">
        <v>1</v>
      </c>
      <c r="BQ27" s="102">
        <v>14</v>
      </c>
      <c r="BR27" s="102">
        <v>0</v>
      </c>
      <c r="BS27" s="102">
        <v>1</v>
      </c>
      <c r="BT27" s="102">
        <v>0</v>
      </c>
      <c r="BU27" s="102">
        <v>0</v>
      </c>
      <c r="BV27" s="102">
        <v>0</v>
      </c>
      <c r="BW27" s="102" t="s">
        <v>162</v>
      </c>
      <c r="BX27" s="102">
        <v>0</v>
      </c>
      <c r="BY27" s="102"/>
      <c r="BZ27" s="109"/>
      <c r="CA27" s="109"/>
      <c r="CB27" s="102"/>
      <c r="CC27" s="102" t="s">
        <v>162</v>
      </c>
      <c r="CD27" s="102"/>
      <c r="CE27" s="102"/>
      <c r="CF27" s="406">
        <v>2</v>
      </c>
      <c r="CG27" s="102" t="s">
        <v>167</v>
      </c>
      <c r="CH27" s="102"/>
      <c r="CI27" s="102" t="s">
        <v>167</v>
      </c>
    </row>
    <row r="28" spans="1:88" ht="25" hidden="1" customHeight="1" x14ac:dyDescent="0.35">
      <c r="A28" s="102">
        <v>27</v>
      </c>
      <c r="B28" s="102" t="s">
        <v>490</v>
      </c>
      <c r="C28" s="102" t="s">
        <v>491</v>
      </c>
      <c r="D28" s="102"/>
      <c r="E28" s="102" t="s">
        <v>492</v>
      </c>
      <c r="F28" s="102" t="s">
        <v>25</v>
      </c>
      <c r="G28" s="102">
        <v>2</v>
      </c>
      <c r="H28" s="102" t="s">
        <v>50</v>
      </c>
      <c r="I28" s="102" t="s">
        <v>44</v>
      </c>
      <c r="J28" s="102" t="s">
        <v>493</v>
      </c>
      <c r="K28" s="102" t="s">
        <v>493</v>
      </c>
      <c r="L28" s="102" t="s">
        <v>42</v>
      </c>
      <c r="M28" s="102" t="s">
        <v>149</v>
      </c>
      <c r="N28" s="239" t="s">
        <v>21</v>
      </c>
      <c r="O28" s="12" t="s">
        <v>150</v>
      </c>
      <c r="P28" s="13" t="s">
        <v>150</v>
      </c>
      <c r="Q28" s="102" t="s">
        <v>150</v>
      </c>
      <c r="R28" s="347" t="s">
        <v>494</v>
      </c>
      <c r="S28" s="102" t="s">
        <v>495</v>
      </c>
      <c r="T28" s="214" t="s">
        <v>496</v>
      </c>
      <c r="U28" s="103" t="s">
        <v>497</v>
      </c>
      <c r="V28" s="103">
        <v>28103</v>
      </c>
      <c r="W28" s="111" t="s">
        <v>498</v>
      </c>
      <c r="X28" s="111" t="s">
        <v>178</v>
      </c>
      <c r="Y28" s="111" t="s">
        <v>162</v>
      </c>
      <c r="Z28" s="111" t="s">
        <v>157</v>
      </c>
      <c r="AA28" s="102">
        <v>18</v>
      </c>
      <c r="AB28" s="103">
        <v>40917</v>
      </c>
      <c r="AC28" s="304">
        <v>40969</v>
      </c>
      <c r="AD28" s="103"/>
      <c r="AE28" s="103" t="s">
        <v>499</v>
      </c>
      <c r="AF28" s="103" t="s">
        <v>296</v>
      </c>
      <c r="AG28" s="103"/>
      <c r="AH28" s="102">
        <f t="shared" si="0"/>
        <v>2</v>
      </c>
      <c r="AI28" s="103" t="s">
        <v>160</v>
      </c>
      <c r="AJ28" s="103" t="s">
        <v>160</v>
      </c>
      <c r="AK28" s="103"/>
      <c r="AL28" s="103" t="s">
        <v>149</v>
      </c>
      <c r="AM28" s="103" t="s">
        <v>149</v>
      </c>
      <c r="AN28" s="103"/>
      <c r="AO28" s="103" t="s">
        <v>163</v>
      </c>
      <c r="AP28" s="103" t="s">
        <v>500</v>
      </c>
      <c r="AQ28" s="110" t="s">
        <v>216</v>
      </c>
      <c r="AR28" s="103" t="s">
        <v>149</v>
      </c>
      <c r="AS28" s="103" t="s">
        <v>501</v>
      </c>
      <c r="AT28" s="439" t="s">
        <v>502</v>
      </c>
      <c r="AU28" s="102" t="s">
        <v>503</v>
      </c>
      <c r="AV28" s="103"/>
      <c r="AW28" s="105">
        <v>40969</v>
      </c>
      <c r="AX28" s="105">
        <v>41214</v>
      </c>
      <c r="AY28" s="105" t="s">
        <v>149</v>
      </c>
      <c r="AZ28" s="105"/>
      <c r="BA28" s="105"/>
      <c r="BB28" s="105"/>
      <c r="BC28" s="106"/>
      <c r="BD28" s="105">
        <v>41852</v>
      </c>
      <c r="BE28" s="105" t="s">
        <v>149</v>
      </c>
      <c r="BF28" s="105">
        <v>42064</v>
      </c>
      <c r="BG28" s="105" t="s">
        <v>149</v>
      </c>
      <c r="BH28" s="103"/>
      <c r="BI28" s="103"/>
      <c r="BJ28" s="103"/>
      <c r="BK28" s="107">
        <v>42460</v>
      </c>
      <c r="BL28" s="102" t="s">
        <v>17</v>
      </c>
      <c r="BM28" s="238">
        <f>DATEDIF(AW28,BK28, "M")+1</f>
        <v>49</v>
      </c>
      <c r="BN28" s="102">
        <f t="shared" si="3"/>
        <v>41</v>
      </c>
      <c r="BO28" s="102"/>
      <c r="BP28" s="102">
        <v>0</v>
      </c>
      <c r="BQ28" s="102">
        <v>4</v>
      </c>
      <c r="BR28" s="102">
        <v>36</v>
      </c>
      <c r="BS28" s="102">
        <v>1</v>
      </c>
      <c r="BT28" s="102">
        <v>0</v>
      </c>
      <c r="BU28" s="102">
        <v>1</v>
      </c>
      <c r="BV28" s="102">
        <v>1</v>
      </c>
      <c r="BW28" s="102" t="s">
        <v>162</v>
      </c>
      <c r="BX28" s="102">
        <v>0</v>
      </c>
      <c r="BY28" s="102"/>
      <c r="BZ28" s="109"/>
      <c r="CA28" s="109"/>
      <c r="CB28" s="102"/>
      <c r="CC28" s="102" t="s">
        <v>162</v>
      </c>
      <c r="CD28" s="102"/>
      <c r="CE28" s="102"/>
      <c r="CF28" s="406">
        <v>2</v>
      </c>
      <c r="CG28" s="102">
        <v>2</v>
      </c>
      <c r="CH28" s="102"/>
      <c r="CI28" s="102" t="s">
        <v>504</v>
      </c>
    </row>
    <row r="29" spans="1:88" ht="25" hidden="1" customHeight="1" x14ac:dyDescent="0.35">
      <c r="A29" s="102">
        <v>28</v>
      </c>
      <c r="B29" s="102" t="s">
        <v>505</v>
      </c>
      <c r="C29" s="102" t="s">
        <v>506</v>
      </c>
      <c r="D29" s="102" t="s">
        <v>507</v>
      </c>
      <c r="E29" s="102" t="s">
        <v>508</v>
      </c>
      <c r="F29" s="102" t="s">
        <v>24</v>
      </c>
      <c r="G29" s="102">
        <v>2</v>
      </c>
      <c r="H29" s="102" t="s">
        <v>50</v>
      </c>
      <c r="I29" s="102" t="s">
        <v>44</v>
      </c>
      <c r="J29" s="102" t="s">
        <v>223</v>
      </c>
      <c r="K29" s="102"/>
      <c r="L29" s="102" t="s">
        <v>42</v>
      </c>
      <c r="M29" s="102" t="s">
        <v>149</v>
      </c>
      <c r="N29" s="102"/>
      <c r="O29" s="102"/>
      <c r="P29" s="102" t="s">
        <v>167</v>
      </c>
      <c r="Q29" s="102"/>
      <c r="R29" s="102" t="s">
        <v>509</v>
      </c>
      <c r="S29" s="102"/>
      <c r="T29" s="214" t="s">
        <v>510</v>
      </c>
      <c r="U29" s="102" t="s">
        <v>511</v>
      </c>
      <c r="V29" s="102">
        <v>26796</v>
      </c>
      <c r="W29" s="102" t="s">
        <v>512</v>
      </c>
      <c r="X29" s="102" t="s">
        <v>178</v>
      </c>
      <c r="Y29" s="102" t="s">
        <v>156</v>
      </c>
      <c r="Z29" s="102" t="s">
        <v>157</v>
      </c>
      <c r="AA29" s="102">
        <v>12</v>
      </c>
      <c r="AB29" s="103">
        <v>40977</v>
      </c>
      <c r="AC29" s="304">
        <v>40969</v>
      </c>
      <c r="AD29" s="102"/>
      <c r="AE29" s="102" t="s">
        <v>513</v>
      </c>
      <c r="AF29" s="103" t="s">
        <v>514</v>
      </c>
      <c r="AG29" s="103"/>
      <c r="AH29" s="102">
        <f t="shared" si="0"/>
        <v>2</v>
      </c>
      <c r="AI29" s="103" t="s">
        <v>160</v>
      </c>
      <c r="AJ29" s="103" t="s">
        <v>201</v>
      </c>
      <c r="AK29" s="103"/>
      <c r="AL29" s="103" t="s">
        <v>149</v>
      </c>
      <c r="AM29" s="103" t="s">
        <v>149</v>
      </c>
      <c r="AN29" s="103"/>
      <c r="AO29" s="103" t="s">
        <v>163</v>
      </c>
      <c r="AP29" s="103" t="s">
        <v>202</v>
      </c>
      <c r="AQ29" s="110" t="s">
        <v>216</v>
      </c>
      <c r="AR29" s="103" t="s">
        <v>149</v>
      </c>
      <c r="AS29" s="103"/>
      <c r="AT29" s="438" t="s">
        <v>297</v>
      </c>
      <c r="AU29" s="102" t="s">
        <v>515</v>
      </c>
      <c r="AV29" s="103"/>
      <c r="AW29" s="105">
        <v>40969</v>
      </c>
      <c r="AX29" s="105">
        <v>41214</v>
      </c>
      <c r="AY29" s="105" t="s">
        <v>149</v>
      </c>
      <c r="AZ29" s="105"/>
      <c r="BA29" s="105"/>
      <c r="BB29" s="105"/>
      <c r="BC29" s="106"/>
      <c r="BD29" s="105">
        <v>41852</v>
      </c>
      <c r="BE29" s="105" t="s">
        <v>149</v>
      </c>
      <c r="BF29" s="105">
        <v>42064</v>
      </c>
      <c r="BG29" s="105" t="s">
        <v>149</v>
      </c>
      <c r="BH29" s="103"/>
      <c r="BI29" s="103"/>
      <c r="BJ29" s="103"/>
      <c r="BK29" s="107">
        <v>42704</v>
      </c>
      <c r="BL29" s="102" t="s">
        <v>17</v>
      </c>
      <c r="BM29" s="238">
        <f t="shared" ref="BM29:BM33" si="4">DATEDIF(AW29,BK29, "M")+1</f>
        <v>57</v>
      </c>
      <c r="BN29" s="102">
        <f t="shared" si="3"/>
        <v>49</v>
      </c>
      <c r="BO29" s="102"/>
      <c r="BP29" s="102">
        <v>2</v>
      </c>
      <c r="BQ29" s="102">
        <v>1</v>
      </c>
      <c r="BR29" s="102">
        <v>9</v>
      </c>
      <c r="BS29" s="102">
        <v>1</v>
      </c>
      <c r="BT29" s="102">
        <v>1</v>
      </c>
      <c r="BU29" s="102">
        <v>0</v>
      </c>
      <c r="BV29" s="102">
        <v>0</v>
      </c>
      <c r="BW29" s="102" t="s">
        <v>162</v>
      </c>
      <c r="BX29" s="102">
        <v>0</v>
      </c>
      <c r="BY29" s="102"/>
      <c r="BZ29" s="109"/>
      <c r="CA29" s="109"/>
      <c r="CB29" s="102"/>
      <c r="CC29" s="102" t="s">
        <v>162</v>
      </c>
      <c r="CD29" s="102"/>
      <c r="CE29" s="102"/>
      <c r="CF29" s="406" t="s">
        <v>167</v>
      </c>
      <c r="CG29" s="102" t="s">
        <v>167</v>
      </c>
      <c r="CH29" s="102"/>
      <c r="CI29" s="102" t="s">
        <v>516</v>
      </c>
    </row>
    <row r="30" spans="1:88" ht="25" hidden="1" customHeight="1" x14ac:dyDescent="0.35">
      <c r="A30" s="102">
        <v>29</v>
      </c>
      <c r="B30" s="102" t="s">
        <v>517</v>
      </c>
      <c r="C30" s="102" t="s">
        <v>518</v>
      </c>
      <c r="D30" s="102" t="s">
        <v>21</v>
      </c>
      <c r="E30" s="102" t="s">
        <v>519</v>
      </c>
      <c r="F30" s="102" t="s">
        <v>25</v>
      </c>
      <c r="G30" s="102">
        <v>2</v>
      </c>
      <c r="H30" s="102" t="s">
        <v>49</v>
      </c>
      <c r="I30" s="102" t="s">
        <v>35</v>
      </c>
      <c r="J30" s="102" t="s">
        <v>520</v>
      </c>
      <c r="K30" s="102" t="s">
        <v>521</v>
      </c>
      <c r="L30" s="102" t="s">
        <v>35</v>
      </c>
      <c r="M30" s="102" t="s">
        <v>149</v>
      </c>
      <c r="N30" s="239"/>
      <c r="O30" s="12" t="s">
        <v>150</v>
      </c>
      <c r="P30" s="14" t="s">
        <v>150</v>
      </c>
      <c r="Q30" s="102"/>
      <c r="R30" s="347" t="s">
        <v>522</v>
      </c>
      <c r="S30" s="102" t="s">
        <v>523</v>
      </c>
      <c r="T30" s="211" t="s">
        <v>524</v>
      </c>
      <c r="U30" s="103" t="s">
        <v>525</v>
      </c>
      <c r="V30" s="103">
        <v>27531</v>
      </c>
      <c r="W30" s="111"/>
      <c r="X30" s="111" t="s">
        <v>155</v>
      </c>
      <c r="Y30" s="111" t="s">
        <v>526</v>
      </c>
      <c r="Z30" s="111" t="s">
        <v>157</v>
      </c>
      <c r="AA30" s="102"/>
      <c r="AB30" s="103">
        <v>41334</v>
      </c>
      <c r="AC30" s="304">
        <v>40969</v>
      </c>
      <c r="AD30" s="103"/>
      <c r="AE30" s="102" t="s">
        <v>527</v>
      </c>
      <c r="AF30" s="102" t="s">
        <v>528</v>
      </c>
      <c r="AG30" s="102"/>
      <c r="AH30" s="102">
        <f t="shared" si="0"/>
        <v>2</v>
      </c>
      <c r="AI30" s="102" t="s">
        <v>281</v>
      </c>
      <c r="AJ30" s="102" t="s">
        <v>201</v>
      </c>
      <c r="AK30" s="102"/>
      <c r="AL30" s="102" t="s">
        <v>162</v>
      </c>
      <c r="AM30" s="102" t="s">
        <v>162</v>
      </c>
      <c r="AN30" s="102"/>
      <c r="AO30" s="102" t="s">
        <v>163</v>
      </c>
      <c r="AP30" s="102" t="s">
        <v>249</v>
      </c>
      <c r="AQ30" s="102" t="s">
        <v>216</v>
      </c>
      <c r="AR30" s="102" t="s">
        <v>149</v>
      </c>
      <c r="AS30" s="102"/>
      <c r="AT30" s="11" t="s">
        <v>203</v>
      </c>
      <c r="AU30" s="102" t="s">
        <v>529</v>
      </c>
      <c r="AV30" s="102"/>
      <c r="AW30" s="105">
        <v>40969</v>
      </c>
      <c r="AX30" s="105">
        <v>41214</v>
      </c>
      <c r="AY30" s="102" t="s">
        <v>149</v>
      </c>
      <c r="AZ30" s="102"/>
      <c r="BA30" s="102"/>
      <c r="BB30" s="102"/>
      <c r="BC30" s="102"/>
      <c r="BD30" s="105">
        <v>41852</v>
      </c>
      <c r="BE30" s="105" t="s">
        <v>149</v>
      </c>
      <c r="BF30" s="105">
        <v>42064</v>
      </c>
      <c r="BG30" s="105" t="s">
        <v>149</v>
      </c>
      <c r="BH30" s="103"/>
      <c r="BI30" s="103"/>
      <c r="BJ30" s="103"/>
      <c r="BK30" s="107">
        <v>42704</v>
      </c>
      <c r="BL30" s="102" t="s">
        <v>17</v>
      </c>
      <c r="BM30" s="238">
        <f t="shared" si="4"/>
        <v>57</v>
      </c>
      <c r="BN30" s="102">
        <f t="shared" si="3"/>
        <v>49</v>
      </c>
      <c r="BO30" s="111" t="s">
        <v>530</v>
      </c>
      <c r="BP30" s="102">
        <v>8</v>
      </c>
      <c r="BQ30" s="102">
        <v>19</v>
      </c>
      <c r="BR30" s="102">
        <v>43</v>
      </c>
      <c r="BS30" s="102">
        <v>2</v>
      </c>
      <c r="BT30" s="102">
        <v>2</v>
      </c>
      <c r="BU30" s="102">
        <v>1</v>
      </c>
      <c r="BV30" s="102">
        <v>0</v>
      </c>
      <c r="BW30" s="102" t="s">
        <v>162</v>
      </c>
      <c r="BX30" s="102">
        <v>0</v>
      </c>
      <c r="BY30" s="102"/>
      <c r="BZ30" s="109"/>
      <c r="CA30" s="109"/>
      <c r="CB30" s="102"/>
      <c r="CC30" s="102" t="s">
        <v>162</v>
      </c>
      <c r="CD30" s="102"/>
      <c r="CE30" s="102"/>
      <c r="CF30" s="406">
        <v>2</v>
      </c>
      <c r="CG30" s="102">
        <v>2</v>
      </c>
      <c r="CH30" s="102">
        <v>2</v>
      </c>
      <c r="CI30" s="102" t="s">
        <v>167</v>
      </c>
    </row>
    <row r="31" spans="1:88" ht="25" hidden="1" customHeight="1" x14ac:dyDescent="0.35">
      <c r="A31" s="102">
        <v>30</v>
      </c>
      <c r="B31" s="102" t="s">
        <v>531</v>
      </c>
      <c r="C31" s="102" t="s">
        <v>532</v>
      </c>
      <c r="D31" s="102"/>
      <c r="E31" s="102" t="s">
        <v>533</v>
      </c>
      <c r="F31" s="102" t="s">
        <v>25</v>
      </c>
      <c r="G31" s="102">
        <v>2</v>
      </c>
      <c r="H31" s="102" t="s">
        <v>56</v>
      </c>
      <c r="I31" s="102" t="s">
        <v>39</v>
      </c>
      <c r="J31" s="102" t="s">
        <v>482</v>
      </c>
      <c r="K31" s="102" t="s">
        <v>534</v>
      </c>
      <c r="L31" s="102" t="s">
        <v>40</v>
      </c>
      <c r="M31" s="102" t="s">
        <v>162</v>
      </c>
      <c r="N31" s="239"/>
      <c r="O31" s="12" t="s">
        <v>321</v>
      </c>
      <c r="P31" s="13" t="s">
        <v>321</v>
      </c>
      <c r="Q31" s="102" t="s">
        <v>321</v>
      </c>
      <c r="R31" s="102" t="s">
        <v>535</v>
      </c>
      <c r="S31" s="111" t="s">
        <v>536</v>
      </c>
      <c r="T31" s="214"/>
      <c r="U31" s="240" t="s">
        <v>537</v>
      </c>
      <c r="V31" s="240">
        <v>29064</v>
      </c>
      <c r="W31" s="111" t="s">
        <v>538</v>
      </c>
      <c r="X31" s="111" t="s">
        <v>178</v>
      </c>
      <c r="Y31" s="111" t="s">
        <v>162</v>
      </c>
      <c r="Z31" s="111" t="s">
        <v>157</v>
      </c>
      <c r="AA31" s="102">
        <v>21.5</v>
      </c>
      <c r="AB31" s="103">
        <v>40946</v>
      </c>
      <c r="AC31" s="304">
        <v>40969</v>
      </c>
      <c r="AD31" s="103"/>
      <c r="AE31" s="103" t="s">
        <v>539</v>
      </c>
      <c r="AF31" s="103" t="s">
        <v>540</v>
      </c>
      <c r="AG31" s="103"/>
      <c r="AH31" s="102">
        <f t="shared" si="0"/>
        <v>2</v>
      </c>
      <c r="AI31" s="103" t="s">
        <v>161</v>
      </c>
      <c r="AJ31" s="103" t="s">
        <v>161</v>
      </c>
      <c r="AK31" s="103"/>
      <c r="AL31" s="103" t="s">
        <v>149</v>
      </c>
      <c r="AM31" s="103" t="s">
        <v>149</v>
      </c>
      <c r="AN31" s="103"/>
      <c r="AO31" s="103" t="s">
        <v>181</v>
      </c>
      <c r="AP31" s="103" t="s">
        <v>180</v>
      </c>
      <c r="AQ31" s="103" t="s">
        <v>202</v>
      </c>
      <c r="AR31" s="103" t="s">
        <v>162</v>
      </c>
      <c r="AS31" s="103"/>
      <c r="AT31" s="438" t="s">
        <v>541</v>
      </c>
      <c r="AU31" s="102"/>
      <c r="AV31" s="103"/>
      <c r="AW31" s="105">
        <v>40969</v>
      </c>
      <c r="AX31" s="105">
        <v>41214</v>
      </c>
      <c r="AY31" s="105" t="s">
        <v>149</v>
      </c>
      <c r="AZ31" s="105"/>
      <c r="BA31" s="105"/>
      <c r="BB31" s="105"/>
      <c r="BC31" s="106"/>
      <c r="BD31" s="105">
        <v>41852</v>
      </c>
      <c r="BE31" s="105" t="s">
        <v>149</v>
      </c>
      <c r="BF31" s="105">
        <v>42064</v>
      </c>
      <c r="BG31" s="105" t="s">
        <v>149</v>
      </c>
      <c r="BH31" s="103"/>
      <c r="BI31" s="103"/>
      <c r="BJ31" s="103"/>
      <c r="BK31" s="107">
        <v>42735</v>
      </c>
      <c r="BL31" s="102" t="s">
        <v>17</v>
      </c>
      <c r="BM31" s="238">
        <f t="shared" si="4"/>
        <v>58</v>
      </c>
      <c r="BN31" s="102">
        <f t="shared" si="3"/>
        <v>50</v>
      </c>
      <c r="BO31" s="102"/>
      <c r="BP31" s="102" t="s">
        <v>167</v>
      </c>
      <c r="BQ31" s="102">
        <v>0</v>
      </c>
      <c r="BR31" s="102">
        <v>1</v>
      </c>
      <c r="BS31" s="102">
        <v>0</v>
      </c>
      <c r="BT31" s="102">
        <v>0</v>
      </c>
      <c r="BU31" s="102">
        <v>0</v>
      </c>
      <c r="BV31" s="102">
        <v>1</v>
      </c>
      <c r="BW31" s="102" t="s">
        <v>162</v>
      </c>
      <c r="BX31" s="102">
        <v>0</v>
      </c>
      <c r="BY31" s="102"/>
      <c r="BZ31" s="109"/>
      <c r="CA31" s="109"/>
      <c r="CB31" s="102"/>
      <c r="CC31" s="102" t="s">
        <v>162</v>
      </c>
      <c r="CD31" s="102"/>
      <c r="CE31" s="102"/>
      <c r="CF31" s="406" t="s">
        <v>167</v>
      </c>
      <c r="CG31" s="102" t="s">
        <v>167</v>
      </c>
      <c r="CH31" s="102"/>
      <c r="CI31" s="102" t="s">
        <v>542</v>
      </c>
    </row>
    <row r="32" spans="1:88" ht="25" hidden="1" customHeight="1" x14ac:dyDescent="0.35">
      <c r="A32" s="102">
        <v>31</v>
      </c>
      <c r="B32" s="102" t="s">
        <v>543</v>
      </c>
      <c r="C32" s="102" t="s">
        <v>544</v>
      </c>
      <c r="D32" s="102" t="s">
        <v>545</v>
      </c>
      <c r="E32" s="102" t="s">
        <v>546</v>
      </c>
      <c r="F32" s="102" t="s">
        <v>24</v>
      </c>
      <c r="G32" s="102">
        <v>2</v>
      </c>
      <c r="H32" s="102" t="s">
        <v>57</v>
      </c>
      <c r="I32" s="102" t="s">
        <v>33</v>
      </c>
      <c r="J32" s="102" t="s">
        <v>482</v>
      </c>
      <c r="K32" s="102" t="s">
        <v>547</v>
      </c>
      <c r="L32" s="102" t="s">
        <v>33</v>
      </c>
      <c r="M32" s="102" t="s">
        <v>149</v>
      </c>
      <c r="N32" s="239"/>
      <c r="O32" s="12" t="s">
        <v>150</v>
      </c>
      <c r="P32" s="13" t="s">
        <v>239</v>
      </c>
      <c r="Q32" s="102" t="s">
        <v>150</v>
      </c>
      <c r="R32" s="347" t="s">
        <v>548</v>
      </c>
      <c r="S32" s="102" t="s">
        <v>549</v>
      </c>
      <c r="T32" s="211" t="s">
        <v>550</v>
      </c>
      <c r="U32" s="103" t="s">
        <v>551</v>
      </c>
      <c r="V32" s="103">
        <v>30697</v>
      </c>
      <c r="W32" s="111" t="s">
        <v>552</v>
      </c>
      <c r="X32" s="111" t="s">
        <v>178</v>
      </c>
      <c r="Y32" s="111" t="s">
        <v>162</v>
      </c>
      <c r="Z32" s="111" t="s">
        <v>157</v>
      </c>
      <c r="AA32" s="102">
        <v>2</v>
      </c>
      <c r="AB32" s="103">
        <v>40946</v>
      </c>
      <c r="AC32" s="304">
        <v>40969</v>
      </c>
      <c r="AD32" s="103"/>
      <c r="AE32" s="103" t="s">
        <v>553</v>
      </c>
      <c r="AF32" s="103" t="s">
        <v>554</v>
      </c>
      <c r="AG32" s="103"/>
      <c r="AH32" s="102">
        <f t="shared" si="0"/>
        <v>2</v>
      </c>
      <c r="AI32" s="103" t="s">
        <v>160</v>
      </c>
      <c r="AJ32" s="103" t="s">
        <v>160</v>
      </c>
      <c r="AK32" s="103"/>
      <c r="AL32" s="103" t="s">
        <v>149</v>
      </c>
      <c r="AM32" s="103" t="s">
        <v>162</v>
      </c>
      <c r="AN32" s="103"/>
      <c r="AO32" s="103" t="s">
        <v>163</v>
      </c>
      <c r="AP32" s="103" t="s">
        <v>180</v>
      </c>
      <c r="AQ32" s="103" t="s">
        <v>249</v>
      </c>
      <c r="AR32" s="103" t="s">
        <v>149</v>
      </c>
      <c r="AS32" s="103" t="s">
        <v>555</v>
      </c>
      <c r="AT32" s="438" t="s">
        <v>556</v>
      </c>
      <c r="AU32" s="102" t="s">
        <v>557</v>
      </c>
      <c r="AV32" s="103"/>
      <c r="AW32" s="105">
        <v>40969</v>
      </c>
      <c r="AX32" s="105">
        <v>41214</v>
      </c>
      <c r="AY32" s="105" t="s">
        <v>149</v>
      </c>
      <c r="AZ32" s="105"/>
      <c r="BA32" s="105"/>
      <c r="BB32" s="105"/>
      <c r="BC32" s="106" t="s">
        <v>558</v>
      </c>
      <c r="BD32" s="105">
        <v>41852</v>
      </c>
      <c r="BE32" s="105" t="s">
        <v>149</v>
      </c>
      <c r="BF32" s="105">
        <v>42064</v>
      </c>
      <c r="BG32" s="105" t="s">
        <v>149</v>
      </c>
      <c r="BH32" s="103"/>
      <c r="BI32" s="103"/>
      <c r="BJ32" s="103"/>
      <c r="BK32" s="107">
        <v>42460</v>
      </c>
      <c r="BL32" s="102" t="s">
        <v>17</v>
      </c>
      <c r="BM32" s="238">
        <f t="shared" si="4"/>
        <v>49</v>
      </c>
      <c r="BN32" s="102">
        <f t="shared" si="3"/>
        <v>41</v>
      </c>
      <c r="BO32" s="111" t="s">
        <v>558</v>
      </c>
      <c r="BP32" s="102">
        <v>0</v>
      </c>
      <c r="BQ32" s="102">
        <v>10</v>
      </c>
      <c r="BR32" s="102">
        <v>16</v>
      </c>
      <c r="BS32" s="102">
        <v>6</v>
      </c>
      <c r="BT32" s="102">
        <v>2</v>
      </c>
      <c r="BU32" s="102">
        <v>2</v>
      </c>
      <c r="BV32" s="102">
        <v>0</v>
      </c>
      <c r="BW32" s="102" t="s">
        <v>162</v>
      </c>
      <c r="BX32" s="102">
        <v>0</v>
      </c>
      <c r="BY32" s="102"/>
      <c r="BZ32" s="109"/>
      <c r="CA32" s="109"/>
      <c r="CB32" s="102"/>
      <c r="CC32" s="102" t="s">
        <v>162</v>
      </c>
      <c r="CD32" s="102"/>
      <c r="CE32" s="102"/>
      <c r="CF32" s="406">
        <v>2</v>
      </c>
      <c r="CG32" s="102">
        <v>3</v>
      </c>
      <c r="CH32" s="102"/>
      <c r="CI32" s="102" t="s">
        <v>542</v>
      </c>
    </row>
    <row r="33" spans="1:100" ht="25" hidden="1" customHeight="1" x14ac:dyDescent="0.35">
      <c r="A33" s="102">
        <v>32</v>
      </c>
      <c r="B33" s="102" t="s">
        <v>559</v>
      </c>
      <c r="C33" s="102" t="s">
        <v>560</v>
      </c>
      <c r="D33" s="102" t="s">
        <v>561</v>
      </c>
      <c r="E33" s="102" t="s">
        <v>562</v>
      </c>
      <c r="F33" s="102" t="s">
        <v>24</v>
      </c>
      <c r="G33" s="102">
        <v>2</v>
      </c>
      <c r="H33" s="102" t="s">
        <v>51</v>
      </c>
      <c r="I33" s="102" t="s">
        <v>30</v>
      </c>
      <c r="J33" s="102" t="s">
        <v>563</v>
      </c>
      <c r="K33" s="102" t="s">
        <v>564</v>
      </c>
      <c r="L33" s="102" t="s">
        <v>30</v>
      </c>
      <c r="M33" s="102" t="s">
        <v>149</v>
      </c>
      <c r="N33" s="239">
        <v>152419</v>
      </c>
      <c r="O33" s="12"/>
      <c r="P33" s="15" t="s">
        <v>150</v>
      </c>
      <c r="Q33" s="102"/>
      <c r="R33" s="347" t="s">
        <v>565</v>
      </c>
      <c r="S33" s="102" t="s">
        <v>566</v>
      </c>
      <c r="T33" s="211" t="s">
        <v>567</v>
      </c>
      <c r="U33" s="103" t="s">
        <v>568</v>
      </c>
      <c r="V33" s="103">
        <v>27076</v>
      </c>
      <c r="W33" s="111" t="s">
        <v>569</v>
      </c>
      <c r="X33" s="111" t="s">
        <v>178</v>
      </c>
      <c r="Y33" s="111" t="s">
        <v>162</v>
      </c>
      <c r="Z33" s="111" t="s">
        <v>157</v>
      </c>
      <c r="AA33" s="102">
        <v>4</v>
      </c>
      <c r="AB33" s="103">
        <v>40987</v>
      </c>
      <c r="AC33" s="304">
        <v>40969</v>
      </c>
      <c r="AD33" s="103"/>
      <c r="AE33" s="103" t="s">
        <v>570</v>
      </c>
      <c r="AF33" s="103"/>
      <c r="AG33" s="103"/>
      <c r="AH33" s="102">
        <f t="shared" si="0"/>
        <v>1</v>
      </c>
      <c r="AI33" s="103" t="s">
        <v>160</v>
      </c>
      <c r="AJ33" s="103"/>
      <c r="AK33" s="103"/>
      <c r="AL33" s="103" t="s">
        <v>149</v>
      </c>
      <c r="AM33" s="103"/>
      <c r="AN33" s="103"/>
      <c r="AO33" s="103" t="s">
        <v>163</v>
      </c>
      <c r="AP33" s="103" t="s">
        <v>282</v>
      </c>
      <c r="AQ33" s="103" t="s">
        <v>312</v>
      </c>
      <c r="AR33" s="103" t="s">
        <v>149</v>
      </c>
      <c r="AS33" s="103"/>
      <c r="AT33" s="438" t="s">
        <v>327</v>
      </c>
      <c r="AU33" s="102" t="s">
        <v>571</v>
      </c>
      <c r="AV33" s="103"/>
      <c r="AW33" s="105">
        <v>40969</v>
      </c>
      <c r="AX33" s="105">
        <v>41214</v>
      </c>
      <c r="AY33" s="105" t="s">
        <v>149</v>
      </c>
      <c r="AZ33" s="105"/>
      <c r="BA33" s="105"/>
      <c r="BB33" s="105"/>
      <c r="BC33" s="106"/>
      <c r="BD33" s="105">
        <v>41852</v>
      </c>
      <c r="BE33" s="105" t="s">
        <v>149</v>
      </c>
      <c r="BF33" s="105">
        <v>42064</v>
      </c>
      <c r="BG33" s="105" t="s">
        <v>149</v>
      </c>
      <c r="BH33" s="103"/>
      <c r="BI33" s="103"/>
      <c r="BJ33" s="103"/>
      <c r="BK33" s="107">
        <v>41729</v>
      </c>
      <c r="BL33" s="102" t="s">
        <v>17</v>
      </c>
      <c r="BM33" s="238">
        <f t="shared" si="4"/>
        <v>25</v>
      </c>
      <c r="BN33" s="102">
        <f t="shared" si="3"/>
        <v>17</v>
      </c>
      <c r="BO33" s="102"/>
      <c r="BP33" s="102">
        <v>6</v>
      </c>
      <c r="BQ33" s="102">
        <v>6</v>
      </c>
      <c r="BR33" s="102">
        <v>93</v>
      </c>
      <c r="BS33" s="102">
        <v>8</v>
      </c>
      <c r="BT33" s="102">
        <v>4</v>
      </c>
      <c r="BU33" s="102">
        <v>18</v>
      </c>
      <c r="BV33" s="102">
        <v>4</v>
      </c>
      <c r="BW33" s="102" t="s">
        <v>162</v>
      </c>
      <c r="BX33" s="102">
        <v>0</v>
      </c>
      <c r="BY33" s="102"/>
      <c r="BZ33" s="109"/>
      <c r="CA33" s="109"/>
      <c r="CB33" s="102"/>
      <c r="CC33" s="102" t="s">
        <v>162</v>
      </c>
      <c r="CD33" s="102"/>
      <c r="CE33" s="102"/>
      <c r="CF33" s="406" t="s">
        <v>167</v>
      </c>
      <c r="CG33" s="102">
        <v>2</v>
      </c>
      <c r="CH33" s="102"/>
      <c r="CI33" s="102" t="s">
        <v>572</v>
      </c>
    </row>
    <row r="34" spans="1:100" ht="25" hidden="1" customHeight="1" x14ac:dyDescent="0.35">
      <c r="A34" s="102">
        <v>33</v>
      </c>
      <c r="B34" s="102" t="s">
        <v>573</v>
      </c>
      <c r="C34" s="102" t="s">
        <v>574</v>
      </c>
      <c r="D34" s="102"/>
      <c r="E34" s="102" t="s">
        <v>575</v>
      </c>
      <c r="F34" s="102" t="s">
        <v>24</v>
      </c>
      <c r="G34" s="102">
        <v>2</v>
      </c>
      <c r="H34" s="102" t="s">
        <v>57</v>
      </c>
      <c r="I34" s="102" t="s">
        <v>33</v>
      </c>
      <c r="J34" s="102" t="s">
        <v>482</v>
      </c>
      <c r="K34" s="102"/>
      <c r="L34" s="102" t="s">
        <v>33</v>
      </c>
      <c r="M34" s="102" t="s">
        <v>149</v>
      </c>
      <c r="N34" s="102"/>
      <c r="O34" s="110"/>
      <c r="P34" s="237" t="s">
        <v>167</v>
      </c>
      <c r="Q34" s="102"/>
      <c r="R34" s="102" t="s">
        <v>576</v>
      </c>
      <c r="S34" s="111" t="s">
        <v>577</v>
      </c>
      <c r="T34" s="211" t="s">
        <v>578</v>
      </c>
      <c r="U34" s="103" t="s">
        <v>579</v>
      </c>
      <c r="V34" s="103">
        <v>29825</v>
      </c>
      <c r="W34" s="111" t="s">
        <v>580</v>
      </c>
      <c r="X34" s="111" t="s">
        <v>155</v>
      </c>
      <c r="Y34" s="111" t="s">
        <v>156</v>
      </c>
      <c r="Z34" s="111" t="s">
        <v>157</v>
      </c>
      <c r="AA34" s="102">
        <v>18.5</v>
      </c>
      <c r="AB34" s="103">
        <v>40933</v>
      </c>
      <c r="AC34" s="304">
        <v>40969</v>
      </c>
      <c r="AD34" s="103"/>
      <c r="AE34" s="103" t="s">
        <v>581</v>
      </c>
      <c r="AF34" s="103" t="s">
        <v>582</v>
      </c>
      <c r="AG34" s="103"/>
      <c r="AH34" s="102">
        <f t="shared" ref="AH34:AH65" si="5">COUNTA(AE34:AG34)</f>
        <v>2</v>
      </c>
      <c r="AI34" s="103" t="s">
        <v>160</v>
      </c>
      <c r="AJ34" s="103" t="s">
        <v>201</v>
      </c>
      <c r="AK34" s="103"/>
      <c r="AL34" s="103" t="s">
        <v>149</v>
      </c>
      <c r="AM34" s="103" t="s">
        <v>162</v>
      </c>
      <c r="AN34" s="103"/>
      <c r="AO34" s="103" t="s">
        <v>163</v>
      </c>
      <c r="AP34" s="103" t="s">
        <v>583</v>
      </c>
      <c r="AQ34" s="103"/>
      <c r="AR34" s="103"/>
      <c r="AS34" s="103"/>
      <c r="AT34" s="438" t="s">
        <v>584</v>
      </c>
      <c r="AU34" s="102" t="s">
        <v>585</v>
      </c>
      <c r="AV34" s="103"/>
      <c r="AW34" s="105">
        <v>40969</v>
      </c>
      <c r="AX34" s="105">
        <v>41214</v>
      </c>
      <c r="AY34" s="105" t="s">
        <v>149</v>
      </c>
      <c r="AZ34" s="105"/>
      <c r="BA34" s="105"/>
      <c r="BB34" s="105"/>
      <c r="BC34" s="106"/>
      <c r="BD34" s="105">
        <v>41852</v>
      </c>
      <c r="BE34" s="105" t="s">
        <v>149</v>
      </c>
      <c r="BF34" s="105">
        <v>42064</v>
      </c>
      <c r="BG34" s="105" t="s">
        <v>149</v>
      </c>
      <c r="BH34" s="103"/>
      <c r="BI34" s="103"/>
      <c r="BJ34" s="103"/>
      <c r="BK34" s="107"/>
      <c r="BL34" s="112" t="s">
        <v>18</v>
      </c>
      <c r="BM34" s="238"/>
      <c r="BN34" s="102"/>
      <c r="BO34" s="102"/>
      <c r="BP34" s="102">
        <v>1</v>
      </c>
      <c r="BQ34" s="102">
        <v>9</v>
      </c>
      <c r="BR34" s="102">
        <v>0</v>
      </c>
      <c r="BS34" s="102">
        <v>1</v>
      </c>
      <c r="BT34" s="102">
        <v>0</v>
      </c>
      <c r="BU34" s="102">
        <v>0</v>
      </c>
      <c r="BV34" s="102">
        <v>0</v>
      </c>
      <c r="BW34" s="102" t="s">
        <v>162</v>
      </c>
      <c r="BX34" s="102">
        <v>0</v>
      </c>
      <c r="BY34" s="102"/>
      <c r="BZ34" s="109"/>
      <c r="CA34" s="109"/>
      <c r="CB34" s="102"/>
      <c r="CC34" s="102" t="s">
        <v>162</v>
      </c>
      <c r="CD34" s="102"/>
      <c r="CE34" s="102"/>
      <c r="CF34" s="406">
        <v>3</v>
      </c>
      <c r="CG34" s="102" t="s">
        <v>167</v>
      </c>
      <c r="CH34" s="102"/>
      <c r="CI34" s="102" t="s">
        <v>516</v>
      </c>
    </row>
    <row r="35" spans="1:100" ht="25" hidden="1" customHeight="1" x14ac:dyDescent="0.35">
      <c r="A35" s="102">
        <v>34</v>
      </c>
      <c r="B35" s="102" t="s">
        <v>586</v>
      </c>
      <c r="C35" s="102" t="s">
        <v>587</v>
      </c>
      <c r="D35" s="102" t="s">
        <v>588</v>
      </c>
      <c r="E35" s="102" t="s">
        <v>589</v>
      </c>
      <c r="F35" s="102" t="s">
        <v>24</v>
      </c>
      <c r="G35" s="102">
        <v>2</v>
      </c>
      <c r="H35" s="102" t="s">
        <v>50</v>
      </c>
      <c r="I35" s="102" t="s">
        <v>44</v>
      </c>
      <c r="J35" s="102" t="s">
        <v>482</v>
      </c>
      <c r="K35" s="102" t="s">
        <v>547</v>
      </c>
      <c r="L35" s="102" t="s">
        <v>42</v>
      </c>
      <c r="M35" s="102" t="s">
        <v>149</v>
      </c>
      <c r="N35" s="239"/>
      <c r="O35" s="12" t="s">
        <v>150</v>
      </c>
      <c r="P35" s="13" t="s">
        <v>150</v>
      </c>
      <c r="Q35" s="102" t="s">
        <v>150</v>
      </c>
      <c r="R35" s="102" t="s">
        <v>590</v>
      </c>
      <c r="S35" s="102" t="s">
        <v>591</v>
      </c>
      <c r="T35" s="214"/>
      <c r="U35" s="103" t="s">
        <v>592</v>
      </c>
      <c r="V35" s="103">
        <v>29122</v>
      </c>
      <c r="W35" s="111" t="s">
        <v>593</v>
      </c>
      <c r="X35" s="111" t="s">
        <v>155</v>
      </c>
      <c r="Y35" s="111" t="s">
        <v>156</v>
      </c>
      <c r="Z35" s="111" t="s">
        <v>157</v>
      </c>
      <c r="AA35" s="102">
        <v>5.5</v>
      </c>
      <c r="AB35" s="103">
        <v>40961</v>
      </c>
      <c r="AC35" s="304">
        <v>40969</v>
      </c>
      <c r="AD35" s="103"/>
      <c r="AE35" s="103" t="s">
        <v>594</v>
      </c>
      <c r="AF35" s="103" t="s">
        <v>595</v>
      </c>
      <c r="AG35" s="103" t="s">
        <v>596</v>
      </c>
      <c r="AH35" s="102">
        <f t="shared" si="5"/>
        <v>3</v>
      </c>
      <c r="AI35" s="103" t="s">
        <v>160</v>
      </c>
      <c r="AJ35" s="103" t="s">
        <v>201</v>
      </c>
      <c r="AK35" s="103"/>
      <c r="AL35" s="103" t="s">
        <v>149</v>
      </c>
      <c r="AM35" s="103" t="s">
        <v>162</v>
      </c>
      <c r="AN35" s="103"/>
      <c r="AO35" s="103"/>
      <c r="AP35" s="103" t="s">
        <v>597</v>
      </c>
      <c r="AQ35" s="103" t="s">
        <v>598</v>
      </c>
      <c r="AR35" s="103" t="s">
        <v>149</v>
      </c>
      <c r="AS35" s="103"/>
      <c r="AT35" s="438" t="s">
        <v>599</v>
      </c>
      <c r="AU35" s="102" t="s">
        <v>600</v>
      </c>
      <c r="AV35" s="103"/>
      <c r="AW35" s="105">
        <v>40969</v>
      </c>
      <c r="AX35" s="105">
        <v>41214</v>
      </c>
      <c r="AY35" s="105" t="s">
        <v>149</v>
      </c>
      <c r="AZ35" s="105"/>
      <c r="BA35" s="105"/>
      <c r="BB35" s="105"/>
      <c r="BC35" s="106" t="s">
        <v>601</v>
      </c>
      <c r="BD35" s="105">
        <v>41852</v>
      </c>
      <c r="BE35" s="105" t="s">
        <v>149</v>
      </c>
      <c r="BF35" s="105">
        <v>42064</v>
      </c>
      <c r="BG35" s="105" t="s">
        <v>149</v>
      </c>
      <c r="BH35" s="103"/>
      <c r="BI35" s="103"/>
      <c r="BJ35" s="103"/>
      <c r="BK35" s="107">
        <v>42185</v>
      </c>
      <c r="BL35" s="102" t="s">
        <v>17</v>
      </c>
      <c r="BM35" s="238">
        <f t="shared" ref="BM35:BM38" si="6">DATEDIF(AW35,BK35, "M")+1</f>
        <v>40</v>
      </c>
      <c r="BN35" s="102">
        <f t="shared" ref="BN35:BN40" si="7">DATEDIF(AX35,BK35, "M")+1</f>
        <v>32</v>
      </c>
      <c r="BO35" s="111" t="s">
        <v>601</v>
      </c>
      <c r="BP35" s="102">
        <v>3</v>
      </c>
      <c r="BQ35" s="102">
        <v>1</v>
      </c>
      <c r="BR35" s="102">
        <v>13</v>
      </c>
      <c r="BS35" s="102">
        <v>3</v>
      </c>
      <c r="BT35" s="102">
        <v>0</v>
      </c>
      <c r="BU35" s="102">
        <v>0</v>
      </c>
      <c r="BV35" s="102">
        <v>0</v>
      </c>
      <c r="BW35" s="102" t="s">
        <v>162</v>
      </c>
      <c r="BX35" s="102">
        <v>0</v>
      </c>
      <c r="BY35" s="102"/>
      <c r="BZ35" s="109"/>
      <c r="CA35" s="109"/>
      <c r="CB35" s="102"/>
      <c r="CC35" s="102" t="s">
        <v>162</v>
      </c>
      <c r="CD35" s="102"/>
      <c r="CE35" s="102"/>
      <c r="CF35" s="406">
        <v>1</v>
      </c>
      <c r="CG35" s="102">
        <v>2</v>
      </c>
      <c r="CH35" s="102"/>
      <c r="CI35" s="102" t="s">
        <v>167</v>
      </c>
    </row>
    <row r="36" spans="1:100" ht="25" hidden="1" customHeight="1" x14ac:dyDescent="0.35">
      <c r="A36" s="102">
        <v>35</v>
      </c>
      <c r="B36" s="102" t="s">
        <v>602</v>
      </c>
      <c r="C36" s="102" t="s">
        <v>603</v>
      </c>
      <c r="D36" s="102" t="s">
        <v>604</v>
      </c>
      <c r="E36" s="102" t="s">
        <v>605</v>
      </c>
      <c r="F36" s="102" t="s">
        <v>24</v>
      </c>
      <c r="G36" s="102">
        <v>2</v>
      </c>
      <c r="H36" s="102" t="s">
        <v>49</v>
      </c>
      <c r="I36" s="102" t="s">
        <v>36</v>
      </c>
      <c r="J36" s="102" t="s">
        <v>606</v>
      </c>
      <c r="K36" s="102" t="s">
        <v>607</v>
      </c>
      <c r="L36" s="102" t="s">
        <v>43</v>
      </c>
      <c r="M36" s="102" t="s">
        <v>162</v>
      </c>
      <c r="N36" s="239"/>
      <c r="O36" s="12" t="s">
        <v>150</v>
      </c>
      <c r="P36" s="13" t="s">
        <v>150</v>
      </c>
      <c r="Q36" s="102" t="s">
        <v>150</v>
      </c>
      <c r="R36" s="102" t="s">
        <v>608</v>
      </c>
      <c r="S36" s="113" t="s">
        <v>609</v>
      </c>
      <c r="T36" s="211" t="s">
        <v>610</v>
      </c>
      <c r="U36" s="240" t="s">
        <v>611</v>
      </c>
      <c r="V36" s="240">
        <v>29322</v>
      </c>
      <c r="W36" s="111" t="s">
        <v>612</v>
      </c>
      <c r="X36" s="111" t="s">
        <v>178</v>
      </c>
      <c r="Y36" s="111" t="s">
        <v>156</v>
      </c>
      <c r="Z36" s="111" t="s">
        <v>157</v>
      </c>
      <c r="AA36" s="102">
        <v>2</v>
      </c>
      <c r="AB36" s="103">
        <v>40987</v>
      </c>
      <c r="AC36" s="304">
        <v>40969</v>
      </c>
      <c r="AD36" s="103"/>
      <c r="AE36" s="103" t="s">
        <v>613</v>
      </c>
      <c r="AF36" s="103" t="s">
        <v>614</v>
      </c>
      <c r="AG36" s="103" t="s">
        <v>615</v>
      </c>
      <c r="AH36" s="102">
        <f t="shared" si="5"/>
        <v>3</v>
      </c>
      <c r="AI36" s="103" t="s">
        <v>160</v>
      </c>
      <c r="AJ36" s="103" t="s">
        <v>160</v>
      </c>
      <c r="AK36" s="103" t="s">
        <v>201</v>
      </c>
      <c r="AL36" s="103" t="s">
        <v>149</v>
      </c>
      <c r="AM36" s="103" t="s">
        <v>149</v>
      </c>
      <c r="AN36" s="103" t="s">
        <v>162</v>
      </c>
      <c r="AO36" s="103" t="s">
        <v>181</v>
      </c>
      <c r="AP36" s="103" t="s">
        <v>616</v>
      </c>
      <c r="AQ36" s="318" t="s">
        <v>617</v>
      </c>
      <c r="AR36" s="103" t="s">
        <v>149</v>
      </c>
      <c r="AS36" s="103"/>
      <c r="AT36" s="439" t="s">
        <v>618</v>
      </c>
      <c r="AU36" s="102" t="s">
        <v>619</v>
      </c>
      <c r="AV36" s="103"/>
      <c r="AW36" s="105">
        <v>40973</v>
      </c>
      <c r="AX36" s="105">
        <v>41225</v>
      </c>
      <c r="AY36" s="105" t="s">
        <v>149</v>
      </c>
      <c r="AZ36" s="105">
        <v>41740</v>
      </c>
      <c r="BA36" s="105"/>
      <c r="BB36" s="105">
        <v>41880</v>
      </c>
      <c r="BC36" s="106"/>
      <c r="BD36" s="105">
        <v>41852</v>
      </c>
      <c r="BE36" s="105" t="s">
        <v>149</v>
      </c>
      <c r="BF36" s="105">
        <v>42064</v>
      </c>
      <c r="BG36" s="105" t="s">
        <v>149</v>
      </c>
      <c r="BH36" s="103">
        <v>42859</v>
      </c>
      <c r="BI36" s="103">
        <v>42859</v>
      </c>
      <c r="BJ36" s="103">
        <v>43047</v>
      </c>
      <c r="BK36" s="107">
        <v>43438</v>
      </c>
      <c r="BL36" s="102" t="s">
        <v>17</v>
      </c>
      <c r="BM36" s="238">
        <f t="shared" si="6"/>
        <v>81</v>
      </c>
      <c r="BN36" s="102">
        <f t="shared" si="7"/>
        <v>73</v>
      </c>
      <c r="BO36" s="111" t="s">
        <v>620</v>
      </c>
      <c r="BP36" s="102">
        <v>6</v>
      </c>
      <c r="BQ36" s="102">
        <v>20</v>
      </c>
      <c r="BR36" s="102">
        <v>7</v>
      </c>
      <c r="BS36" s="102">
        <v>1</v>
      </c>
      <c r="BT36" s="102">
        <v>2</v>
      </c>
      <c r="BU36" s="102">
        <v>0</v>
      </c>
      <c r="BV36" s="102">
        <v>0</v>
      </c>
      <c r="BW36" s="102" t="s">
        <v>162</v>
      </c>
      <c r="BX36" s="102">
        <v>0</v>
      </c>
      <c r="BY36" s="102"/>
      <c r="BZ36" s="109"/>
      <c r="CA36" s="109"/>
      <c r="CB36" s="102"/>
      <c r="CC36" s="102" t="s">
        <v>162</v>
      </c>
      <c r="CD36" s="102"/>
      <c r="CE36" s="102"/>
      <c r="CF36" s="406">
        <v>1</v>
      </c>
      <c r="CG36" s="102">
        <v>3</v>
      </c>
      <c r="CH36" s="102"/>
      <c r="CI36" s="102" t="s">
        <v>516</v>
      </c>
    </row>
    <row r="37" spans="1:100" ht="25" hidden="1" customHeight="1" x14ac:dyDescent="0.35">
      <c r="A37" s="102">
        <v>36</v>
      </c>
      <c r="B37" s="102" t="s">
        <v>621</v>
      </c>
      <c r="C37" s="102" t="s">
        <v>622</v>
      </c>
      <c r="D37" s="102" t="s">
        <v>623</v>
      </c>
      <c r="E37" s="102" t="s">
        <v>624</v>
      </c>
      <c r="F37" s="102" t="s">
        <v>24</v>
      </c>
      <c r="G37" s="102">
        <v>2</v>
      </c>
      <c r="H37" s="102" t="s">
        <v>49</v>
      </c>
      <c r="I37" s="102" t="s">
        <v>40</v>
      </c>
      <c r="J37" s="102" t="s">
        <v>625</v>
      </c>
      <c r="K37" s="102" t="s">
        <v>626</v>
      </c>
      <c r="L37" s="102" t="s">
        <v>40</v>
      </c>
      <c r="M37" s="102" t="s">
        <v>149</v>
      </c>
      <c r="N37" s="239"/>
      <c r="O37" s="12"/>
      <c r="P37" s="13" t="s">
        <v>167</v>
      </c>
      <c r="Q37" s="102"/>
      <c r="R37" s="102" t="s">
        <v>627</v>
      </c>
      <c r="S37" s="102"/>
      <c r="T37" s="211" t="s">
        <v>628</v>
      </c>
      <c r="U37" s="103" t="s">
        <v>167</v>
      </c>
      <c r="V37" s="103">
        <v>26369</v>
      </c>
      <c r="W37" s="111" t="s">
        <v>629</v>
      </c>
      <c r="X37" s="111" t="s">
        <v>178</v>
      </c>
      <c r="Y37" s="111" t="s">
        <v>162</v>
      </c>
      <c r="Z37" s="111" t="s">
        <v>157</v>
      </c>
      <c r="AA37" s="102">
        <v>15</v>
      </c>
      <c r="AB37" s="103">
        <v>40959</v>
      </c>
      <c r="AC37" s="304">
        <v>40969</v>
      </c>
      <c r="AD37" s="103"/>
      <c r="AE37" s="103" t="s">
        <v>539</v>
      </c>
      <c r="AF37" s="103" t="s">
        <v>630</v>
      </c>
      <c r="AG37" s="103"/>
      <c r="AH37" s="102">
        <f t="shared" si="5"/>
        <v>2</v>
      </c>
      <c r="AI37" s="103" t="s">
        <v>160</v>
      </c>
      <c r="AJ37" s="103" t="s">
        <v>160</v>
      </c>
      <c r="AK37" s="103"/>
      <c r="AL37" s="103" t="s">
        <v>149</v>
      </c>
      <c r="AM37" s="103" t="s">
        <v>162</v>
      </c>
      <c r="AN37" s="103"/>
      <c r="AO37" s="103" t="s">
        <v>163</v>
      </c>
      <c r="AP37" s="103"/>
      <c r="AQ37" s="103"/>
      <c r="AR37" s="103"/>
      <c r="AS37" s="103"/>
      <c r="AT37" s="438" t="s">
        <v>167</v>
      </c>
      <c r="AU37" s="102" t="s">
        <v>631</v>
      </c>
      <c r="AV37" s="103"/>
      <c r="AW37" s="105">
        <v>40969</v>
      </c>
      <c r="AX37" s="105">
        <v>41214</v>
      </c>
      <c r="AY37" s="105" t="s">
        <v>149</v>
      </c>
      <c r="AZ37" s="105"/>
      <c r="BA37" s="105"/>
      <c r="BB37" s="105"/>
      <c r="BC37" s="106"/>
      <c r="BD37" s="105">
        <v>41852</v>
      </c>
      <c r="BE37" s="105" t="s">
        <v>149</v>
      </c>
      <c r="BF37" s="105">
        <v>42064</v>
      </c>
      <c r="BG37" s="105" t="s">
        <v>149</v>
      </c>
      <c r="BH37" s="103"/>
      <c r="BI37" s="103"/>
      <c r="BJ37" s="103"/>
      <c r="BK37" s="107">
        <v>42735</v>
      </c>
      <c r="BL37" s="102" t="s">
        <v>17</v>
      </c>
      <c r="BM37" s="238">
        <f t="shared" si="6"/>
        <v>58</v>
      </c>
      <c r="BN37" s="102">
        <f t="shared" si="7"/>
        <v>50</v>
      </c>
      <c r="BO37" s="102"/>
      <c r="BP37" s="102">
        <v>1</v>
      </c>
      <c r="BQ37" s="102">
        <v>6</v>
      </c>
      <c r="BR37" s="102">
        <v>6</v>
      </c>
      <c r="BS37" s="102">
        <v>0</v>
      </c>
      <c r="BT37" s="102">
        <v>0</v>
      </c>
      <c r="BU37" s="102">
        <v>0</v>
      </c>
      <c r="BV37" s="102">
        <v>0</v>
      </c>
      <c r="BW37" s="102" t="s">
        <v>162</v>
      </c>
      <c r="BX37" s="102">
        <v>0</v>
      </c>
      <c r="BY37" s="102"/>
      <c r="BZ37" s="109"/>
      <c r="CA37" s="109"/>
      <c r="CB37" s="102"/>
      <c r="CC37" s="102" t="s">
        <v>162</v>
      </c>
      <c r="CD37" s="102"/>
      <c r="CE37" s="102"/>
      <c r="CF37" s="406" t="s">
        <v>167</v>
      </c>
      <c r="CG37" s="102" t="s">
        <v>167</v>
      </c>
      <c r="CH37" s="102"/>
      <c r="CI37" s="102" t="s">
        <v>542</v>
      </c>
    </row>
    <row r="38" spans="1:100" ht="25" hidden="1" customHeight="1" x14ac:dyDescent="0.35">
      <c r="A38" s="102">
        <v>37</v>
      </c>
      <c r="B38" s="102" t="s">
        <v>632</v>
      </c>
      <c r="C38" s="102" t="s">
        <v>633</v>
      </c>
      <c r="D38" s="102" t="s">
        <v>634</v>
      </c>
      <c r="E38" s="102" t="s">
        <v>635</v>
      </c>
      <c r="F38" s="102" t="s">
        <v>25</v>
      </c>
      <c r="G38" s="102">
        <v>2</v>
      </c>
      <c r="H38" s="102" t="s">
        <v>51</v>
      </c>
      <c r="I38" s="102" t="s">
        <v>37</v>
      </c>
      <c r="J38" s="102" t="s">
        <v>361</v>
      </c>
      <c r="K38" s="102" t="s">
        <v>438</v>
      </c>
      <c r="L38" s="102" t="s">
        <v>37</v>
      </c>
      <c r="M38" s="102" t="s">
        <v>149</v>
      </c>
      <c r="N38" s="239"/>
      <c r="O38" s="12" t="s">
        <v>150</v>
      </c>
      <c r="P38" s="15" t="s">
        <v>150</v>
      </c>
      <c r="Q38" s="102" t="s">
        <v>150</v>
      </c>
      <c r="R38" s="347" t="s">
        <v>636</v>
      </c>
      <c r="S38" s="347" t="s">
        <v>637</v>
      </c>
      <c r="T38" s="211" t="s">
        <v>638</v>
      </c>
      <c r="U38" s="103" t="s">
        <v>429</v>
      </c>
      <c r="V38" s="103">
        <v>29380</v>
      </c>
      <c r="W38" s="111" t="s">
        <v>639</v>
      </c>
      <c r="X38" s="111" t="s">
        <v>178</v>
      </c>
      <c r="Y38" s="111" t="s">
        <v>162</v>
      </c>
      <c r="Z38" s="111" t="s">
        <v>157</v>
      </c>
      <c r="AA38" s="102">
        <v>11</v>
      </c>
      <c r="AB38" s="103">
        <v>40961</v>
      </c>
      <c r="AC38" s="304">
        <v>40969</v>
      </c>
      <c r="AD38" s="103"/>
      <c r="AE38" s="102" t="s">
        <v>640</v>
      </c>
      <c r="AF38" s="102" t="s">
        <v>641</v>
      </c>
      <c r="AG38" s="103"/>
      <c r="AH38" s="102">
        <f t="shared" si="5"/>
        <v>2</v>
      </c>
      <c r="AI38" s="103" t="s">
        <v>160</v>
      </c>
      <c r="AJ38" s="103"/>
      <c r="AK38" s="103"/>
      <c r="AL38" s="103" t="s">
        <v>149</v>
      </c>
      <c r="AM38" s="103"/>
      <c r="AN38" s="103"/>
      <c r="AO38" s="103" t="s">
        <v>163</v>
      </c>
      <c r="AP38" s="103" t="s">
        <v>444</v>
      </c>
      <c r="AQ38" s="103" t="s">
        <v>249</v>
      </c>
      <c r="AR38" s="103" t="s">
        <v>149</v>
      </c>
      <c r="AS38" s="103"/>
      <c r="AT38" s="438" t="s">
        <v>284</v>
      </c>
      <c r="AU38" s="102" t="s">
        <v>642</v>
      </c>
      <c r="AV38" s="103"/>
      <c r="AW38" s="105">
        <v>40969</v>
      </c>
      <c r="AX38" s="105">
        <v>41214</v>
      </c>
      <c r="AY38" s="105" t="s">
        <v>149</v>
      </c>
      <c r="AZ38" s="105"/>
      <c r="BA38" s="105"/>
      <c r="BB38" s="105"/>
      <c r="BC38" s="106"/>
      <c r="BD38" s="105">
        <v>41852</v>
      </c>
      <c r="BE38" s="105" t="s">
        <v>149</v>
      </c>
      <c r="BF38" s="105">
        <v>42064</v>
      </c>
      <c r="BG38" s="105" t="s">
        <v>149</v>
      </c>
      <c r="BH38" s="103"/>
      <c r="BI38" s="103"/>
      <c r="BJ38" s="103"/>
      <c r="BK38" s="107">
        <v>41729</v>
      </c>
      <c r="BL38" s="102" t="s">
        <v>17</v>
      </c>
      <c r="BM38" s="238">
        <f t="shared" si="6"/>
        <v>25</v>
      </c>
      <c r="BN38" s="102">
        <f t="shared" si="7"/>
        <v>17</v>
      </c>
      <c r="BO38" s="102"/>
      <c r="BP38" s="102">
        <v>1</v>
      </c>
      <c r="BQ38" s="102">
        <v>0</v>
      </c>
      <c r="BR38" s="102">
        <v>12</v>
      </c>
      <c r="BS38" s="102">
        <v>1</v>
      </c>
      <c r="BT38" s="102">
        <v>0</v>
      </c>
      <c r="BU38" s="102">
        <v>1</v>
      </c>
      <c r="BV38" s="102">
        <v>0</v>
      </c>
      <c r="BW38" s="102" t="s">
        <v>643</v>
      </c>
      <c r="BX38" s="102">
        <v>0</v>
      </c>
      <c r="BY38" s="102"/>
      <c r="BZ38" s="109"/>
      <c r="CA38" s="109"/>
      <c r="CB38" s="102"/>
      <c r="CC38" s="102" t="s">
        <v>162</v>
      </c>
      <c r="CD38" s="102"/>
      <c r="CE38" s="102"/>
      <c r="CF38" s="406">
        <v>2</v>
      </c>
      <c r="CG38" s="102">
        <v>3</v>
      </c>
      <c r="CH38" s="102"/>
      <c r="CI38" s="102" t="s">
        <v>542</v>
      </c>
    </row>
    <row r="39" spans="1:100" ht="25" hidden="1" customHeight="1" x14ac:dyDescent="0.35">
      <c r="A39" s="85">
        <v>38</v>
      </c>
      <c r="B39" s="85" t="s">
        <v>644</v>
      </c>
      <c r="C39" s="85" t="s">
        <v>645</v>
      </c>
      <c r="D39" s="85" t="s">
        <v>646</v>
      </c>
      <c r="E39" s="85" t="s">
        <v>647</v>
      </c>
      <c r="F39" s="85" t="s">
        <v>25</v>
      </c>
      <c r="G39" s="85">
        <v>2</v>
      </c>
      <c r="H39" s="85" t="s">
        <v>51</v>
      </c>
      <c r="I39" s="85" t="s">
        <v>30</v>
      </c>
      <c r="J39" s="85" t="s">
        <v>223</v>
      </c>
      <c r="K39" s="85"/>
      <c r="L39" s="85" t="s">
        <v>30</v>
      </c>
      <c r="M39" s="85" t="s">
        <v>149</v>
      </c>
      <c r="N39" s="85"/>
      <c r="O39" s="313"/>
      <c r="P39" s="85" t="s">
        <v>150</v>
      </c>
      <c r="Q39" s="85" t="s">
        <v>150</v>
      </c>
      <c r="R39" s="85" t="s">
        <v>648</v>
      </c>
      <c r="S39" s="314" t="s">
        <v>649</v>
      </c>
      <c r="T39" s="369" t="s">
        <v>650</v>
      </c>
      <c r="U39" s="86" t="s">
        <v>651</v>
      </c>
      <c r="V39" s="86">
        <v>26284</v>
      </c>
      <c r="W39" s="230" t="s">
        <v>652</v>
      </c>
      <c r="X39" s="230" t="s">
        <v>178</v>
      </c>
      <c r="Y39" s="230" t="s">
        <v>162</v>
      </c>
      <c r="Z39" s="230" t="s">
        <v>157</v>
      </c>
      <c r="AA39" s="85">
        <v>17</v>
      </c>
      <c r="AB39" s="86">
        <v>40920</v>
      </c>
      <c r="AC39" s="301">
        <v>40969</v>
      </c>
      <c r="AD39" s="86"/>
      <c r="AE39" s="86" t="s">
        <v>653</v>
      </c>
      <c r="AF39" s="86"/>
      <c r="AG39" s="86"/>
      <c r="AH39" s="85">
        <f t="shared" si="5"/>
        <v>1</v>
      </c>
      <c r="AI39" s="86" t="s">
        <v>160</v>
      </c>
      <c r="AJ39" s="86"/>
      <c r="AK39" s="86"/>
      <c r="AL39" s="86" t="s">
        <v>149</v>
      </c>
      <c r="AM39" s="86"/>
      <c r="AN39" s="86"/>
      <c r="AO39" s="86" t="s">
        <v>163</v>
      </c>
      <c r="AP39" s="86"/>
      <c r="AQ39" s="86" t="s">
        <v>202</v>
      </c>
      <c r="AR39" s="86"/>
      <c r="AS39" s="86"/>
      <c r="AT39" s="440" t="s">
        <v>30</v>
      </c>
      <c r="AU39" s="85" t="s">
        <v>654</v>
      </c>
      <c r="AV39" s="86"/>
      <c r="AW39" s="87">
        <v>40969</v>
      </c>
      <c r="AX39" s="87">
        <v>41214</v>
      </c>
      <c r="AY39" s="87" t="s">
        <v>149</v>
      </c>
      <c r="AZ39" s="87"/>
      <c r="BA39" s="87"/>
      <c r="BB39" s="87"/>
      <c r="BC39" s="88"/>
      <c r="BD39" s="87">
        <v>41852</v>
      </c>
      <c r="BE39" s="87" t="s">
        <v>149</v>
      </c>
      <c r="BF39" s="87">
        <v>42064</v>
      </c>
      <c r="BG39" s="87" t="s">
        <v>149</v>
      </c>
      <c r="BH39" s="86"/>
      <c r="BI39" s="86"/>
      <c r="BJ39" s="86"/>
      <c r="BK39" s="89">
        <v>43787</v>
      </c>
      <c r="BL39" s="85" t="s">
        <v>17</v>
      </c>
      <c r="BM39" s="231">
        <f>DATEDIF(AW39,BK39, "M")+1</f>
        <v>93</v>
      </c>
      <c r="BN39" s="85">
        <f t="shared" si="7"/>
        <v>85</v>
      </c>
      <c r="BO39" s="85"/>
      <c r="BP39" s="85">
        <v>4</v>
      </c>
      <c r="BQ39" s="85">
        <v>0</v>
      </c>
      <c r="BR39" s="85">
        <v>0</v>
      </c>
      <c r="BS39" s="85">
        <v>0</v>
      </c>
      <c r="BT39" s="85">
        <v>0</v>
      </c>
      <c r="BU39" s="85">
        <v>0</v>
      </c>
      <c r="BV39" s="85">
        <v>0</v>
      </c>
      <c r="BW39" s="85" t="s">
        <v>162</v>
      </c>
      <c r="BX39" s="85">
        <v>0</v>
      </c>
      <c r="BY39" s="85"/>
      <c r="BZ39" s="90"/>
      <c r="CA39" s="90"/>
      <c r="CB39" s="85"/>
      <c r="CC39" s="85" t="s">
        <v>162</v>
      </c>
      <c r="CD39" s="85"/>
      <c r="CE39" s="85"/>
      <c r="CF39" s="404">
        <v>3</v>
      </c>
      <c r="CG39" s="85">
        <v>3</v>
      </c>
      <c r="CH39" s="85"/>
      <c r="CI39" s="85" t="s">
        <v>167</v>
      </c>
      <c r="CJ39" s="315" t="s">
        <v>655</v>
      </c>
    </row>
    <row r="40" spans="1:100" ht="25" hidden="1" customHeight="1" x14ac:dyDescent="0.35">
      <c r="A40" s="102">
        <v>39</v>
      </c>
      <c r="B40" s="102" t="s">
        <v>656</v>
      </c>
      <c r="C40" s="102" t="s">
        <v>387</v>
      </c>
      <c r="D40" s="102" t="s">
        <v>657</v>
      </c>
      <c r="E40" s="102" t="s">
        <v>658</v>
      </c>
      <c r="F40" s="102" t="s">
        <v>24</v>
      </c>
      <c r="G40" s="102">
        <v>2</v>
      </c>
      <c r="H40" s="102" t="s">
        <v>50</v>
      </c>
      <c r="I40" s="102" t="s">
        <v>44</v>
      </c>
      <c r="J40" s="102" t="s">
        <v>659</v>
      </c>
      <c r="K40" s="102" t="s">
        <v>660</v>
      </c>
      <c r="L40" s="102" t="s">
        <v>42</v>
      </c>
      <c r="M40" s="102" t="s">
        <v>149</v>
      </c>
      <c r="N40" s="239"/>
      <c r="O40" s="12"/>
      <c r="P40" s="16" t="s">
        <v>239</v>
      </c>
      <c r="Q40" s="102" t="s">
        <v>150</v>
      </c>
      <c r="R40" s="102" t="s">
        <v>661</v>
      </c>
      <c r="S40" s="111" t="s">
        <v>662</v>
      </c>
      <c r="T40" s="211" t="s">
        <v>663</v>
      </c>
      <c r="U40" s="103" t="s">
        <v>664</v>
      </c>
      <c r="V40" s="103">
        <v>27826</v>
      </c>
      <c r="W40" s="111" t="s">
        <v>665</v>
      </c>
      <c r="X40" s="111" t="s">
        <v>155</v>
      </c>
      <c r="Y40" s="111" t="s">
        <v>156</v>
      </c>
      <c r="Z40" s="111" t="s">
        <v>157</v>
      </c>
      <c r="AA40" s="102">
        <v>8</v>
      </c>
      <c r="AB40" s="103">
        <v>41186</v>
      </c>
      <c r="AC40" s="304">
        <v>40969</v>
      </c>
      <c r="AD40" s="103"/>
      <c r="AE40" s="103" t="s">
        <v>666</v>
      </c>
      <c r="AF40" s="103" t="s">
        <v>667</v>
      </c>
      <c r="AG40" s="103" t="s">
        <v>668</v>
      </c>
      <c r="AH40" s="102">
        <f t="shared" si="5"/>
        <v>3</v>
      </c>
      <c r="AI40" s="103" t="s">
        <v>281</v>
      </c>
      <c r="AJ40" s="103" t="s">
        <v>281</v>
      </c>
      <c r="AK40" s="103" t="s">
        <v>281</v>
      </c>
      <c r="AL40" s="103" t="s">
        <v>162</v>
      </c>
      <c r="AM40" s="103" t="s">
        <v>162</v>
      </c>
      <c r="AN40" s="103" t="s">
        <v>162</v>
      </c>
      <c r="AO40" s="103" t="s">
        <v>163</v>
      </c>
      <c r="AP40" s="103" t="s">
        <v>202</v>
      </c>
      <c r="AQ40" s="103" t="s">
        <v>202</v>
      </c>
      <c r="AR40" s="103" t="s">
        <v>162</v>
      </c>
      <c r="AS40" s="103" t="s">
        <v>669</v>
      </c>
      <c r="AT40" s="438" t="s">
        <v>297</v>
      </c>
      <c r="AU40" s="102" t="s">
        <v>670</v>
      </c>
      <c r="AV40" s="103"/>
      <c r="AW40" s="105">
        <v>40969</v>
      </c>
      <c r="AX40" s="105">
        <v>41214</v>
      </c>
      <c r="AY40" s="105" t="s">
        <v>149</v>
      </c>
      <c r="AZ40" s="105"/>
      <c r="BA40" s="105"/>
      <c r="BB40" s="105"/>
      <c r="BC40" s="106"/>
      <c r="BD40" s="105">
        <v>41852</v>
      </c>
      <c r="BE40" s="105" t="s">
        <v>149</v>
      </c>
      <c r="BF40" s="105">
        <v>42064</v>
      </c>
      <c r="BG40" s="105" t="s">
        <v>149</v>
      </c>
      <c r="BH40" s="103"/>
      <c r="BI40" s="103"/>
      <c r="BJ40" s="103"/>
      <c r="BK40" s="107">
        <v>42064</v>
      </c>
      <c r="BL40" s="102" t="s">
        <v>17</v>
      </c>
      <c r="BM40" s="238">
        <f>DATEDIF(AW40,BK40, "M")+1</f>
        <v>37</v>
      </c>
      <c r="BN40" s="102">
        <f t="shared" si="7"/>
        <v>29</v>
      </c>
      <c r="BO40" s="102"/>
      <c r="BP40" s="102">
        <v>0</v>
      </c>
      <c r="BQ40" s="102">
        <v>2</v>
      </c>
      <c r="BR40" s="102">
        <v>6</v>
      </c>
      <c r="BS40" s="102">
        <v>1</v>
      </c>
      <c r="BT40" s="102">
        <v>0</v>
      </c>
      <c r="BU40" s="102">
        <v>1</v>
      </c>
      <c r="BV40" s="102">
        <v>0</v>
      </c>
      <c r="BW40" s="102" t="s">
        <v>162</v>
      </c>
      <c r="BX40" s="102">
        <v>0</v>
      </c>
      <c r="BY40" s="102"/>
      <c r="BZ40" s="109"/>
      <c r="CA40" s="109"/>
      <c r="CB40" s="102"/>
      <c r="CC40" s="102" t="s">
        <v>162</v>
      </c>
      <c r="CD40" s="102"/>
      <c r="CE40" s="102"/>
      <c r="CF40" s="406">
        <v>5</v>
      </c>
      <c r="CG40" s="102">
        <v>6</v>
      </c>
      <c r="CH40" s="102"/>
      <c r="CI40" s="102" t="s">
        <v>167</v>
      </c>
    </row>
    <row r="41" spans="1:100" s="120" customFormat="1" ht="25" hidden="1" customHeight="1" x14ac:dyDescent="0.35">
      <c r="A41" s="97">
        <v>40</v>
      </c>
      <c r="B41" s="97" t="s">
        <v>671</v>
      </c>
      <c r="C41" s="97" t="s">
        <v>672</v>
      </c>
      <c r="D41" s="97" t="s">
        <v>673</v>
      </c>
      <c r="E41" s="97" t="s">
        <v>674</v>
      </c>
      <c r="F41" s="97" t="s">
        <v>25</v>
      </c>
      <c r="G41" s="97">
        <v>2</v>
      </c>
      <c r="H41" s="97" t="s">
        <v>55</v>
      </c>
      <c r="I41" s="97" t="s">
        <v>43</v>
      </c>
      <c r="J41" s="97" t="s">
        <v>675</v>
      </c>
      <c r="K41" s="97" t="s">
        <v>676</v>
      </c>
      <c r="L41" s="97" t="s">
        <v>43</v>
      </c>
      <c r="M41" s="97" t="s">
        <v>149</v>
      </c>
      <c r="N41" s="97"/>
      <c r="O41" s="269"/>
      <c r="P41" s="270" t="s">
        <v>167</v>
      </c>
      <c r="Q41" s="97"/>
      <c r="R41" s="97" t="s">
        <v>677</v>
      </c>
      <c r="S41" s="97" t="s">
        <v>678</v>
      </c>
      <c r="T41" s="371" t="s">
        <v>679</v>
      </c>
      <c r="U41" s="98" t="s">
        <v>680</v>
      </c>
      <c r="V41" s="98">
        <v>27470</v>
      </c>
      <c r="W41" s="179" t="s">
        <v>681</v>
      </c>
      <c r="X41" s="179" t="s">
        <v>178</v>
      </c>
      <c r="Y41" s="179" t="s">
        <v>162</v>
      </c>
      <c r="Z41" s="179" t="s">
        <v>157</v>
      </c>
      <c r="AA41" s="97">
        <v>15.5</v>
      </c>
      <c r="AB41" s="98">
        <v>40952</v>
      </c>
      <c r="AC41" s="303">
        <v>40969</v>
      </c>
      <c r="AD41" s="98">
        <v>45741</v>
      </c>
      <c r="AE41" s="98" t="s">
        <v>682</v>
      </c>
      <c r="AF41" s="98" t="s">
        <v>683</v>
      </c>
      <c r="AG41" s="98" t="s">
        <v>684</v>
      </c>
      <c r="AH41" s="97">
        <f t="shared" si="5"/>
        <v>3</v>
      </c>
      <c r="AI41" s="98" t="s">
        <v>281</v>
      </c>
      <c r="AJ41" s="98" t="s">
        <v>160</v>
      </c>
      <c r="AK41" s="98" t="s">
        <v>685</v>
      </c>
      <c r="AL41" s="98" t="s">
        <v>149</v>
      </c>
      <c r="AM41" s="98" t="s">
        <v>149</v>
      </c>
      <c r="AN41" s="98" t="s">
        <v>149</v>
      </c>
      <c r="AO41" s="98" t="s">
        <v>163</v>
      </c>
      <c r="AP41" s="98" t="s">
        <v>202</v>
      </c>
      <c r="AQ41" s="98"/>
      <c r="AR41" s="98"/>
      <c r="AS41" s="98"/>
      <c r="AT41" s="437" t="s">
        <v>167</v>
      </c>
      <c r="AU41" s="97" t="s">
        <v>686</v>
      </c>
      <c r="AV41" s="98"/>
      <c r="AW41" s="99">
        <v>40969</v>
      </c>
      <c r="AX41" s="99">
        <v>41214</v>
      </c>
      <c r="AY41" s="99" t="s">
        <v>149</v>
      </c>
      <c r="AZ41" s="99"/>
      <c r="BA41" s="99"/>
      <c r="BB41" s="99"/>
      <c r="BC41" s="100"/>
      <c r="BD41" s="99">
        <v>41852</v>
      </c>
      <c r="BE41" s="99" t="s">
        <v>149</v>
      </c>
      <c r="BF41" s="99">
        <v>42064</v>
      </c>
      <c r="BG41" s="99" t="s">
        <v>149</v>
      </c>
      <c r="BH41" s="98"/>
      <c r="BI41" s="98"/>
      <c r="BJ41" s="98"/>
      <c r="BK41" s="115"/>
      <c r="BL41" s="166" t="s">
        <v>19</v>
      </c>
      <c r="BM41" s="286"/>
      <c r="BN41" s="97"/>
      <c r="BO41" s="97"/>
      <c r="BP41" s="97">
        <v>1</v>
      </c>
      <c r="BQ41" s="97">
        <v>0</v>
      </c>
      <c r="BR41" s="97">
        <v>0</v>
      </c>
      <c r="BS41" s="97">
        <v>0</v>
      </c>
      <c r="BT41" s="97">
        <v>0</v>
      </c>
      <c r="BU41" s="97">
        <v>0</v>
      </c>
      <c r="BV41" s="97">
        <v>0</v>
      </c>
      <c r="BW41" s="97" t="s">
        <v>162</v>
      </c>
      <c r="BX41" s="97">
        <v>0</v>
      </c>
      <c r="BY41" s="97"/>
      <c r="BZ41" s="101"/>
      <c r="CA41" s="101"/>
      <c r="CB41" s="97"/>
      <c r="CC41" s="97" t="s">
        <v>162</v>
      </c>
      <c r="CD41" s="97"/>
      <c r="CE41" s="97"/>
      <c r="CF41" s="119">
        <v>1</v>
      </c>
      <c r="CG41" s="97" t="s">
        <v>167</v>
      </c>
      <c r="CH41" s="97"/>
      <c r="CI41" s="97" t="s">
        <v>167</v>
      </c>
      <c r="CQ41" s="398"/>
      <c r="CR41" s="398"/>
      <c r="CS41" s="398"/>
      <c r="CU41" s="398"/>
      <c r="CV41" s="398"/>
    </row>
    <row r="42" spans="1:100" ht="25" hidden="1" customHeight="1" x14ac:dyDescent="0.35">
      <c r="A42" s="102">
        <v>41</v>
      </c>
      <c r="B42" s="102" t="s">
        <v>687</v>
      </c>
      <c r="C42" s="102" t="s">
        <v>688</v>
      </c>
      <c r="D42" s="102" t="s">
        <v>689</v>
      </c>
      <c r="E42" s="102" t="s">
        <v>690</v>
      </c>
      <c r="F42" s="102" t="s">
        <v>25</v>
      </c>
      <c r="G42" s="102">
        <v>2</v>
      </c>
      <c r="H42" s="102" t="s">
        <v>57</v>
      </c>
      <c r="I42" s="102" t="s">
        <v>33</v>
      </c>
      <c r="J42" s="102" t="s">
        <v>482</v>
      </c>
      <c r="K42" s="102" t="s">
        <v>691</v>
      </c>
      <c r="L42" s="102" t="s">
        <v>33</v>
      </c>
      <c r="M42" s="102" t="s">
        <v>149</v>
      </c>
      <c r="N42" s="239"/>
      <c r="O42" s="12" t="s">
        <v>150</v>
      </c>
      <c r="P42" s="16" t="s">
        <v>150</v>
      </c>
      <c r="Q42" s="102" t="s">
        <v>150</v>
      </c>
      <c r="R42" s="347" t="s">
        <v>692</v>
      </c>
      <c r="S42" s="102" t="s">
        <v>693</v>
      </c>
      <c r="T42" s="211" t="s">
        <v>694</v>
      </c>
      <c r="U42" s="103" t="s">
        <v>695</v>
      </c>
      <c r="V42" s="103">
        <v>28657</v>
      </c>
      <c r="W42" s="111" t="s">
        <v>696</v>
      </c>
      <c r="X42" s="111" t="s">
        <v>178</v>
      </c>
      <c r="Y42" s="111" t="s">
        <v>162</v>
      </c>
      <c r="Z42" s="111" t="s">
        <v>157</v>
      </c>
      <c r="AA42" s="102">
        <v>29</v>
      </c>
      <c r="AB42" s="103">
        <v>40867</v>
      </c>
      <c r="AC42" s="304">
        <v>40969</v>
      </c>
      <c r="AD42" s="103"/>
      <c r="AE42" s="103" t="s">
        <v>697</v>
      </c>
      <c r="AF42" s="103" t="s">
        <v>698</v>
      </c>
      <c r="AG42" s="103" t="s">
        <v>699</v>
      </c>
      <c r="AH42" s="102">
        <f t="shared" si="5"/>
        <v>3</v>
      </c>
      <c r="AI42" s="103" t="s">
        <v>160</v>
      </c>
      <c r="AJ42" s="103" t="s">
        <v>160</v>
      </c>
      <c r="AK42" s="103" t="s">
        <v>685</v>
      </c>
      <c r="AL42" s="103" t="s">
        <v>149</v>
      </c>
      <c r="AM42" s="103" t="s">
        <v>162</v>
      </c>
      <c r="AN42" s="103" t="s">
        <v>162</v>
      </c>
      <c r="AO42" s="103" t="s">
        <v>163</v>
      </c>
      <c r="AP42" s="103" t="s">
        <v>202</v>
      </c>
      <c r="AQ42" s="103" t="s">
        <v>202</v>
      </c>
      <c r="AR42" s="103" t="s">
        <v>162</v>
      </c>
      <c r="AS42" s="103"/>
      <c r="AT42" s="438" t="s">
        <v>700</v>
      </c>
      <c r="AU42" s="102" t="s">
        <v>701</v>
      </c>
      <c r="AV42" s="103"/>
      <c r="AW42" s="105">
        <v>40969</v>
      </c>
      <c r="AX42" s="105">
        <v>41214</v>
      </c>
      <c r="AY42" s="105" t="s">
        <v>149</v>
      </c>
      <c r="AZ42" s="105"/>
      <c r="BA42" s="105"/>
      <c r="BB42" s="105"/>
      <c r="BC42" s="106"/>
      <c r="BD42" s="105">
        <v>41852</v>
      </c>
      <c r="BE42" s="105" t="s">
        <v>149</v>
      </c>
      <c r="BF42" s="105">
        <v>42064</v>
      </c>
      <c r="BG42" s="105" t="s">
        <v>149</v>
      </c>
      <c r="BH42" s="103"/>
      <c r="BI42" s="103"/>
      <c r="BJ42" s="103"/>
      <c r="BK42" s="107">
        <v>43108</v>
      </c>
      <c r="BL42" s="102" t="s">
        <v>17</v>
      </c>
      <c r="BM42" s="238">
        <f t="shared" ref="BM42:BM43" si="8">DATEDIF(AW42,BK42, "M")+1</f>
        <v>71</v>
      </c>
      <c r="BN42" s="102">
        <f t="shared" ref="BN42:BN43" si="9">DATEDIF(AX42,BK42, "M")+1</f>
        <v>63</v>
      </c>
      <c r="BO42" s="102"/>
      <c r="BP42" s="102">
        <v>6</v>
      </c>
      <c r="BQ42" s="102">
        <v>20</v>
      </c>
      <c r="BR42" s="102">
        <v>18</v>
      </c>
      <c r="BS42" s="102">
        <v>5</v>
      </c>
      <c r="BT42" s="102">
        <v>0</v>
      </c>
      <c r="BU42" s="102">
        <v>0</v>
      </c>
      <c r="BV42" s="102">
        <v>0</v>
      </c>
      <c r="BW42" s="102" t="s">
        <v>702</v>
      </c>
      <c r="BX42" s="102">
        <v>0</v>
      </c>
      <c r="BY42" s="102"/>
      <c r="BZ42" s="109"/>
      <c r="CA42" s="109"/>
      <c r="CB42" s="102"/>
      <c r="CC42" s="102" t="s">
        <v>162</v>
      </c>
      <c r="CD42" s="102"/>
      <c r="CE42" s="102"/>
      <c r="CF42" s="406">
        <v>3</v>
      </c>
      <c r="CG42" s="102">
        <v>3</v>
      </c>
      <c r="CH42" s="102"/>
      <c r="CI42" s="102" t="s">
        <v>167</v>
      </c>
    </row>
    <row r="43" spans="1:100" ht="25" hidden="1" customHeight="1" x14ac:dyDescent="0.35">
      <c r="A43" s="102">
        <v>42</v>
      </c>
      <c r="B43" s="102" t="s">
        <v>703</v>
      </c>
      <c r="C43" s="102" t="s">
        <v>704</v>
      </c>
      <c r="D43" s="102"/>
      <c r="E43" s="102" t="s">
        <v>705</v>
      </c>
      <c r="F43" s="102" t="s">
        <v>25</v>
      </c>
      <c r="G43" s="102">
        <v>2</v>
      </c>
      <c r="H43" s="102" t="s">
        <v>57</v>
      </c>
      <c r="I43" s="102" t="s">
        <v>33</v>
      </c>
      <c r="J43" s="102" t="s">
        <v>706</v>
      </c>
      <c r="K43" s="102"/>
      <c r="L43" s="102" t="s">
        <v>33</v>
      </c>
      <c r="M43" s="102" t="s">
        <v>149</v>
      </c>
      <c r="N43" s="239"/>
      <c r="O43" s="12"/>
      <c r="P43" s="16" t="s">
        <v>167</v>
      </c>
      <c r="Q43" s="102"/>
      <c r="R43" s="347" t="s">
        <v>707</v>
      </c>
      <c r="S43" s="102" t="s">
        <v>708</v>
      </c>
      <c r="T43" s="211" t="s">
        <v>709</v>
      </c>
      <c r="U43" s="103" t="s">
        <v>710</v>
      </c>
      <c r="V43" s="103">
        <v>26892</v>
      </c>
      <c r="W43" s="111" t="s">
        <v>711</v>
      </c>
      <c r="X43" s="111" t="s">
        <v>155</v>
      </c>
      <c r="Y43" s="111" t="s">
        <v>162</v>
      </c>
      <c r="Z43" s="111" t="s">
        <v>157</v>
      </c>
      <c r="AA43" s="102">
        <v>19</v>
      </c>
      <c r="AB43" s="103">
        <v>40931</v>
      </c>
      <c r="AC43" s="304">
        <v>40969</v>
      </c>
      <c r="AD43" s="103"/>
      <c r="AE43" s="103" t="s">
        <v>712</v>
      </c>
      <c r="AF43" s="103" t="s">
        <v>713</v>
      </c>
      <c r="AG43" s="103" t="s">
        <v>697</v>
      </c>
      <c r="AH43" s="102">
        <f t="shared" si="5"/>
        <v>3</v>
      </c>
      <c r="AI43" s="103" t="s">
        <v>160</v>
      </c>
      <c r="AJ43" s="103" t="s">
        <v>160</v>
      </c>
      <c r="AK43" s="103" t="s">
        <v>685</v>
      </c>
      <c r="AL43" s="103" t="s">
        <v>149</v>
      </c>
      <c r="AM43" s="103" t="s">
        <v>162</v>
      </c>
      <c r="AN43" s="103" t="s">
        <v>149</v>
      </c>
      <c r="AO43" s="103"/>
      <c r="AP43" s="103" t="s">
        <v>202</v>
      </c>
      <c r="AQ43" s="103" t="s">
        <v>249</v>
      </c>
      <c r="AR43" s="103" t="s">
        <v>149</v>
      </c>
      <c r="AS43" s="103"/>
      <c r="AT43" s="438" t="s">
        <v>700</v>
      </c>
      <c r="AU43" s="102" t="s">
        <v>714</v>
      </c>
      <c r="AV43" s="103"/>
      <c r="AW43" s="105">
        <v>40969</v>
      </c>
      <c r="AX43" s="105">
        <v>41214</v>
      </c>
      <c r="AY43" s="105" t="s">
        <v>149</v>
      </c>
      <c r="AZ43" s="105"/>
      <c r="BA43" s="105"/>
      <c r="BB43" s="105"/>
      <c r="BC43" s="106"/>
      <c r="BD43" s="105">
        <v>41852</v>
      </c>
      <c r="BE43" s="105" t="s">
        <v>149</v>
      </c>
      <c r="BF43" s="105">
        <v>42064</v>
      </c>
      <c r="BG43" s="105" t="s">
        <v>149</v>
      </c>
      <c r="BH43" s="103"/>
      <c r="BI43" s="103"/>
      <c r="BJ43" s="103"/>
      <c r="BK43" s="107">
        <v>42766</v>
      </c>
      <c r="BL43" s="102" t="s">
        <v>17</v>
      </c>
      <c r="BM43" s="238">
        <f t="shared" si="8"/>
        <v>59</v>
      </c>
      <c r="BN43" s="102">
        <f t="shared" si="9"/>
        <v>51</v>
      </c>
      <c r="BO43" s="102"/>
      <c r="BP43" s="102" t="s">
        <v>167</v>
      </c>
      <c r="BQ43" s="102">
        <v>2</v>
      </c>
      <c r="BR43" s="102">
        <v>0</v>
      </c>
      <c r="BS43" s="102">
        <v>1</v>
      </c>
      <c r="BT43" s="102">
        <v>0</v>
      </c>
      <c r="BU43" s="102">
        <v>0</v>
      </c>
      <c r="BV43" s="102">
        <v>0</v>
      </c>
      <c r="BW43" s="102" t="s">
        <v>162</v>
      </c>
      <c r="BX43" s="102">
        <v>0</v>
      </c>
      <c r="BY43" s="102"/>
      <c r="BZ43" s="109"/>
      <c r="CA43" s="109"/>
      <c r="CB43" s="102"/>
      <c r="CC43" s="102" t="s">
        <v>162</v>
      </c>
      <c r="CD43" s="102"/>
      <c r="CE43" s="102"/>
      <c r="CF43" s="406" t="s">
        <v>167</v>
      </c>
      <c r="CG43" s="102" t="s">
        <v>167</v>
      </c>
      <c r="CH43" s="102"/>
      <c r="CI43" s="102" t="s">
        <v>167</v>
      </c>
    </row>
    <row r="44" spans="1:100" s="120" customFormat="1" ht="25" hidden="1" customHeight="1" x14ac:dyDescent="0.35">
      <c r="A44" s="97">
        <v>43</v>
      </c>
      <c r="B44" s="97" t="s">
        <v>715</v>
      </c>
      <c r="C44" s="97" t="s">
        <v>716</v>
      </c>
      <c r="D44" s="97"/>
      <c r="E44" s="97" t="s">
        <v>717</v>
      </c>
      <c r="F44" s="97" t="s">
        <v>24</v>
      </c>
      <c r="G44" s="97">
        <v>2</v>
      </c>
      <c r="H44" s="97" t="s">
        <v>55</v>
      </c>
      <c r="I44" s="97" t="s">
        <v>43</v>
      </c>
      <c r="J44" s="97" t="s">
        <v>482</v>
      </c>
      <c r="K44" s="97"/>
      <c r="L44" s="97" t="s">
        <v>43</v>
      </c>
      <c r="M44" s="97" t="s">
        <v>149</v>
      </c>
      <c r="N44" s="97"/>
      <c r="O44" s="269"/>
      <c r="P44" s="270" t="s">
        <v>167</v>
      </c>
      <c r="Q44" s="97"/>
      <c r="R44" s="425" t="s">
        <v>718</v>
      </c>
      <c r="S44" s="97"/>
      <c r="T44" s="371" t="s">
        <v>719</v>
      </c>
      <c r="U44" s="98" t="s">
        <v>720</v>
      </c>
      <c r="V44" s="98">
        <v>28270</v>
      </c>
      <c r="W44" s="179" t="s">
        <v>721</v>
      </c>
      <c r="X44" s="179" t="s">
        <v>155</v>
      </c>
      <c r="Y44" s="179" t="s">
        <v>162</v>
      </c>
      <c r="Z44" s="179" t="s">
        <v>157</v>
      </c>
      <c r="AA44" s="97">
        <v>1.5</v>
      </c>
      <c r="AB44" s="98">
        <v>40892</v>
      </c>
      <c r="AC44" s="303">
        <v>40969</v>
      </c>
      <c r="AD44" s="98">
        <v>45741</v>
      </c>
      <c r="AE44" s="98" t="s">
        <v>382</v>
      </c>
      <c r="AF44" s="98" t="s">
        <v>722</v>
      </c>
      <c r="AG44" s="98" t="s">
        <v>723</v>
      </c>
      <c r="AH44" s="97">
        <f t="shared" si="5"/>
        <v>3</v>
      </c>
      <c r="AI44" s="98" t="s">
        <v>160</v>
      </c>
      <c r="AJ44" s="98" t="s">
        <v>160</v>
      </c>
      <c r="AK44" s="98" t="s">
        <v>685</v>
      </c>
      <c r="AL44" s="98" t="s">
        <v>149</v>
      </c>
      <c r="AM44" s="98" t="s">
        <v>162</v>
      </c>
      <c r="AN44" s="98" t="s">
        <v>162</v>
      </c>
      <c r="AO44" s="98" t="s">
        <v>181</v>
      </c>
      <c r="AP44" s="98" t="s">
        <v>724</v>
      </c>
      <c r="AQ44" s="98"/>
      <c r="AR44" s="98"/>
      <c r="AS44" s="98"/>
      <c r="AT44" s="437" t="s">
        <v>371</v>
      </c>
      <c r="AU44" s="97" t="s">
        <v>725</v>
      </c>
      <c r="AV44" s="98"/>
      <c r="AW44" s="99">
        <v>40969</v>
      </c>
      <c r="AX44" s="99">
        <v>41214</v>
      </c>
      <c r="AY44" s="99" t="s">
        <v>149</v>
      </c>
      <c r="AZ44" s="99"/>
      <c r="BA44" s="99"/>
      <c r="BB44" s="99"/>
      <c r="BC44" s="100"/>
      <c r="BD44" s="99">
        <v>41852</v>
      </c>
      <c r="BE44" s="99" t="s">
        <v>149</v>
      </c>
      <c r="BF44" s="99" t="s">
        <v>726</v>
      </c>
      <c r="BG44" s="99" t="s">
        <v>162</v>
      </c>
      <c r="BH44" s="98"/>
      <c r="BI44" s="98"/>
      <c r="BJ44" s="98"/>
      <c r="BK44" s="115"/>
      <c r="BL44" s="208" t="s">
        <v>19</v>
      </c>
      <c r="BM44" s="286"/>
      <c r="BN44" s="97"/>
      <c r="BO44" s="97"/>
      <c r="BP44" s="97">
        <v>1</v>
      </c>
      <c r="BQ44" s="97">
        <v>31</v>
      </c>
      <c r="BR44" s="97">
        <v>0</v>
      </c>
      <c r="BS44" s="97">
        <v>7</v>
      </c>
      <c r="BT44" s="97">
        <v>3</v>
      </c>
      <c r="BU44" s="97">
        <v>0</v>
      </c>
      <c r="BV44" s="97">
        <v>0</v>
      </c>
      <c r="BW44" s="97" t="s">
        <v>162</v>
      </c>
      <c r="BX44" s="97">
        <v>0</v>
      </c>
      <c r="BY44" s="97"/>
      <c r="BZ44" s="101"/>
      <c r="CA44" s="101"/>
      <c r="CB44" s="97"/>
      <c r="CC44" s="97" t="s">
        <v>162</v>
      </c>
      <c r="CD44" s="97"/>
      <c r="CE44" s="97"/>
      <c r="CF44" s="119" t="s">
        <v>167</v>
      </c>
      <c r="CG44" s="97" t="s">
        <v>167</v>
      </c>
      <c r="CH44" s="97"/>
      <c r="CI44" s="97" t="s">
        <v>167</v>
      </c>
      <c r="CQ44" s="398"/>
      <c r="CR44" s="398"/>
      <c r="CS44" s="398"/>
      <c r="CU44" s="398"/>
      <c r="CV44" s="398"/>
    </row>
    <row r="45" spans="1:100" ht="25" hidden="1" customHeight="1" x14ac:dyDescent="0.35">
      <c r="A45" s="97">
        <v>44</v>
      </c>
      <c r="B45" s="97" t="s">
        <v>727</v>
      </c>
      <c r="C45" s="97" t="s">
        <v>728</v>
      </c>
      <c r="D45" s="97" t="s">
        <v>729</v>
      </c>
      <c r="E45" s="97" t="s">
        <v>730</v>
      </c>
      <c r="F45" s="97" t="s">
        <v>25</v>
      </c>
      <c r="G45" s="97">
        <v>2</v>
      </c>
      <c r="H45" s="114" t="s">
        <v>49</v>
      </c>
      <c r="I45" s="97" t="s">
        <v>40</v>
      </c>
      <c r="J45" s="97"/>
      <c r="K45" s="97"/>
      <c r="L45" s="97" t="s">
        <v>43</v>
      </c>
      <c r="M45" s="97" t="s">
        <v>162</v>
      </c>
      <c r="N45" s="97" t="s">
        <v>167</v>
      </c>
      <c r="O45" s="97" t="s">
        <v>167</v>
      </c>
      <c r="P45" s="97" t="s">
        <v>167</v>
      </c>
      <c r="Q45" s="97" t="s">
        <v>167</v>
      </c>
      <c r="R45" s="97"/>
      <c r="S45" s="97"/>
      <c r="T45" s="215"/>
      <c r="U45" s="98"/>
      <c r="V45" s="98"/>
      <c r="W45" s="179"/>
      <c r="X45" s="179"/>
      <c r="Y45" s="179"/>
      <c r="Z45" s="179"/>
      <c r="AA45" s="97">
        <v>4</v>
      </c>
      <c r="AB45" s="115"/>
      <c r="AC45" s="303">
        <v>40969</v>
      </c>
      <c r="AD45" s="98">
        <v>42662</v>
      </c>
      <c r="AE45" s="116"/>
      <c r="AF45" s="98"/>
      <c r="AG45" s="98"/>
      <c r="AH45" s="97">
        <f t="shared" si="5"/>
        <v>0</v>
      </c>
      <c r="AI45" s="98"/>
      <c r="AJ45" s="98"/>
      <c r="AK45" s="98"/>
      <c r="AL45" s="98"/>
      <c r="AM45" s="98"/>
      <c r="AN45" s="98"/>
      <c r="AO45" s="98"/>
      <c r="AP45" s="116"/>
      <c r="AQ45" s="98"/>
      <c r="AR45" s="98"/>
      <c r="AS45" s="98"/>
      <c r="AT45" s="437"/>
      <c r="AU45" s="97"/>
      <c r="AV45" s="115"/>
      <c r="AW45" s="99">
        <v>40969</v>
      </c>
      <c r="AX45" s="99"/>
      <c r="AY45" s="99"/>
      <c r="AZ45" s="99"/>
      <c r="BA45" s="117"/>
      <c r="BB45" s="99"/>
      <c r="BC45" s="118"/>
      <c r="BD45" s="99"/>
      <c r="BE45" s="99"/>
      <c r="BF45" s="99"/>
      <c r="BG45" s="99"/>
      <c r="BH45" s="98"/>
      <c r="BI45" s="98"/>
      <c r="BJ45" s="98"/>
      <c r="BK45" s="98"/>
      <c r="BL45" s="97" t="s">
        <v>19</v>
      </c>
      <c r="BM45" s="235" t="s">
        <v>19</v>
      </c>
      <c r="BN45" s="235"/>
      <c r="BO45" s="97"/>
      <c r="BP45" s="97"/>
      <c r="BQ45" s="97"/>
      <c r="BR45" s="97"/>
      <c r="BS45" s="97"/>
      <c r="BT45" s="97"/>
      <c r="BU45" s="97"/>
      <c r="BV45" s="97"/>
      <c r="BW45" s="97" t="s">
        <v>162</v>
      </c>
      <c r="BX45" s="97"/>
      <c r="BY45" s="97"/>
      <c r="BZ45" s="101"/>
      <c r="CA45" s="101"/>
      <c r="CB45" s="97"/>
      <c r="CC45" s="97"/>
      <c r="CD45" s="97"/>
      <c r="CE45" s="97"/>
      <c r="CF45" s="119"/>
      <c r="CG45" s="97"/>
      <c r="CH45" s="97"/>
      <c r="CI45" s="97" t="s">
        <v>542</v>
      </c>
    </row>
    <row r="46" spans="1:100" ht="25" hidden="1" customHeight="1" x14ac:dyDescent="0.35">
      <c r="A46" s="97">
        <v>45</v>
      </c>
      <c r="B46" s="97" t="s">
        <v>731</v>
      </c>
      <c r="C46" s="97" t="s">
        <v>732</v>
      </c>
      <c r="D46" s="97" t="s">
        <v>733</v>
      </c>
      <c r="E46" s="97" t="s">
        <v>734</v>
      </c>
      <c r="F46" s="97" t="s">
        <v>24</v>
      </c>
      <c r="G46" s="97">
        <v>2</v>
      </c>
      <c r="H46" s="114" t="s">
        <v>56</v>
      </c>
      <c r="I46" s="97" t="s">
        <v>38</v>
      </c>
      <c r="J46" s="97"/>
      <c r="K46" s="97" t="s">
        <v>735</v>
      </c>
      <c r="L46" s="97" t="s">
        <v>39</v>
      </c>
      <c r="M46" s="97" t="s">
        <v>162</v>
      </c>
      <c r="N46" s="97" t="s">
        <v>167</v>
      </c>
      <c r="O46" s="97" t="s">
        <v>167</v>
      </c>
      <c r="P46" s="97" t="s">
        <v>167</v>
      </c>
      <c r="Q46" s="97" t="s">
        <v>167</v>
      </c>
      <c r="R46" s="97" t="s">
        <v>736</v>
      </c>
      <c r="S46" s="97" t="s">
        <v>737</v>
      </c>
      <c r="T46" s="215"/>
      <c r="U46" s="97"/>
      <c r="V46" s="97"/>
      <c r="W46" s="97"/>
      <c r="X46" s="97"/>
      <c r="Y46" s="97"/>
      <c r="Z46" s="97"/>
      <c r="AA46" s="97">
        <v>22.5</v>
      </c>
      <c r="AB46" s="119"/>
      <c r="AC46" s="303">
        <v>40969</v>
      </c>
      <c r="AD46" s="98">
        <v>42380</v>
      </c>
      <c r="AE46" s="114"/>
      <c r="AF46" s="97"/>
      <c r="AG46" s="97"/>
      <c r="AH46" s="97">
        <f t="shared" si="5"/>
        <v>0</v>
      </c>
      <c r="AI46" s="97"/>
      <c r="AJ46" s="97"/>
      <c r="AK46" s="97"/>
      <c r="AL46" s="97"/>
      <c r="AM46" s="97"/>
      <c r="AN46" s="97"/>
      <c r="AO46" s="97"/>
      <c r="AP46" s="120"/>
      <c r="AQ46" s="120"/>
      <c r="AR46" s="120"/>
      <c r="AS46" s="120"/>
      <c r="AT46" s="441"/>
      <c r="AU46" s="120"/>
      <c r="AV46" s="120"/>
      <c r="AW46" s="99">
        <v>40969</v>
      </c>
      <c r="AX46" s="97"/>
      <c r="AY46" s="97"/>
      <c r="AZ46" s="97"/>
      <c r="BA46" s="120"/>
      <c r="BB46" s="120"/>
      <c r="BC46" s="120"/>
      <c r="BD46" s="97"/>
      <c r="BE46" s="97"/>
      <c r="BF46" s="97"/>
      <c r="BG46" s="97"/>
      <c r="BH46" s="97"/>
      <c r="BI46" s="97"/>
      <c r="BJ46" s="97"/>
      <c r="BK46" s="97"/>
      <c r="BL46" s="121" t="s">
        <v>19</v>
      </c>
      <c r="BM46" s="97" t="s">
        <v>19</v>
      </c>
      <c r="BN46" s="97"/>
      <c r="BO46" s="97"/>
      <c r="BP46" s="97"/>
      <c r="BQ46" s="97"/>
      <c r="BR46" s="97"/>
      <c r="BS46" s="97"/>
      <c r="BT46" s="97"/>
      <c r="BU46" s="97"/>
      <c r="BV46" s="97"/>
      <c r="BW46" s="97" t="s">
        <v>162</v>
      </c>
      <c r="BX46" s="97"/>
      <c r="BY46" s="97"/>
      <c r="BZ46" s="101"/>
      <c r="CA46" s="101"/>
      <c r="CB46" s="97"/>
      <c r="CC46" s="97"/>
      <c r="CD46" s="97"/>
      <c r="CE46" s="97"/>
      <c r="CF46" s="119"/>
      <c r="CG46" s="97"/>
      <c r="CH46" s="97"/>
      <c r="CI46" s="97" t="s">
        <v>167</v>
      </c>
    </row>
    <row r="47" spans="1:100" ht="25" hidden="1" customHeight="1" x14ac:dyDescent="0.35">
      <c r="A47" s="122">
        <v>47</v>
      </c>
      <c r="B47" s="122" t="s">
        <v>738</v>
      </c>
      <c r="C47" s="122" t="s">
        <v>739</v>
      </c>
      <c r="D47" s="122" t="s">
        <v>740</v>
      </c>
      <c r="E47" s="122" t="s">
        <v>741</v>
      </c>
      <c r="F47" s="122" t="s">
        <v>25</v>
      </c>
      <c r="G47" s="122">
        <v>3</v>
      </c>
      <c r="H47" s="122" t="s">
        <v>51</v>
      </c>
      <c r="I47" s="122" t="s">
        <v>30</v>
      </c>
      <c r="J47" s="122" t="s">
        <v>742</v>
      </c>
      <c r="K47" s="122" t="s">
        <v>743</v>
      </c>
      <c r="L47" s="122" t="s">
        <v>30</v>
      </c>
      <c r="M47" s="122" t="s">
        <v>149</v>
      </c>
      <c r="N47" s="241" t="s">
        <v>744</v>
      </c>
      <c r="O47" s="18" t="s">
        <v>321</v>
      </c>
      <c r="P47" s="19" t="s">
        <v>321</v>
      </c>
      <c r="Q47" s="122" t="s">
        <v>321</v>
      </c>
      <c r="R47" s="122" t="s">
        <v>745</v>
      </c>
      <c r="S47" s="122" t="s">
        <v>746</v>
      </c>
      <c r="T47" s="372" t="s">
        <v>747</v>
      </c>
      <c r="U47" s="123" t="s">
        <v>748</v>
      </c>
      <c r="V47" s="123">
        <v>26540</v>
      </c>
      <c r="W47" s="127" t="s">
        <v>749</v>
      </c>
      <c r="X47" s="127" t="s">
        <v>155</v>
      </c>
      <c r="Y47" s="127" t="s">
        <v>162</v>
      </c>
      <c r="Z47" s="127" t="s">
        <v>157</v>
      </c>
      <c r="AA47" s="122">
        <v>17</v>
      </c>
      <c r="AB47" s="123">
        <v>41325</v>
      </c>
      <c r="AC47" s="305">
        <v>41334</v>
      </c>
      <c r="AD47" s="123"/>
      <c r="AE47" s="20" t="s">
        <v>750</v>
      </c>
      <c r="AF47" s="130" t="s">
        <v>751</v>
      </c>
      <c r="AG47" s="130"/>
      <c r="AH47" s="122">
        <f t="shared" si="5"/>
        <v>2</v>
      </c>
      <c r="AI47" s="18" t="s">
        <v>160</v>
      </c>
      <c r="AJ47" s="20"/>
      <c r="AK47" s="20"/>
      <c r="AL47" s="20" t="s">
        <v>149</v>
      </c>
      <c r="AM47" s="20"/>
      <c r="AN47" s="20"/>
      <c r="AO47" s="20" t="s">
        <v>201</v>
      </c>
      <c r="AP47" s="20" t="s">
        <v>752</v>
      </c>
      <c r="AQ47" s="20" t="s">
        <v>164</v>
      </c>
      <c r="AR47" s="20" t="s">
        <v>149</v>
      </c>
      <c r="AS47" s="20" t="s">
        <v>753</v>
      </c>
      <c r="AT47" s="442" t="s">
        <v>327</v>
      </c>
      <c r="AU47" s="122" t="s">
        <v>754</v>
      </c>
      <c r="AV47" s="123"/>
      <c r="AW47" s="124">
        <v>41334</v>
      </c>
      <c r="AX47" s="124">
        <v>41579</v>
      </c>
      <c r="AY47" s="124" t="s">
        <v>149</v>
      </c>
      <c r="AZ47" s="124">
        <v>41913</v>
      </c>
      <c r="BA47" s="124"/>
      <c r="BB47" s="124">
        <v>42153</v>
      </c>
      <c r="BC47" s="125" t="s">
        <v>755</v>
      </c>
      <c r="BD47" s="124">
        <v>42217</v>
      </c>
      <c r="BE47" s="124" t="s">
        <v>149</v>
      </c>
      <c r="BF47" s="124">
        <v>42428</v>
      </c>
      <c r="BG47" s="124" t="s">
        <v>149</v>
      </c>
      <c r="BH47" s="123">
        <v>42976</v>
      </c>
      <c r="BI47" s="123">
        <v>43011</v>
      </c>
      <c r="BJ47" s="123">
        <v>43038</v>
      </c>
      <c r="BK47" s="126">
        <v>43038</v>
      </c>
      <c r="BL47" s="122" t="s">
        <v>17</v>
      </c>
      <c r="BM47" s="242">
        <f>DATEDIF(AW47,BK47, "M")+1</f>
        <v>56</v>
      </c>
      <c r="BN47" s="122">
        <f t="shared" ref="BN47:BN54" si="10">DATEDIF(AX47,BK47, "M")+1</f>
        <v>48</v>
      </c>
      <c r="BO47" s="127" t="s">
        <v>755</v>
      </c>
      <c r="BP47" s="122">
        <v>0</v>
      </c>
      <c r="BQ47" s="122">
        <v>0</v>
      </c>
      <c r="BR47" s="122">
        <v>5</v>
      </c>
      <c r="BS47" s="122">
        <v>2</v>
      </c>
      <c r="BT47" s="122">
        <v>0</v>
      </c>
      <c r="BU47" s="122">
        <v>0</v>
      </c>
      <c r="BV47" s="122">
        <v>0</v>
      </c>
      <c r="BW47" s="122" t="s">
        <v>162</v>
      </c>
      <c r="BX47" s="122">
        <v>0</v>
      </c>
      <c r="BY47" s="122"/>
      <c r="BZ47" s="128"/>
      <c r="CA47" s="128"/>
      <c r="CB47" s="122"/>
      <c r="CC47" s="122" t="s">
        <v>162</v>
      </c>
      <c r="CD47" s="122"/>
      <c r="CE47" s="122"/>
      <c r="CF47" s="407">
        <v>1</v>
      </c>
      <c r="CG47" s="122">
        <v>1</v>
      </c>
      <c r="CH47" s="122"/>
      <c r="CI47" s="122" t="s">
        <v>542</v>
      </c>
    </row>
    <row r="48" spans="1:100" ht="25" hidden="1" customHeight="1" x14ac:dyDescent="0.35">
      <c r="A48" s="122">
        <v>48</v>
      </c>
      <c r="B48" s="122" t="s">
        <v>756</v>
      </c>
      <c r="C48" s="122" t="s">
        <v>757</v>
      </c>
      <c r="D48" s="122"/>
      <c r="E48" s="122" t="s">
        <v>758</v>
      </c>
      <c r="F48" s="122" t="s">
        <v>25</v>
      </c>
      <c r="G48" s="122">
        <v>3</v>
      </c>
      <c r="H48" s="122" t="s">
        <v>49</v>
      </c>
      <c r="I48" s="122" t="s">
        <v>40</v>
      </c>
      <c r="J48" s="122" t="s">
        <v>482</v>
      </c>
      <c r="K48" s="122"/>
      <c r="L48" s="122" t="s">
        <v>40</v>
      </c>
      <c r="M48" s="122" t="s">
        <v>149</v>
      </c>
      <c r="N48" s="122"/>
      <c r="O48" s="243" t="s">
        <v>150</v>
      </c>
      <c r="P48" s="244" t="s">
        <v>239</v>
      </c>
      <c r="Q48" s="122" t="s">
        <v>150</v>
      </c>
      <c r="R48" s="122" t="s">
        <v>759</v>
      </c>
      <c r="S48" s="129" t="s">
        <v>760</v>
      </c>
      <c r="T48" s="372" t="s">
        <v>761</v>
      </c>
      <c r="U48" s="123" t="s">
        <v>167</v>
      </c>
      <c r="V48" s="123">
        <v>27702</v>
      </c>
      <c r="W48" s="127" t="s">
        <v>762</v>
      </c>
      <c r="X48" s="127" t="s">
        <v>155</v>
      </c>
      <c r="Y48" s="127" t="s">
        <v>156</v>
      </c>
      <c r="Z48" s="127" t="s">
        <v>157</v>
      </c>
      <c r="AA48" s="122">
        <v>18.5</v>
      </c>
      <c r="AB48" s="123">
        <v>41329</v>
      </c>
      <c r="AC48" s="305">
        <v>41334</v>
      </c>
      <c r="AD48" s="123"/>
      <c r="AE48" s="21" t="s">
        <v>763</v>
      </c>
      <c r="AF48" s="122" t="s">
        <v>764</v>
      </c>
      <c r="AG48" s="122"/>
      <c r="AH48" s="122">
        <f t="shared" si="5"/>
        <v>2</v>
      </c>
      <c r="AI48" s="18" t="s">
        <v>160</v>
      </c>
      <c r="AJ48" s="122"/>
      <c r="AK48" s="122"/>
      <c r="AL48" s="122" t="s">
        <v>149</v>
      </c>
      <c r="AM48" s="122"/>
      <c r="AN48" s="122"/>
      <c r="AO48" s="122" t="s">
        <v>163</v>
      </c>
      <c r="AP48" s="122"/>
      <c r="AQ48" s="122" t="s">
        <v>202</v>
      </c>
      <c r="AR48" s="122" t="s">
        <v>149</v>
      </c>
      <c r="AS48" s="122"/>
      <c r="AT48" s="17" t="s">
        <v>419</v>
      </c>
      <c r="AU48" s="122" t="s">
        <v>765</v>
      </c>
      <c r="AV48" s="123"/>
      <c r="AW48" s="124">
        <v>41334</v>
      </c>
      <c r="AX48" s="124">
        <v>41579</v>
      </c>
      <c r="AY48" s="124" t="s">
        <v>149</v>
      </c>
      <c r="AZ48" s="124"/>
      <c r="BA48" s="124"/>
      <c r="BB48" s="124"/>
      <c r="BC48" s="125"/>
      <c r="BD48" s="124">
        <v>42217</v>
      </c>
      <c r="BE48" s="124" t="s">
        <v>149</v>
      </c>
      <c r="BF48" s="124">
        <v>42428</v>
      </c>
      <c r="BG48" s="124" t="s">
        <v>149</v>
      </c>
      <c r="BH48" s="123"/>
      <c r="BI48" s="123"/>
      <c r="BJ48" s="123"/>
      <c r="BK48" s="126">
        <v>43819</v>
      </c>
      <c r="BL48" s="122" t="s">
        <v>17</v>
      </c>
      <c r="BM48" s="242">
        <f t="shared" ref="BM48:BM54" si="11">DATEDIF(AW48,BK48, "M")+1</f>
        <v>82</v>
      </c>
      <c r="BN48" s="122">
        <f t="shared" si="10"/>
        <v>74</v>
      </c>
      <c r="BO48" s="122"/>
      <c r="BP48" s="122">
        <v>2</v>
      </c>
      <c r="BQ48" s="122">
        <v>1</v>
      </c>
      <c r="BR48" s="122">
        <v>1</v>
      </c>
      <c r="BS48" s="122">
        <v>0</v>
      </c>
      <c r="BT48" s="122">
        <v>0</v>
      </c>
      <c r="BU48" s="122">
        <v>0</v>
      </c>
      <c r="BV48" s="122">
        <v>0</v>
      </c>
      <c r="BW48" s="122" t="s">
        <v>162</v>
      </c>
      <c r="BX48" s="122">
        <v>0</v>
      </c>
      <c r="BY48" s="122"/>
      <c r="BZ48" s="128"/>
      <c r="CA48" s="128"/>
      <c r="CB48" s="122"/>
      <c r="CC48" s="122" t="s">
        <v>162</v>
      </c>
      <c r="CD48" s="122"/>
      <c r="CE48" s="122"/>
      <c r="CF48" s="407">
        <v>1</v>
      </c>
      <c r="CG48" s="122">
        <v>4</v>
      </c>
      <c r="CH48" s="122"/>
      <c r="CI48" s="122" t="s">
        <v>542</v>
      </c>
    </row>
    <row r="49" spans="1:100" ht="25" hidden="1" customHeight="1" x14ac:dyDescent="0.35">
      <c r="A49" s="122">
        <v>49</v>
      </c>
      <c r="B49" s="122" t="s">
        <v>766</v>
      </c>
      <c r="C49" s="122" t="s">
        <v>767</v>
      </c>
      <c r="D49" s="122" t="s">
        <v>768</v>
      </c>
      <c r="E49" s="122" t="s">
        <v>769</v>
      </c>
      <c r="F49" s="122" t="s">
        <v>25</v>
      </c>
      <c r="G49" s="122">
        <v>3</v>
      </c>
      <c r="H49" s="122" t="s">
        <v>49</v>
      </c>
      <c r="I49" s="122" t="s">
        <v>40</v>
      </c>
      <c r="J49" s="122" t="s">
        <v>706</v>
      </c>
      <c r="K49" s="122" t="s">
        <v>770</v>
      </c>
      <c r="L49" s="122" t="s">
        <v>40</v>
      </c>
      <c r="M49" s="122" t="s">
        <v>149</v>
      </c>
      <c r="N49" s="241" t="s">
        <v>771</v>
      </c>
      <c r="O49" s="245" t="s">
        <v>321</v>
      </c>
      <c r="P49" s="22" t="s">
        <v>321</v>
      </c>
      <c r="Q49" s="122"/>
      <c r="R49" s="424" t="s">
        <v>772</v>
      </c>
      <c r="S49" s="122" t="s">
        <v>773</v>
      </c>
      <c r="T49" s="373" t="s">
        <v>774</v>
      </c>
      <c r="U49" s="123" t="s">
        <v>775</v>
      </c>
      <c r="V49" s="123">
        <v>30620</v>
      </c>
      <c r="W49" s="127" t="s">
        <v>776</v>
      </c>
      <c r="X49" s="127" t="s">
        <v>178</v>
      </c>
      <c r="Y49" s="127" t="s">
        <v>162</v>
      </c>
      <c r="Z49" s="127" t="s">
        <v>157</v>
      </c>
      <c r="AA49" s="122">
        <v>6.5</v>
      </c>
      <c r="AB49" s="123">
        <v>41097</v>
      </c>
      <c r="AC49" s="305">
        <v>41334</v>
      </c>
      <c r="AD49" s="123"/>
      <c r="AE49" s="20" t="s">
        <v>777</v>
      </c>
      <c r="AF49" s="23" t="s">
        <v>778</v>
      </c>
      <c r="AG49" s="23" t="s">
        <v>779</v>
      </c>
      <c r="AH49" s="122">
        <f t="shared" si="5"/>
        <v>3</v>
      </c>
      <c r="AI49" s="18" t="s">
        <v>160</v>
      </c>
      <c r="AJ49" s="18" t="s">
        <v>160</v>
      </c>
      <c r="AK49" s="18" t="s">
        <v>160</v>
      </c>
      <c r="AL49" s="18" t="s">
        <v>149</v>
      </c>
      <c r="AM49" s="18" t="s">
        <v>162</v>
      </c>
      <c r="AN49" s="18" t="s">
        <v>162</v>
      </c>
      <c r="AO49" s="18" t="s">
        <v>201</v>
      </c>
      <c r="AP49" s="18" t="s">
        <v>780</v>
      </c>
      <c r="AQ49" s="18" t="s">
        <v>781</v>
      </c>
      <c r="AR49" s="18" t="s">
        <v>149</v>
      </c>
      <c r="AS49" s="18"/>
      <c r="AT49" s="443" t="s">
        <v>36</v>
      </c>
      <c r="AU49" s="122" t="s">
        <v>782</v>
      </c>
      <c r="AV49" s="123"/>
      <c r="AW49" s="124">
        <v>41334</v>
      </c>
      <c r="AX49" s="124">
        <v>41579</v>
      </c>
      <c r="AY49" s="124" t="s">
        <v>149</v>
      </c>
      <c r="AZ49" s="124"/>
      <c r="BA49" s="124"/>
      <c r="BB49" s="124"/>
      <c r="BC49" s="125" t="s">
        <v>783</v>
      </c>
      <c r="BD49" s="124">
        <v>42217</v>
      </c>
      <c r="BE49" s="124" t="s">
        <v>149</v>
      </c>
      <c r="BF49" s="124">
        <v>42428</v>
      </c>
      <c r="BG49" s="124" t="s">
        <v>149</v>
      </c>
      <c r="BH49" s="123"/>
      <c r="BI49" s="123"/>
      <c r="BJ49" s="123"/>
      <c r="BK49" s="126">
        <v>42735</v>
      </c>
      <c r="BL49" s="122" t="s">
        <v>17</v>
      </c>
      <c r="BM49" s="242">
        <f t="shared" si="11"/>
        <v>46</v>
      </c>
      <c r="BN49" s="122">
        <f t="shared" si="10"/>
        <v>38</v>
      </c>
      <c r="BO49" s="127" t="s">
        <v>783</v>
      </c>
      <c r="BP49" s="122">
        <v>1</v>
      </c>
      <c r="BQ49" s="122">
        <v>1</v>
      </c>
      <c r="BR49" s="122">
        <v>4</v>
      </c>
      <c r="BS49" s="122">
        <v>1</v>
      </c>
      <c r="BT49" s="122">
        <v>0</v>
      </c>
      <c r="BU49" s="122">
        <v>0</v>
      </c>
      <c r="BV49" s="122">
        <v>0</v>
      </c>
      <c r="BW49" s="122" t="s">
        <v>162</v>
      </c>
      <c r="BX49" s="122">
        <v>0</v>
      </c>
      <c r="BY49" s="122"/>
      <c r="BZ49" s="128"/>
      <c r="CA49" s="128"/>
      <c r="CB49" s="122"/>
      <c r="CC49" s="122" t="s">
        <v>162</v>
      </c>
      <c r="CD49" s="122"/>
      <c r="CE49" s="122"/>
      <c r="CF49" s="407">
        <v>0</v>
      </c>
      <c r="CG49" s="122">
        <v>0</v>
      </c>
      <c r="CH49" s="122"/>
      <c r="CI49" s="122" t="s">
        <v>542</v>
      </c>
    </row>
    <row r="50" spans="1:100" ht="25" hidden="1" customHeight="1" x14ac:dyDescent="0.35">
      <c r="A50" s="122">
        <v>50</v>
      </c>
      <c r="B50" s="122" t="s">
        <v>784</v>
      </c>
      <c r="C50" s="122" t="s">
        <v>785</v>
      </c>
      <c r="D50" s="122" t="s">
        <v>786</v>
      </c>
      <c r="E50" s="122" t="s">
        <v>787</v>
      </c>
      <c r="F50" s="122" t="s">
        <v>25</v>
      </c>
      <c r="G50" s="122">
        <v>3</v>
      </c>
      <c r="H50" s="122" t="s">
        <v>51</v>
      </c>
      <c r="I50" s="122" t="s">
        <v>30</v>
      </c>
      <c r="J50" s="122" t="s">
        <v>788</v>
      </c>
      <c r="K50" s="122" t="s">
        <v>789</v>
      </c>
      <c r="L50" s="122" t="s">
        <v>30</v>
      </c>
      <c r="M50" s="122" t="s">
        <v>149</v>
      </c>
      <c r="N50" s="241"/>
      <c r="O50" s="245" t="s">
        <v>321</v>
      </c>
      <c r="P50" s="22" t="s">
        <v>321</v>
      </c>
      <c r="Q50" s="122"/>
      <c r="R50" s="424" t="s">
        <v>790</v>
      </c>
      <c r="S50" s="122" t="s">
        <v>791</v>
      </c>
      <c r="T50" s="372" t="s">
        <v>792</v>
      </c>
      <c r="U50" s="123" t="s">
        <v>793</v>
      </c>
      <c r="V50" s="123">
        <v>26913</v>
      </c>
      <c r="W50" s="127" t="s">
        <v>794</v>
      </c>
      <c r="X50" s="127" t="s">
        <v>178</v>
      </c>
      <c r="Y50" s="127" t="s">
        <v>162</v>
      </c>
      <c r="Z50" s="127" t="s">
        <v>157</v>
      </c>
      <c r="AA50" s="122">
        <v>6.5</v>
      </c>
      <c r="AB50" s="123">
        <v>41326</v>
      </c>
      <c r="AC50" s="305">
        <v>41334</v>
      </c>
      <c r="AD50" s="123"/>
      <c r="AE50" s="20" t="s">
        <v>795</v>
      </c>
      <c r="AF50" s="130"/>
      <c r="AG50" s="130"/>
      <c r="AH50" s="122">
        <f t="shared" si="5"/>
        <v>1</v>
      </c>
      <c r="AI50" s="18" t="s">
        <v>160</v>
      </c>
      <c r="AJ50" s="20"/>
      <c r="AK50" s="20"/>
      <c r="AL50" s="20" t="s">
        <v>149</v>
      </c>
      <c r="AM50" s="20"/>
      <c r="AN50" s="20"/>
      <c r="AO50" s="20" t="s">
        <v>163</v>
      </c>
      <c r="AP50" s="20" t="s">
        <v>796</v>
      </c>
      <c r="AQ50" s="20" t="s">
        <v>797</v>
      </c>
      <c r="AR50" s="20" t="s">
        <v>162</v>
      </c>
      <c r="AS50" s="20" t="s">
        <v>798</v>
      </c>
      <c r="AT50" s="442" t="s">
        <v>327</v>
      </c>
      <c r="AU50" s="122" t="s">
        <v>799</v>
      </c>
      <c r="AV50" s="123"/>
      <c r="AW50" s="124">
        <v>41334</v>
      </c>
      <c r="AX50" s="124">
        <v>41579</v>
      </c>
      <c r="AY50" s="124" t="s">
        <v>149</v>
      </c>
      <c r="AZ50" s="124"/>
      <c r="BA50" s="124"/>
      <c r="BB50" s="124"/>
      <c r="BC50" s="125"/>
      <c r="BD50" s="124">
        <v>42217</v>
      </c>
      <c r="BE50" s="124" t="s">
        <v>149</v>
      </c>
      <c r="BF50" s="124">
        <v>42428</v>
      </c>
      <c r="BG50" s="124" t="s">
        <v>149</v>
      </c>
      <c r="BH50" s="123"/>
      <c r="BI50" s="123"/>
      <c r="BJ50" s="123"/>
      <c r="BK50" s="126">
        <v>42916</v>
      </c>
      <c r="BL50" s="122" t="s">
        <v>17</v>
      </c>
      <c r="BM50" s="242">
        <f t="shared" si="11"/>
        <v>52</v>
      </c>
      <c r="BN50" s="122">
        <f t="shared" si="10"/>
        <v>44</v>
      </c>
      <c r="BO50" s="122"/>
      <c r="BP50" s="122">
        <v>0</v>
      </c>
      <c r="BQ50" s="122">
        <v>18</v>
      </c>
      <c r="BR50" s="122">
        <v>17</v>
      </c>
      <c r="BS50" s="122">
        <v>11</v>
      </c>
      <c r="BT50" s="122">
        <v>1</v>
      </c>
      <c r="BU50" s="122">
        <v>0</v>
      </c>
      <c r="BV50" s="122">
        <v>0</v>
      </c>
      <c r="BW50" s="122" t="s">
        <v>162</v>
      </c>
      <c r="BX50" s="122">
        <v>0</v>
      </c>
      <c r="BY50" s="122"/>
      <c r="BZ50" s="128"/>
      <c r="CA50" s="128"/>
      <c r="CB50" s="122"/>
      <c r="CC50" s="122" t="s">
        <v>162</v>
      </c>
      <c r="CD50" s="122"/>
      <c r="CE50" s="122"/>
      <c r="CF50" s="407">
        <v>0</v>
      </c>
      <c r="CG50" s="122">
        <v>0</v>
      </c>
      <c r="CH50" s="122"/>
      <c r="CI50" s="122" t="s">
        <v>572</v>
      </c>
    </row>
    <row r="51" spans="1:100" ht="25" hidden="1" customHeight="1" x14ac:dyDescent="0.35">
      <c r="A51" s="122">
        <v>51</v>
      </c>
      <c r="B51" s="122" t="s">
        <v>800</v>
      </c>
      <c r="C51" s="122" t="s">
        <v>801</v>
      </c>
      <c r="D51" s="122" t="s">
        <v>802</v>
      </c>
      <c r="E51" s="122" t="s">
        <v>803</v>
      </c>
      <c r="F51" s="122" t="s">
        <v>24</v>
      </c>
      <c r="G51" s="122">
        <v>3</v>
      </c>
      <c r="H51" s="122" t="s">
        <v>57</v>
      </c>
      <c r="I51" s="122" t="s">
        <v>33</v>
      </c>
      <c r="J51" s="122" t="s">
        <v>804</v>
      </c>
      <c r="K51" s="122"/>
      <c r="L51" s="122" t="s">
        <v>33</v>
      </c>
      <c r="M51" s="122" t="s">
        <v>149</v>
      </c>
      <c r="N51" s="241"/>
      <c r="O51" s="246" t="s">
        <v>150</v>
      </c>
      <c r="P51" s="22" t="s">
        <v>150</v>
      </c>
      <c r="Q51" s="122" t="s">
        <v>150</v>
      </c>
      <c r="R51" s="424" t="s">
        <v>805</v>
      </c>
      <c r="S51" s="122" t="s">
        <v>806</v>
      </c>
      <c r="T51" s="372" t="s">
        <v>807</v>
      </c>
      <c r="U51" s="123" t="s">
        <v>808</v>
      </c>
      <c r="V51" s="123">
        <v>29083</v>
      </c>
      <c r="W51" s="127" t="s">
        <v>809</v>
      </c>
      <c r="X51" s="127" t="s">
        <v>810</v>
      </c>
      <c r="Y51" s="127" t="s">
        <v>156</v>
      </c>
      <c r="Z51" s="127" t="s">
        <v>157</v>
      </c>
      <c r="AA51" s="122">
        <v>18.5</v>
      </c>
      <c r="AB51" s="123">
        <v>41163</v>
      </c>
      <c r="AC51" s="305">
        <v>41334</v>
      </c>
      <c r="AD51" s="123"/>
      <c r="AE51" s="122" t="s">
        <v>811</v>
      </c>
      <c r="AF51" s="133" t="s">
        <v>812</v>
      </c>
      <c r="AG51" s="133"/>
      <c r="AH51" s="122">
        <f t="shared" si="5"/>
        <v>2</v>
      </c>
      <c r="AI51" s="18" t="s">
        <v>160</v>
      </c>
      <c r="AJ51" s="20"/>
      <c r="AK51" s="20"/>
      <c r="AL51" s="20" t="s">
        <v>149</v>
      </c>
      <c r="AM51" s="20"/>
      <c r="AN51" s="20"/>
      <c r="AO51" s="20" t="s">
        <v>163</v>
      </c>
      <c r="AP51" s="20" t="s">
        <v>180</v>
      </c>
      <c r="AQ51" s="20" t="s">
        <v>202</v>
      </c>
      <c r="AR51" s="20" t="s">
        <v>149</v>
      </c>
      <c r="AS51" s="20"/>
      <c r="AT51" s="442" t="s">
        <v>556</v>
      </c>
      <c r="AU51" s="122" t="s">
        <v>813</v>
      </c>
      <c r="AV51" s="123"/>
      <c r="AW51" s="124">
        <v>41334</v>
      </c>
      <c r="AX51" s="124">
        <v>41579</v>
      </c>
      <c r="AY51" s="124" t="s">
        <v>149</v>
      </c>
      <c r="AZ51" s="124"/>
      <c r="BA51" s="124"/>
      <c r="BB51" s="124"/>
      <c r="BC51" s="125"/>
      <c r="BD51" s="124">
        <v>42217</v>
      </c>
      <c r="BE51" s="124" t="s">
        <v>149</v>
      </c>
      <c r="BF51" s="124">
        <v>42428</v>
      </c>
      <c r="BG51" s="124" t="s">
        <v>149</v>
      </c>
      <c r="BH51" s="123"/>
      <c r="BI51" s="123"/>
      <c r="BJ51" s="123"/>
      <c r="BK51" s="126">
        <v>42460</v>
      </c>
      <c r="BL51" s="122" t="s">
        <v>17</v>
      </c>
      <c r="BM51" s="242">
        <f t="shared" si="11"/>
        <v>37</v>
      </c>
      <c r="BN51" s="122">
        <f t="shared" si="10"/>
        <v>29</v>
      </c>
      <c r="BO51" s="122"/>
      <c r="BP51" s="122">
        <v>0</v>
      </c>
      <c r="BQ51" s="122">
        <v>6</v>
      </c>
      <c r="BR51" s="122">
        <v>31</v>
      </c>
      <c r="BS51" s="122">
        <v>0</v>
      </c>
      <c r="BT51" s="122">
        <v>1</v>
      </c>
      <c r="BU51" s="122">
        <v>0</v>
      </c>
      <c r="BV51" s="122">
        <v>0</v>
      </c>
      <c r="BW51" s="122" t="s">
        <v>162</v>
      </c>
      <c r="BX51" s="122">
        <v>0</v>
      </c>
      <c r="BY51" s="122"/>
      <c r="BZ51" s="128"/>
      <c r="CA51" s="128"/>
      <c r="CB51" s="122"/>
      <c r="CC51" s="122" t="s">
        <v>162</v>
      </c>
      <c r="CD51" s="122"/>
      <c r="CE51" s="122"/>
      <c r="CF51" s="407">
        <v>1</v>
      </c>
      <c r="CG51" s="122">
        <v>2</v>
      </c>
      <c r="CH51" s="122"/>
      <c r="CI51" s="122" t="s">
        <v>814</v>
      </c>
    </row>
    <row r="52" spans="1:100" ht="25" hidden="1" customHeight="1" x14ac:dyDescent="0.35">
      <c r="A52" s="122">
        <v>52</v>
      </c>
      <c r="B52" s="122" t="s">
        <v>815</v>
      </c>
      <c r="C52" s="122" t="s">
        <v>816</v>
      </c>
      <c r="D52" s="122" t="s">
        <v>817</v>
      </c>
      <c r="E52" s="122" t="s">
        <v>818</v>
      </c>
      <c r="F52" s="122" t="s">
        <v>24</v>
      </c>
      <c r="G52" s="122">
        <v>3</v>
      </c>
      <c r="H52" s="122" t="s">
        <v>52</v>
      </c>
      <c r="I52" s="122" t="s">
        <v>41</v>
      </c>
      <c r="J52" s="122" t="s">
        <v>606</v>
      </c>
      <c r="K52" s="122"/>
      <c r="L52" s="122" t="s">
        <v>41</v>
      </c>
      <c r="M52" s="122" t="s">
        <v>149</v>
      </c>
      <c r="N52" s="241"/>
      <c r="O52" s="246"/>
      <c r="P52" s="22" t="s">
        <v>167</v>
      </c>
      <c r="Q52" s="122"/>
      <c r="R52" s="122" t="s">
        <v>819</v>
      </c>
      <c r="S52" s="122" t="s">
        <v>820</v>
      </c>
      <c r="T52" s="372" t="s">
        <v>821</v>
      </c>
      <c r="U52" s="123" t="s">
        <v>822</v>
      </c>
      <c r="V52" s="123">
        <v>28395</v>
      </c>
      <c r="W52" s="127" t="s">
        <v>823</v>
      </c>
      <c r="X52" s="127" t="s">
        <v>178</v>
      </c>
      <c r="Y52" s="127" t="s">
        <v>162</v>
      </c>
      <c r="Z52" s="127" t="s">
        <v>157</v>
      </c>
      <c r="AA52" s="122">
        <v>15</v>
      </c>
      <c r="AB52" s="123">
        <v>41200</v>
      </c>
      <c r="AC52" s="305">
        <v>41334</v>
      </c>
      <c r="AD52" s="123"/>
      <c r="AE52" s="20" t="s">
        <v>824</v>
      </c>
      <c r="AF52" s="130"/>
      <c r="AG52" s="130"/>
      <c r="AH52" s="122">
        <f t="shared" si="5"/>
        <v>1</v>
      </c>
      <c r="AI52" s="18" t="s">
        <v>160</v>
      </c>
      <c r="AJ52" s="20"/>
      <c r="AK52" s="20"/>
      <c r="AL52" s="20" t="s">
        <v>149</v>
      </c>
      <c r="AM52" s="20"/>
      <c r="AN52" s="20"/>
      <c r="AO52" s="20" t="s">
        <v>163</v>
      </c>
      <c r="AP52" s="20" t="s">
        <v>825</v>
      </c>
      <c r="AQ52" s="20" t="s">
        <v>825</v>
      </c>
      <c r="AR52" s="20" t="s">
        <v>162</v>
      </c>
      <c r="AS52" s="20"/>
      <c r="AT52" s="442" t="s">
        <v>297</v>
      </c>
      <c r="AU52" s="122" t="s">
        <v>826</v>
      </c>
      <c r="AV52" s="123"/>
      <c r="AW52" s="124">
        <v>41334</v>
      </c>
      <c r="AX52" s="124">
        <v>41579</v>
      </c>
      <c r="AY52" s="124" t="s">
        <v>149</v>
      </c>
      <c r="AZ52" s="124"/>
      <c r="BA52" s="124"/>
      <c r="BB52" s="124"/>
      <c r="BC52" s="125" t="s">
        <v>827</v>
      </c>
      <c r="BD52" s="124">
        <v>42217</v>
      </c>
      <c r="BE52" s="124" t="s">
        <v>149</v>
      </c>
      <c r="BF52" s="124">
        <v>42428</v>
      </c>
      <c r="BG52" s="124" t="s">
        <v>149</v>
      </c>
      <c r="BH52" s="123"/>
      <c r="BI52" s="123"/>
      <c r="BJ52" s="123"/>
      <c r="BK52" s="126">
        <v>43069</v>
      </c>
      <c r="BL52" s="122" t="s">
        <v>17</v>
      </c>
      <c r="BM52" s="242">
        <f t="shared" si="11"/>
        <v>57</v>
      </c>
      <c r="BN52" s="122">
        <f t="shared" si="10"/>
        <v>49</v>
      </c>
      <c r="BO52" s="127" t="s">
        <v>827</v>
      </c>
      <c r="BP52" s="122">
        <v>0</v>
      </c>
      <c r="BQ52" s="122">
        <v>3</v>
      </c>
      <c r="BR52" s="122">
        <v>3</v>
      </c>
      <c r="BS52" s="122">
        <v>2</v>
      </c>
      <c r="BT52" s="122">
        <v>0</v>
      </c>
      <c r="BU52" s="122">
        <v>0</v>
      </c>
      <c r="BV52" s="122">
        <v>0</v>
      </c>
      <c r="BW52" s="122" t="s">
        <v>162</v>
      </c>
      <c r="BX52" s="122">
        <v>0</v>
      </c>
      <c r="BY52" s="122"/>
      <c r="BZ52" s="128"/>
      <c r="CA52" s="128"/>
      <c r="CB52" s="122"/>
      <c r="CC52" s="122" t="s">
        <v>162</v>
      </c>
      <c r="CD52" s="122"/>
      <c r="CE52" s="122"/>
      <c r="CF52" s="407" t="s">
        <v>167</v>
      </c>
      <c r="CG52" s="122" t="s">
        <v>167</v>
      </c>
      <c r="CH52" s="122"/>
      <c r="CI52" s="122" t="s">
        <v>542</v>
      </c>
    </row>
    <row r="53" spans="1:100" ht="25" hidden="1" customHeight="1" x14ac:dyDescent="0.35">
      <c r="A53" s="122">
        <v>53</v>
      </c>
      <c r="B53" s="122" t="s">
        <v>828</v>
      </c>
      <c r="C53" s="122" t="s">
        <v>829</v>
      </c>
      <c r="D53" s="122" t="s">
        <v>830</v>
      </c>
      <c r="E53" s="122" t="s">
        <v>831</v>
      </c>
      <c r="F53" s="122" t="s">
        <v>24</v>
      </c>
      <c r="G53" s="122">
        <v>3</v>
      </c>
      <c r="H53" s="122" t="s">
        <v>51</v>
      </c>
      <c r="I53" s="122" t="s">
        <v>30</v>
      </c>
      <c r="J53" s="122" t="s">
        <v>832</v>
      </c>
      <c r="K53" s="122" t="s">
        <v>833</v>
      </c>
      <c r="L53" s="122" t="s">
        <v>30</v>
      </c>
      <c r="M53" s="122" t="s">
        <v>149</v>
      </c>
      <c r="N53" s="241">
        <v>95534</v>
      </c>
      <c r="O53" s="246" t="s">
        <v>150</v>
      </c>
      <c r="P53" s="22" t="s">
        <v>150</v>
      </c>
      <c r="Q53" s="122" t="s">
        <v>150</v>
      </c>
      <c r="R53" s="424" t="s">
        <v>834</v>
      </c>
      <c r="S53" s="122" t="s">
        <v>835</v>
      </c>
      <c r="T53" s="372" t="s">
        <v>836</v>
      </c>
      <c r="U53" s="123" t="s">
        <v>837</v>
      </c>
      <c r="V53" s="123">
        <v>28708</v>
      </c>
      <c r="W53" s="127" t="s">
        <v>838</v>
      </c>
      <c r="X53" s="127" t="s">
        <v>810</v>
      </c>
      <c r="Y53" s="127" t="s">
        <v>156</v>
      </c>
      <c r="Z53" s="127" t="s">
        <v>157</v>
      </c>
      <c r="AA53" s="122">
        <v>14.5</v>
      </c>
      <c r="AB53" s="123">
        <v>41004</v>
      </c>
      <c r="AC53" s="305">
        <v>41334</v>
      </c>
      <c r="AD53" s="123"/>
      <c r="AE53" s="20" t="s">
        <v>839</v>
      </c>
      <c r="AF53" s="130"/>
      <c r="AG53" s="130"/>
      <c r="AH53" s="122">
        <f t="shared" si="5"/>
        <v>1</v>
      </c>
      <c r="AI53" s="18" t="s">
        <v>160</v>
      </c>
      <c r="AJ53" s="130"/>
      <c r="AK53" s="130"/>
      <c r="AL53" s="130" t="s">
        <v>149</v>
      </c>
      <c r="AM53" s="130"/>
      <c r="AN53" s="130"/>
      <c r="AO53" s="130" t="s">
        <v>163</v>
      </c>
      <c r="AP53" s="130" t="s">
        <v>202</v>
      </c>
      <c r="AQ53" s="130" t="s">
        <v>249</v>
      </c>
      <c r="AR53" s="130" t="s">
        <v>149</v>
      </c>
      <c r="AS53" s="130"/>
      <c r="AT53" s="444" t="s">
        <v>327</v>
      </c>
      <c r="AU53" s="122" t="s">
        <v>840</v>
      </c>
      <c r="AV53" s="123"/>
      <c r="AW53" s="124">
        <v>41334</v>
      </c>
      <c r="AX53" s="124">
        <v>41579</v>
      </c>
      <c r="AY53" s="124" t="s">
        <v>149</v>
      </c>
      <c r="AZ53" s="124"/>
      <c r="BA53" s="124"/>
      <c r="BB53" s="124"/>
      <c r="BC53" s="125"/>
      <c r="BD53" s="124">
        <v>42217</v>
      </c>
      <c r="BE53" s="124" t="s">
        <v>149</v>
      </c>
      <c r="BF53" s="124">
        <v>42794</v>
      </c>
      <c r="BG53" s="124" t="s">
        <v>162</v>
      </c>
      <c r="BH53" s="123"/>
      <c r="BI53" s="123"/>
      <c r="BJ53" s="123"/>
      <c r="BK53" s="126">
        <v>42978</v>
      </c>
      <c r="BL53" s="122" t="s">
        <v>17</v>
      </c>
      <c r="BM53" s="242">
        <f t="shared" si="11"/>
        <v>54</v>
      </c>
      <c r="BN53" s="122">
        <f t="shared" si="10"/>
        <v>46</v>
      </c>
      <c r="BO53" s="122"/>
      <c r="BP53" s="122">
        <v>0</v>
      </c>
      <c r="BQ53" s="122">
        <v>3</v>
      </c>
      <c r="BR53" s="122">
        <v>4</v>
      </c>
      <c r="BS53" s="122">
        <v>2</v>
      </c>
      <c r="BT53" s="122">
        <v>0</v>
      </c>
      <c r="BU53" s="122">
        <v>0</v>
      </c>
      <c r="BV53" s="122">
        <v>0</v>
      </c>
      <c r="BW53" s="122" t="s">
        <v>162</v>
      </c>
      <c r="BX53" s="122">
        <v>0</v>
      </c>
      <c r="BY53" s="122"/>
      <c r="BZ53" s="128"/>
      <c r="CA53" s="128"/>
      <c r="CB53" s="122"/>
      <c r="CC53" s="122" t="s">
        <v>162</v>
      </c>
      <c r="CD53" s="122"/>
      <c r="CE53" s="122"/>
      <c r="CF53" s="407"/>
      <c r="CG53" s="122">
        <v>1</v>
      </c>
      <c r="CH53" s="122"/>
      <c r="CI53" s="122" t="s">
        <v>572</v>
      </c>
    </row>
    <row r="54" spans="1:100" ht="25" hidden="1" customHeight="1" x14ac:dyDescent="0.35">
      <c r="A54" s="122">
        <v>54</v>
      </c>
      <c r="B54" s="122" t="s">
        <v>841</v>
      </c>
      <c r="C54" s="122" t="s">
        <v>842</v>
      </c>
      <c r="D54" s="122" t="s">
        <v>843</v>
      </c>
      <c r="E54" s="122" t="s">
        <v>844</v>
      </c>
      <c r="F54" s="122" t="s">
        <v>24</v>
      </c>
      <c r="G54" s="122">
        <v>3</v>
      </c>
      <c r="H54" s="122" t="s">
        <v>50</v>
      </c>
      <c r="I54" s="122" t="s">
        <v>44</v>
      </c>
      <c r="J54" s="122" t="s">
        <v>804</v>
      </c>
      <c r="K54" s="122" t="s">
        <v>845</v>
      </c>
      <c r="L54" s="122" t="s">
        <v>42</v>
      </c>
      <c r="M54" s="122" t="s">
        <v>149</v>
      </c>
      <c r="N54" s="241"/>
      <c r="O54" s="246"/>
      <c r="P54" s="22" t="s">
        <v>150</v>
      </c>
      <c r="Q54" s="122"/>
      <c r="R54" s="424" t="s">
        <v>846</v>
      </c>
      <c r="S54" s="122" t="s">
        <v>847</v>
      </c>
      <c r="T54" s="372" t="s">
        <v>848</v>
      </c>
      <c r="U54" s="123" t="s">
        <v>849</v>
      </c>
      <c r="V54" s="123">
        <v>29697</v>
      </c>
      <c r="W54" s="127" t="s">
        <v>850</v>
      </c>
      <c r="X54" s="127" t="s">
        <v>178</v>
      </c>
      <c r="Y54" s="127" t="s">
        <v>156</v>
      </c>
      <c r="Z54" s="127" t="s">
        <v>157</v>
      </c>
      <c r="AA54" s="122">
        <v>10.5</v>
      </c>
      <c r="AB54" s="123">
        <v>40848</v>
      </c>
      <c r="AC54" s="305">
        <v>41334</v>
      </c>
      <c r="AD54" s="123"/>
      <c r="AE54" s="20" t="s">
        <v>513</v>
      </c>
      <c r="AF54" s="130"/>
      <c r="AG54" s="130"/>
      <c r="AH54" s="122">
        <f t="shared" si="5"/>
        <v>1</v>
      </c>
      <c r="AI54" s="18" t="s">
        <v>160</v>
      </c>
      <c r="AJ54" s="130"/>
      <c r="AK54" s="130"/>
      <c r="AL54" s="130" t="s">
        <v>149</v>
      </c>
      <c r="AM54" s="130"/>
      <c r="AN54" s="130"/>
      <c r="AO54" s="130" t="s">
        <v>163</v>
      </c>
      <c r="AP54" s="130" t="s">
        <v>851</v>
      </c>
      <c r="AQ54" s="130" t="s">
        <v>202</v>
      </c>
      <c r="AR54" s="130" t="s">
        <v>149</v>
      </c>
      <c r="AS54" s="130"/>
      <c r="AT54" s="444" t="s">
        <v>297</v>
      </c>
      <c r="AU54" s="122" t="s">
        <v>852</v>
      </c>
      <c r="AV54" s="123"/>
      <c r="AW54" s="124">
        <v>41334</v>
      </c>
      <c r="AX54" s="124">
        <v>41579</v>
      </c>
      <c r="AY54" s="124" t="s">
        <v>149</v>
      </c>
      <c r="AZ54" s="124"/>
      <c r="BA54" s="124"/>
      <c r="BB54" s="124"/>
      <c r="BC54" s="125"/>
      <c r="BD54" s="124">
        <v>42217</v>
      </c>
      <c r="BE54" s="124" t="s">
        <v>149</v>
      </c>
      <c r="BF54" s="124">
        <v>42428</v>
      </c>
      <c r="BG54" s="124" t="s">
        <v>149</v>
      </c>
      <c r="BH54" s="123"/>
      <c r="BI54" s="123"/>
      <c r="BJ54" s="123"/>
      <c r="BK54" s="126">
        <v>42173</v>
      </c>
      <c r="BL54" s="122" t="s">
        <v>17</v>
      </c>
      <c r="BM54" s="242">
        <f t="shared" si="11"/>
        <v>28</v>
      </c>
      <c r="BN54" s="122">
        <f t="shared" si="10"/>
        <v>20</v>
      </c>
      <c r="BO54" s="122"/>
      <c r="BP54" s="122">
        <v>1</v>
      </c>
      <c r="BQ54" s="122">
        <v>1</v>
      </c>
      <c r="BR54" s="122">
        <v>15</v>
      </c>
      <c r="BS54" s="122">
        <v>2</v>
      </c>
      <c r="BT54" s="122">
        <v>0</v>
      </c>
      <c r="BU54" s="122">
        <v>2</v>
      </c>
      <c r="BV54" s="122">
        <v>0</v>
      </c>
      <c r="BW54" s="122" t="s">
        <v>162</v>
      </c>
      <c r="BX54" s="122">
        <v>0</v>
      </c>
      <c r="BY54" s="122"/>
      <c r="BZ54" s="128"/>
      <c r="CA54" s="128"/>
      <c r="CB54" s="122"/>
      <c r="CC54" s="122" t="s">
        <v>162</v>
      </c>
      <c r="CD54" s="122"/>
      <c r="CE54" s="122"/>
      <c r="CF54" s="407" t="s">
        <v>167</v>
      </c>
      <c r="CG54" s="122" t="s">
        <v>167</v>
      </c>
      <c r="CH54" s="122"/>
      <c r="CI54" s="122" t="s">
        <v>814</v>
      </c>
    </row>
    <row r="55" spans="1:100" ht="25" hidden="1" customHeight="1" x14ac:dyDescent="0.35">
      <c r="A55" s="122">
        <v>55</v>
      </c>
      <c r="B55" s="122" t="s">
        <v>853</v>
      </c>
      <c r="C55" s="122" t="s">
        <v>854</v>
      </c>
      <c r="D55" s="122" t="s">
        <v>855</v>
      </c>
      <c r="E55" s="122" t="s">
        <v>856</v>
      </c>
      <c r="F55" s="122" t="s">
        <v>25</v>
      </c>
      <c r="G55" s="122">
        <v>3</v>
      </c>
      <c r="H55" s="122" t="s">
        <v>49</v>
      </c>
      <c r="I55" s="122" t="s">
        <v>35</v>
      </c>
      <c r="J55" s="122" t="s">
        <v>857</v>
      </c>
      <c r="K55" s="122" t="s">
        <v>858</v>
      </c>
      <c r="L55" s="122" t="s">
        <v>35</v>
      </c>
      <c r="M55" s="122" t="s">
        <v>149</v>
      </c>
      <c r="N55" s="122" t="s">
        <v>859</v>
      </c>
      <c r="O55" s="243" t="s">
        <v>150</v>
      </c>
      <c r="P55" s="244" t="s">
        <v>860</v>
      </c>
      <c r="Q55" s="122"/>
      <c r="R55" s="122" t="s">
        <v>861</v>
      </c>
      <c r="S55" s="122" t="s">
        <v>862</v>
      </c>
      <c r="T55" s="372" t="s">
        <v>863</v>
      </c>
      <c r="U55" s="123" t="s">
        <v>864</v>
      </c>
      <c r="V55" s="123">
        <v>26750</v>
      </c>
      <c r="W55" s="127" t="s">
        <v>865</v>
      </c>
      <c r="X55" s="127" t="s">
        <v>178</v>
      </c>
      <c r="Y55" s="127" t="s">
        <v>162</v>
      </c>
      <c r="Z55" s="127" t="s">
        <v>157</v>
      </c>
      <c r="AA55" s="122">
        <v>15</v>
      </c>
      <c r="AB55" s="123">
        <v>41153</v>
      </c>
      <c r="AC55" s="305">
        <v>41334</v>
      </c>
      <c r="AD55" s="123"/>
      <c r="AE55" s="21" t="s">
        <v>866</v>
      </c>
      <c r="AF55" s="23" t="s">
        <v>867</v>
      </c>
      <c r="AG55" s="122"/>
      <c r="AH55" s="122">
        <f t="shared" si="5"/>
        <v>2</v>
      </c>
      <c r="AI55" s="18" t="s">
        <v>160</v>
      </c>
      <c r="AJ55" s="18" t="s">
        <v>160</v>
      </c>
      <c r="AK55" s="122"/>
      <c r="AL55" s="122" t="s">
        <v>149</v>
      </c>
      <c r="AM55" s="122" t="s">
        <v>149</v>
      </c>
      <c r="AN55" s="122"/>
      <c r="AO55" s="122" t="s">
        <v>163</v>
      </c>
      <c r="AP55" s="122" t="s">
        <v>202</v>
      </c>
      <c r="AQ55" s="122"/>
      <c r="AR55" s="122"/>
      <c r="AS55" s="122"/>
      <c r="AT55" s="17" t="s">
        <v>203</v>
      </c>
      <c r="AU55" s="122" t="s">
        <v>868</v>
      </c>
      <c r="AV55" s="123"/>
      <c r="AW55" s="124">
        <v>41334</v>
      </c>
      <c r="AX55" s="124">
        <v>41579</v>
      </c>
      <c r="AY55" s="124" t="s">
        <v>149</v>
      </c>
      <c r="AZ55" s="124"/>
      <c r="BA55" s="124"/>
      <c r="BB55" s="124"/>
      <c r="BC55" s="125"/>
      <c r="BD55" s="124">
        <v>42585</v>
      </c>
      <c r="BE55" s="124" t="s">
        <v>162</v>
      </c>
      <c r="BF55" s="124">
        <v>42793</v>
      </c>
      <c r="BG55" s="124" t="s">
        <v>162</v>
      </c>
      <c r="BH55" s="123"/>
      <c r="BI55" s="123"/>
      <c r="BJ55" s="123"/>
      <c r="BK55" s="126"/>
      <c r="BL55" s="131" t="s">
        <v>18</v>
      </c>
      <c r="BM55" s="242"/>
      <c r="BN55" s="122"/>
      <c r="BO55" s="122"/>
      <c r="BP55" s="122">
        <v>0</v>
      </c>
      <c r="BQ55" s="122">
        <v>7</v>
      </c>
      <c r="BR55" s="122">
        <v>0</v>
      </c>
      <c r="BS55" s="122">
        <v>0</v>
      </c>
      <c r="BT55" s="122">
        <v>0</v>
      </c>
      <c r="BU55" s="122">
        <v>0</v>
      </c>
      <c r="BV55" s="122">
        <v>0</v>
      </c>
      <c r="BW55" s="122" t="s">
        <v>162</v>
      </c>
      <c r="BX55" s="122">
        <v>0</v>
      </c>
      <c r="BY55" s="122"/>
      <c r="BZ55" s="128"/>
      <c r="CA55" s="128"/>
      <c r="CB55" s="122"/>
      <c r="CC55" s="122" t="s">
        <v>162</v>
      </c>
      <c r="CD55" s="122"/>
      <c r="CE55" s="122"/>
      <c r="CF55" s="407">
        <v>3</v>
      </c>
      <c r="CG55" s="122" t="s">
        <v>167</v>
      </c>
      <c r="CH55" s="122"/>
      <c r="CI55" s="122" t="s">
        <v>814</v>
      </c>
    </row>
    <row r="56" spans="1:100" ht="25" hidden="1" customHeight="1" x14ac:dyDescent="0.35">
      <c r="A56" s="122">
        <v>56</v>
      </c>
      <c r="B56" s="122" t="s">
        <v>869</v>
      </c>
      <c r="C56" s="122" t="s">
        <v>870</v>
      </c>
      <c r="D56" s="122" t="s">
        <v>871</v>
      </c>
      <c r="E56" s="122" t="s">
        <v>872</v>
      </c>
      <c r="F56" s="122" t="s">
        <v>25</v>
      </c>
      <c r="G56" s="122">
        <v>3</v>
      </c>
      <c r="H56" s="122" t="s">
        <v>55</v>
      </c>
      <c r="I56" s="122" t="s">
        <v>43</v>
      </c>
      <c r="J56" s="122" t="s">
        <v>606</v>
      </c>
      <c r="K56" s="122" t="s">
        <v>873</v>
      </c>
      <c r="L56" s="122" t="s">
        <v>43</v>
      </c>
      <c r="M56" s="122" t="s">
        <v>149</v>
      </c>
      <c r="N56" s="241">
        <v>705854</v>
      </c>
      <c r="O56" s="246"/>
      <c r="P56" s="22" t="s">
        <v>150</v>
      </c>
      <c r="Q56" s="122"/>
      <c r="R56" s="122" t="s">
        <v>874</v>
      </c>
      <c r="S56" s="132" t="s">
        <v>875</v>
      </c>
      <c r="T56" s="373">
        <v>113585404</v>
      </c>
      <c r="U56" s="123" t="s">
        <v>876</v>
      </c>
      <c r="V56" s="123">
        <v>29258</v>
      </c>
      <c r="W56" s="127" t="s">
        <v>877</v>
      </c>
      <c r="X56" s="127" t="s">
        <v>178</v>
      </c>
      <c r="Y56" s="127" t="s">
        <v>162</v>
      </c>
      <c r="Z56" s="127" t="s">
        <v>157</v>
      </c>
      <c r="AA56" s="122">
        <v>8.5</v>
      </c>
      <c r="AB56" s="123">
        <v>41548</v>
      </c>
      <c r="AC56" s="305">
        <v>41334</v>
      </c>
      <c r="AD56" s="123"/>
      <c r="AE56" s="20" t="s">
        <v>878</v>
      </c>
      <c r="AF56" s="130"/>
      <c r="AG56" s="130"/>
      <c r="AH56" s="122">
        <f t="shared" si="5"/>
        <v>1</v>
      </c>
      <c r="AI56" s="20" t="s">
        <v>281</v>
      </c>
      <c r="AJ56" s="130"/>
      <c r="AK56" s="130"/>
      <c r="AL56" s="130" t="s">
        <v>162</v>
      </c>
      <c r="AM56" s="130"/>
      <c r="AN56" s="130"/>
      <c r="AO56" s="130" t="s">
        <v>201</v>
      </c>
      <c r="AP56" s="130" t="s">
        <v>879</v>
      </c>
      <c r="AQ56" s="130" t="s">
        <v>880</v>
      </c>
      <c r="AR56" s="130" t="s">
        <v>149</v>
      </c>
      <c r="AS56" s="130"/>
      <c r="AT56" s="444" t="s">
        <v>881</v>
      </c>
      <c r="AU56" s="122" t="s">
        <v>882</v>
      </c>
      <c r="AV56" s="123"/>
      <c r="AW56" s="124">
        <v>41334</v>
      </c>
      <c r="AX56" s="124">
        <v>41579</v>
      </c>
      <c r="AY56" s="124" t="s">
        <v>149</v>
      </c>
      <c r="AZ56" s="124"/>
      <c r="BA56" s="124"/>
      <c r="BB56" s="124"/>
      <c r="BC56" s="125" t="s">
        <v>883</v>
      </c>
      <c r="BD56" s="124">
        <v>42217</v>
      </c>
      <c r="BE56" s="124" t="s">
        <v>149</v>
      </c>
      <c r="BF56" s="124">
        <v>42428</v>
      </c>
      <c r="BG56" s="124" t="s">
        <v>149</v>
      </c>
      <c r="BH56" s="123"/>
      <c r="BI56" s="123"/>
      <c r="BJ56" s="123"/>
      <c r="BK56" s="126">
        <v>43291</v>
      </c>
      <c r="BL56" s="122" t="s">
        <v>17</v>
      </c>
      <c r="BM56" s="242">
        <f>DATEDIF(AW56,BK56, "M")+1</f>
        <v>65</v>
      </c>
      <c r="BN56" s="122">
        <f>DATEDIF(AX56,BK56, "M")+1</f>
        <v>57</v>
      </c>
      <c r="BO56" s="127" t="s">
        <v>883</v>
      </c>
      <c r="BP56" s="122">
        <v>0</v>
      </c>
      <c r="BQ56" s="122">
        <v>5</v>
      </c>
      <c r="BR56" s="122">
        <v>31</v>
      </c>
      <c r="BS56" s="122">
        <v>1</v>
      </c>
      <c r="BT56" s="122">
        <v>0</v>
      </c>
      <c r="BU56" s="122">
        <v>0</v>
      </c>
      <c r="BV56" s="122">
        <v>0</v>
      </c>
      <c r="BW56" s="122" t="s">
        <v>162</v>
      </c>
      <c r="BX56" s="122">
        <v>0</v>
      </c>
      <c r="BY56" s="122"/>
      <c r="BZ56" s="128"/>
      <c r="CA56" s="128"/>
      <c r="CB56" s="122"/>
      <c r="CC56" s="122" t="s">
        <v>162</v>
      </c>
      <c r="CD56" s="122"/>
      <c r="CE56" s="122"/>
      <c r="CF56" s="407">
        <v>1</v>
      </c>
      <c r="CG56" s="122">
        <v>2</v>
      </c>
      <c r="CH56" s="122"/>
      <c r="CI56" s="122" t="s">
        <v>504</v>
      </c>
    </row>
    <row r="57" spans="1:100" ht="25" hidden="1" customHeight="1" x14ac:dyDescent="0.35">
      <c r="A57" s="122">
        <v>57</v>
      </c>
      <c r="B57" s="122" t="s">
        <v>884</v>
      </c>
      <c r="C57" s="122" t="s">
        <v>830</v>
      </c>
      <c r="D57" s="122"/>
      <c r="E57" s="122" t="s">
        <v>885</v>
      </c>
      <c r="F57" s="122" t="s">
        <v>24</v>
      </c>
      <c r="G57" s="122">
        <v>3</v>
      </c>
      <c r="H57" s="122" t="s">
        <v>52</v>
      </c>
      <c r="I57" s="122" t="s">
        <v>41</v>
      </c>
      <c r="J57" s="122" t="s">
        <v>361</v>
      </c>
      <c r="K57" s="122"/>
      <c r="L57" s="122" t="s">
        <v>35</v>
      </c>
      <c r="M57" s="122" t="s">
        <v>162</v>
      </c>
      <c r="N57" s="122" t="s">
        <v>886</v>
      </c>
      <c r="O57" s="243" t="s">
        <v>150</v>
      </c>
      <c r="P57" s="244" t="s">
        <v>150</v>
      </c>
      <c r="Q57" s="122"/>
      <c r="R57" s="122" t="s">
        <v>887</v>
      </c>
      <c r="S57" s="127" t="s">
        <v>888</v>
      </c>
      <c r="T57" s="372" t="s">
        <v>889</v>
      </c>
      <c r="U57" s="123" t="s">
        <v>890</v>
      </c>
      <c r="V57" s="123">
        <v>27997</v>
      </c>
      <c r="W57" s="127" t="s">
        <v>891</v>
      </c>
      <c r="X57" s="127" t="s">
        <v>178</v>
      </c>
      <c r="Y57" s="127" t="s">
        <v>162</v>
      </c>
      <c r="Z57" s="127" t="s">
        <v>157</v>
      </c>
      <c r="AA57" s="122">
        <v>17.5</v>
      </c>
      <c r="AB57" s="123">
        <v>41360</v>
      </c>
      <c r="AC57" s="305">
        <v>41334</v>
      </c>
      <c r="AD57" s="123"/>
      <c r="AE57" s="122" t="s">
        <v>892</v>
      </c>
      <c r="AF57" s="122" t="s">
        <v>893</v>
      </c>
      <c r="AG57" s="122"/>
      <c r="AH57" s="122">
        <f t="shared" si="5"/>
        <v>2</v>
      </c>
      <c r="AI57" s="127" t="s">
        <v>161</v>
      </c>
      <c r="AJ57" s="122"/>
      <c r="AK57" s="122"/>
      <c r="AL57" s="122" t="s">
        <v>149</v>
      </c>
      <c r="AM57" s="122"/>
      <c r="AN57" s="122"/>
      <c r="AO57" s="122" t="s">
        <v>163</v>
      </c>
      <c r="AP57" s="122" t="s">
        <v>180</v>
      </c>
      <c r="AQ57" s="122" t="s">
        <v>180</v>
      </c>
      <c r="AR57" s="122" t="s">
        <v>162</v>
      </c>
      <c r="AS57" s="122"/>
      <c r="AT57" s="17" t="s">
        <v>218</v>
      </c>
      <c r="AU57" s="122"/>
      <c r="AV57" s="123"/>
      <c r="AW57" s="124">
        <v>41334</v>
      </c>
      <c r="AX57" s="124">
        <v>41579</v>
      </c>
      <c r="AY57" s="124" t="s">
        <v>149</v>
      </c>
      <c r="AZ57" s="124">
        <v>42860</v>
      </c>
      <c r="BA57" s="124">
        <v>42860</v>
      </c>
      <c r="BB57" s="124"/>
      <c r="BC57" s="125" t="s">
        <v>894</v>
      </c>
      <c r="BD57" s="124">
        <v>42948</v>
      </c>
      <c r="BE57" s="124" t="s">
        <v>162</v>
      </c>
      <c r="BF57" s="124">
        <v>43164</v>
      </c>
      <c r="BG57" s="124" t="s">
        <v>162</v>
      </c>
      <c r="BH57" s="123"/>
      <c r="BI57" s="123"/>
      <c r="BJ57" s="123"/>
      <c r="BK57" s="126"/>
      <c r="BL57" s="131" t="s">
        <v>18</v>
      </c>
      <c r="BM57" s="242"/>
      <c r="BN57" s="122"/>
      <c r="BO57" s="122"/>
      <c r="BP57" s="122">
        <v>0</v>
      </c>
      <c r="BQ57" s="122">
        <v>0</v>
      </c>
      <c r="BR57" s="122">
        <v>0</v>
      </c>
      <c r="BS57" s="122">
        <v>0</v>
      </c>
      <c r="BT57" s="122">
        <v>0</v>
      </c>
      <c r="BU57" s="122">
        <v>0</v>
      </c>
      <c r="BV57" s="122">
        <v>0</v>
      </c>
      <c r="BW57" s="122" t="s">
        <v>162</v>
      </c>
      <c r="BX57" s="122">
        <v>0</v>
      </c>
      <c r="BY57" s="122"/>
      <c r="BZ57" s="128"/>
      <c r="CA57" s="128"/>
      <c r="CB57" s="122"/>
      <c r="CC57" s="122" t="s">
        <v>162</v>
      </c>
      <c r="CD57" s="122"/>
      <c r="CE57" s="122"/>
      <c r="CF57" s="407">
        <v>4</v>
      </c>
      <c r="CG57" s="122">
        <v>5</v>
      </c>
      <c r="CH57" s="122"/>
      <c r="CI57" s="122" t="s">
        <v>504</v>
      </c>
    </row>
    <row r="58" spans="1:100" ht="25" hidden="1" customHeight="1" x14ac:dyDescent="0.35">
      <c r="A58" s="122">
        <v>58</v>
      </c>
      <c r="B58" s="122" t="s">
        <v>895</v>
      </c>
      <c r="C58" s="122" t="s">
        <v>896</v>
      </c>
      <c r="D58" s="122" t="s">
        <v>897</v>
      </c>
      <c r="E58" s="122" t="s">
        <v>898</v>
      </c>
      <c r="F58" s="122" t="s">
        <v>24</v>
      </c>
      <c r="G58" s="122">
        <v>3</v>
      </c>
      <c r="H58" s="122" t="s">
        <v>49</v>
      </c>
      <c r="I58" s="122" t="s">
        <v>35</v>
      </c>
      <c r="J58" s="122" t="s">
        <v>899</v>
      </c>
      <c r="K58" s="122" t="s">
        <v>534</v>
      </c>
      <c r="L58" s="122" t="s">
        <v>35</v>
      </c>
      <c r="M58" s="122" t="s">
        <v>149</v>
      </c>
      <c r="N58" s="241" t="s">
        <v>900</v>
      </c>
      <c r="O58" s="246" t="s">
        <v>150</v>
      </c>
      <c r="P58" s="22" t="s">
        <v>150</v>
      </c>
      <c r="Q58" s="122" t="s">
        <v>150</v>
      </c>
      <c r="R58" s="122" t="s">
        <v>901</v>
      </c>
      <c r="S58" s="127" t="s">
        <v>902</v>
      </c>
      <c r="T58" s="373" t="s">
        <v>903</v>
      </c>
      <c r="U58" s="247" t="s">
        <v>904</v>
      </c>
      <c r="V58" s="247">
        <v>26787</v>
      </c>
      <c r="W58" s="127" t="s">
        <v>905</v>
      </c>
      <c r="X58" s="127" t="s">
        <v>178</v>
      </c>
      <c r="Y58" s="127" t="s">
        <v>162</v>
      </c>
      <c r="Z58" s="127" t="s">
        <v>157</v>
      </c>
      <c r="AA58" s="122">
        <v>22.5</v>
      </c>
      <c r="AB58" s="123">
        <v>41130</v>
      </c>
      <c r="AC58" s="305">
        <v>41334</v>
      </c>
      <c r="AD58" s="123"/>
      <c r="AE58" s="20" t="s">
        <v>906</v>
      </c>
      <c r="AF58" s="20" t="s">
        <v>907</v>
      </c>
      <c r="AG58" s="133"/>
      <c r="AH58" s="122">
        <f t="shared" si="5"/>
        <v>2</v>
      </c>
      <c r="AI58" s="20" t="s">
        <v>160</v>
      </c>
      <c r="AJ58" s="133"/>
      <c r="AK58" s="133"/>
      <c r="AL58" s="133" t="s">
        <v>149</v>
      </c>
      <c r="AM58" s="133"/>
      <c r="AN58" s="133"/>
      <c r="AO58" s="133" t="s">
        <v>163</v>
      </c>
      <c r="AP58" s="133" t="s">
        <v>180</v>
      </c>
      <c r="AQ58" s="248" t="s">
        <v>249</v>
      </c>
      <c r="AR58" s="133" t="s">
        <v>149</v>
      </c>
      <c r="AS58" s="133"/>
      <c r="AT58" s="445" t="s">
        <v>203</v>
      </c>
      <c r="AU58" s="122" t="s">
        <v>908</v>
      </c>
      <c r="AV58" s="123"/>
      <c r="AW58" s="124">
        <v>41334</v>
      </c>
      <c r="AX58" s="124">
        <v>41579</v>
      </c>
      <c r="AY58" s="124" t="s">
        <v>149</v>
      </c>
      <c r="AZ58" s="124">
        <v>41802</v>
      </c>
      <c r="BA58" s="124"/>
      <c r="BB58" s="124">
        <v>41960</v>
      </c>
      <c r="BC58" s="125" t="s">
        <v>909</v>
      </c>
      <c r="BD58" s="124">
        <v>42217</v>
      </c>
      <c r="BE58" s="124" t="s">
        <v>149</v>
      </c>
      <c r="BF58" s="124">
        <v>42428</v>
      </c>
      <c r="BG58" s="124" t="s">
        <v>149</v>
      </c>
      <c r="BH58" s="123">
        <v>42522</v>
      </c>
      <c r="BI58" s="123">
        <v>42660</v>
      </c>
      <c r="BJ58" s="123">
        <v>42678</v>
      </c>
      <c r="BK58" s="126">
        <v>42678</v>
      </c>
      <c r="BL58" s="122" t="s">
        <v>17</v>
      </c>
      <c r="BM58" s="242">
        <f t="shared" ref="BM58:BM62" si="12">DATEDIF(AW58,BK58, "M")+1</f>
        <v>45</v>
      </c>
      <c r="BN58" s="122">
        <f t="shared" ref="BN58:BN62" si="13">DATEDIF(AX58,BK58, "M")+1</f>
        <v>37</v>
      </c>
      <c r="BO58" s="127" t="s">
        <v>909</v>
      </c>
      <c r="BP58" s="122">
        <v>0</v>
      </c>
      <c r="BQ58" s="122">
        <v>1</v>
      </c>
      <c r="BR58" s="122">
        <v>4</v>
      </c>
      <c r="BS58" s="122">
        <v>0</v>
      </c>
      <c r="BT58" s="122">
        <v>0</v>
      </c>
      <c r="BU58" s="122">
        <v>2</v>
      </c>
      <c r="BV58" s="122">
        <v>0</v>
      </c>
      <c r="BW58" s="122" t="s">
        <v>162</v>
      </c>
      <c r="BX58" s="122">
        <v>0</v>
      </c>
      <c r="BY58" s="122"/>
      <c r="BZ58" s="128"/>
      <c r="CA58" s="128"/>
      <c r="CB58" s="122"/>
      <c r="CC58" s="122" t="s">
        <v>162</v>
      </c>
      <c r="CD58" s="122"/>
      <c r="CE58" s="122"/>
      <c r="CF58" s="407">
        <v>3</v>
      </c>
      <c r="CG58" s="122">
        <v>3</v>
      </c>
      <c r="CH58" s="122"/>
      <c r="CI58" s="122" t="s">
        <v>542</v>
      </c>
    </row>
    <row r="59" spans="1:100" ht="25" hidden="1" customHeight="1" x14ac:dyDescent="0.35">
      <c r="A59" s="122">
        <v>59</v>
      </c>
      <c r="B59" s="122" t="s">
        <v>910</v>
      </c>
      <c r="C59" s="122" t="s">
        <v>911</v>
      </c>
      <c r="D59" s="122" t="s">
        <v>912</v>
      </c>
      <c r="E59" s="122" t="s">
        <v>913</v>
      </c>
      <c r="F59" s="122" t="s">
        <v>24</v>
      </c>
      <c r="G59" s="122">
        <v>3</v>
      </c>
      <c r="H59" s="122" t="s">
        <v>51</v>
      </c>
      <c r="I59" s="122" t="s">
        <v>37</v>
      </c>
      <c r="J59" s="122" t="s">
        <v>482</v>
      </c>
      <c r="K59" s="122"/>
      <c r="L59" s="122" t="s">
        <v>37</v>
      </c>
      <c r="M59" s="122" t="s">
        <v>149</v>
      </c>
      <c r="N59" s="241"/>
      <c r="O59" s="246" t="s">
        <v>150</v>
      </c>
      <c r="P59" s="22" t="s">
        <v>150</v>
      </c>
      <c r="Q59" s="122" t="s">
        <v>150</v>
      </c>
      <c r="R59" s="424" t="s">
        <v>914</v>
      </c>
      <c r="S59" s="122" t="s">
        <v>915</v>
      </c>
      <c r="T59" s="372" t="s">
        <v>916</v>
      </c>
      <c r="U59" s="123" t="s">
        <v>917</v>
      </c>
      <c r="V59" s="123">
        <v>26608</v>
      </c>
      <c r="W59" s="127" t="s">
        <v>918</v>
      </c>
      <c r="X59" s="127" t="s">
        <v>178</v>
      </c>
      <c r="Y59" s="127" t="s">
        <v>162</v>
      </c>
      <c r="Z59" s="127" t="s">
        <v>157</v>
      </c>
      <c r="AA59" s="122">
        <v>20</v>
      </c>
      <c r="AB59" s="123">
        <v>41178</v>
      </c>
      <c r="AC59" s="305">
        <v>41334</v>
      </c>
      <c r="AD59" s="123"/>
      <c r="AE59" s="20" t="s">
        <v>919</v>
      </c>
      <c r="AF59" s="130"/>
      <c r="AG59" s="130"/>
      <c r="AH59" s="122">
        <f t="shared" si="5"/>
        <v>1</v>
      </c>
      <c r="AI59" s="20" t="s">
        <v>160</v>
      </c>
      <c r="AJ59" s="130"/>
      <c r="AK59" s="130"/>
      <c r="AL59" s="130" t="s">
        <v>149</v>
      </c>
      <c r="AM59" s="130"/>
      <c r="AN59" s="130"/>
      <c r="AO59" s="130" t="s">
        <v>163</v>
      </c>
      <c r="AP59" s="130" t="s">
        <v>444</v>
      </c>
      <c r="AQ59" s="130" t="s">
        <v>249</v>
      </c>
      <c r="AR59" s="130" t="s">
        <v>149</v>
      </c>
      <c r="AS59" s="248" t="s">
        <v>920</v>
      </c>
      <c r="AT59" s="444" t="s">
        <v>284</v>
      </c>
      <c r="AU59" s="122" t="s">
        <v>921</v>
      </c>
      <c r="AV59" s="123"/>
      <c r="AW59" s="124">
        <v>41334</v>
      </c>
      <c r="AX59" s="124">
        <v>41579</v>
      </c>
      <c r="AY59" s="124" t="s">
        <v>149</v>
      </c>
      <c r="AZ59" s="124">
        <v>41506</v>
      </c>
      <c r="BA59" s="122"/>
      <c r="BB59" s="124">
        <v>43403</v>
      </c>
      <c r="BC59" s="125" t="s">
        <v>922</v>
      </c>
      <c r="BD59" s="124">
        <v>42217</v>
      </c>
      <c r="BE59" s="124" t="s">
        <v>149</v>
      </c>
      <c r="BF59" s="124">
        <v>42428</v>
      </c>
      <c r="BG59" s="124" t="s">
        <v>149</v>
      </c>
      <c r="BH59" s="123">
        <v>42205</v>
      </c>
      <c r="BI59" s="123">
        <v>42231</v>
      </c>
      <c r="BJ59" s="123">
        <v>42258</v>
      </c>
      <c r="BK59" s="126">
        <v>42350</v>
      </c>
      <c r="BL59" s="122" t="s">
        <v>17</v>
      </c>
      <c r="BM59" s="242">
        <f t="shared" si="12"/>
        <v>34</v>
      </c>
      <c r="BN59" s="122">
        <f t="shared" si="13"/>
        <v>26</v>
      </c>
      <c r="BO59" s="127" t="s">
        <v>922</v>
      </c>
      <c r="BP59" s="122">
        <v>3</v>
      </c>
      <c r="BQ59" s="122">
        <v>1</v>
      </c>
      <c r="BR59" s="122">
        <v>13</v>
      </c>
      <c r="BS59" s="122">
        <v>2</v>
      </c>
      <c r="BT59" s="122">
        <v>0</v>
      </c>
      <c r="BU59" s="122">
        <v>3</v>
      </c>
      <c r="BV59" s="122">
        <v>0</v>
      </c>
      <c r="BW59" s="122" t="s">
        <v>162</v>
      </c>
      <c r="BX59" s="122">
        <v>0</v>
      </c>
      <c r="BY59" s="122"/>
      <c r="BZ59" s="128"/>
      <c r="CA59" s="128"/>
      <c r="CB59" s="122"/>
      <c r="CC59" s="122" t="s">
        <v>162</v>
      </c>
      <c r="CD59" s="122"/>
      <c r="CE59" s="122"/>
      <c r="CF59" s="407">
        <v>2</v>
      </c>
      <c r="CG59" s="122">
        <v>3</v>
      </c>
      <c r="CH59" s="122"/>
      <c r="CI59" s="122" t="s">
        <v>542</v>
      </c>
    </row>
    <row r="60" spans="1:100" ht="25" hidden="1" customHeight="1" x14ac:dyDescent="0.35">
      <c r="A60" s="122">
        <v>60</v>
      </c>
      <c r="B60" s="122" t="s">
        <v>923</v>
      </c>
      <c r="C60" s="122" t="s">
        <v>924</v>
      </c>
      <c r="D60" s="122" t="s">
        <v>925</v>
      </c>
      <c r="E60" s="122" t="s">
        <v>926</v>
      </c>
      <c r="F60" s="122" t="s">
        <v>25</v>
      </c>
      <c r="G60" s="122">
        <v>3</v>
      </c>
      <c r="H60" s="122" t="s">
        <v>49</v>
      </c>
      <c r="I60" s="122" t="s">
        <v>35</v>
      </c>
      <c r="J60" s="122" t="s">
        <v>482</v>
      </c>
      <c r="K60" s="122" t="s">
        <v>927</v>
      </c>
      <c r="L60" s="122" t="s">
        <v>40</v>
      </c>
      <c r="M60" s="122" t="s">
        <v>162</v>
      </c>
      <c r="N60" s="241" t="s">
        <v>928</v>
      </c>
      <c r="O60" s="246" t="s">
        <v>150</v>
      </c>
      <c r="P60" s="22" t="s">
        <v>150</v>
      </c>
      <c r="Q60" s="122" t="s">
        <v>150</v>
      </c>
      <c r="R60" s="424" t="s">
        <v>929</v>
      </c>
      <c r="S60" s="122" t="s">
        <v>930</v>
      </c>
      <c r="T60" s="372" t="s">
        <v>931</v>
      </c>
      <c r="U60" s="123" t="s">
        <v>932</v>
      </c>
      <c r="V60" s="123">
        <v>28293</v>
      </c>
      <c r="W60" s="127" t="s">
        <v>933</v>
      </c>
      <c r="X60" s="127" t="s">
        <v>178</v>
      </c>
      <c r="Y60" s="127" t="s">
        <v>162</v>
      </c>
      <c r="Z60" s="127" t="s">
        <v>157</v>
      </c>
      <c r="AA60" s="122">
        <v>3.5</v>
      </c>
      <c r="AB60" s="123">
        <v>41432</v>
      </c>
      <c r="AC60" s="305">
        <v>41334</v>
      </c>
      <c r="AD60" s="123"/>
      <c r="AE60" s="20" t="s">
        <v>934</v>
      </c>
      <c r="AF60" s="130"/>
      <c r="AG60" s="130"/>
      <c r="AH60" s="122">
        <f t="shared" si="5"/>
        <v>1</v>
      </c>
      <c r="AI60" s="20" t="s">
        <v>160</v>
      </c>
      <c r="AJ60" s="130"/>
      <c r="AK60" s="130"/>
      <c r="AL60" s="130" t="s">
        <v>149</v>
      </c>
      <c r="AM60" s="130"/>
      <c r="AN60" s="130"/>
      <c r="AO60" s="130" t="s">
        <v>163</v>
      </c>
      <c r="AP60" s="130" t="s">
        <v>180</v>
      </c>
      <c r="AQ60" s="130" t="s">
        <v>202</v>
      </c>
      <c r="AR60" s="130" t="s">
        <v>149</v>
      </c>
      <c r="AS60" s="248" t="s">
        <v>935</v>
      </c>
      <c r="AT60" s="444" t="s">
        <v>203</v>
      </c>
      <c r="AU60" s="122" t="s">
        <v>936</v>
      </c>
      <c r="AV60" s="123"/>
      <c r="AW60" s="124">
        <v>41334</v>
      </c>
      <c r="AX60" s="124">
        <v>41579</v>
      </c>
      <c r="AY60" s="124" t="s">
        <v>149</v>
      </c>
      <c r="AZ60" s="124"/>
      <c r="BA60" s="124"/>
      <c r="BB60" s="124"/>
      <c r="BC60" s="125"/>
      <c r="BD60" s="124">
        <v>42217</v>
      </c>
      <c r="BE60" s="124" t="s">
        <v>149</v>
      </c>
      <c r="BF60" s="124">
        <v>42428</v>
      </c>
      <c r="BG60" s="124" t="s">
        <v>149</v>
      </c>
      <c r="BH60" s="123"/>
      <c r="BI60" s="123"/>
      <c r="BJ60" s="123"/>
      <c r="BK60" s="126">
        <v>42855</v>
      </c>
      <c r="BL60" s="122" t="s">
        <v>17</v>
      </c>
      <c r="BM60" s="242">
        <f t="shared" si="12"/>
        <v>50</v>
      </c>
      <c r="BN60" s="122">
        <f t="shared" si="13"/>
        <v>42</v>
      </c>
      <c r="BO60" s="122"/>
      <c r="BP60" s="122">
        <v>3</v>
      </c>
      <c r="BQ60" s="122">
        <v>3</v>
      </c>
      <c r="BR60" s="122">
        <v>10</v>
      </c>
      <c r="BS60" s="122">
        <v>4</v>
      </c>
      <c r="BT60" s="122">
        <v>1</v>
      </c>
      <c r="BU60" s="122">
        <v>0</v>
      </c>
      <c r="BV60" s="122">
        <v>0</v>
      </c>
      <c r="BW60" s="122" t="s">
        <v>162</v>
      </c>
      <c r="BX60" s="122">
        <v>0</v>
      </c>
      <c r="BY60" s="122"/>
      <c r="BZ60" s="128"/>
      <c r="CA60" s="128"/>
      <c r="CB60" s="122"/>
      <c r="CC60" s="122" t="s">
        <v>162</v>
      </c>
      <c r="CD60" s="122"/>
      <c r="CE60" s="122"/>
      <c r="CF60" s="407">
        <v>3</v>
      </c>
      <c r="CG60" s="122">
        <v>3</v>
      </c>
      <c r="CH60" s="122"/>
      <c r="CI60" s="122" t="s">
        <v>814</v>
      </c>
    </row>
    <row r="61" spans="1:100" ht="25" hidden="1" customHeight="1" x14ac:dyDescent="0.35">
      <c r="A61" s="122">
        <v>61</v>
      </c>
      <c r="B61" s="122" t="s">
        <v>937</v>
      </c>
      <c r="C61" s="122" t="s">
        <v>938</v>
      </c>
      <c r="D61" s="122" t="s">
        <v>939</v>
      </c>
      <c r="E61" s="122" t="s">
        <v>940</v>
      </c>
      <c r="F61" s="122" t="s">
        <v>24</v>
      </c>
      <c r="G61" s="122">
        <v>3</v>
      </c>
      <c r="H61" s="122" t="s">
        <v>51</v>
      </c>
      <c r="I61" s="122" t="s">
        <v>37</v>
      </c>
      <c r="J61" s="122" t="s">
        <v>941</v>
      </c>
      <c r="K61" s="122" t="s">
        <v>941</v>
      </c>
      <c r="L61" s="122" t="s">
        <v>43</v>
      </c>
      <c r="M61" s="122" t="s">
        <v>162</v>
      </c>
      <c r="N61" s="241">
        <v>671975</v>
      </c>
      <c r="O61" s="246" t="s">
        <v>150</v>
      </c>
      <c r="P61" s="22" t="s">
        <v>150</v>
      </c>
      <c r="Q61" s="122" t="s">
        <v>150</v>
      </c>
      <c r="R61" s="424" t="s">
        <v>942</v>
      </c>
      <c r="S61" s="127" t="s">
        <v>943</v>
      </c>
      <c r="T61" s="372" t="s">
        <v>944</v>
      </c>
      <c r="U61" s="123" t="s">
        <v>945</v>
      </c>
      <c r="V61" s="123">
        <v>27857</v>
      </c>
      <c r="W61" s="127" t="s">
        <v>946</v>
      </c>
      <c r="X61" s="127" t="s">
        <v>178</v>
      </c>
      <c r="Y61" s="127" t="s">
        <v>162</v>
      </c>
      <c r="Z61" s="127" t="s">
        <v>157</v>
      </c>
      <c r="AA61" s="122">
        <v>11.5</v>
      </c>
      <c r="AB61" s="123">
        <v>41330</v>
      </c>
      <c r="AC61" s="305">
        <v>41334</v>
      </c>
      <c r="AD61" s="123"/>
      <c r="AE61" s="20" t="s">
        <v>947</v>
      </c>
      <c r="AF61" s="133"/>
      <c r="AG61" s="133"/>
      <c r="AH61" s="122">
        <f t="shared" si="5"/>
        <v>1</v>
      </c>
      <c r="AI61" s="20" t="s">
        <v>161</v>
      </c>
      <c r="AJ61" s="133"/>
      <c r="AK61" s="133"/>
      <c r="AL61" s="133" t="s">
        <v>162</v>
      </c>
      <c r="AM61" s="133"/>
      <c r="AN61" s="133"/>
      <c r="AO61" s="133" t="s">
        <v>163</v>
      </c>
      <c r="AP61" s="133" t="s">
        <v>444</v>
      </c>
      <c r="AQ61" s="133" t="s">
        <v>948</v>
      </c>
      <c r="AR61" s="133" t="s">
        <v>149</v>
      </c>
      <c r="AS61" s="248" t="s">
        <v>949</v>
      </c>
      <c r="AT61" s="445" t="s">
        <v>284</v>
      </c>
      <c r="AU61" s="122" t="s">
        <v>950</v>
      </c>
      <c r="AV61" s="123"/>
      <c r="AW61" s="124">
        <v>41337</v>
      </c>
      <c r="AX61" s="124">
        <v>41579</v>
      </c>
      <c r="AY61" s="124" t="s">
        <v>149</v>
      </c>
      <c r="AZ61" s="124">
        <v>41485</v>
      </c>
      <c r="BA61" s="124"/>
      <c r="BB61" s="124">
        <v>41607</v>
      </c>
      <c r="BC61" s="125"/>
      <c r="BD61" s="124">
        <v>42227</v>
      </c>
      <c r="BE61" s="124" t="s">
        <v>149</v>
      </c>
      <c r="BF61" s="124">
        <v>42429</v>
      </c>
      <c r="BG61" s="124" t="s">
        <v>149</v>
      </c>
      <c r="BH61" s="123">
        <v>42429</v>
      </c>
      <c r="BI61" s="123">
        <v>42559</v>
      </c>
      <c r="BJ61" s="123">
        <v>42618</v>
      </c>
      <c r="BK61" s="126">
        <v>42620</v>
      </c>
      <c r="BL61" s="122" t="s">
        <v>17</v>
      </c>
      <c r="BM61" s="242">
        <f t="shared" si="12"/>
        <v>43</v>
      </c>
      <c r="BN61" s="122">
        <f t="shared" si="13"/>
        <v>35</v>
      </c>
      <c r="BO61" s="127" t="s">
        <v>951</v>
      </c>
      <c r="BP61" s="122">
        <v>9</v>
      </c>
      <c r="BQ61" s="122">
        <v>5</v>
      </c>
      <c r="BR61" s="122">
        <v>10</v>
      </c>
      <c r="BS61" s="122">
        <v>4</v>
      </c>
      <c r="BT61" s="122">
        <v>2</v>
      </c>
      <c r="BU61" s="122">
        <v>2</v>
      </c>
      <c r="BV61" s="122">
        <v>1</v>
      </c>
      <c r="BW61" s="122" t="s">
        <v>162</v>
      </c>
      <c r="BX61" s="122">
        <v>0</v>
      </c>
      <c r="BY61" s="122"/>
      <c r="BZ61" s="128"/>
      <c r="CA61" s="128"/>
      <c r="CB61" s="122"/>
      <c r="CC61" s="122" t="s">
        <v>162</v>
      </c>
      <c r="CD61" s="122"/>
      <c r="CE61" s="122"/>
      <c r="CF61" s="407">
        <v>1</v>
      </c>
      <c r="CG61" s="122">
        <v>3</v>
      </c>
      <c r="CH61" s="122"/>
      <c r="CI61" s="122" t="s">
        <v>504</v>
      </c>
    </row>
    <row r="62" spans="1:100" ht="25" hidden="1" customHeight="1" x14ac:dyDescent="0.35">
      <c r="A62" s="122">
        <v>62</v>
      </c>
      <c r="B62" s="122" t="s">
        <v>952</v>
      </c>
      <c r="C62" s="122" t="s">
        <v>953</v>
      </c>
      <c r="D62" s="122" t="s">
        <v>954</v>
      </c>
      <c r="E62" s="122" t="s">
        <v>955</v>
      </c>
      <c r="F62" s="122" t="s">
        <v>25</v>
      </c>
      <c r="G62" s="122">
        <v>3</v>
      </c>
      <c r="H62" s="122" t="s">
        <v>57</v>
      </c>
      <c r="I62" s="122" t="s">
        <v>33</v>
      </c>
      <c r="J62" s="122" t="s">
        <v>606</v>
      </c>
      <c r="K62" s="122" t="s">
        <v>956</v>
      </c>
      <c r="L62" s="122" t="s">
        <v>33</v>
      </c>
      <c r="M62" s="122" t="s">
        <v>149</v>
      </c>
      <c r="N62" s="122"/>
      <c r="O62" s="243" t="s">
        <v>150</v>
      </c>
      <c r="P62" s="244" t="s">
        <v>150</v>
      </c>
      <c r="Q62" s="122" t="s">
        <v>150</v>
      </c>
      <c r="R62" s="122" t="s">
        <v>957</v>
      </c>
      <c r="S62" s="127" t="s">
        <v>958</v>
      </c>
      <c r="T62" s="372" t="s">
        <v>959</v>
      </c>
      <c r="U62" s="123" t="s">
        <v>960</v>
      </c>
      <c r="V62" s="123">
        <v>28469</v>
      </c>
      <c r="W62" s="127" t="s">
        <v>961</v>
      </c>
      <c r="X62" s="127" t="s">
        <v>178</v>
      </c>
      <c r="Y62" s="127" t="s">
        <v>162</v>
      </c>
      <c r="Z62" s="127" t="s">
        <v>157</v>
      </c>
      <c r="AA62" s="122">
        <v>20.5</v>
      </c>
      <c r="AB62" s="123">
        <v>41325</v>
      </c>
      <c r="AC62" s="305">
        <v>41334</v>
      </c>
      <c r="AD62" s="122"/>
      <c r="AE62" s="20" t="s">
        <v>962</v>
      </c>
      <c r="AF62" s="133" t="s">
        <v>963</v>
      </c>
      <c r="AG62" s="122"/>
      <c r="AH62" s="122">
        <f t="shared" si="5"/>
        <v>2</v>
      </c>
      <c r="AI62" s="127" t="s">
        <v>281</v>
      </c>
      <c r="AJ62" s="122" t="s">
        <v>160</v>
      </c>
      <c r="AK62" s="122"/>
      <c r="AL62" s="122" t="s">
        <v>162</v>
      </c>
      <c r="AM62" s="122"/>
      <c r="AN62" s="122"/>
      <c r="AO62" s="122" t="s">
        <v>964</v>
      </c>
      <c r="AP62" s="122" t="s">
        <v>180</v>
      </c>
      <c r="AQ62" s="122"/>
      <c r="AR62" s="122"/>
      <c r="AS62" s="122"/>
      <c r="AT62" s="17" t="s">
        <v>584</v>
      </c>
      <c r="AU62" s="122"/>
      <c r="AV62" s="123"/>
      <c r="AW62" s="124">
        <v>41334</v>
      </c>
      <c r="AX62" s="124">
        <v>41579</v>
      </c>
      <c r="AY62" s="124" t="s">
        <v>149</v>
      </c>
      <c r="AZ62" s="124"/>
      <c r="BA62" s="124"/>
      <c r="BB62" s="124"/>
      <c r="BC62" s="125"/>
      <c r="BD62" s="124">
        <v>42217</v>
      </c>
      <c r="BE62" s="124" t="s">
        <v>149</v>
      </c>
      <c r="BF62" s="124">
        <v>42428</v>
      </c>
      <c r="BG62" s="124" t="s">
        <v>149</v>
      </c>
      <c r="BH62" s="123"/>
      <c r="BI62" s="123">
        <v>44578</v>
      </c>
      <c r="BJ62" s="123"/>
      <c r="BK62" s="126">
        <v>44578</v>
      </c>
      <c r="BL62" s="122" t="s">
        <v>17</v>
      </c>
      <c r="BM62" s="242">
        <f t="shared" si="12"/>
        <v>107</v>
      </c>
      <c r="BN62" s="122">
        <f t="shared" si="13"/>
        <v>99</v>
      </c>
      <c r="BO62" s="122" t="s">
        <v>965</v>
      </c>
      <c r="BP62" s="122">
        <v>0</v>
      </c>
      <c r="BQ62" s="122">
        <v>0</v>
      </c>
      <c r="BR62" s="122">
        <v>0</v>
      </c>
      <c r="BS62" s="122">
        <v>0</v>
      </c>
      <c r="BT62" s="122">
        <v>0</v>
      </c>
      <c r="BU62" s="122">
        <v>0</v>
      </c>
      <c r="BV62" s="122">
        <v>0</v>
      </c>
      <c r="BW62" s="122" t="s">
        <v>162</v>
      </c>
      <c r="BX62" s="122">
        <v>0</v>
      </c>
      <c r="BY62" s="122"/>
      <c r="BZ62" s="128"/>
      <c r="CA62" s="128"/>
      <c r="CB62" s="122"/>
      <c r="CC62" s="122" t="s">
        <v>162</v>
      </c>
      <c r="CD62" s="122"/>
      <c r="CE62" s="122"/>
      <c r="CF62" s="407">
        <v>2</v>
      </c>
      <c r="CG62" s="122">
        <v>2</v>
      </c>
      <c r="CH62" s="122"/>
      <c r="CI62" s="122" t="s">
        <v>542</v>
      </c>
    </row>
    <row r="63" spans="1:100" s="120" customFormat="1" ht="25" hidden="1" customHeight="1" x14ac:dyDescent="0.35">
      <c r="A63" s="97">
        <v>63</v>
      </c>
      <c r="B63" s="97" t="s">
        <v>966</v>
      </c>
      <c r="C63" s="97" t="s">
        <v>967</v>
      </c>
      <c r="D63" s="97" t="s">
        <v>968</v>
      </c>
      <c r="E63" s="97" t="s">
        <v>969</v>
      </c>
      <c r="F63" s="97" t="s">
        <v>25</v>
      </c>
      <c r="G63" s="97">
        <v>3</v>
      </c>
      <c r="H63" s="97" t="s">
        <v>55</v>
      </c>
      <c r="I63" s="97" t="s">
        <v>43</v>
      </c>
      <c r="J63" s="97" t="s">
        <v>606</v>
      </c>
      <c r="K63" s="97"/>
      <c r="L63" s="97" t="s">
        <v>43</v>
      </c>
      <c r="M63" s="97" t="s">
        <v>149</v>
      </c>
      <c r="N63" s="97"/>
      <c r="O63" s="269"/>
      <c r="P63" s="270" t="s">
        <v>167</v>
      </c>
      <c r="Q63" s="97"/>
      <c r="R63" s="97" t="s">
        <v>970</v>
      </c>
      <c r="S63" s="97" t="s">
        <v>971</v>
      </c>
      <c r="T63" s="371" t="s">
        <v>972</v>
      </c>
      <c r="U63" s="98" t="s">
        <v>973</v>
      </c>
      <c r="V63" s="98">
        <v>29865</v>
      </c>
      <c r="W63" s="179" t="s">
        <v>974</v>
      </c>
      <c r="X63" s="179" t="s">
        <v>178</v>
      </c>
      <c r="Y63" s="179" t="s">
        <v>162</v>
      </c>
      <c r="Z63" s="179" t="s">
        <v>157</v>
      </c>
      <c r="AA63" s="97">
        <v>4</v>
      </c>
      <c r="AB63" s="98">
        <v>41345</v>
      </c>
      <c r="AC63" s="303">
        <v>41334</v>
      </c>
      <c r="AD63" s="98">
        <v>45741</v>
      </c>
      <c r="AE63" s="399" t="s">
        <v>975</v>
      </c>
      <c r="AF63" s="50" t="s">
        <v>976</v>
      </c>
      <c r="AG63" s="97"/>
      <c r="AH63" s="97">
        <f t="shared" si="5"/>
        <v>2</v>
      </c>
      <c r="AI63" s="400" t="s">
        <v>160</v>
      </c>
      <c r="AJ63" s="97" t="s">
        <v>201</v>
      </c>
      <c r="AK63" s="97"/>
      <c r="AL63" s="97" t="s">
        <v>149</v>
      </c>
      <c r="AM63" s="97" t="s">
        <v>162</v>
      </c>
      <c r="AN63" s="97"/>
      <c r="AO63" s="97" t="s">
        <v>163</v>
      </c>
      <c r="AP63" s="97" t="s">
        <v>181</v>
      </c>
      <c r="AQ63" s="97"/>
      <c r="AR63" s="97"/>
      <c r="AS63" s="97"/>
      <c r="AT63" s="10" t="s">
        <v>371</v>
      </c>
      <c r="AU63" s="97" t="s">
        <v>977</v>
      </c>
      <c r="AV63" s="98"/>
      <c r="AW63" s="99">
        <v>41334</v>
      </c>
      <c r="AX63" s="99">
        <v>41579</v>
      </c>
      <c r="AY63" s="99" t="s">
        <v>149</v>
      </c>
      <c r="AZ63" s="99"/>
      <c r="BA63" s="99"/>
      <c r="BB63" s="99"/>
      <c r="BC63" s="100"/>
      <c r="BD63" s="99">
        <v>42217</v>
      </c>
      <c r="BE63" s="99" t="s">
        <v>149</v>
      </c>
      <c r="BF63" s="99">
        <v>42428</v>
      </c>
      <c r="BG63" s="99" t="s">
        <v>149</v>
      </c>
      <c r="BH63" s="98"/>
      <c r="BI63" s="98"/>
      <c r="BJ63" s="98"/>
      <c r="BK63" s="115"/>
      <c r="BL63" s="166" t="s">
        <v>19</v>
      </c>
      <c r="BM63" s="286"/>
      <c r="BN63" s="97"/>
      <c r="BO63" s="97"/>
      <c r="BP63" s="97">
        <v>1</v>
      </c>
      <c r="BQ63" s="97">
        <v>13</v>
      </c>
      <c r="BR63" s="97">
        <v>0</v>
      </c>
      <c r="BS63" s="97">
        <v>0</v>
      </c>
      <c r="BT63" s="97">
        <v>0</v>
      </c>
      <c r="BU63" s="97">
        <v>0</v>
      </c>
      <c r="BV63" s="97">
        <v>0</v>
      </c>
      <c r="BW63" s="97" t="s">
        <v>162</v>
      </c>
      <c r="BX63" s="97">
        <v>0</v>
      </c>
      <c r="BY63" s="97"/>
      <c r="BZ63" s="101"/>
      <c r="CA63" s="101"/>
      <c r="CB63" s="97"/>
      <c r="CC63" s="97" t="s">
        <v>162</v>
      </c>
      <c r="CD63" s="97"/>
      <c r="CE63" s="97"/>
      <c r="CF63" s="119" t="s">
        <v>167</v>
      </c>
      <c r="CG63" s="97" t="s">
        <v>167</v>
      </c>
      <c r="CH63" s="97"/>
      <c r="CI63" s="97" t="s">
        <v>167</v>
      </c>
      <c r="CQ63" s="398"/>
      <c r="CR63" s="398"/>
      <c r="CS63" s="398"/>
      <c r="CU63" s="398"/>
      <c r="CV63" s="398"/>
    </row>
    <row r="64" spans="1:100" ht="25" hidden="1" customHeight="1" x14ac:dyDescent="0.35">
      <c r="A64" s="122">
        <v>64</v>
      </c>
      <c r="B64" s="122" t="s">
        <v>978</v>
      </c>
      <c r="C64" s="122" t="s">
        <v>979</v>
      </c>
      <c r="D64" s="122" t="s">
        <v>980</v>
      </c>
      <c r="E64" s="122" t="s">
        <v>981</v>
      </c>
      <c r="F64" s="122" t="s">
        <v>25</v>
      </c>
      <c r="G64" s="122">
        <v>3</v>
      </c>
      <c r="H64" s="122" t="s">
        <v>51</v>
      </c>
      <c r="I64" s="122" t="s">
        <v>37</v>
      </c>
      <c r="J64" s="122" t="s">
        <v>361</v>
      </c>
      <c r="K64" s="122" t="s">
        <v>982</v>
      </c>
      <c r="L64" s="122" t="s">
        <v>37</v>
      </c>
      <c r="M64" s="122" t="s">
        <v>149</v>
      </c>
      <c r="N64" s="241" t="s">
        <v>983</v>
      </c>
      <c r="O64" s="246" t="s">
        <v>150</v>
      </c>
      <c r="P64" s="22" t="s">
        <v>150</v>
      </c>
      <c r="Q64" s="122" t="s">
        <v>150</v>
      </c>
      <c r="R64" s="424" t="s">
        <v>984</v>
      </c>
      <c r="S64" s="122" t="s">
        <v>985</v>
      </c>
      <c r="T64" s="372" t="s">
        <v>986</v>
      </c>
      <c r="U64" s="123" t="s">
        <v>987</v>
      </c>
      <c r="V64" s="123">
        <v>27926</v>
      </c>
      <c r="W64" s="127" t="s">
        <v>988</v>
      </c>
      <c r="X64" s="127" t="s">
        <v>178</v>
      </c>
      <c r="Y64" s="127" t="s">
        <v>162</v>
      </c>
      <c r="Z64" s="127" t="s">
        <v>308</v>
      </c>
      <c r="AA64" s="122">
        <v>19.5</v>
      </c>
      <c r="AB64" s="123">
        <v>41304</v>
      </c>
      <c r="AC64" s="305">
        <v>41334</v>
      </c>
      <c r="AD64" s="123"/>
      <c r="AE64" s="20" t="s">
        <v>989</v>
      </c>
      <c r="AF64" s="23" t="s">
        <v>990</v>
      </c>
      <c r="AG64" s="130"/>
      <c r="AH64" s="122">
        <f t="shared" si="5"/>
        <v>2</v>
      </c>
      <c r="AI64" s="20" t="s">
        <v>160</v>
      </c>
      <c r="AJ64" s="20" t="s">
        <v>160</v>
      </c>
      <c r="AK64" s="130"/>
      <c r="AL64" s="130" t="s">
        <v>149</v>
      </c>
      <c r="AM64" s="130" t="s">
        <v>149</v>
      </c>
      <c r="AN64" s="130"/>
      <c r="AO64" s="130" t="s">
        <v>163</v>
      </c>
      <c r="AP64" s="130" t="s">
        <v>444</v>
      </c>
      <c r="AQ64" s="134" t="s">
        <v>948</v>
      </c>
      <c r="AR64" s="130" t="s">
        <v>149</v>
      </c>
      <c r="AS64" s="248" t="s">
        <v>991</v>
      </c>
      <c r="AT64" s="444" t="s">
        <v>284</v>
      </c>
      <c r="AU64" s="122" t="s">
        <v>992</v>
      </c>
      <c r="AV64" s="123"/>
      <c r="AW64" s="124">
        <v>41334</v>
      </c>
      <c r="AX64" s="124">
        <v>41579</v>
      </c>
      <c r="AY64" s="124" t="s">
        <v>149</v>
      </c>
      <c r="AZ64" s="124"/>
      <c r="BA64" s="124"/>
      <c r="BB64" s="124"/>
      <c r="BC64" s="125"/>
      <c r="BD64" s="124">
        <v>42217</v>
      </c>
      <c r="BE64" s="124" t="s">
        <v>149</v>
      </c>
      <c r="BF64" s="124">
        <v>42428</v>
      </c>
      <c r="BG64" s="124" t="s">
        <v>149</v>
      </c>
      <c r="BH64" s="123"/>
      <c r="BI64" s="123"/>
      <c r="BJ64" s="123"/>
      <c r="BK64" s="126">
        <v>42151</v>
      </c>
      <c r="BL64" s="122" t="s">
        <v>17</v>
      </c>
      <c r="BM64" s="242">
        <f t="shared" ref="BM64:BM66" si="14">DATEDIF(AW64,BK64, "M")+1</f>
        <v>27</v>
      </c>
      <c r="BN64" s="122">
        <f t="shared" ref="BN64:BN66" si="15">DATEDIF(AX64,BK64, "M")+1</f>
        <v>19</v>
      </c>
      <c r="BO64" s="122"/>
      <c r="BP64" s="122">
        <v>1</v>
      </c>
      <c r="BQ64" s="122">
        <v>0</v>
      </c>
      <c r="BR64" s="122">
        <v>12</v>
      </c>
      <c r="BS64" s="122">
        <v>0</v>
      </c>
      <c r="BT64" s="122">
        <v>0</v>
      </c>
      <c r="BU64" s="122">
        <v>1</v>
      </c>
      <c r="BV64" s="122">
        <v>1</v>
      </c>
      <c r="BW64" s="122" t="s">
        <v>993</v>
      </c>
      <c r="BX64" s="122">
        <v>0</v>
      </c>
      <c r="BY64" s="122"/>
      <c r="BZ64" s="128"/>
      <c r="CA64" s="128"/>
      <c r="CB64" s="122"/>
      <c r="CC64" s="122" t="s">
        <v>162</v>
      </c>
      <c r="CD64" s="122"/>
      <c r="CE64" s="122"/>
      <c r="CF64" s="407">
        <v>5</v>
      </c>
      <c r="CG64" s="122">
        <v>5</v>
      </c>
      <c r="CH64" s="122"/>
      <c r="CI64" s="122" t="s">
        <v>542</v>
      </c>
    </row>
    <row r="65" spans="1:87" ht="25" hidden="1" customHeight="1" x14ac:dyDescent="0.35">
      <c r="A65" s="122">
        <v>65</v>
      </c>
      <c r="B65" s="122" t="s">
        <v>994</v>
      </c>
      <c r="C65" s="122" t="s">
        <v>995</v>
      </c>
      <c r="D65" s="122" t="s">
        <v>996</v>
      </c>
      <c r="E65" s="122" t="s">
        <v>997</v>
      </c>
      <c r="F65" s="122" t="s">
        <v>25</v>
      </c>
      <c r="G65" s="122">
        <v>3</v>
      </c>
      <c r="H65" s="122" t="s">
        <v>51</v>
      </c>
      <c r="I65" s="122" t="s">
        <v>30</v>
      </c>
      <c r="J65" s="122" t="s">
        <v>606</v>
      </c>
      <c r="K65" s="122"/>
      <c r="L65" s="122" t="s">
        <v>30</v>
      </c>
      <c r="M65" s="122" t="s">
        <v>149</v>
      </c>
      <c r="N65" s="241"/>
      <c r="O65" s="246" t="s">
        <v>150</v>
      </c>
      <c r="P65" s="22" t="s">
        <v>150</v>
      </c>
      <c r="Q65" s="122" t="s">
        <v>150</v>
      </c>
      <c r="R65" s="122" t="s">
        <v>998</v>
      </c>
      <c r="S65" s="122" t="s">
        <v>999</v>
      </c>
      <c r="T65" s="372" t="s">
        <v>1000</v>
      </c>
      <c r="U65" s="123" t="s">
        <v>1001</v>
      </c>
      <c r="V65" s="123">
        <v>28167</v>
      </c>
      <c r="W65" s="127" t="s">
        <v>1002</v>
      </c>
      <c r="X65" s="127" t="s">
        <v>178</v>
      </c>
      <c r="Y65" s="127" t="s">
        <v>162</v>
      </c>
      <c r="Z65" s="127" t="s">
        <v>157</v>
      </c>
      <c r="AA65" s="122">
        <v>15</v>
      </c>
      <c r="AB65" s="123">
        <v>41178</v>
      </c>
      <c r="AC65" s="305">
        <v>41334</v>
      </c>
      <c r="AD65" s="123"/>
      <c r="AE65" s="20" t="s">
        <v>1003</v>
      </c>
      <c r="AF65" s="130"/>
      <c r="AG65" s="130"/>
      <c r="AH65" s="122">
        <f t="shared" si="5"/>
        <v>1</v>
      </c>
      <c r="AI65" s="20" t="s">
        <v>160</v>
      </c>
      <c r="AJ65" s="130"/>
      <c r="AK65" s="130"/>
      <c r="AL65" s="130" t="s">
        <v>149</v>
      </c>
      <c r="AM65" s="130"/>
      <c r="AN65" s="130"/>
      <c r="AO65" s="130" t="s">
        <v>163</v>
      </c>
      <c r="AP65" s="130" t="s">
        <v>1004</v>
      </c>
      <c r="AQ65" s="134" t="s">
        <v>1005</v>
      </c>
      <c r="AR65" s="130" t="s">
        <v>149</v>
      </c>
      <c r="AS65" s="130"/>
      <c r="AT65" s="446" t="s">
        <v>1006</v>
      </c>
      <c r="AU65" s="122" t="s">
        <v>1007</v>
      </c>
      <c r="AV65" s="123"/>
      <c r="AW65" s="124">
        <v>41337</v>
      </c>
      <c r="AX65" s="124">
        <v>41596</v>
      </c>
      <c r="AY65" s="124" t="s">
        <v>149</v>
      </c>
      <c r="AZ65" s="124">
        <v>41883</v>
      </c>
      <c r="BA65" s="124"/>
      <c r="BB65" s="124">
        <v>42040</v>
      </c>
      <c r="BC65" s="125"/>
      <c r="BD65" s="124">
        <v>42217</v>
      </c>
      <c r="BE65" s="124" t="s">
        <v>149</v>
      </c>
      <c r="BF65" s="124">
        <v>42429</v>
      </c>
      <c r="BG65" s="124" t="s">
        <v>149</v>
      </c>
      <c r="BH65" s="123"/>
      <c r="BI65" s="123" t="s">
        <v>1008</v>
      </c>
      <c r="BJ65" s="123">
        <v>42957</v>
      </c>
      <c r="BK65" s="126">
        <v>42825</v>
      </c>
      <c r="BL65" s="122" t="s">
        <v>17</v>
      </c>
      <c r="BM65" s="242">
        <f t="shared" si="14"/>
        <v>49</v>
      </c>
      <c r="BN65" s="122">
        <f t="shared" si="15"/>
        <v>41</v>
      </c>
      <c r="BO65" s="127" t="s">
        <v>1009</v>
      </c>
      <c r="BP65" s="122">
        <v>1</v>
      </c>
      <c r="BQ65" s="122">
        <v>3</v>
      </c>
      <c r="BR65" s="122">
        <v>6</v>
      </c>
      <c r="BS65" s="122">
        <v>3</v>
      </c>
      <c r="BT65" s="122">
        <v>0</v>
      </c>
      <c r="BU65" s="122">
        <v>0</v>
      </c>
      <c r="BV65" s="122">
        <v>0</v>
      </c>
      <c r="BW65" s="122" t="s">
        <v>162</v>
      </c>
      <c r="BX65" s="122">
        <v>0</v>
      </c>
      <c r="BY65" s="122"/>
      <c r="BZ65" s="128"/>
      <c r="CA65" s="128"/>
      <c r="CB65" s="122"/>
      <c r="CC65" s="122" t="s">
        <v>162</v>
      </c>
      <c r="CD65" s="122"/>
      <c r="CE65" s="122"/>
      <c r="CF65" s="407">
        <v>3</v>
      </c>
      <c r="CG65" s="122">
        <v>3</v>
      </c>
      <c r="CH65" s="122"/>
      <c r="CI65" s="122" t="s">
        <v>814</v>
      </c>
    </row>
    <row r="66" spans="1:87" ht="25" hidden="1" customHeight="1" x14ac:dyDescent="0.35">
      <c r="A66" s="122">
        <v>66</v>
      </c>
      <c r="B66" s="122" t="s">
        <v>1010</v>
      </c>
      <c r="C66" s="122" t="s">
        <v>1011</v>
      </c>
      <c r="D66" s="122" t="s">
        <v>21</v>
      </c>
      <c r="E66" s="122" t="s">
        <v>1012</v>
      </c>
      <c r="F66" s="122" t="s">
        <v>25</v>
      </c>
      <c r="G66" s="122">
        <v>3</v>
      </c>
      <c r="H66" s="122" t="s">
        <v>56</v>
      </c>
      <c r="I66" s="122" t="s">
        <v>39</v>
      </c>
      <c r="J66" s="122" t="s">
        <v>1013</v>
      </c>
      <c r="K66" s="122" t="s">
        <v>1014</v>
      </c>
      <c r="L66" s="122" t="s">
        <v>39</v>
      </c>
      <c r="M66" s="122" t="s">
        <v>149</v>
      </c>
      <c r="N66" s="241" t="s">
        <v>1015</v>
      </c>
      <c r="O66" s="246" t="s">
        <v>150</v>
      </c>
      <c r="P66" s="22" t="s">
        <v>150</v>
      </c>
      <c r="Q66" s="122" t="s">
        <v>150</v>
      </c>
      <c r="R66" s="122" t="s">
        <v>1016</v>
      </c>
      <c r="S66" s="122" t="s">
        <v>1017</v>
      </c>
      <c r="T66" s="372" t="s">
        <v>1018</v>
      </c>
      <c r="U66" s="123" t="s">
        <v>1019</v>
      </c>
      <c r="V66" s="123">
        <v>29476</v>
      </c>
      <c r="W66" s="127" t="s">
        <v>1020</v>
      </c>
      <c r="X66" s="127" t="s">
        <v>810</v>
      </c>
      <c r="Y66" s="127" t="s">
        <v>156</v>
      </c>
      <c r="Z66" s="127" t="s">
        <v>157</v>
      </c>
      <c r="AA66" s="122">
        <v>19.5</v>
      </c>
      <c r="AB66" s="123">
        <v>41205</v>
      </c>
      <c r="AC66" s="305">
        <v>40969</v>
      </c>
      <c r="AD66" s="123"/>
      <c r="AE66" s="20" t="s">
        <v>1021</v>
      </c>
      <c r="AF66" s="23" t="s">
        <v>1022</v>
      </c>
      <c r="AG66" s="130"/>
      <c r="AH66" s="122">
        <f t="shared" ref="AH66:AH97" si="16">COUNTA(AE66:AG66)</f>
        <v>2</v>
      </c>
      <c r="AI66" s="20" t="s">
        <v>160</v>
      </c>
      <c r="AJ66" s="20" t="s">
        <v>160</v>
      </c>
      <c r="AK66" s="130"/>
      <c r="AL66" s="130" t="s">
        <v>149</v>
      </c>
      <c r="AM66" s="130" t="s">
        <v>162</v>
      </c>
      <c r="AN66" s="130"/>
      <c r="AO66" s="130" t="s">
        <v>163</v>
      </c>
      <c r="AP66" s="130" t="s">
        <v>180</v>
      </c>
      <c r="AQ66" s="130" t="s">
        <v>249</v>
      </c>
      <c r="AR66" s="130" t="s">
        <v>149</v>
      </c>
      <c r="AS66" s="130"/>
      <c r="AT66" s="444" t="s">
        <v>541</v>
      </c>
      <c r="AU66" s="122" t="s">
        <v>1023</v>
      </c>
      <c r="AV66" s="123"/>
      <c r="AW66" s="124">
        <v>41334</v>
      </c>
      <c r="AX66" s="124">
        <v>41579</v>
      </c>
      <c r="AY66" s="124" t="s">
        <v>149</v>
      </c>
      <c r="AZ66" s="124">
        <v>41432</v>
      </c>
      <c r="BA66" s="124"/>
      <c r="BB66" s="124">
        <v>41590</v>
      </c>
      <c r="BC66" s="125" t="s">
        <v>1024</v>
      </c>
      <c r="BD66" s="124">
        <v>42217</v>
      </c>
      <c r="BE66" s="124" t="s">
        <v>149</v>
      </c>
      <c r="BF66" s="124">
        <v>42428</v>
      </c>
      <c r="BG66" s="124" t="s">
        <v>149</v>
      </c>
      <c r="BH66" s="123">
        <v>42260</v>
      </c>
      <c r="BI66" s="123">
        <v>42565</v>
      </c>
      <c r="BJ66" s="123">
        <v>42612</v>
      </c>
      <c r="BK66" s="126">
        <v>42612</v>
      </c>
      <c r="BL66" s="122" t="s">
        <v>17</v>
      </c>
      <c r="BM66" s="242">
        <f t="shared" si="14"/>
        <v>42</v>
      </c>
      <c r="BN66" s="122">
        <f t="shared" si="15"/>
        <v>34</v>
      </c>
      <c r="BO66" s="127" t="s">
        <v>1024</v>
      </c>
      <c r="BP66" s="122">
        <v>0</v>
      </c>
      <c r="BQ66" s="122">
        <v>0</v>
      </c>
      <c r="BR66" s="122">
        <v>8</v>
      </c>
      <c r="BS66" s="122">
        <v>2</v>
      </c>
      <c r="BT66" s="122">
        <v>0</v>
      </c>
      <c r="BU66" s="122">
        <v>0</v>
      </c>
      <c r="BV66" s="122">
        <v>0</v>
      </c>
      <c r="BW66" s="122" t="s">
        <v>162</v>
      </c>
      <c r="BX66" s="122">
        <v>0</v>
      </c>
      <c r="BY66" s="122"/>
      <c r="BZ66" s="128"/>
      <c r="CA66" s="128"/>
      <c r="CB66" s="122"/>
      <c r="CC66" s="122" t="s">
        <v>162</v>
      </c>
      <c r="CD66" s="122"/>
      <c r="CE66" s="122"/>
      <c r="CF66" s="407">
        <v>2</v>
      </c>
      <c r="CG66" s="122">
        <v>2</v>
      </c>
      <c r="CH66" s="122" t="s">
        <v>1025</v>
      </c>
      <c r="CI66" s="122" t="s">
        <v>542</v>
      </c>
    </row>
    <row r="67" spans="1:87" ht="25" hidden="1" customHeight="1" x14ac:dyDescent="0.35">
      <c r="A67" s="122">
        <v>67</v>
      </c>
      <c r="B67" s="122" t="s">
        <v>1026</v>
      </c>
      <c r="C67" s="122" t="s">
        <v>1027</v>
      </c>
      <c r="D67" s="122" t="s">
        <v>1028</v>
      </c>
      <c r="E67" s="122" t="s">
        <v>1029</v>
      </c>
      <c r="F67" s="122" t="s">
        <v>25</v>
      </c>
      <c r="G67" s="122">
        <v>3</v>
      </c>
      <c r="H67" s="122" t="s">
        <v>49</v>
      </c>
      <c r="I67" s="122" t="s">
        <v>35</v>
      </c>
      <c r="J67" s="122" t="s">
        <v>1030</v>
      </c>
      <c r="K67" s="122" t="s">
        <v>1031</v>
      </c>
      <c r="L67" s="122" t="s">
        <v>35</v>
      </c>
      <c r="M67" s="122" t="s">
        <v>149</v>
      </c>
      <c r="N67" s="122" t="s">
        <v>1032</v>
      </c>
      <c r="O67" s="243"/>
      <c r="P67" s="244" t="s">
        <v>150</v>
      </c>
      <c r="Q67" s="122"/>
      <c r="R67" s="122" t="s">
        <v>1033</v>
      </c>
      <c r="S67" s="122" t="s">
        <v>1034</v>
      </c>
      <c r="T67" s="372" t="s">
        <v>1035</v>
      </c>
      <c r="U67" s="123" t="s">
        <v>1036</v>
      </c>
      <c r="V67" s="123">
        <v>28857</v>
      </c>
      <c r="W67" s="127" t="s">
        <v>1037</v>
      </c>
      <c r="X67" s="127" t="s">
        <v>178</v>
      </c>
      <c r="Y67" s="127" t="s">
        <v>162</v>
      </c>
      <c r="Z67" s="127" t="s">
        <v>157</v>
      </c>
      <c r="AA67" s="122">
        <v>5</v>
      </c>
      <c r="AB67" s="123">
        <v>41153</v>
      </c>
      <c r="AC67" s="305">
        <v>41334</v>
      </c>
      <c r="AD67" s="123"/>
      <c r="AE67" s="21" t="s">
        <v>1038</v>
      </c>
      <c r="AF67" s="23" t="s">
        <v>1039</v>
      </c>
      <c r="AG67" s="122"/>
      <c r="AH67" s="122">
        <f t="shared" si="16"/>
        <v>2</v>
      </c>
      <c r="AI67" s="20" t="s">
        <v>160</v>
      </c>
      <c r="AJ67" s="122" t="s">
        <v>201</v>
      </c>
      <c r="AK67" s="122"/>
      <c r="AL67" s="122">
        <v>2013</v>
      </c>
      <c r="AM67" s="122"/>
      <c r="AN67" s="122"/>
      <c r="AO67" s="122"/>
      <c r="AP67" s="122" t="s">
        <v>180</v>
      </c>
      <c r="AQ67" s="122"/>
      <c r="AR67" s="122"/>
      <c r="AS67" s="122"/>
      <c r="AT67" s="17" t="s">
        <v>203</v>
      </c>
      <c r="AU67" s="122" t="s">
        <v>1040</v>
      </c>
      <c r="AV67" s="123"/>
      <c r="AW67" s="124">
        <v>41334</v>
      </c>
      <c r="AX67" s="124">
        <v>41579</v>
      </c>
      <c r="AY67" s="124" t="s">
        <v>149</v>
      </c>
      <c r="AZ67" s="124"/>
      <c r="BA67" s="124"/>
      <c r="BB67" s="124"/>
      <c r="BC67" s="125"/>
      <c r="BD67" s="124">
        <v>42583</v>
      </c>
      <c r="BE67" s="124" t="s">
        <v>162</v>
      </c>
      <c r="BF67" s="124">
        <v>42793</v>
      </c>
      <c r="BG67" s="124" t="s">
        <v>162</v>
      </c>
      <c r="BH67" s="123"/>
      <c r="BI67" s="123"/>
      <c r="BJ67" s="123"/>
      <c r="BK67" s="126"/>
      <c r="BL67" s="131" t="s">
        <v>18</v>
      </c>
      <c r="BM67" s="242"/>
      <c r="BN67" s="122"/>
      <c r="BO67" s="122"/>
      <c r="BP67" s="122">
        <v>0</v>
      </c>
      <c r="BQ67" s="122">
        <v>0</v>
      </c>
      <c r="BR67" s="122">
        <v>0</v>
      </c>
      <c r="BS67" s="122">
        <v>0</v>
      </c>
      <c r="BT67" s="122">
        <v>0</v>
      </c>
      <c r="BU67" s="122">
        <v>0</v>
      </c>
      <c r="BV67" s="122">
        <v>0</v>
      </c>
      <c r="BW67" s="122" t="s">
        <v>1041</v>
      </c>
      <c r="BX67" s="122">
        <v>0</v>
      </c>
      <c r="BY67" s="122"/>
      <c r="BZ67" s="128"/>
      <c r="CA67" s="128"/>
      <c r="CB67" s="122"/>
      <c r="CC67" s="122" t="s">
        <v>162</v>
      </c>
      <c r="CD67" s="122"/>
      <c r="CE67" s="122"/>
      <c r="CF67" s="407" t="s">
        <v>167</v>
      </c>
      <c r="CG67" s="122" t="s">
        <v>167</v>
      </c>
      <c r="CH67" s="122"/>
      <c r="CI67" s="122" t="s">
        <v>814</v>
      </c>
    </row>
    <row r="68" spans="1:87" ht="25" hidden="1" customHeight="1" x14ac:dyDescent="0.35">
      <c r="A68" s="122">
        <v>68</v>
      </c>
      <c r="B68" s="122" t="s">
        <v>1042</v>
      </c>
      <c r="C68" s="122" t="s">
        <v>1043</v>
      </c>
      <c r="D68" s="122"/>
      <c r="E68" s="122" t="s">
        <v>1044</v>
      </c>
      <c r="F68" s="122" t="s">
        <v>24</v>
      </c>
      <c r="G68" s="122">
        <v>3</v>
      </c>
      <c r="H68" s="122" t="s">
        <v>50</v>
      </c>
      <c r="I68" s="122" t="s">
        <v>44</v>
      </c>
      <c r="J68" s="122" t="s">
        <v>606</v>
      </c>
      <c r="K68" s="122" t="s">
        <v>606</v>
      </c>
      <c r="L68" s="122" t="s">
        <v>42</v>
      </c>
      <c r="M68" s="122" t="s">
        <v>149</v>
      </c>
      <c r="N68" s="249" t="s">
        <v>1045</v>
      </c>
      <c r="O68" s="246"/>
      <c r="P68" s="22" t="s">
        <v>150</v>
      </c>
      <c r="Q68" s="122" t="s">
        <v>150</v>
      </c>
      <c r="R68" s="132" t="s">
        <v>1046</v>
      </c>
      <c r="S68" s="122" t="s">
        <v>1047</v>
      </c>
      <c r="T68" s="372" t="s">
        <v>1048</v>
      </c>
      <c r="U68" s="123" t="s">
        <v>822</v>
      </c>
      <c r="V68" s="123">
        <v>28167</v>
      </c>
      <c r="W68" s="127" t="s">
        <v>1049</v>
      </c>
      <c r="X68" s="127" t="s">
        <v>178</v>
      </c>
      <c r="Y68" s="127" t="s">
        <v>156</v>
      </c>
      <c r="Z68" s="127" t="s">
        <v>157</v>
      </c>
      <c r="AA68" s="122">
        <v>8.5</v>
      </c>
      <c r="AB68" s="123">
        <v>41579</v>
      </c>
      <c r="AC68" s="305">
        <v>41334</v>
      </c>
      <c r="AD68" s="123"/>
      <c r="AE68" s="20" t="s">
        <v>1050</v>
      </c>
      <c r="AF68" s="20" t="s">
        <v>1051</v>
      </c>
      <c r="AG68" s="20"/>
      <c r="AH68" s="122">
        <f t="shared" si="16"/>
        <v>2</v>
      </c>
      <c r="AI68" s="20" t="s">
        <v>160</v>
      </c>
      <c r="AJ68" s="20" t="s">
        <v>160</v>
      </c>
      <c r="AK68" s="20"/>
      <c r="AL68" s="20" t="s">
        <v>162</v>
      </c>
      <c r="AM68" s="20" t="s">
        <v>162</v>
      </c>
      <c r="AN68" s="20"/>
      <c r="AO68" s="20" t="s">
        <v>163</v>
      </c>
      <c r="AP68" s="20" t="s">
        <v>202</v>
      </c>
      <c r="AQ68" s="20" t="s">
        <v>216</v>
      </c>
      <c r="AR68" s="20" t="s">
        <v>149</v>
      </c>
      <c r="AS68" s="20"/>
      <c r="AT68" s="442" t="s">
        <v>297</v>
      </c>
      <c r="AU68" s="122" t="s">
        <v>1052</v>
      </c>
      <c r="AV68" s="123"/>
      <c r="AW68" s="124">
        <v>41334</v>
      </c>
      <c r="AX68" s="124">
        <v>41579</v>
      </c>
      <c r="AY68" s="124" t="s">
        <v>149</v>
      </c>
      <c r="AZ68" s="124">
        <v>41415</v>
      </c>
      <c r="BA68" s="124">
        <v>41700</v>
      </c>
      <c r="BB68" s="124"/>
      <c r="BC68" s="125" t="s">
        <v>1053</v>
      </c>
      <c r="BD68" s="124">
        <v>42217</v>
      </c>
      <c r="BE68" s="124" t="s">
        <v>149</v>
      </c>
      <c r="BF68" s="124">
        <v>42428</v>
      </c>
      <c r="BG68" s="124" t="s">
        <v>149</v>
      </c>
      <c r="BH68" s="123"/>
      <c r="BI68" s="123"/>
      <c r="BJ68" s="123"/>
      <c r="BK68" s="126">
        <v>43568</v>
      </c>
      <c r="BL68" s="122" t="s">
        <v>17</v>
      </c>
      <c r="BM68" s="242">
        <f>DATEDIF(AW68,BK68, "M")+1</f>
        <v>74</v>
      </c>
      <c r="BN68" s="122">
        <f>DATEDIF(AX68,BK68, "M")+1</f>
        <v>66</v>
      </c>
      <c r="BO68" s="122"/>
      <c r="BP68" s="122">
        <v>1</v>
      </c>
      <c r="BQ68" s="122">
        <v>16</v>
      </c>
      <c r="BR68" s="122">
        <v>5</v>
      </c>
      <c r="BS68" s="122">
        <v>5</v>
      </c>
      <c r="BT68" s="122">
        <v>1</v>
      </c>
      <c r="BU68" s="122">
        <v>0</v>
      </c>
      <c r="BV68" s="122">
        <v>0</v>
      </c>
      <c r="BW68" s="122" t="s">
        <v>162</v>
      </c>
      <c r="BX68" s="122">
        <v>0</v>
      </c>
      <c r="BY68" s="122"/>
      <c r="BZ68" s="128"/>
      <c r="CA68" s="128"/>
      <c r="CB68" s="122"/>
      <c r="CC68" s="122" t="s">
        <v>162</v>
      </c>
      <c r="CD68" s="122"/>
      <c r="CE68" s="122"/>
      <c r="CF68" s="407">
        <v>1</v>
      </c>
      <c r="CG68" s="122">
        <v>3</v>
      </c>
      <c r="CH68" s="122"/>
      <c r="CI68" s="122" t="s">
        <v>814</v>
      </c>
    </row>
    <row r="69" spans="1:87" ht="25" hidden="1" customHeight="1" x14ac:dyDescent="0.35">
      <c r="A69" s="135">
        <v>69</v>
      </c>
      <c r="B69" s="135" t="s">
        <v>1054</v>
      </c>
      <c r="C69" s="135" t="s">
        <v>1055</v>
      </c>
      <c r="D69" s="135"/>
      <c r="E69" s="135" t="s">
        <v>1056</v>
      </c>
      <c r="F69" s="135" t="s">
        <v>24</v>
      </c>
      <c r="G69" s="135">
        <v>3</v>
      </c>
      <c r="H69" s="136" t="s">
        <v>52</v>
      </c>
      <c r="I69" s="135" t="s">
        <v>41</v>
      </c>
      <c r="J69" s="135"/>
      <c r="K69" s="135"/>
      <c r="L69" s="135" t="s">
        <v>41</v>
      </c>
      <c r="M69" s="135" t="s">
        <v>149</v>
      </c>
      <c r="N69" s="135" t="s">
        <v>167</v>
      </c>
      <c r="O69" s="135" t="s">
        <v>167</v>
      </c>
      <c r="P69" s="135" t="s">
        <v>167</v>
      </c>
      <c r="Q69" s="135" t="s">
        <v>167</v>
      </c>
      <c r="R69" s="135"/>
      <c r="S69" s="135"/>
      <c r="T69" s="374"/>
      <c r="U69" s="138"/>
      <c r="V69" s="138"/>
      <c r="W69" s="250"/>
      <c r="X69" s="250"/>
      <c r="Y69" s="250"/>
      <c r="Z69" s="250"/>
      <c r="AA69" s="135"/>
      <c r="AB69" s="137"/>
      <c r="AC69" s="306">
        <v>41334</v>
      </c>
      <c r="AD69" s="138"/>
      <c r="AE69" s="139"/>
      <c r="AF69" s="138"/>
      <c r="AG69" s="138"/>
      <c r="AH69" s="135">
        <f t="shared" si="16"/>
        <v>0</v>
      </c>
      <c r="AI69" s="138"/>
      <c r="AJ69" s="138"/>
      <c r="AK69" s="138"/>
      <c r="AL69" s="138"/>
      <c r="AM69" s="138"/>
      <c r="AN69" s="138"/>
      <c r="AO69" s="138"/>
      <c r="AP69" s="138"/>
      <c r="AQ69" s="138"/>
      <c r="AR69" s="138"/>
      <c r="AS69" s="138"/>
      <c r="AT69" s="447"/>
      <c r="AU69" s="135"/>
      <c r="AV69" s="137"/>
      <c r="AW69" s="140">
        <v>41334</v>
      </c>
      <c r="AX69" s="140"/>
      <c r="AY69" s="140"/>
      <c r="AZ69" s="140"/>
      <c r="BA69" s="141"/>
      <c r="BB69" s="140"/>
      <c r="BC69" s="142"/>
      <c r="BD69" s="140"/>
      <c r="BE69" s="140"/>
      <c r="BF69" s="140"/>
      <c r="BG69" s="140"/>
      <c r="BH69" s="138"/>
      <c r="BI69" s="138"/>
      <c r="BJ69" s="138"/>
      <c r="BK69" s="138"/>
      <c r="BL69" s="95" t="s">
        <v>62</v>
      </c>
      <c r="BM69" s="251" t="s">
        <v>62</v>
      </c>
      <c r="BN69" s="251"/>
      <c r="BO69" s="135"/>
      <c r="BP69" s="135"/>
      <c r="BQ69" s="135"/>
      <c r="BR69" s="135"/>
      <c r="BS69" s="135"/>
      <c r="BT69" s="135"/>
      <c r="BU69" s="135"/>
      <c r="BV69" s="135"/>
      <c r="BW69" s="135" t="s">
        <v>162</v>
      </c>
      <c r="BX69" s="135"/>
      <c r="BY69" s="135"/>
      <c r="BZ69" s="143"/>
      <c r="CA69" s="143"/>
      <c r="CB69" s="135"/>
      <c r="CC69" s="135"/>
      <c r="CD69" s="135"/>
      <c r="CE69" s="135"/>
      <c r="CF69" s="408"/>
      <c r="CG69" s="91"/>
      <c r="CH69" s="91"/>
      <c r="CI69" s="91" t="s">
        <v>167</v>
      </c>
    </row>
    <row r="70" spans="1:87" ht="25" hidden="1" customHeight="1" x14ac:dyDescent="0.35">
      <c r="A70" s="97">
        <v>70</v>
      </c>
      <c r="B70" s="97" t="s">
        <v>1057</v>
      </c>
      <c r="C70" s="97" t="s">
        <v>1058</v>
      </c>
      <c r="D70" s="97"/>
      <c r="E70" s="97" t="s">
        <v>1059</v>
      </c>
      <c r="F70" s="97" t="s">
        <v>24</v>
      </c>
      <c r="G70" s="97">
        <v>3</v>
      </c>
      <c r="H70" s="97" t="s">
        <v>55</v>
      </c>
      <c r="I70" s="97" t="s">
        <v>43</v>
      </c>
      <c r="J70" s="97"/>
      <c r="K70" s="97"/>
      <c r="L70" s="97" t="s">
        <v>43</v>
      </c>
      <c r="M70" s="97" t="s">
        <v>162</v>
      </c>
      <c r="N70" s="97" t="s">
        <v>167</v>
      </c>
      <c r="O70" s="97" t="s">
        <v>167</v>
      </c>
      <c r="P70" s="97" t="s">
        <v>167</v>
      </c>
      <c r="Q70" s="97" t="s">
        <v>167</v>
      </c>
      <c r="R70" s="97"/>
      <c r="S70" s="97"/>
      <c r="T70" s="371"/>
      <c r="U70" s="98"/>
      <c r="V70" s="98"/>
      <c r="W70" s="179"/>
      <c r="X70" s="179"/>
      <c r="Y70" s="179"/>
      <c r="Z70" s="179"/>
      <c r="AA70" s="97"/>
      <c r="AB70" s="98"/>
      <c r="AC70" s="303">
        <v>41334</v>
      </c>
      <c r="AD70" s="98">
        <v>42004</v>
      </c>
      <c r="AE70" s="98"/>
      <c r="AF70" s="98"/>
      <c r="AG70" s="98"/>
      <c r="AH70" s="97">
        <f t="shared" si="16"/>
        <v>0</v>
      </c>
      <c r="AI70" s="98"/>
      <c r="AJ70" s="98"/>
      <c r="AK70" s="98"/>
      <c r="AL70" s="98"/>
      <c r="AM70" s="98"/>
      <c r="AN70" s="98"/>
      <c r="AO70" s="98"/>
      <c r="AP70" s="98"/>
      <c r="AQ70" s="98"/>
      <c r="AR70" s="98"/>
      <c r="AS70" s="98"/>
      <c r="AT70" s="437"/>
      <c r="AU70" s="97"/>
      <c r="AV70" s="98"/>
      <c r="AW70" s="99">
        <v>41334</v>
      </c>
      <c r="AX70" s="99"/>
      <c r="AY70" s="99"/>
      <c r="AZ70" s="99"/>
      <c r="BA70" s="99"/>
      <c r="BB70" s="99"/>
      <c r="BC70" s="100"/>
      <c r="BD70" s="99"/>
      <c r="BE70" s="99"/>
      <c r="BF70" s="99"/>
      <c r="BG70" s="99"/>
      <c r="BH70" s="98"/>
      <c r="BI70" s="98"/>
      <c r="BJ70" s="98"/>
      <c r="BK70" s="98"/>
      <c r="BL70" s="121" t="s">
        <v>19</v>
      </c>
      <c r="BM70" s="235" t="s">
        <v>19</v>
      </c>
      <c r="BN70" s="235"/>
      <c r="BO70" s="97"/>
      <c r="BP70" s="97"/>
      <c r="BQ70" s="97"/>
      <c r="BR70" s="97"/>
      <c r="BS70" s="97"/>
      <c r="BT70" s="97"/>
      <c r="BU70" s="97"/>
      <c r="BV70" s="97"/>
      <c r="BW70" s="97" t="s">
        <v>162</v>
      </c>
      <c r="BX70" s="97"/>
      <c r="BY70" s="97"/>
      <c r="BZ70" s="101"/>
      <c r="CA70" s="101"/>
      <c r="CB70" s="97"/>
      <c r="CC70" s="97"/>
      <c r="CD70" s="97"/>
      <c r="CE70" s="97"/>
      <c r="CF70" s="119"/>
      <c r="CG70" s="97"/>
      <c r="CH70" s="97"/>
      <c r="CI70" s="97" t="s">
        <v>167</v>
      </c>
    </row>
    <row r="71" spans="1:87" ht="25" hidden="1" customHeight="1" x14ac:dyDescent="0.35">
      <c r="A71" s="144">
        <v>71</v>
      </c>
      <c r="B71" s="144" t="s">
        <v>1060</v>
      </c>
      <c r="C71" s="144" t="s">
        <v>1061</v>
      </c>
      <c r="D71" s="144" t="s">
        <v>623</v>
      </c>
      <c r="E71" s="144" t="s">
        <v>1062</v>
      </c>
      <c r="F71" s="144" t="s">
        <v>24</v>
      </c>
      <c r="G71" s="144">
        <v>4</v>
      </c>
      <c r="H71" s="144" t="s">
        <v>51</v>
      </c>
      <c r="I71" s="144" t="s">
        <v>30</v>
      </c>
      <c r="J71" s="144" t="s">
        <v>1063</v>
      </c>
      <c r="K71" s="144" t="s">
        <v>1064</v>
      </c>
      <c r="L71" s="144" t="s">
        <v>40</v>
      </c>
      <c r="M71" s="144" t="s">
        <v>162</v>
      </c>
      <c r="N71" s="252" t="s">
        <v>1065</v>
      </c>
      <c r="O71" s="48" t="s">
        <v>150</v>
      </c>
      <c r="P71" s="48" t="s">
        <v>150</v>
      </c>
      <c r="Q71" s="144"/>
      <c r="R71" s="144" t="s">
        <v>1066</v>
      </c>
      <c r="S71" s="145" t="s">
        <v>1067</v>
      </c>
      <c r="T71" s="375" t="s">
        <v>1068</v>
      </c>
      <c r="U71" s="146" t="s">
        <v>1069</v>
      </c>
      <c r="V71" s="146">
        <v>27906</v>
      </c>
      <c r="W71" s="253" t="s">
        <v>1070</v>
      </c>
      <c r="X71" s="253" t="s">
        <v>178</v>
      </c>
      <c r="Y71" s="253" t="s">
        <v>162</v>
      </c>
      <c r="Z71" s="253" t="s">
        <v>157</v>
      </c>
      <c r="AA71" s="144">
        <v>33</v>
      </c>
      <c r="AB71" s="146">
        <v>42277</v>
      </c>
      <c r="AC71" s="307">
        <v>41699</v>
      </c>
      <c r="AD71" s="146"/>
      <c r="AE71" s="144" t="s">
        <v>1071</v>
      </c>
      <c r="AF71" s="147" t="s">
        <v>1072</v>
      </c>
      <c r="AG71" s="147"/>
      <c r="AH71" s="144">
        <f t="shared" si="16"/>
        <v>2</v>
      </c>
      <c r="AI71" s="254" t="s">
        <v>161</v>
      </c>
      <c r="AJ71" s="147"/>
      <c r="AK71" s="147"/>
      <c r="AL71" s="147" t="s">
        <v>149</v>
      </c>
      <c r="AM71" s="147"/>
      <c r="AN71" s="147"/>
      <c r="AO71" s="147" t="s">
        <v>163</v>
      </c>
      <c r="AP71" s="147" t="s">
        <v>1004</v>
      </c>
      <c r="AQ71" s="147" t="s">
        <v>444</v>
      </c>
      <c r="AR71" s="147" t="s">
        <v>149</v>
      </c>
      <c r="AS71" s="147"/>
      <c r="AT71" s="448" t="s">
        <v>327</v>
      </c>
      <c r="AU71" s="144" t="s">
        <v>1073</v>
      </c>
      <c r="AV71" s="146"/>
      <c r="AW71" s="148">
        <v>41700</v>
      </c>
      <c r="AX71" s="148">
        <v>41946</v>
      </c>
      <c r="AY71" s="148" t="s">
        <v>149</v>
      </c>
      <c r="AZ71" s="148"/>
      <c r="BA71" s="148"/>
      <c r="BB71" s="148"/>
      <c r="BC71" s="149" t="s">
        <v>1074</v>
      </c>
      <c r="BD71" s="148">
        <v>42585</v>
      </c>
      <c r="BE71" s="148" t="s">
        <v>149</v>
      </c>
      <c r="BF71" s="148">
        <v>42793</v>
      </c>
      <c r="BG71" s="148" t="s">
        <v>149</v>
      </c>
      <c r="BH71" s="146">
        <v>42951</v>
      </c>
      <c r="BI71" s="146"/>
      <c r="BJ71" s="146"/>
      <c r="BK71" s="150">
        <v>43089</v>
      </c>
      <c r="BL71" s="151" t="s">
        <v>17</v>
      </c>
      <c r="BM71" s="255">
        <f>DATEDIF(AW71,BK71, "M")+1</f>
        <v>46</v>
      </c>
      <c r="BN71" s="151">
        <f t="shared" ref="BN71:BN85" si="17">DATEDIF(AX71,BK71, "M")+1</f>
        <v>38</v>
      </c>
      <c r="BO71" s="144"/>
      <c r="BP71" s="144">
        <v>2</v>
      </c>
      <c r="BQ71" s="144">
        <v>0</v>
      </c>
      <c r="BR71" s="144">
        <v>2</v>
      </c>
      <c r="BS71" s="144">
        <v>3</v>
      </c>
      <c r="BT71" s="144">
        <v>1</v>
      </c>
      <c r="BU71" s="144">
        <v>0</v>
      </c>
      <c r="BV71" s="144">
        <v>1</v>
      </c>
      <c r="BW71" s="144" t="s">
        <v>162</v>
      </c>
      <c r="BX71" s="144">
        <v>0</v>
      </c>
      <c r="BY71" s="144"/>
      <c r="BZ71" s="152"/>
      <c r="CA71" s="152"/>
      <c r="CB71" s="144"/>
      <c r="CC71" s="144" t="s">
        <v>162</v>
      </c>
      <c r="CD71" s="144"/>
      <c r="CE71" s="144"/>
      <c r="CF71" s="409">
        <v>2</v>
      </c>
      <c r="CG71" s="151">
        <v>3</v>
      </c>
      <c r="CH71" s="151">
        <v>2</v>
      </c>
      <c r="CI71" s="151" t="s">
        <v>504</v>
      </c>
    </row>
    <row r="72" spans="1:87" ht="25" hidden="1" customHeight="1" x14ac:dyDescent="0.35">
      <c r="A72" s="151">
        <v>72</v>
      </c>
      <c r="B72" s="151" t="s">
        <v>1075</v>
      </c>
      <c r="C72" s="151" t="s">
        <v>1076</v>
      </c>
      <c r="D72" s="151" t="s">
        <v>1077</v>
      </c>
      <c r="E72" s="151" t="s">
        <v>1078</v>
      </c>
      <c r="F72" s="151" t="s">
        <v>24</v>
      </c>
      <c r="G72" s="151">
        <v>4</v>
      </c>
      <c r="H72" s="144" t="s">
        <v>55</v>
      </c>
      <c r="I72" s="144" t="s">
        <v>43</v>
      </c>
      <c r="J72" s="144" t="s">
        <v>1079</v>
      </c>
      <c r="K72" s="144" t="s">
        <v>1080</v>
      </c>
      <c r="L72" s="144" t="s">
        <v>43</v>
      </c>
      <c r="M72" s="144" t="s">
        <v>149</v>
      </c>
      <c r="N72" s="151">
        <v>769258</v>
      </c>
      <c r="O72" s="256" t="s">
        <v>150</v>
      </c>
      <c r="P72" s="257" t="s">
        <v>150</v>
      </c>
      <c r="Q72" s="151" t="s">
        <v>150</v>
      </c>
      <c r="R72" s="151" t="s">
        <v>1081</v>
      </c>
      <c r="S72" s="151" t="s">
        <v>1082</v>
      </c>
      <c r="T72" s="376" t="s">
        <v>1083</v>
      </c>
      <c r="U72" s="154" t="s">
        <v>822</v>
      </c>
      <c r="V72" s="154">
        <v>29840</v>
      </c>
      <c r="W72" s="162" t="s">
        <v>1084</v>
      </c>
      <c r="X72" s="162" t="s">
        <v>155</v>
      </c>
      <c r="Y72" s="162" t="s">
        <v>156</v>
      </c>
      <c r="Z72" s="162" t="s">
        <v>157</v>
      </c>
      <c r="AA72" s="151">
        <v>6</v>
      </c>
      <c r="AB72" s="154">
        <v>42809</v>
      </c>
      <c r="AC72" s="308">
        <v>41699</v>
      </c>
      <c r="AD72" s="154"/>
      <c r="AE72" s="28" t="s">
        <v>1085</v>
      </c>
      <c r="AF72" s="151"/>
      <c r="AG72" s="151"/>
      <c r="AH72" s="151">
        <f t="shared" si="16"/>
        <v>1</v>
      </c>
      <c r="AI72" s="27" t="s">
        <v>160</v>
      </c>
      <c r="AJ72" s="151"/>
      <c r="AK72" s="151"/>
      <c r="AL72" s="151" t="s">
        <v>149</v>
      </c>
      <c r="AM72" s="151"/>
      <c r="AN72" s="151"/>
      <c r="AO72" s="151" t="s">
        <v>181</v>
      </c>
      <c r="AP72" s="151" t="s">
        <v>181</v>
      </c>
      <c r="AQ72" s="151" t="s">
        <v>1086</v>
      </c>
      <c r="AR72" s="151"/>
      <c r="AS72" s="151"/>
      <c r="AT72" s="26" t="s">
        <v>371</v>
      </c>
      <c r="AU72" s="151" t="s">
        <v>1087</v>
      </c>
      <c r="AV72" s="154"/>
      <c r="AW72" s="156">
        <v>41700</v>
      </c>
      <c r="AX72" s="156">
        <v>41946</v>
      </c>
      <c r="AY72" s="156" t="s">
        <v>149</v>
      </c>
      <c r="AZ72" s="156">
        <v>42341</v>
      </c>
      <c r="BA72" s="156">
        <v>42579</v>
      </c>
      <c r="BB72" s="156"/>
      <c r="BC72" s="157" t="s">
        <v>1088</v>
      </c>
      <c r="BD72" s="156">
        <v>42950</v>
      </c>
      <c r="BE72" s="156" t="s">
        <v>162</v>
      </c>
      <c r="BF72" s="156">
        <v>43164</v>
      </c>
      <c r="BG72" s="156" t="s">
        <v>162</v>
      </c>
      <c r="BH72" s="154"/>
      <c r="BI72" s="154"/>
      <c r="BJ72" s="154"/>
      <c r="BK72" s="158">
        <v>43799</v>
      </c>
      <c r="BL72" s="151" t="s">
        <v>17</v>
      </c>
      <c r="BM72" s="255">
        <f t="shared" ref="BM72:BM79" si="18">DATEDIF(AW72,BK72, "M")+1</f>
        <v>69</v>
      </c>
      <c r="BN72" s="151">
        <f t="shared" si="17"/>
        <v>61</v>
      </c>
      <c r="BO72" s="151"/>
      <c r="BP72" s="151">
        <v>1</v>
      </c>
      <c r="BQ72" s="151">
        <v>17</v>
      </c>
      <c r="BR72" s="151">
        <v>11</v>
      </c>
      <c r="BS72" s="151">
        <v>4</v>
      </c>
      <c r="BT72" s="151">
        <v>0</v>
      </c>
      <c r="BU72" s="151">
        <v>0</v>
      </c>
      <c r="BV72" s="151">
        <v>0</v>
      </c>
      <c r="BW72" s="151" t="s">
        <v>162</v>
      </c>
      <c r="BX72" s="151">
        <v>0</v>
      </c>
      <c r="BY72" s="151"/>
      <c r="BZ72" s="159"/>
      <c r="CA72" s="159"/>
      <c r="CB72" s="151"/>
      <c r="CC72" s="151" t="s">
        <v>162</v>
      </c>
      <c r="CD72" s="151"/>
      <c r="CE72" s="151"/>
      <c r="CF72" s="410">
        <v>1</v>
      </c>
      <c r="CG72" s="151" t="s">
        <v>167</v>
      </c>
      <c r="CH72" s="151"/>
      <c r="CI72" s="151" t="s">
        <v>814</v>
      </c>
    </row>
    <row r="73" spans="1:87" ht="25" hidden="1" customHeight="1" x14ac:dyDescent="0.35">
      <c r="A73" s="151">
        <v>73</v>
      </c>
      <c r="B73" s="151" t="s">
        <v>1089</v>
      </c>
      <c r="C73" s="151" t="s">
        <v>1090</v>
      </c>
      <c r="D73" s="151" t="s">
        <v>21</v>
      </c>
      <c r="E73" s="151" t="s">
        <v>1091</v>
      </c>
      <c r="F73" s="151" t="s">
        <v>24</v>
      </c>
      <c r="G73" s="151">
        <v>4</v>
      </c>
      <c r="H73" s="144" t="s">
        <v>57</v>
      </c>
      <c r="I73" s="144" t="s">
        <v>33</v>
      </c>
      <c r="J73" s="144" t="s">
        <v>606</v>
      </c>
      <c r="K73" s="144" t="s">
        <v>1092</v>
      </c>
      <c r="L73" s="144" t="s">
        <v>33</v>
      </c>
      <c r="M73" s="144" t="s">
        <v>149</v>
      </c>
      <c r="N73" s="210" t="s">
        <v>1093</v>
      </c>
      <c r="O73" s="259" t="s">
        <v>150</v>
      </c>
      <c r="P73" s="25" t="s">
        <v>150</v>
      </c>
      <c r="Q73" s="151" t="s">
        <v>150</v>
      </c>
      <c r="R73" s="151" t="s">
        <v>1094</v>
      </c>
      <c r="S73" s="160" t="s">
        <v>1095</v>
      </c>
      <c r="T73" s="376" t="s">
        <v>1096</v>
      </c>
      <c r="U73" s="154" t="s">
        <v>822</v>
      </c>
      <c r="V73" s="154">
        <v>28400</v>
      </c>
      <c r="W73" s="162" t="s">
        <v>1097</v>
      </c>
      <c r="X73" s="162" t="s">
        <v>810</v>
      </c>
      <c r="Y73" s="162" t="s">
        <v>156</v>
      </c>
      <c r="Z73" s="162" t="s">
        <v>157</v>
      </c>
      <c r="AA73" s="151">
        <v>25.5</v>
      </c>
      <c r="AB73" s="154">
        <v>41710</v>
      </c>
      <c r="AC73" s="308">
        <v>41699</v>
      </c>
      <c r="AD73" s="154"/>
      <c r="AE73" s="27" t="s">
        <v>1098</v>
      </c>
      <c r="AF73" s="27" t="s">
        <v>1099</v>
      </c>
      <c r="AG73" s="27" t="s">
        <v>1100</v>
      </c>
      <c r="AH73" s="151">
        <f t="shared" si="16"/>
        <v>3</v>
      </c>
      <c r="AI73" s="27" t="s">
        <v>160</v>
      </c>
      <c r="AJ73" s="161"/>
      <c r="AK73" s="161"/>
      <c r="AL73" s="161" t="s">
        <v>162</v>
      </c>
      <c r="AM73" s="161"/>
      <c r="AN73" s="161"/>
      <c r="AO73" s="161" t="s">
        <v>163</v>
      </c>
      <c r="AP73" s="161" t="s">
        <v>180</v>
      </c>
      <c r="AQ73" s="161" t="s">
        <v>202</v>
      </c>
      <c r="AR73" s="161" t="s">
        <v>162</v>
      </c>
      <c r="AS73" s="161"/>
      <c r="AT73" s="449" t="s">
        <v>556</v>
      </c>
      <c r="AU73" s="151" t="s">
        <v>1101</v>
      </c>
      <c r="AV73" s="154"/>
      <c r="AW73" s="156">
        <v>41700</v>
      </c>
      <c r="AX73" s="156">
        <v>41946</v>
      </c>
      <c r="AY73" s="156" t="s">
        <v>149</v>
      </c>
      <c r="AZ73" s="156"/>
      <c r="BA73" s="156"/>
      <c r="BB73" s="156"/>
      <c r="BC73" s="157"/>
      <c r="BD73" s="156">
        <v>42585</v>
      </c>
      <c r="BE73" s="156" t="s">
        <v>149</v>
      </c>
      <c r="BF73" s="156">
        <v>42793</v>
      </c>
      <c r="BG73" s="156" t="s">
        <v>149</v>
      </c>
      <c r="BH73" s="154"/>
      <c r="BI73" s="154"/>
      <c r="BJ73" s="154"/>
      <c r="BK73" s="158">
        <v>42824</v>
      </c>
      <c r="BL73" s="151" t="s">
        <v>17</v>
      </c>
      <c r="BM73" s="255">
        <f t="shared" si="18"/>
        <v>37</v>
      </c>
      <c r="BN73" s="151">
        <f t="shared" si="17"/>
        <v>29</v>
      </c>
      <c r="BO73" s="151"/>
      <c r="BP73" s="151">
        <v>1</v>
      </c>
      <c r="BQ73" s="151">
        <v>4</v>
      </c>
      <c r="BR73" s="151">
        <v>8</v>
      </c>
      <c r="BS73" s="151">
        <v>1</v>
      </c>
      <c r="BT73" s="151">
        <v>0</v>
      </c>
      <c r="BU73" s="151">
        <v>0</v>
      </c>
      <c r="BV73" s="151">
        <v>0</v>
      </c>
      <c r="BW73" s="151" t="s">
        <v>162</v>
      </c>
      <c r="BX73" s="151">
        <v>0</v>
      </c>
      <c r="BY73" s="151"/>
      <c r="BZ73" s="159"/>
      <c r="CA73" s="159"/>
      <c r="CB73" s="151"/>
      <c r="CC73" s="151" t="s">
        <v>162</v>
      </c>
      <c r="CD73" s="151"/>
      <c r="CE73" s="151"/>
      <c r="CF73" s="410">
        <v>3</v>
      </c>
      <c r="CG73" s="151">
        <v>4</v>
      </c>
      <c r="CH73" s="151"/>
      <c r="CI73" s="151" t="s">
        <v>814</v>
      </c>
    </row>
    <row r="74" spans="1:87" ht="25" hidden="1" customHeight="1" x14ac:dyDescent="0.35">
      <c r="A74" s="151">
        <v>74</v>
      </c>
      <c r="B74" s="151" t="s">
        <v>1102</v>
      </c>
      <c r="C74" s="151" t="s">
        <v>1103</v>
      </c>
      <c r="D74" s="151" t="s">
        <v>1104</v>
      </c>
      <c r="E74" s="151" t="s">
        <v>1105</v>
      </c>
      <c r="F74" s="151" t="s">
        <v>25</v>
      </c>
      <c r="G74" s="151">
        <v>4</v>
      </c>
      <c r="H74" s="144" t="s">
        <v>51</v>
      </c>
      <c r="I74" s="144" t="s">
        <v>37</v>
      </c>
      <c r="J74" s="144" t="s">
        <v>1106</v>
      </c>
      <c r="K74" s="144" t="s">
        <v>1107</v>
      </c>
      <c r="L74" s="144" t="s">
        <v>37</v>
      </c>
      <c r="M74" s="144" t="s">
        <v>149</v>
      </c>
      <c r="N74" s="210" t="s">
        <v>1108</v>
      </c>
      <c r="O74" s="259" t="s">
        <v>150</v>
      </c>
      <c r="P74" s="25" t="s">
        <v>150</v>
      </c>
      <c r="Q74" s="151" t="s">
        <v>150</v>
      </c>
      <c r="R74" s="151" t="s">
        <v>1109</v>
      </c>
      <c r="S74" s="151" t="s">
        <v>1110</v>
      </c>
      <c r="T74" s="376" t="s">
        <v>1111</v>
      </c>
      <c r="U74" s="154" t="s">
        <v>1112</v>
      </c>
      <c r="V74" s="154">
        <v>27152</v>
      </c>
      <c r="W74" s="162" t="s">
        <v>1113</v>
      </c>
      <c r="X74" s="162" t="s">
        <v>155</v>
      </c>
      <c r="Y74" s="162" t="s">
        <v>162</v>
      </c>
      <c r="Z74" s="162" t="s">
        <v>157</v>
      </c>
      <c r="AA74" s="151">
        <v>14</v>
      </c>
      <c r="AB74" s="154">
        <v>41348</v>
      </c>
      <c r="AC74" s="308">
        <v>41699</v>
      </c>
      <c r="AD74" s="154"/>
      <c r="AE74" s="151" t="s">
        <v>1114</v>
      </c>
      <c r="AF74" s="151" t="s">
        <v>1115</v>
      </c>
      <c r="AG74" s="161"/>
      <c r="AH74" s="151">
        <f t="shared" si="16"/>
        <v>2</v>
      </c>
      <c r="AI74" s="27" t="s">
        <v>160</v>
      </c>
      <c r="AJ74" s="161"/>
      <c r="AK74" s="161"/>
      <c r="AL74" s="161" t="s">
        <v>149</v>
      </c>
      <c r="AM74" s="161"/>
      <c r="AN74" s="161"/>
      <c r="AO74" s="161" t="s">
        <v>163</v>
      </c>
      <c r="AP74" s="161" t="s">
        <v>202</v>
      </c>
      <c r="AQ74" s="316" t="s">
        <v>216</v>
      </c>
      <c r="AR74" s="161" t="s">
        <v>149</v>
      </c>
      <c r="AS74" s="316" t="s">
        <v>1116</v>
      </c>
      <c r="AT74" s="449" t="s">
        <v>284</v>
      </c>
      <c r="AU74" s="151" t="s">
        <v>1117</v>
      </c>
      <c r="AV74" s="154"/>
      <c r="AW74" s="156">
        <v>41700</v>
      </c>
      <c r="AX74" s="156">
        <v>41946</v>
      </c>
      <c r="AY74" s="156" t="s">
        <v>149</v>
      </c>
      <c r="AZ74" s="156"/>
      <c r="BA74" s="156"/>
      <c r="BB74" s="156"/>
      <c r="BC74" s="157" t="s">
        <v>1118</v>
      </c>
      <c r="BD74" s="156">
        <v>42585</v>
      </c>
      <c r="BE74" s="156" t="s">
        <v>149</v>
      </c>
      <c r="BF74" s="156">
        <v>42793</v>
      </c>
      <c r="BG74" s="156" t="s">
        <v>149</v>
      </c>
      <c r="BH74" s="154"/>
      <c r="BI74" s="154"/>
      <c r="BJ74" s="154"/>
      <c r="BK74" s="158">
        <v>42825</v>
      </c>
      <c r="BL74" s="151" t="s">
        <v>17</v>
      </c>
      <c r="BM74" s="255">
        <f t="shared" si="18"/>
        <v>37</v>
      </c>
      <c r="BN74" s="151">
        <f t="shared" si="17"/>
        <v>29</v>
      </c>
      <c r="BO74" s="162" t="s">
        <v>1118</v>
      </c>
      <c r="BP74" s="151">
        <v>9</v>
      </c>
      <c r="BQ74" s="151">
        <v>6</v>
      </c>
      <c r="BR74" s="151">
        <v>15</v>
      </c>
      <c r="BS74" s="151">
        <v>0</v>
      </c>
      <c r="BT74" s="151">
        <v>1</v>
      </c>
      <c r="BU74" s="151">
        <v>0</v>
      </c>
      <c r="BV74" s="151">
        <v>0</v>
      </c>
      <c r="BW74" s="151" t="s">
        <v>162</v>
      </c>
      <c r="BX74" s="151">
        <v>0</v>
      </c>
      <c r="BY74" s="151"/>
      <c r="BZ74" s="159"/>
      <c r="CA74" s="159"/>
      <c r="CB74" s="151"/>
      <c r="CC74" s="151" t="s">
        <v>162</v>
      </c>
      <c r="CD74" s="151"/>
      <c r="CE74" s="151"/>
      <c r="CF74" s="410">
        <v>3</v>
      </c>
      <c r="CG74" s="151">
        <v>3</v>
      </c>
      <c r="CH74" s="151"/>
      <c r="CI74" s="151" t="s">
        <v>814</v>
      </c>
    </row>
    <row r="75" spans="1:87" ht="25" hidden="1" customHeight="1" x14ac:dyDescent="0.35">
      <c r="A75" s="151">
        <v>75</v>
      </c>
      <c r="B75" s="151" t="s">
        <v>1119</v>
      </c>
      <c r="C75" s="151" t="s">
        <v>1120</v>
      </c>
      <c r="D75" s="151" t="s">
        <v>1121</v>
      </c>
      <c r="E75" s="151" t="s">
        <v>1122</v>
      </c>
      <c r="F75" s="151" t="s">
        <v>24</v>
      </c>
      <c r="G75" s="151">
        <v>4</v>
      </c>
      <c r="H75" s="144" t="s">
        <v>51</v>
      </c>
      <c r="I75" s="144" t="s">
        <v>30</v>
      </c>
      <c r="J75" s="144" t="s">
        <v>1123</v>
      </c>
      <c r="K75" s="144" t="s">
        <v>148</v>
      </c>
      <c r="L75" s="144" t="s">
        <v>30</v>
      </c>
      <c r="M75" s="144" t="s">
        <v>149</v>
      </c>
      <c r="N75" s="151">
        <v>65466</v>
      </c>
      <c r="O75" s="256" t="s">
        <v>150</v>
      </c>
      <c r="P75" s="257" t="s">
        <v>150</v>
      </c>
      <c r="Q75" s="151" t="s">
        <v>150</v>
      </c>
      <c r="R75" s="423" t="s">
        <v>1124</v>
      </c>
      <c r="S75" s="151" t="s">
        <v>1125</v>
      </c>
      <c r="T75" s="376" t="s">
        <v>1126</v>
      </c>
      <c r="U75" s="154" t="s">
        <v>153</v>
      </c>
      <c r="V75" s="154">
        <v>27687</v>
      </c>
      <c r="W75" s="162" t="s">
        <v>1127</v>
      </c>
      <c r="X75" s="162" t="s">
        <v>178</v>
      </c>
      <c r="Y75" s="162" t="s">
        <v>162</v>
      </c>
      <c r="Z75" s="162" t="s">
        <v>157</v>
      </c>
      <c r="AA75" s="151">
        <v>3</v>
      </c>
      <c r="AB75" s="154">
        <v>41830</v>
      </c>
      <c r="AC75" s="308">
        <v>41699</v>
      </c>
      <c r="AD75" s="154"/>
      <c r="AE75" s="28" t="s">
        <v>1128</v>
      </c>
      <c r="AF75" s="28" t="s">
        <v>1129</v>
      </c>
      <c r="AG75" s="151"/>
      <c r="AH75" s="151">
        <f t="shared" si="16"/>
        <v>2</v>
      </c>
      <c r="AI75" s="27" t="s">
        <v>160</v>
      </c>
      <c r="AJ75" s="151"/>
      <c r="AK75" s="151"/>
      <c r="AL75" s="151" t="s">
        <v>149</v>
      </c>
      <c r="AM75" s="151"/>
      <c r="AN75" s="151"/>
      <c r="AO75" s="151" t="s">
        <v>163</v>
      </c>
      <c r="AP75" s="151" t="s">
        <v>202</v>
      </c>
      <c r="AQ75" s="162" t="s">
        <v>1130</v>
      </c>
      <c r="AR75" s="151" t="s">
        <v>149</v>
      </c>
      <c r="AS75" s="151"/>
      <c r="AT75" s="26" t="s">
        <v>327</v>
      </c>
      <c r="AU75" s="151" t="s">
        <v>1131</v>
      </c>
      <c r="AV75" s="154"/>
      <c r="AW75" s="156">
        <v>41700</v>
      </c>
      <c r="AX75" s="156">
        <v>41946</v>
      </c>
      <c r="AY75" s="156" t="s">
        <v>149</v>
      </c>
      <c r="AZ75" s="156">
        <v>42866</v>
      </c>
      <c r="BA75" s="156">
        <v>42829</v>
      </c>
      <c r="BB75" s="156">
        <v>42863</v>
      </c>
      <c r="BC75" s="157" t="s">
        <v>1132</v>
      </c>
      <c r="BD75" s="156">
        <v>42950</v>
      </c>
      <c r="BE75" s="156" t="s">
        <v>162</v>
      </c>
      <c r="BF75" s="156">
        <v>43164</v>
      </c>
      <c r="BG75" s="156" t="s">
        <v>162</v>
      </c>
      <c r="BH75" s="154"/>
      <c r="BI75" s="154"/>
      <c r="BJ75" s="154"/>
      <c r="BK75" s="158">
        <v>44260</v>
      </c>
      <c r="BL75" s="151" t="s">
        <v>17</v>
      </c>
      <c r="BM75" s="255">
        <f t="shared" si="18"/>
        <v>85</v>
      </c>
      <c r="BN75" s="151">
        <f t="shared" si="17"/>
        <v>77</v>
      </c>
      <c r="BO75" s="151"/>
      <c r="BP75" s="151">
        <v>14</v>
      </c>
      <c r="BQ75" s="151">
        <v>17</v>
      </c>
      <c r="BR75" s="151">
        <v>2</v>
      </c>
      <c r="BS75" s="151">
        <v>5</v>
      </c>
      <c r="BT75" s="151">
        <v>5</v>
      </c>
      <c r="BU75" s="151">
        <v>0</v>
      </c>
      <c r="BV75" s="151">
        <v>0</v>
      </c>
      <c r="BW75" s="151" t="s">
        <v>162</v>
      </c>
      <c r="BX75" s="151">
        <v>0</v>
      </c>
      <c r="BY75" s="151"/>
      <c r="BZ75" s="159"/>
      <c r="CA75" s="159"/>
      <c r="CB75" s="151"/>
      <c r="CC75" s="151" t="s">
        <v>162</v>
      </c>
      <c r="CD75" s="151"/>
      <c r="CE75" s="151"/>
      <c r="CF75" s="410">
        <v>2</v>
      </c>
      <c r="CG75" s="151">
        <v>2</v>
      </c>
      <c r="CH75" s="151"/>
      <c r="CI75" s="151" t="s">
        <v>542</v>
      </c>
    </row>
    <row r="76" spans="1:87" ht="25" hidden="1" customHeight="1" x14ac:dyDescent="0.35">
      <c r="A76" s="151">
        <v>76</v>
      </c>
      <c r="B76" s="151" t="s">
        <v>1133</v>
      </c>
      <c r="C76" s="151" t="s">
        <v>1134</v>
      </c>
      <c r="D76" s="151" t="s">
        <v>21</v>
      </c>
      <c r="E76" s="151" t="s">
        <v>1135</v>
      </c>
      <c r="F76" s="151" t="s">
        <v>24</v>
      </c>
      <c r="G76" s="151">
        <v>4</v>
      </c>
      <c r="H76" s="144" t="s">
        <v>57</v>
      </c>
      <c r="I76" s="144" t="s">
        <v>33</v>
      </c>
      <c r="J76" s="144" t="s">
        <v>1136</v>
      </c>
      <c r="K76" s="144" t="s">
        <v>1137</v>
      </c>
      <c r="L76" s="144" t="s">
        <v>43</v>
      </c>
      <c r="M76" s="144" t="s">
        <v>162</v>
      </c>
      <c r="N76" s="151">
        <v>1018550</v>
      </c>
      <c r="O76" s="256" t="s">
        <v>150</v>
      </c>
      <c r="P76" s="257" t="s">
        <v>150</v>
      </c>
      <c r="Q76" s="151" t="s">
        <v>150</v>
      </c>
      <c r="R76" s="151" t="s">
        <v>1138</v>
      </c>
      <c r="S76" s="151" t="s">
        <v>1139</v>
      </c>
      <c r="T76" s="376" t="s">
        <v>1140</v>
      </c>
      <c r="U76" s="154" t="s">
        <v>1141</v>
      </c>
      <c r="V76" s="154">
        <v>29807</v>
      </c>
      <c r="W76" s="162" t="s">
        <v>1142</v>
      </c>
      <c r="X76" s="162" t="s">
        <v>178</v>
      </c>
      <c r="Y76" s="162" t="s">
        <v>162</v>
      </c>
      <c r="Z76" s="162" t="s">
        <v>157</v>
      </c>
      <c r="AA76" s="151">
        <v>13.5</v>
      </c>
      <c r="AB76" s="154">
        <v>42005</v>
      </c>
      <c r="AC76" s="308">
        <v>41699</v>
      </c>
      <c r="AD76" s="154"/>
      <c r="AE76" s="28" t="s">
        <v>1143</v>
      </c>
      <c r="AF76" s="151" t="s">
        <v>1144</v>
      </c>
      <c r="AG76" s="151" t="s">
        <v>1145</v>
      </c>
      <c r="AH76" s="151">
        <f t="shared" si="16"/>
        <v>3</v>
      </c>
      <c r="AI76" s="27" t="s">
        <v>161</v>
      </c>
      <c r="AJ76" s="151"/>
      <c r="AK76" s="151"/>
      <c r="AL76" s="151" t="s">
        <v>149</v>
      </c>
      <c r="AM76" s="151"/>
      <c r="AN76" s="151"/>
      <c r="AO76" s="151" t="s">
        <v>163</v>
      </c>
      <c r="AP76" s="151" t="s">
        <v>180</v>
      </c>
      <c r="AQ76" s="151" t="s">
        <v>180</v>
      </c>
      <c r="AR76" s="151" t="s">
        <v>162</v>
      </c>
      <c r="AS76" s="151"/>
      <c r="AT76" s="26" t="s">
        <v>584</v>
      </c>
      <c r="AU76" s="151" t="s">
        <v>1146</v>
      </c>
      <c r="AV76" s="154"/>
      <c r="AW76" s="156">
        <v>41700</v>
      </c>
      <c r="AX76" s="156">
        <v>41946</v>
      </c>
      <c r="AY76" s="156" t="s">
        <v>149</v>
      </c>
      <c r="AZ76" s="156">
        <v>42104</v>
      </c>
      <c r="BA76" s="156">
        <v>42109</v>
      </c>
      <c r="BB76" s="156"/>
      <c r="BC76" s="157"/>
      <c r="BD76" s="156">
        <v>42585</v>
      </c>
      <c r="BE76" s="156" t="s">
        <v>149</v>
      </c>
      <c r="BF76" s="156">
        <v>42793</v>
      </c>
      <c r="BG76" s="156" t="s">
        <v>149</v>
      </c>
      <c r="BH76" s="154"/>
      <c r="BI76" s="154"/>
      <c r="BJ76" s="154"/>
      <c r="BK76" s="158">
        <v>44365</v>
      </c>
      <c r="BL76" s="151" t="s">
        <v>17</v>
      </c>
      <c r="BM76" s="255">
        <f t="shared" si="18"/>
        <v>88</v>
      </c>
      <c r="BN76" s="151">
        <f t="shared" si="17"/>
        <v>80</v>
      </c>
      <c r="BO76" s="151" t="s">
        <v>1147</v>
      </c>
      <c r="BP76" s="151">
        <v>1</v>
      </c>
      <c r="BQ76" s="151">
        <v>11</v>
      </c>
      <c r="BR76" s="151">
        <v>3</v>
      </c>
      <c r="BS76" s="151">
        <v>2</v>
      </c>
      <c r="BT76" s="151">
        <v>0</v>
      </c>
      <c r="BU76" s="151">
        <v>0</v>
      </c>
      <c r="BV76" s="151">
        <v>0</v>
      </c>
      <c r="BW76" s="151" t="s">
        <v>162</v>
      </c>
      <c r="BX76" s="151">
        <v>0</v>
      </c>
      <c r="BY76" s="151"/>
      <c r="BZ76" s="159"/>
      <c r="CA76" s="159"/>
      <c r="CB76" s="151"/>
      <c r="CC76" s="151" t="s">
        <v>162</v>
      </c>
      <c r="CD76" s="151"/>
      <c r="CE76" s="151"/>
      <c r="CF76" s="410">
        <v>1</v>
      </c>
      <c r="CG76" s="151">
        <v>2</v>
      </c>
      <c r="CH76" s="151"/>
      <c r="CI76" s="151" t="s">
        <v>814</v>
      </c>
    </row>
    <row r="77" spans="1:87" ht="25" hidden="1" customHeight="1" x14ac:dyDescent="0.35">
      <c r="A77" s="151">
        <v>77</v>
      </c>
      <c r="B77" s="151" t="s">
        <v>1148</v>
      </c>
      <c r="C77" s="151" t="s">
        <v>186</v>
      </c>
      <c r="D77" s="151" t="s">
        <v>1149</v>
      </c>
      <c r="E77" s="151" t="s">
        <v>1150</v>
      </c>
      <c r="F77" s="151" t="s">
        <v>25</v>
      </c>
      <c r="G77" s="151">
        <v>4</v>
      </c>
      <c r="H77" s="144" t="s">
        <v>49</v>
      </c>
      <c r="I77" s="144" t="s">
        <v>35</v>
      </c>
      <c r="J77" s="144" t="s">
        <v>1151</v>
      </c>
      <c r="K77" s="144" t="s">
        <v>1152</v>
      </c>
      <c r="L77" s="144" t="s">
        <v>40</v>
      </c>
      <c r="M77" s="144" t="s">
        <v>162</v>
      </c>
      <c r="N77" s="151" t="s">
        <v>1153</v>
      </c>
      <c r="O77" s="256" t="s">
        <v>150</v>
      </c>
      <c r="P77" s="257" t="s">
        <v>150</v>
      </c>
      <c r="Q77" s="257"/>
      <c r="R77" s="151" t="s">
        <v>1154</v>
      </c>
      <c r="S77" s="151" t="s">
        <v>1155</v>
      </c>
      <c r="T77" s="376" t="s">
        <v>1156</v>
      </c>
      <c r="U77" s="154" t="s">
        <v>822</v>
      </c>
      <c r="V77" s="154">
        <v>29345</v>
      </c>
      <c r="W77" s="162" t="s">
        <v>1157</v>
      </c>
      <c r="X77" s="162" t="s">
        <v>178</v>
      </c>
      <c r="Y77" s="162" t="s">
        <v>162</v>
      </c>
      <c r="Z77" s="162" t="s">
        <v>157</v>
      </c>
      <c r="AA77" s="151">
        <v>17</v>
      </c>
      <c r="AB77" s="154">
        <v>41730</v>
      </c>
      <c r="AC77" s="308">
        <v>41699</v>
      </c>
      <c r="AD77" s="154"/>
      <c r="AE77" s="151" t="s">
        <v>1158</v>
      </c>
      <c r="AF77" s="151" t="s">
        <v>1159</v>
      </c>
      <c r="AG77" s="151" t="s">
        <v>1160</v>
      </c>
      <c r="AH77" s="151">
        <f>COUNTA(AF77:AG77)</f>
        <v>2</v>
      </c>
      <c r="AI77" s="27" t="s">
        <v>161</v>
      </c>
      <c r="AJ77" s="151"/>
      <c r="AK77" s="151"/>
      <c r="AL77" s="151" t="s">
        <v>149</v>
      </c>
      <c r="AM77" s="151"/>
      <c r="AN77" s="151"/>
      <c r="AO77" s="151" t="s">
        <v>163</v>
      </c>
      <c r="AP77" s="151" t="s">
        <v>1161</v>
      </c>
      <c r="AQ77" s="151" t="s">
        <v>202</v>
      </c>
      <c r="AR77" s="151" t="s">
        <v>149</v>
      </c>
      <c r="AS77" s="151"/>
      <c r="AT77" s="26" t="s">
        <v>203</v>
      </c>
      <c r="AU77" s="151" t="s">
        <v>1162</v>
      </c>
      <c r="AV77" s="154"/>
      <c r="AW77" s="156">
        <v>41700</v>
      </c>
      <c r="AX77" s="156">
        <v>41946</v>
      </c>
      <c r="AY77" s="156" t="s">
        <v>149</v>
      </c>
      <c r="AZ77" s="156">
        <v>42047</v>
      </c>
      <c r="BA77" s="156">
        <v>42073</v>
      </c>
      <c r="BB77" s="156"/>
      <c r="BC77" s="157" t="s">
        <v>1163</v>
      </c>
      <c r="BD77" s="156">
        <v>42585</v>
      </c>
      <c r="BE77" s="156" t="s">
        <v>149</v>
      </c>
      <c r="BF77" s="156">
        <v>42793</v>
      </c>
      <c r="BG77" s="156" t="s">
        <v>149</v>
      </c>
      <c r="BH77" s="154"/>
      <c r="BI77" s="154"/>
      <c r="BJ77" s="154"/>
      <c r="BK77" s="158">
        <v>44442</v>
      </c>
      <c r="BL77" s="151" t="s">
        <v>17</v>
      </c>
      <c r="BM77" s="255">
        <f t="shared" si="18"/>
        <v>91</v>
      </c>
      <c r="BN77" s="151">
        <f t="shared" si="17"/>
        <v>83</v>
      </c>
      <c r="BO77" s="151"/>
      <c r="BP77" s="151">
        <v>0</v>
      </c>
      <c r="BQ77" s="151">
        <v>0</v>
      </c>
      <c r="BR77" s="151">
        <v>0</v>
      </c>
      <c r="BS77" s="151">
        <v>0</v>
      </c>
      <c r="BT77" s="151">
        <v>0</v>
      </c>
      <c r="BU77" s="151">
        <v>0</v>
      </c>
      <c r="BV77" s="151">
        <v>0</v>
      </c>
      <c r="BW77" s="151" t="s">
        <v>1164</v>
      </c>
      <c r="BX77" s="151">
        <v>0</v>
      </c>
      <c r="BY77" s="151"/>
      <c r="BZ77" s="159"/>
      <c r="CA77" s="159"/>
      <c r="CB77" s="151"/>
      <c r="CC77" s="151" t="s">
        <v>162</v>
      </c>
      <c r="CD77" s="151"/>
      <c r="CE77" s="151"/>
      <c r="CF77" s="410">
        <v>1</v>
      </c>
      <c r="CG77" s="151">
        <v>2</v>
      </c>
      <c r="CH77" s="151"/>
      <c r="CI77" s="151" t="s">
        <v>814</v>
      </c>
    </row>
    <row r="78" spans="1:87" ht="25" hidden="1" customHeight="1" x14ac:dyDescent="0.35">
      <c r="A78" s="151">
        <v>78</v>
      </c>
      <c r="B78" s="151" t="s">
        <v>1165</v>
      </c>
      <c r="C78" s="151" t="s">
        <v>1166</v>
      </c>
      <c r="D78" s="151"/>
      <c r="E78" s="151" t="s">
        <v>1167</v>
      </c>
      <c r="F78" s="151" t="s">
        <v>24</v>
      </c>
      <c r="G78" s="151">
        <v>4</v>
      </c>
      <c r="H78" s="144" t="s">
        <v>55</v>
      </c>
      <c r="I78" s="144" t="s">
        <v>43</v>
      </c>
      <c r="J78" s="144" t="s">
        <v>1168</v>
      </c>
      <c r="K78" s="144" t="s">
        <v>1169</v>
      </c>
      <c r="L78" s="144" t="s">
        <v>43</v>
      </c>
      <c r="M78" s="144" t="s">
        <v>149</v>
      </c>
      <c r="N78" s="151"/>
      <c r="O78" s="256" t="s">
        <v>150</v>
      </c>
      <c r="P78" s="256" t="s">
        <v>150</v>
      </c>
      <c r="Q78" s="151" t="s">
        <v>150</v>
      </c>
      <c r="R78" s="151" t="s">
        <v>1170</v>
      </c>
      <c r="S78" s="151" t="s">
        <v>1171</v>
      </c>
      <c r="T78" s="377">
        <v>27716861252</v>
      </c>
      <c r="U78" s="154" t="s">
        <v>1172</v>
      </c>
      <c r="V78" s="154">
        <v>29781</v>
      </c>
      <c r="W78" s="162" t="s">
        <v>1173</v>
      </c>
      <c r="X78" s="162" t="s">
        <v>155</v>
      </c>
      <c r="Y78" s="162" t="s">
        <v>162</v>
      </c>
      <c r="Z78" s="162" t="s">
        <v>157</v>
      </c>
      <c r="AA78" s="151">
        <v>12</v>
      </c>
      <c r="AB78" s="154">
        <v>41617</v>
      </c>
      <c r="AC78" s="308">
        <v>41699</v>
      </c>
      <c r="AD78" s="154"/>
      <c r="AE78" s="28" t="s">
        <v>1174</v>
      </c>
      <c r="AF78" s="151"/>
      <c r="AG78" s="151"/>
      <c r="AH78" s="151">
        <f t="shared" si="16"/>
        <v>1</v>
      </c>
      <c r="AI78" s="27" t="s">
        <v>160</v>
      </c>
      <c r="AJ78" s="151"/>
      <c r="AK78" s="151"/>
      <c r="AL78" s="151" t="s">
        <v>162</v>
      </c>
      <c r="AM78" s="151"/>
      <c r="AN78" s="151"/>
      <c r="AO78" s="151" t="s">
        <v>163</v>
      </c>
      <c r="AP78" s="151" t="s">
        <v>202</v>
      </c>
      <c r="AQ78" s="151"/>
      <c r="AR78" s="151"/>
      <c r="AS78" s="151"/>
      <c r="AT78" s="26" t="s">
        <v>371</v>
      </c>
      <c r="AU78" s="151" t="s">
        <v>1175</v>
      </c>
      <c r="AV78" s="154"/>
      <c r="AW78" s="156">
        <v>41700</v>
      </c>
      <c r="AX78" s="156">
        <v>41946</v>
      </c>
      <c r="AY78" s="156" t="s">
        <v>149</v>
      </c>
      <c r="AZ78" s="156">
        <v>42846</v>
      </c>
      <c r="BA78" s="156">
        <v>42509</v>
      </c>
      <c r="BB78" s="156"/>
      <c r="BC78" s="157" t="s">
        <v>1176</v>
      </c>
      <c r="BD78" s="156">
        <v>43315</v>
      </c>
      <c r="BE78" s="156" t="s">
        <v>162</v>
      </c>
      <c r="BF78" s="156">
        <v>43528</v>
      </c>
      <c r="BG78" s="156" t="s">
        <v>162</v>
      </c>
      <c r="BH78" s="154"/>
      <c r="BI78" s="154"/>
      <c r="BJ78" s="154"/>
      <c r="BK78" s="158">
        <v>44658</v>
      </c>
      <c r="BL78" s="144" t="s">
        <v>17</v>
      </c>
      <c r="BM78" s="255">
        <f t="shared" si="18"/>
        <v>98</v>
      </c>
      <c r="BN78" s="151">
        <f t="shared" si="17"/>
        <v>90</v>
      </c>
      <c r="BO78" s="151" t="s">
        <v>1177</v>
      </c>
      <c r="BP78" s="151">
        <v>4</v>
      </c>
      <c r="BQ78" s="151">
        <v>5</v>
      </c>
      <c r="BR78" s="151">
        <v>0</v>
      </c>
      <c r="BS78" s="151">
        <v>2</v>
      </c>
      <c r="BT78" s="151">
        <v>3</v>
      </c>
      <c r="BU78" s="151">
        <v>0</v>
      </c>
      <c r="BV78" s="151">
        <v>0</v>
      </c>
      <c r="BW78" s="151" t="s">
        <v>162</v>
      </c>
      <c r="BX78" s="151">
        <v>0</v>
      </c>
      <c r="BY78" s="151"/>
      <c r="BZ78" s="159"/>
      <c r="CA78" s="159"/>
      <c r="CB78" s="151"/>
      <c r="CC78" s="151" t="s">
        <v>162</v>
      </c>
      <c r="CD78" s="151"/>
      <c r="CE78" s="151"/>
      <c r="CF78" s="410">
        <v>0</v>
      </c>
      <c r="CG78" s="151">
        <v>1</v>
      </c>
      <c r="CH78" s="151"/>
      <c r="CI78" s="151" t="s">
        <v>814</v>
      </c>
    </row>
    <row r="79" spans="1:87" ht="25" hidden="1" customHeight="1" x14ac:dyDescent="0.35">
      <c r="A79" s="151">
        <v>79</v>
      </c>
      <c r="B79" s="151" t="s">
        <v>1178</v>
      </c>
      <c r="C79" s="151" t="s">
        <v>1179</v>
      </c>
      <c r="D79" s="151" t="s">
        <v>1180</v>
      </c>
      <c r="E79" s="151" t="s">
        <v>1181</v>
      </c>
      <c r="F79" s="151" t="s">
        <v>25</v>
      </c>
      <c r="G79" s="151">
        <v>4</v>
      </c>
      <c r="H79" s="144" t="s">
        <v>49</v>
      </c>
      <c r="I79" s="144" t="s">
        <v>40</v>
      </c>
      <c r="J79" s="144" t="s">
        <v>1182</v>
      </c>
      <c r="K79" s="144" t="s">
        <v>1183</v>
      </c>
      <c r="L79" s="144" t="s">
        <v>40</v>
      </c>
      <c r="M79" s="144" t="s">
        <v>149</v>
      </c>
      <c r="N79" s="151" t="s">
        <v>1184</v>
      </c>
      <c r="O79" s="256" t="s">
        <v>150</v>
      </c>
      <c r="P79" s="257" t="s">
        <v>860</v>
      </c>
      <c r="Q79" s="151" t="s">
        <v>860</v>
      </c>
      <c r="R79" s="151" t="s">
        <v>1185</v>
      </c>
      <c r="S79" s="151" t="s">
        <v>1186</v>
      </c>
      <c r="T79" s="376" t="s">
        <v>1187</v>
      </c>
      <c r="U79" s="154" t="s">
        <v>1188</v>
      </c>
      <c r="V79" s="154">
        <v>29842</v>
      </c>
      <c r="W79" s="162" t="s">
        <v>1189</v>
      </c>
      <c r="X79" s="162" t="s">
        <v>155</v>
      </c>
      <c r="Y79" s="162" t="s">
        <v>156</v>
      </c>
      <c r="Z79" s="162" t="s">
        <v>157</v>
      </c>
      <c r="AA79" s="151">
        <v>37</v>
      </c>
      <c r="AB79" s="154">
        <v>42078</v>
      </c>
      <c r="AC79" s="308">
        <v>41699</v>
      </c>
      <c r="AD79" s="154"/>
      <c r="AE79" s="28" t="s">
        <v>1190</v>
      </c>
      <c r="AF79" s="151"/>
      <c r="AG79" s="151"/>
      <c r="AH79" s="151">
        <f t="shared" si="16"/>
        <v>1</v>
      </c>
      <c r="AI79" s="27" t="s">
        <v>160</v>
      </c>
      <c r="AJ79" s="151"/>
      <c r="AK79" s="151"/>
      <c r="AL79" s="151" t="s">
        <v>149</v>
      </c>
      <c r="AM79" s="151"/>
      <c r="AN79" s="151"/>
      <c r="AO79" s="151" t="s">
        <v>163</v>
      </c>
      <c r="AP79" s="151" t="s">
        <v>1191</v>
      </c>
      <c r="AQ79" s="151" t="s">
        <v>1191</v>
      </c>
      <c r="AR79" s="151"/>
      <c r="AS79" s="151"/>
      <c r="AT79" s="26" t="s">
        <v>419</v>
      </c>
      <c r="AU79" s="151" t="s">
        <v>1192</v>
      </c>
      <c r="AV79" s="154"/>
      <c r="AW79" s="156">
        <v>41700</v>
      </c>
      <c r="AX79" s="156">
        <v>41946</v>
      </c>
      <c r="AY79" s="156" t="s">
        <v>149</v>
      </c>
      <c r="AZ79" s="156">
        <v>43699</v>
      </c>
      <c r="BA79" s="156">
        <v>42238</v>
      </c>
      <c r="BB79" s="156"/>
      <c r="BC79" s="157"/>
      <c r="BD79" s="156">
        <v>42585</v>
      </c>
      <c r="BE79" s="156" t="s">
        <v>149</v>
      </c>
      <c r="BF79" s="156">
        <v>42793</v>
      </c>
      <c r="BG79" s="156" t="s">
        <v>149</v>
      </c>
      <c r="BH79" s="154"/>
      <c r="BI79" s="154"/>
      <c r="BJ79" s="154"/>
      <c r="BK79" s="158">
        <v>45191</v>
      </c>
      <c r="BL79" s="163" t="s">
        <v>17</v>
      </c>
      <c r="BM79" s="258">
        <f t="shared" si="18"/>
        <v>115</v>
      </c>
      <c r="BN79" s="151">
        <f t="shared" si="17"/>
        <v>107</v>
      </c>
      <c r="BO79" s="151" t="s">
        <v>1193</v>
      </c>
      <c r="BP79" s="151">
        <v>0</v>
      </c>
      <c r="BQ79" s="151">
        <v>5</v>
      </c>
      <c r="BR79" s="151">
        <v>0</v>
      </c>
      <c r="BS79" s="151">
        <v>1</v>
      </c>
      <c r="BT79" s="151">
        <v>0</v>
      </c>
      <c r="BU79" s="151">
        <v>0</v>
      </c>
      <c r="BV79" s="151">
        <v>0</v>
      </c>
      <c r="BW79" s="151" t="s">
        <v>1164</v>
      </c>
      <c r="BX79" s="151">
        <v>0</v>
      </c>
      <c r="BY79" s="151"/>
      <c r="BZ79" s="159"/>
      <c r="CA79" s="159"/>
      <c r="CB79" s="151"/>
      <c r="CC79" s="151" t="s">
        <v>162</v>
      </c>
      <c r="CD79" s="151"/>
      <c r="CE79" s="151"/>
      <c r="CF79" s="410">
        <v>1</v>
      </c>
      <c r="CG79" s="151">
        <v>3</v>
      </c>
      <c r="CH79" s="151"/>
      <c r="CI79" s="151" t="s">
        <v>814</v>
      </c>
    </row>
    <row r="80" spans="1:87" ht="25" hidden="1" customHeight="1" x14ac:dyDescent="0.35">
      <c r="A80" s="151">
        <v>80</v>
      </c>
      <c r="B80" s="151" t="s">
        <v>1194</v>
      </c>
      <c r="C80" s="151" t="s">
        <v>1195</v>
      </c>
      <c r="D80" s="151" t="s">
        <v>1196</v>
      </c>
      <c r="E80" s="151" t="s">
        <v>1197</v>
      </c>
      <c r="F80" s="151" t="s">
        <v>25</v>
      </c>
      <c r="G80" s="151">
        <v>4</v>
      </c>
      <c r="H80" s="144" t="s">
        <v>50</v>
      </c>
      <c r="I80" s="144" t="s">
        <v>44</v>
      </c>
      <c r="J80" s="144" t="s">
        <v>1198</v>
      </c>
      <c r="K80" s="144" t="s">
        <v>1199</v>
      </c>
      <c r="L80" s="144" t="s">
        <v>42</v>
      </c>
      <c r="M80" s="144" t="s">
        <v>149</v>
      </c>
      <c r="N80" s="153" t="s">
        <v>1200</v>
      </c>
      <c r="O80" s="256" t="s">
        <v>321</v>
      </c>
      <c r="P80" s="257" t="s">
        <v>150</v>
      </c>
      <c r="Q80" s="151" t="s">
        <v>150</v>
      </c>
      <c r="R80" s="151" t="s">
        <v>1201</v>
      </c>
      <c r="S80" s="151" t="s">
        <v>1202</v>
      </c>
      <c r="T80" s="376" t="s">
        <v>1203</v>
      </c>
      <c r="U80" s="154" t="s">
        <v>1204</v>
      </c>
      <c r="V80" s="154">
        <v>30933</v>
      </c>
      <c r="W80" s="162" t="s">
        <v>1205</v>
      </c>
      <c r="X80" s="162" t="s">
        <v>178</v>
      </c>
      <c r="Y80" s="162" t="s">
        <v>162</v>
      </c>
      <c r="Z80" s="162" t="s">
        <v>157</v>
      </c>
      <c r="AA80" s="151">
        <v>36</v>
      </c>
      <c r="AB80" s="154">
        <v>41729</v>
      </c>
      <c r="AC80" s="308">
        <v>41699</v>
      </c>
      <c r="AD80" s="154"/>
      <c r="AE80" s="29" t="s">
        <v>1206</v>
      </c>
      <c r="AF80" s="151" t="s">
        <v>1207</v>
      </c>
      <c r="AG80" s="151" t="s">
        <v>1208</v>
      </c>
      <c r="AH80" s="151">
        <f t="shared" si="16"/>
        <v>3</v>
      </c>
      <c r="AI80" s="27" t="s">
        <v>160</v>
      </c>
      <c r="AJ80" s="151"/>
      <c r="AK80" s="151"/>
      <c r="AL80" s="151" t="s">
        <v>149</v>
      </c>
      <c r="AM80" s="151"/>
      <c r="AN80" s="151"/>
      <c r="AO80" s="151" t="s">
        <v>181</v>
      </c>
      <c r="AP80" s="151" t="s">
        <v>1209</v>
      </c>
      <c r="AQ80" s="151" t="s">
        <v>1210</v>
      </c>
      <c r="AR80" s="151" t="s">
        <v>149</v>
      </c>
      <c r="AS80" s="151"/>
      <c r="AT80" s="26" t="s">
        <v>1211</v>
      </c>
      <c r="AU80" s="151" t="s">
        <v>1212</v>
      </c>
      <c r="AV80" s="154"/>
      <c r="AW80" s="156">
        <v>41700</v>
      </c>
      <c r="AX80" s="156">
        <v>41946</v>
      </c>
      <c r="AY80" s="156" t="s">
        <v>149</v>
      </c>
      <c r="AZ80" s="156"/>
      <c r="BA80" s="156"/>
      <c r="BB80" s="156"/>
      <c r="BC80" s="157"/>
      <c r="BD80" s="156">
        <v>42585</v>
      </c>
      <c r="BE80" s="156" t="s">
        <v>149</v>
      </c>
      <c r="BF80" s="156">
        <v>42793</v>
      </c>
      <c r="BG80" s="156" t="s">
        <v>149</v>
      </c>
      <c r="BH80" s="154"/>
      <c r="BI80" s="154">
        <v>44176</v>
      </c>
      <c r="BJ80" s="154"/>
      <c r="BK80" s="158">
        <v>44539</v>
      </c>
      <c r="BL80" s="151" t="s">
        <v>17</v>
      </c>
      <c r="BM80" s="151">
        <f t="shared" ref="BM80" si="19">DATEDIF(AW80,BK80, "M")+1</f>
        <v>94</v>
      </c>
      <c r="BN80" s="151">
        <f t="shared" si="17"/>
        <v>86</v>
      </c>
      <c r="BO80" s="151"/>
      <c r="BP80" s="151">
        <v>0</v>
      </c>
      <c r="BQ80" s="151">
        <v>6</v>
      </c>
      <c r="BR80" s="151">
        <v>0</v>
      </c>
      <c r="BS80" s="151">
        <v>1</v>
      </c>
      <c r="BT80" s="151">
        <v>0</v>
      </c>
      <c r="BU80" s="151">
        <v>0</v>
      </c>
      <c r="BV80" s="151">
        <v>0</v>
      </c>
      <c r="BW80" s="151" t="s">
        <v>162</v>
      </c>
      <c r="BX80" s="151">
        <v>0</v>
      </c>
      <c r="BY80" s="151"/>
      <c r="BZ80" s="159"/>
      <c r="CA80" s="159"/>
      <c r="CB80" s="151"/>
      <c r="CC80" s="151" t="s">
        <v>162</v>
      </c>
      <c r="CD80" s="151"/>
      <c r="CE80" s="151"/>
      <c r="CF80" s="410">
        <v>0</v>
      </c>
      <c r="CG80" s="151">
        <v>1</v>
      </c>
      <c r="CH80" s="151"/>
      <c r="CI80" s="151" t="s">
        <v>504</v>
      </c>
    </row>
    <row r="81" spans="1:87" ht="25" hidden="1" customHeight="1" x14ac:dyDescent="0.35">
      <c r="A81" s="151">
        <v>81</v>
      </c>
      <c r="B81" s="151" t="s">
        <v>1213</v>
      </c>
      <c r="C81" s="151" t="s">
        <v>1214</v>
      </c>
      <c r="D81" s="151" t="s">
        <v>1215</v>
      </c>
      <c r="E81" s="151" t="s">
        <v>478</v>
      </c>
      <c r="F81" s="151" t="s">
        <v>25</v>
      </c>
      <c r="G81" s="151">
        <v>4</v>
      </c>
      <c r="H81" s="144" t="s">
        <v>57</v>
      </c>
      <c r="I81" s="144" t="s">
        <v>33</v>
      </c>
      <c r="J81" s="144" t="s">
        <v>1216</v>
      </c>
      <c r="K81" s="144" t="s">
        <v>1216</v>
      </c>
      <c r="L81" s="144" t="s">
        <v>43</v>
      </c>
      <c r="M81" s="144" t="s">
        <v>162</v>
      </c>
      <c r="N81" s="151">
        <v>1060654</v>
      </c>
      <c r="O81" s="256" t="s">
        <v>150</v>
      </c>
      <c r="P81" s="257" t="s">
        <v>150</v>
      </c>
      <c r="Q81" s="151" t="s">
        <v>150</v>
      </c>
      <c r="R81" s="151" t="s">
        <v>1217</v>
      </c>
      <c r="S81" s="160" t="s">
        <v>1218</v>
      </c>
      <c r="T81" s="376" t="s">
        <v>1219</v>
      </c>
      <c r="U81" s="154" t="s">
        <v>1220</v>
      </c>
      <c r="V81" s="154">
        <v>28080</v>
      </c>
      <c r="W81" s="162" t="s">
        <v>1221</v>
      </c>
      <c r="X81" s="162" t="s">
        <v>155</v>
      </c>
      <c r="Y81" s="162" t="s">
        <v>156</v>
      </c>
      <c r="Z81" s="162" t="s">
        <v>157</v>
      </c>
      <c r="AA81" s="151">
        <v>15.5</v>
      </c>
      <c r="AB81" s="154">
        <v>42886</v>
      </c>
      <c r="AC81" s="308">
        <v>41699</v>
      </c>
      <c r="AD81" s="154"/>
      <c r="AE81" s="28" t="s">
        <v>1222</v>
      </c>
      <c r="AF81" s="151"/>
      <c r="AG81" s="151"/>
      <c r="AH81" s="151">
        <f t="shared" si="16"/>
        <v>1</v>
      </c>
      <c r="AI81" s="162" t="s">
        <v>161</v>
      </c>
      <c r="AJ81" s="151"/>
      <c r="AK81" s="151"/>
      <c r="AL81" s="151" t="s">
        <v>149</v>
      </c>
      <c r="AM81" s="151"/>
      <c r="AN81" s="151"/>
      <c r="AO81" s="151" t="s">
        <v>181</v>
      </c>
      <c r="AP81" s="151" t="s">
        <v>181</v>
      </c>
      <c r="AQ81" s="151" t="s">
        <v>1223</v>
      </c>
      <c r="AR81" s="151"/>
      <c r="AS81" s="151"/>
      <c r="AT81" s="26" t="s">
        <v>584</v>
      </c>
      <c r="AU81" s="151" t="s">
        <v>1224</v>
      </c>
      <c r="AV81" s="154"/>
      <c r="AW81" s="156">
        <v>41700</v>
      </c>
      <c r="AX81" s="156">
        <v>41946</v>
      </c>
      <c r="AY81" s="156" t="s">
        <v>149</v>
      </c>
      <c r="AZ81" s="156">
        <v>42207</v>
      </c>
      <c r="BA81" s="156">
        <v>43503</v>
      </c>
      <c r="BB81" s="156"/>
      <c r="BC81" s="157" t="s">
        <v>1225</v>
      </c>
      <c r="BD81" s="156">
        <v>42585</v>
      </c>
      <c r="BE81" s="156" t="s">
        <v>149</v>
      </c>
      <c r="BF81" s="156">
        <v>42793</v>
      </c>
      <c r="BG81" s="156" t="s">
        <v>149</v>
      </c>
      <c r="BH81" s="154"/>
      <c r="BI81" s="154"/>
      <c r="BJ81" s="154"/>
      <c r="BK81" s="158">
        <v>44508</v>
      </c>
      <c r="BL81" s="151" t="s">
        <v>17</v>
      </c>
      <c r="BM81" s="255">
        <f t="shared" ref="BM81:BM85" si="20">DATEDIF(AW81,BK81, "M")+1</f>
        <v>93</v>
      </c>
      <c r="BN81" s="151">
        <f t="shared" si="17"/>
        <v>85</v>
      </c>
      <c r="BO81" s="151"/>
      <c r="BP81" s="151">
        <v>1</v>
      </c>
      <c r="BQ81" s="151">
        <v>15</v>
      </c>
      <c r="BR81" s="151">
        <v>6</v>
      </c>
      <c r="BS81" s="151">
        <v>1</v>
      </c>
      <c r="BT81" s="151">
        <v>1</v>
      </c>
      <c r="BU81" s="151">
        <v>0</v>
      </c>
      <c r="BV81" s="151">
        <v>0</v>
      </c>
      <c r="BW81" s="151" t="s">
        <v>162</v>
      </c>
      <c r="BX81" s="151">
        <v>0</v>
      </c>
      <c r="BY81" s="151"/>
      <c r="BZ81" s="159"/>
      <c r="CA81" s="159"/>
      <c r="CB81" s="151"/>
      <c r="CC81" s="151" t="s">
        <v>162</v>
      </c>
      <c r="CD81" s="151"/>
      <c r="CE81" s="151"/>
      <c r="CF81" s="410" t="s">
        <v>167</v>
      </c>
      <c r="CG81" s="151" t="s">
        <v>167</v>
      </c>
      <c r="CH81" s="151"/>
      <c r="CI81" s="151" t="s">
        <v>542</v>
      </c>
    </row>
    <row r="82" spans="1:87" ht="25" hidden="1" customHeight="1" x14ac:dyDescent="0.35">
      <c r="A82" s="151">
        <v>82</v>
      </c>
      <c r="B82" s="151" t="s">
        <v>1226</v>
      </c>
      <c r="C82" s="151" t="s">
        <v>1227</v>
      </c>
      <c r="D82" s="151" t="s">
        <v>1228</v>
      </c>
      <c r="E82" s="151" t="s">
        <v>1229</v>
      </c>
      <c r="F82" s="151" t="s">
        <v>25</v>
      </c>
      <c r="G82" s="151">
        <v>4</v>
      </c>
      <c r="H82" s="144" t="s">
        <v>49</v>
      </c>
      <c r="I82" s="144" t="s">
        <v>35</v>
      </c>
      <c r="J82" s="144" t="s">
        <v>1230</v>
      </c>
      <c r="K82" s="144" t="s">
        <v>1231</v>
      </c>
      <c r="L82" s="144" t="s">
        <v>40</v>
      </c>
      <c r="M82" s="144" t="s">
        <v>162</v>
      </c>
      <c r="N82" s="210" t="s">
        <v>1232</v>
      </c>
      <c r="O82" s="259" t="s">
        <v>150</v>
      </c>
      <c r="P82" s="25" t="s">
        <v>150</v>
      </c>
      <c r="Q82" s="151" t="s">
        <v>150</v>
      </c>
      <c r="R82" s="423" t="s">
        <v>1233</v>
      </c>
      <c r="S82" s="151" t="s">
        <v>1234</v>
      </c>
      <c r="T82" s="377" t="s">
        <v>1235</v>
      </c>
      <c r="U82" s="154" t="s">
        <v>1236</v>
      </c>
      <c r="V82" s="154">
        <v>29172</v>
      </c>
      <c r="W82" s="162" t="s">
        <v>1237</v>
      </c>
      <c r="X82" s="162" t="s">
        <v>178</v>
      </c>
      <c r="Y82" s="162" t="s">
        <v>162</v>
      </c>
      <c r="Z82" s="162" t="s">
        <v>157</v>
      </c>
      <c r="AA82" s="151">
        <v>10</v>
      </c>
      <c r="AB82" s="154">
        <v>41913</v>
      </c>
      <c r="AC82" s="308">
        <v>41699</v>
      </c>
      <c r="AD82" s="154"/>
      <c r="AE82" s="27" t="s">
        <v>1238</v>
      </c>
      <c r="AF82" s="161" t="s">
        <v>1239</v>
      </c>
      <c r="AG82" s="161"/>
      <c r="AH82" s="151">
        <f t="shared" si="16"/>
        <v>2</v>
      </c>
      <c r="AI82" s="162" t="s">
        <v>161</v>
      </c>
      <c r="AJ82" s="161"/>
      <c r="AK82" s="161"/>
      <c r="AL82" s="161" t="s">
        <v>149</v>
      </c>
      <c r="AM82" s="161"/>
      <c r="AN82" s="161"/>
      <c r="AO82" s="161" t="s">
        <v>163</v>
      </c>
      <c r="AP82" s="161" t="s">
        <v>180</v>
      </c>
      <c r="AQ82" s="161" t="s">
        <v>202</v>
      </c>
      <c r="AR82" s="161" t="s">
        <v>149</v>
      </c>
      <c r="AS82" s="161"/>
      <c r="AT82" s="449" t="s">
        <v>1240</v>
      </c>
      <c r="AU82" s="151" t="s">
        <v>1241</v>
      </c>
      <c r="AV82" s="154"/>
      <c r="AW82" s="156">
        <v>41701</v>
      </c>
      <c r="AX82" s="156">
        <v>41946</v>
      </c>
      <c r="AY82" s="156" t="s">
        <v>149</v>
      </c>
      <c r="AZ82" s="156"/>
      <c r="BA82" s="156"/>
      <c r="BB82" s="156"/>
      <c r="BC82" s="157" t="s">
        <v>1242</v>
      </c>
      <c r="BD82" s="156">
        <v>42585</v>
      </c>
      <c r="BE82" s="156" t="s">
        <v>149</v>
      </c>
      <c r="BF82" s="156">
        <v>42793</v>
      </c>
      <c r="BG82" s="156" t="s">
        <v>149</v>
      </c>
      <c r="BH82" s="154"/>
      <c r="BI82" s="154"/>
      <c r="BJ82" s="154"/>
      <c r="BK82" s="158">
        <v>43242</v>
      </c>
      <c r="BL82" s="151" t="s">
        <v>17</v>
      </c>
      <c r="BM82" s="255">
        <f t="shared" si="20"/>
        <v>51</v>
      </c>
      <c r="BN82" s="151">
        <f t="shared" si="17"/>
        <v>43</v>
      </c>
      <c r="BO82" s="162" t="s">
        <v>1243</v>
      </c>
      <c r="BP82" s="151">
        <v>2</v>
      </c>
      <c r="BQ82" s="151">
        <v>3</v>
      </c>
      <c r="BR82" s="151">
        <v>5</v>
      </c>
      <c r="BS82" s="151">
        <v>6</v>
      </c>
      <c r="BT82" s="151">
        <v>1</v>
      </c>
      <c r="BU82" s="151">
        <v>0</v>
      </c>
      <c r="BV82" s="151">
        <v>0</v>
      </c>
      <c r="BW82" s="151" t="s">
        <v>162</v>
      </c>
      <c r="BX82" s="151">
        <v>0</v>
      </c>
      <c r="BY82" s="151"/>
      <c r="BZ82" s="159"/>
      <c r="CA82" s="159"/>
      <c r="CB82" s="151"/>
      <c r="CC82" s="151" t="s">
        <v>162</v>
      </c>
      <c r="CD82" s="151"/>
      <c r="CE82" s="151"/>
      <c r="CF82" s="410">
        <v>2</v>
      </c>
      <c r="CG82" s="151">
        <v>3</v>
      </c>
      <c r="CH82" s="151"/>
      <c r="CI82" s="151" t="s">
        <v>542</v>
      </c>
    </row>
    <row r="83" spans="1:87" ht="25" hidden="1" customHeight="1" x14ac:dyDescent="0.35">
      <c r="A83" s="151">
        <v>83</v>
      </c>
      <c r="B83" s="151" t="s">
        <v>1244</v>
      </c>
      <c r="C83" s="151" t="s">
        <v>1245</v>
      </c>
      <c r="D83" s="151"/>
      <c r="E83" s="151" t="s">
        <v>1246</v>
      </c>
      <c r="F83" s="151" t="s">
        <v>24</v>
      </c>
      <c r="G83" s="151">
        <v>4</v>
      </c>
      <c r="H83" s="144" t="s">
        <v>57</v>
      </c>
      <c r="I83" s="144" t="s">
        <v>33</v>
      </c>
      <c r="J83" s="144" t="s">
        <v>606</v>
      </c>
      <c r="K83" s="144" t="s">
        <v>1247</v>
      </c>
      <c r="L83" s="144" t="s">
        <v>33</v>
      </c>
      <c r="M83" s="144" t="s">
        <v>149</v>
      </c>
      <c r="N83" s="210"/>
      <c r="O83" s="259" t="s">
        <v>150</v>
      </c>
      <c r="P83" s="25" t="s">
        <v>150</v>
      </c>
      <c r="Q83" s="151" t="s">
        <v>150</v>
      </c>
      <c r="R83" s="423" t="s">
        <v>1248</v>
      </c>
      <c r="S83" s="164" t="s">
        <v>1249</v>
      </c>
      <c r="T83" s="377" t="s">
        <v>1250</v>
      </c>
      <c r="U83" s="154" t="s">
        <v>1251</v>
      </c>
      <c r="V83" s="154">
        <v>27712</v>
      </c>
      <c r="W83" s="162" t="s">
        <v>1252</v>
      </c>
      <c r="X83" s="162" t="s">
        <v>178</v>
      </c>
      <c r="Y83" s="162" t="s">
        <v>162</v>
      </c>
      <c r="Z83" s="162" t="s">
        <v>157</v>
      </c>
      <c r="AA83" s="151">
        <v>9.5</v>
      </c>
      <c r="AB83" s="154">
        <v>41604</v>
      </c>
      <c r="AC83" s="308">
        <v>41699</v>
      </c>
      <c r="AD83" s="154"/>
      <c r="AE83" s="27" t="s">
        <v>1253</v>
      </c>
      <c r="AF83" s="161" t="s">
        <v>1254</v>
      </c>
      <c r="AG83" s="161"/>
      <c r="AH83" s="151">
        <f t="shared" si="16"/>
        <v>2</v>
      </c>
      <c r="AI83" s="27" t="s">
        <v>160</v>
      </c>
      <c r="AJ83" s="161"/>
      <c r="AK83" s="161"/>
      <c r="AL83" s="161" t="s">
        <v>149</v>
      </c>
      <c r="AM83" s="161"/>
      <c r="AN83" s="161"/>
      <c r="AO83" s="161" t="s">
        <v>163</v>
      </c>
      <c r="AP83" s="161" t="s">
        <v>1255</v>
      </c>
      <c r="AQ83" s="161" t="s">
        <v>781</v>
      </c>
      <c r="AR83" s="161" t="s">
        <v>149</v>
      </c>
      <c r="AS83" s="161"/>
      <c r="AT83" s="449" t="s">
        <v>556</v>
      </c>
      <c r="AU83" s="151" t="s">
        <v>1256</v>
      </c>
      <c r="AV83" s="154"/>
      <c r="AW83" s="156">
        <v>41702</v>
      </c>
      <c r="AX83" s="156">
        <v>41946</v>
      </c>
      <c r="AY83" s="156" t="s">
        <v>149</v>
      </c>
      <c r="AZ83" s="156"/>
      <c r="BA83" s="156"/>
      <c r="BB83" s="156"/>
      <c r="BC83" s="157" t="s">
        <v>1257</v>
      </c>
      <c r="BD83" s="156">
        <v>42585</v>
      </c>
      <c r="BE83" s="156" t="s">
        <v>149</v>
      </c>
      <c r="BF83" s="156">
        <v>43164</v>
      </c>
      <c r="BG83" s="156" t="s">
        <v>162</v>
      </c>
      <c r="BH83" s="154">
        <v>43256</v>
      </c>
      <c r="BI83" s="154">
        <v>43378</v>
      </c>
      <c r="BJ83" s="154">
        <v>43399</v>
      </c>
      <c r="BK83" s="158">
        <v>43399</v>
      </c>
      <c r="BL83" s="151" t="s">
        <v>17</v>
      </c>
      <c r="BM83" s="255">
        <f t="shared" si="20"/>
        <v>56</v>
      </c>
      <c r="BN83" s="151">
        <f t="shared" si="17"/>
        <v>48</v>
      </c>
      <c r="BO83" s="162" t="s">
        <v>1257</v>
      </c>
      <c r="BP83" s="151">
        <v>0</v>
      </c>
      <c r="BQ83" s="151">
        <v>6</v>
      </c>
      <c r="BR83" s="151">
        <v>19</v>
      </c>
      <c r="BS83" s="151">
        <v>3</v>
      </c>
      <c r="BT83" s="151">
        <v>0</v>
      </c>
      <c r="BU83" s="151">
        <v>0</v>
      </c>
      <c r="BV83" s="151">
        <v>0</v>
      </c>
      <c r="BW83" s="151" t="s">
        <v>162</v>
      </c>
      <c r="BX83" s="151">
        <v>0</v>
      </c>
      <c r="BY83" s="151"/>
      <c r="BZ83" s="159"/>
      <c r="CA83" s="159"/>
      <c r="CB83" s="151"/>
      <c r="CC83" s="151" t="s">
        <v>162</v>
      </c>
      <c r="CD83" s="151"/>
      <c r="CE83" s="151"/>
      <c r="CF83" s="25">
        <v>2</v>
      </c>
      <c r="CG83" s="151">
        <v>3</v>
      </c>
      <c r="CH83" s="151"/>
      <c r="CI83" s="151" t="s">
        <v>814</v>
      </c>
    </row>
    <row r="84" spans="1:87" ht="25" hidden="1" customHeight="1" x14ac:dyDescent="0.35">
      <c r="A84" s="151">
        <v>84</v>
      </c>
      <c r="B84" s="151" t="s">
        <v>1258</v>
      </c>
      <c r="C84" s="151" t="s">
        <v>1259</v>
      </c>
      <c r="D84" s="151" t="s">
        <v>1260</v>
      </c>
      <c r="E84" s="151" t="s">
        <v>1261</v>
      </c>
      <c r="F84" s="151" t="s">
        <v>25</v>
      </c>
      <c r="G84" s="151">
        <v>4</v>
      </c>
      <c r="H84" s="144" t="s">
        <v>56</v>
      </c>
      <c r="I84" s="144" t="s">
        <v>38</v>
      </c>
      <c r="J84" s="144" t="s">
        <v>1262</v>
      </c>
      <c r="K84" s="144" t="s">
        <v>1263</v>
      </c>
      <c r="L84" s="144" t="s">
        <v>43</v>
      </c>
      <c r="M84" s="144" t="s">
        <v>162</v>
      </c>
      <c r="N84" s="151">
        <v>1197596</v>
      </c>
      <c r="O84" s="256"/>
      <c r="P84" s="257" t="s">
        <v>150</v>
      </c>
      <c r="Q84" s="151" t="s">
        <v>150</v>
      </c>
      <c r="R84" s="151" t="s">
        <v>1264</v>
      </c>
      <c r="S84" s="160" t="s">
        <v>1265</v>
      </c>
      <c r="T84" s="377" t="s">
        <v>1266</v>
      </c>
      <c r="U84" s="154" t="s">
        <v>1267</v>
      </c>
      <c r="V84" s="154">
        <v>30809</v>
      </c>
      <c r="W84" s="162" t="s">
        <v>1268</v>
      </c>
      <c r="X84" s="162" t="s">
        <v>178</v>
      </c>
      <c r="Y84" s="162" t="s">
        <v>162</v>
      </c>
      <c r="Z84" s="162" t="s">
        <v>157</v>
      </c>
      <c r="AA84" s="151">
        <v>9.5</v>
      </c>
      <c r="AB84" s="154">
        <v>42036</v>
      </c>
      <c r="AC84" s="308">
        <v>41699</v>
      </c>
      <c r="AD84" s="154"/>
      <c r="AE84" s="28" t="s">
        <v>1269</v>
      </c>
      <c r="AF84" s="151" t="s">
        <v>1270</v>
      </c>
      <c r="AG84" s="151" t="s">
        <v>1271</v>
      </c>
      <c r="AH84" s="151">
        <f t="shared" si="16"/>
        <v>3</v>
      </c>
      <c r="AI84" s="162" t="s">
        <v>160</v>
      </c>
      <c r="AJ84" s="151"/>
      <c r="AK84" s="151"/>
      <c r="AL84" s="151" t="s">
        <v>149</v>
      </c>
      <c r="AM84" s="151"/>
      <c r="AN84" s="151"/>
      <c r="AO84" s="151" t="s">
        <v>181</v>
      </c>
      <c r="AP84" s="151" t="s">
        <v>1272</v>
      </c>
      <c r="AQ84" s="151" t="s">
        <v>597</v>
      </c>
      <c r="AR84" s="151" t="s">
        <v>149</v>
      </c>
      <c r="AS84" s="151"/>
      <c r="AT84" s="26" t="s">
        <v>1273</v>
      </c>
      <c r="AU84" s="151" t="s">
        <v>1274</v>
      </c>
      <c r="AV84" s="154"/>
      <c r="AW84" s="156">
        <v>41703</v>
      </c>
      <c r="AX84" s="156">
        <v>41946</v>
      </c>
      <c r="AY84" s="156" t="s">
        <v>149</v>
      </c>
      <c r="AZ84" s="156">
        <v>42205</v>
      </c>
      <c r="BA84" s="156">
        <v>42230</v>
      </c>
      <c r="BB84" s="156"/>
      <c r="BC84" s="157" t="s">
        <v>1275</v>
      </c>
      <c r="BD84" s="156">
        <v>42585</v>
      </c>
      <c r="BE84" s="156" t="s">
        <v>149</v>
      </c>
      <c r="BF84" s="156">
        <v>42793</v>
      </c>
      <c r="BG84" s="156" t="s">
        <v>149</v>
      </c>
      <c r="BH84" s="154"/>
      <c r="BI84" s="154"/>
      <c r="BJ84" s="154"/>
      <c r="BK84" s="158">
        <v>43830</v>
      </c>
      <c r="BL84" s="151" t="s">
        <v>17</v>
      </c>
      <c r="BM84" s="255">
        <f t="shared" si="20"/>
        <v>70</v>
      </c>
      <c r="BN84" s="151">
        <f t="shared" si="17"/>
        <v>62</v>
      </c>
      <c r="BO84" s="151"/>
      <c r="BP84" s="151">
        <v>1</v>
      </c>
      <c r="BQ84" s="151">
        <v>5</v>
      </c>
      <c r="BR84" s="151">
        <v>3</v>
      </c>
      <c r="BS84" s="151">
        <v>2</v>
      </c>
      <c r="BT84" s="151">
        <v>0</v>
      </c>
      <c r="BU84" s="151">
        <v>0</v>
      </c>
      <c r="BV84" s="151">
        <v>0</v>
      </c>
      <c r="BW84" s="151" t="s">
        <v>1164</v>
      </c>
      <c r="BX84" s="151">
        <v>0</v>
      </c>
      <c r="BY84" s="151"/>
      <c r="BZ84" s="159"/>
      <c r="CA84" s="159"/>
      <c r="CB84" s="151"/>
      <c r="CC84" s="151" t="s">
        <v>162</v>
      </c>
      <c r="CD84" s="151"/>
      <c r="CE84" s="151"/>
      <c r="CF84" s="410">
        <v>1</v>
      </c>
      <c r="CG84" s="151">
        <v>2</v>
      </c>
      <c r="CH84" s="151"/>
      <c r="CI84" s="151" t="s">
        <v>814</v>
      </c>
    </row>
    <row r="85" spans="1:87" ht="25" hidden="1" customHeight="1" x14ac:dyDescent="0.35">
      <c r="A85" s="151">
        <v>85</v>
      </c>
      <c r="B85" s="151" t="s">
        <v>1276</v>
      </c>
      <c r="C85" s="151" t="s">
        <v>1277</v>
      </c>
      <c r="D85" s="151" t="s">
        <v>911</v>
      </c>
      <c r="E85" s="151" t="s">
        <v>1278</v>
      </c>
      <c r="F85" s="151" t="s">
        <v>24</v>
      </c>
      <c r="G85" s="151">
        <v>4</v>
      </c>
      <c r="H85" s="144" t="s">
        <v>49</v>
      </c>
      <c r="I85" s="144" t="s">
        <v>35</v>
      </c>
      <c r="J85" s="144" t="s">
        <v>1279</v>
      </c>
      <c r="K85" s="144" t="s">
        <v>1279</v>
      </c>
      <c r="L85" s="144" t="s">
        <v>40</v>
      </c>
      <c r="M85" s="144" t="s">
        <v>162</v>
      </c>
      <c r="N85" s="210" t="s">
        <v>1280</v>
      </c>
      <c r="O85" s="259" t="s">
        <v>150</v>
      </c>
      <c r="P85" s="25" t="s">
        <v>150</v>
      </c>
      <c r="Q85" s="151" t="s">
        <v>150</v>
      </c>
      <c r="R85" s="151" t="s">
        <v>1281</v>
      </c>
      <c r="S85" s="151" t="s">
        <v>1282</v>
      </c>
      <c r="T85" s="376" t="s">
        <v>1283</v>
      </c>
      <c r="U85" s="154" t="s">
        <v>1284</v>
      </c>
      <c r="V85" s="154">
        <v>28497</v>
      </c>
      <c r="W85" s="162" t="s">
        <v>1285</v>
      </c>
      <c r="X85" s="162" t="s">
        <v>178</v>
      </c>
      <c r="Y85" s="162" t="s">
        <v>156</v>
      </c>
      <c r="Z85" s="162" t="s">
        <v>157</v>
      </c>
      <c r="AA85" s="151">
        <v>13</v>
      </c>
      <c r="AB85" s="154">
        <v>41642</v>
      </c>
      <c r="AC85" s="308">
        <v>41699</v>
      </c>
      <c r="AD85" s="154"/>
      <c r="AE85" s="27" t="s">
        <v>1286</v>
      </c>
      <c r="AF85" s="161" t="s">
        <v>1287</v>
      </c>
      <c r="AG85" s="161"/>
      <c r="AH85" s="151">
        <f t="shared" si="16"/>
        <v>2</v>
      </c>
      <c r="AI85" s="27" t="s">
        <v>161</v>
      </c>
      <c r="AJ85" s="161"/>
      <c r="AK85" s="161"/>
      <c r="AL85" s="161" t="s">
        <v>149</v>
      </c>
      <c r="AM85" s="161"/>
      <c r="AN85" s="161"/>
      <c r="AO85" s="161" t="s">
        <v>163</v>
      </c>
      <c r="AP85" s="161" t="s">
        <v>1288</v>
      </c>
      <c r="AQ85" s="161" t="s">
        <v>202</v>
      </c>
      <c r="AR85" s="161" t="s">
        <v>149</v>
      </c>
      <c r="AS85" s="161"/>
      <c r="AT85" s="449" t="s">
        <v>203</v>
      </c>
      <c r="AU85" s="151" t="s">
        <v>1289</v>
      </c>
      <c r="AV85" s="154"/>
      <c r="AW85" s="156">
        <v>41704</v>
      </c>
      <c r="AX85" s="156">
        <v>41946</v>
      </c>
      <c r="AY85" s="156" t="s">
        <v>149</v>
      </c>
      <c r="AZ85" s="156">
        <v>42125</v>
      </c>
      <c r="BA85" s="156">
        <v>42156</v>
      </c>
      <c r="BB85" s="156">
        <v>42217</v>
      </c>
      <c r="BC85" s="157" t="s">
        <v>1290</v>
      </c>
      <c r="BD85" s="156">
        <v>42585</v>
      </c>
      <c r="BE85" s="156" t="s">
        <v>149</v>
      </c>
      <c r="BF85" s="156">
        <v>42791</v>
      </c>
      <c r="BG85" s="156" t="s">
        <v>149</v>
      </c>
      <c r="BH85" s="154">
        <v>43115</v>
      </c>
      <c r="BI85" s="154">
        <v>43349</v>
      </c>
      <c r="BJ85" s="154">
        <v>43426</v>
      </c>
      <c r="BK85" s="158">
        <v>43434</v>
      </c>
      <c r="BL85" s="151" t="s">
        <v>17</v>
      </c>
      <c r="BM85" s="255">
        <f t="shared" si="20"/>
        <v>57</v>
      </c>
      <c r="BN85" s="151">
        <f t="shared" si="17"/>
        <v>49</v>
      </c>
      <c r="BO85" s="162" t="s">
        <v>1291</v>
      </c>
      <c r="BP85" s="151">
        <v>1</v>
      </c>
      <c r="BQ85" s="151">
        <v>4</v>
      </c>
      <c r="BR85" s="151">
        <v>3</v>
      </c>
      <c r="BS85" s="151">
        <v>2</v>
      </c>
      <c r="BT85" s="151">
        <v>0</v>
      </c>
      <c r="BU85" s="151">
        <v>0</v>
      </c>
      <c r="BV85" s="151">
        <v>0</v>
      </c>
      <c r="BW85" s="151" t="s">
        <v>162</v>
      </c>
      <c r="BX85" s="151">
        <v>0</v>
      </c>
      <c r="BY85" s="151"/>
      <c r="BZ85" s="159"/>
      <c r="CA85" s="159"/>
      <c r="CB85" s="151"/>
      <c r="CC85" s="151" t="s">
        <v>162</v>
      </c>
      <c r="CD85" s="151"/>
      <c r="CE85" s="151"/>
      <c r="CF85" s="410">
        <v>2</v>
      </c>
      <c r="CG85" s="151">
        <v>2</v>
      </c>
      <c r="CH85" s="151"/>
      <c r="CI85" s="151" t="s">
        <v>814</v>
      </c>
    </row>
    <row r="86" spans="1:87" ht="25" hidden="1" customHeight="1" x14ac:dyDescent="0.35">
      <c r="A86" s="151">
        <v>86</v>
      </c>
      <c r="B86" s="151" t="s">
        <v>1292</v>
      </c>
      <c r="C86" s="151" t="s">
        <v>1293</v>
      </c>
      <c r="D86" s="151" t="s">
        <v>758</v>
      </c>
      <c r="E86" s="151" t="s">
        <v>1294</v>
      </c>
      <c r="F86" s="151" t="s">
        <v>25</v>
      </c>
      <c r="G86" s="151">
        <v>4</v>
      </c>
      <c r="H86" s="144" t="s">
        <v>49</v>
      </c>
      <c r="I86" s="144" t="s">
        <v>35</v>
      </c>
      <c r="J86" s="144" t="s">
        <v>606</v>
      </c>
      <c r="K86" s="144" t="s">
        <v>1295</v>
      </c>
      <c r="L86" s="144" t="s">
        <v>43</v>
      </c>
      <c r="M86" s="144" t="s">
        <v>162</v>
      </c>
      <c r="N86" s="210">
        <v>1061559</v>
      </c>
      <c r="O86" s="259"/>
      <c r="P86" s="25" t="s">
        <v>150</v>
      </c>
      <c r="Q86" s="151"/>
      <c r="R86" s="151" t="s">
        <v>1296</v>
      </c>
      <c r="S86" s="151" t="s">
        <v>1297</v>
      </c>
      <c r="T86" s="376" t="s">
        <v>1298</v>
      </c>
      <c r="U86" s="154" t="s">
        <v>1299</v>
      </c>
      <c r="V86" s="154">
        <v>25297</v>
      </c>
      <c r="W86" s="162" t="s">
        <v>1300</v>
      </c>
      <c r="X86" s="162" t="s">
        <v>178</v>
      </c>
      <c r="Y86" s="162" t="s">
        <v>162</v>
      </c>
      <c r="Z86" s="162" t="s">
        <v>157</v>
      </c>
      <c r="AA86" s="151">
        <v>16</v>
      </c>
      <c r="AB86" s="154">
        <v>41693</v>
      </c>
      <c r="AC86" s="308">
        <v>41699</v>
      </c>
      <c r="AD86" s="154"/>
      <c r="AE86" s="151" t="s">
        <v>1301</v>
      </c>
      <c r="AF86" s="151"/>
      <c r="AG86" s="151"/>
      <c r="AH86" s="151">
        <f t="shared" si="16"/>
        <v>1</v>
      </c>
      <c r="AI86" s="162" t="s">
        <v>160</v>
      </c>
      <c r="AJ86" s="151"/>
      <c r="AK86" s="151"/>
      <c r="AL86" s="151" t="s">
        <v>162</v>
      </c>
      <c r="AM86" s="151"/>
      <c r="AN86" s="151"/>
      <c r="AO86" s="151" t="s">
        <v>163</v>
      </c>
      <c r="AP86" s="151" t="s">
        <v>180</v>
      </c>
      <c r="AQ86" s="151" t="s">
        <v>202</v>
      </c>
      <c r="AR86" s="151" t="s">
        <v>149</v>
      </c>
      <c r="AS86" s="151"/>
      <c r="AT86" s="26" t="s">
        <v>203</v>
      </c>
      <c r="AU86" s="151" t="s">
        <v>1302</v>
      </c>
      <c r="AV86" s="154"/>
      <c r="AW86" s="156">
        <v>41700</v>
      </c>
      <c r="AX86" s="156">
        <v>41946</v>
      </c>
      <c r="AY86" s="156" t="s">
        <v>149</v>
      </c>
      <c r="AZ86" s="156">
        <v>42555</v>
      </c>
      <c r="BA86" s="156">
        <v>42989</v>
      </c>
      <c r="BB86" s="156"/>
      <c r="BC86" s="157"/>
      <c r="BD86" s="156">
        <v>42585</v>
      </c>
      <c r="BE86" s="156" t="s">
        <v>149</v>
      </c>
      <c r="BF86" s="156">
        <v>42793</v>
      </c>
      <c r="BG86" s="156" t="s">
        <v>149</v>
      </c>
      <c r="BH86" s="154"/>
      <c r="BI86" s="154"/>
      <c r="BJ86" s="154"/>
      <c r="BK86" s="158"/>
      <c r="BL86" s="165" t="s">
        <v>18</v>
      </c>
      <c r="BM86" s="258"/>
      <c r="BN86" s="258"/>
      <c r="BO86" s="162"/>
      <c r="BP86" s="151">
        <v>2</v>
      </c>
      <c r="BQ86" s="151">
        <v>3</v>
      </c>
      <c r="BR86" s="151">
        <v>0</v>
      </c>
      <c r="BS86" s="151">
        <v>3</v>
      </c>
      <c r="BT86" s="151">
        <v>0</v>
      </c>
      <c r="BU86" s="151">
        <v>0</v>
      </c>
      <c r="BV86" s="151">
        <v>0</v>
      </c>
      <c r="BW86" s="151" t="s">
        <v>162</v>
      </c>
      <c r="BX86" s="151">
        <v>0</v>
      </c>
      <c r="BY86" s="151"/>
      <c r="BZ86" s="159"/>
      <c r="CA86" s="159"/>
      <c r="CB86" s="151"/>
      <c r="CC86" s="151" t="s">
        <v>162</v>
      </c>
      <c r="CD86" s="151"/>
      <c r="CE86" s="151"/>
      <c r="CF86" s="410" t="s">
        <v>167</v>
      </c>
      <c r="CG86" s="151" t="s">
        <v>167</v>
      </c>
      <c r="CH86" s="151"/>
      <c r="CI86" s="151" t="s">
        <v>1303</v>
      </c>
    </row>
    <row r="87" spans="1:87" ht="25" hidden="1" customHeight="1" x14ac:dyDescent="0.35">
      <c r="A87" s="151">
        <v>87</v>
      </c>
      <c r="B87" s="151" t="s">
        <v>1304</v>
      </c>
      <c r="C87" s="151" t="s">
        <v>1305</v>
      </c>
      <c r="D87" s="151" t="s">
        <v>1306</v>
      </c>
      <c r="E87" s="151" t="s">
        <v>1307</v>
      </c>
      <c r="F87" s="151" t="s">
        <v>25</v>
      </c>
      <c r="G87" s="151">
        <v>4</v>
      </c>
      <c r="H87" s="144" t="s">
        <v>52</v>
      </c>
      <c r="I87" s="144" t="s">
        <v>41</v>
      </c>
      <c r="J87" s="144" t="s">
        <v>606</v>
      </c>
      <c r="K87" s="144" t="s">
        <v>1308</v>
      </c>
      <c r="L87" s="144" t="s">
        <v>33</v>
      </c>
      <c r="M87" s="144" t="s">
        <v>162</v>
      </c>
      <c r="N87" s="210" t="s">
        <v>1309</v>
      </c>
      <c r="O87" s="151" t="s">
        <v>860</v>
      </c>
      <c r="P87" s="25" t="s">
        <v>1310</v>
      </c>
      <c r="Q87" s="25" t="s">
        <v>1310</v>
      </c>
      <c r="R87" s="160" t="s">
        <v>1311</v>
      </c>
      <c r="S87" s="151" t="s">
        <v>1312</v>
      </c>
      <c r="T87" s="377" t="s">
        <v>1313</v>
      </c>
      <c r="U87" s="154" t="s">
        <v>1314</v>
      </c>
      <c r="V87" s="154">
        <v>28294</v>
      </c>
      <c r="W87" s="162" t="s">
        <v>1315</v>
      </c>
      <c r="X87" s="162" t="s">
        <v>178</v>
      </c>
      <c r="Y87" s="162" t="s">
        <v>162</v>
      </c>
      <c r="Z87" s="162" t="s">
        <v>157</v>
      </c>
      <c r="AA87" s="151">
        <v>7.5</v>
      </c>
      <c r="AB87" s="154">
        <v>42353</v>
      </c>
      <c r="AC87" s="308">
        <v>41699</v>
      </c>
      <c r="AD87" s="154"/>
      <c r="AE87" s="28" t="s">
        <v>1316</v>
      </c>
      <c r="AF87" s="151"/>
      <c r="AG87" s="151"/>
      <c r="AH87" s="151">
        <f t="shared" si="16"/>
        <v>1</v>
      </c>
      <c r="AI87" s="162" t="s">
        <v>161</v>
      </c>
      <c r="AJ87" s="151"/>
      <c r="AK87" s="151"/>
      <c r="AL87" s="151" t="s">
        <v>149</v>
      </c>
      <c r="AM87" s="151"/>
      <c r="AN87" s="151"/>
      <c r="AO87" s="151" t="s">
        <v>163</v>
      </c>
      <c r="AP87" s="151" t="s">
        <v>202</v>
      </c>
      <c r="AQ87" s="151" t="s">
        <v>1317</v>
      </c>
      <c r="AR87" s="151" t="s">
        <v>149</v>
      </c>
      <c r="AS87" s="151"/>
      <c r="AT87" s="26" t="s">
        <v>1318</v>
      </c>
      <c r="AU87" s="151" t="s">
        <v>1319</v>
      </c>
      <c r="AV87" s="154"/>
      <c r="AW87" s="156">
        <v>41700</v>
      </c>
      <c r="AX87" s="156">
        <v>41946</v>
      </c>
      <c r="AY87" s="156" t="s">
        <v>149</v>
      </c>
      <c r="AZ87" s="156"/>
      <c r="BA87" s="156"/>
      <c r="BB87" s="156"/>
      <c r="BC87" s="157"/>
      <c r="BD87" s="156">
        <v>42585</v>
      </c>
      <c r="BE87" s="156" t="s">
        <v>149</v>
      </c>
      <c r="BF87" s="156">
        <v>42793</v>
      </c>
      <c r="BG87" s="156" t="s">
        <v>149</v>
      </c>
      <c r="BH87" s="154"/>
      <c r="BI87" s="154">
        <v>44221</v>
      </c>
      <c r="BJ87" s="154"/>
      <c r="BK87" s="158">
        <v>44333</v>
      </c>
      <c r="BL87" s="151" t="s">
        <v>17</v>
      </c>
      <c r="BM87" s="255">
        <f>DATEDIF(AW87,BK87, "M")+1</f>
        <v>87</v>
      </c>
      <c r="BN87" s="151">
        <f>DATEDIF(AX87,BK87, "M")+1</f>
        <v>79</v>
      </c>
      <c r="BO87" s="162" t="s">
        <v>1320</v>
      </c>
      <c r="BP87" s="151">
        <v>0</v>
      </c>
      <c r="BQ87" s="151">
        <v>4</v>
      </c>
      <c r="BR87" s="151">
        <v>0</v>
      </c>
      <c r="BS87" s="151">
        <v>0</v>
      </c>
      <c r="BT87" s="151">
        <v>1</v>
      </c>
      <c r="BU87" s="151">
        <v>0</v>
      </c>
      <c r="BV87" s="151">
        <v>0</v>
      </c>
      <c r="BW87" s="151" t="s">
        <v>162</v>
      </c>
      <c r="BX87" s="151">
        <v>0</v>
      </c>
      <c r="BY87" s="151"/>
      <c r="BZ87" s="159"/>
      <c r="CA87" s="159"/>
      <c r="CB87" s="151"/>
      <c r="CC87" s="151" t="s">
        <v>162</v>
      </c>
      <c r="CD87" s="151"/>
      <c r="CE87" s="151"/>
      <c r="CF87" s="410">
        <v>2</v>
      </c>
      <c r="CG87" s="151">
        <v>2</v>
      </c>
      <c r="CH87" s="151"/>
      <c r="CI87" s="151" t="s">
        <v>1321</v>
      </c>
    </row>
    <row r="88" spans="1:87" ht="25" hidden="1" customHeight="1" x14ac:dyDescent="0.35">
      <c r="A88" s="97">
        <v>88</v>
      </c>
      <c r="B88" s="97" t="s">
        <v>1322</v>
      </c>
      <c r="C88" s="97" t="s">
        <v>1323</v>
      </c>
      <c r="D88" s="97" t="s">
        <v>1324</v>
      </c>
      <c r="E88" s="97" t="s">
        <v>1325</v>
      </c>
      <c r="F88" s="97" t="s">
        <v>24</v>
      </c>
      <c r="G88" s="97">
        <v>4</v>
      </c>
      <c r="H88" s="97" t="s">
        <v>50</v>
      </c>
      <c r="I88" s="97" t="s">
        <v>44</v>
      </c>
      <c r="J88" s="97" t="s">
        <v>606</v>
      </c>
      <c r="K88" s="97" t="s">
        <v>1326</v>
      </c>
      <c r="L88" s="97" t="s">
        <v>42</v>
      </c>
      <c r="M88" s="97" t="s">
        <v>149</v>
      </c>
      <c r="N88" s="97" t="s">
        <v>1327</v>
      </c>
      <c r="O88" s="97" t="s">
        <v>167</v>
      </c>
      <c r="P88" s="97" t="s">
        <v>150</v>
      </c>
      <c r="Q88" s="97"/>
      <c r="R88" s="97" t="s">
        <v>1328</v>
      </c>
      <c r="S88" s="97" t="s">
        <v>1329</v>
      </c>
      <c r="T88" s="215" t="s">
        <v>1330</v>
      </c>
      <c r="U88" s="97" t="s">
        <v>1331</v>
      </c>
      <c r="V88" s="97">
        <v>30152</v>
      </c>
      <c r="W88" s="97" t="s">
        <v>1332</v>
      </c>
      <c r="X88" s="97" t="s">
        <v>155</v>
      </c>
      <c r="Y88" s="97" t="s">
        <v>156</v>
      </c>
      <c r="Z88" s="97" t="s">
        <v>157</v>
      </c>
      <c r="AA88" s="97">
        <v>25</v>
      </c>
      <c r="AB88" s="98">
        <v>41692</v>
      </c>
      <c r="AC88" s="303">
        <v>41699</v>
      </c>
      <c r="AD88" s="98">
        <v>43867</v>
      </c>
      <c r="AE88" s="97" t="s">
        <v>1333</v>
      </c>
      <c r="AF88" s="97"/>
      <c r="AG88" s="97"/>
      <c r="AH88" s="97">
        <f t="shared" si="16"/>
        <v>1</v>
      </c>
      <c r="AI88" s="97" t="s">
        <v>281</v>
      </c>
      <c r="AJ88" s="97"/>
      <c r="AK88" s="97"/>
      <c r="AL88" s="97" t="s">
        <v>149</v>
      </c>
      <c r="AM88" s="97"/>
      <c r="AN88" s="97"/>
      <c r="AO88" s="97" t="s">
        <v>163</v>
      </c>
      <c r="AP88" s="97" t="s">
        <v>202</v>
      </c>
      <c r="AQ88" s="97"/>
      <c r="AR88" s="97"/>
      <c r="AS88" s="97"/>
      <c r="AT88" s="10" t="s">
        <v>297</v>
      </c>
      <c r="AU88" s="97"/>
      <c r="AV88" s="97"/>
      <c r="AW88" s="99">
        <v>41700</v>
      </c>
      <c r="AX88" s="99">
        <v>41946</v>
      </c>
      <c r="AY88" s="97" t="s">
        <v>149</v>
      </c>
      <c r="AZ88" s="97"/>
      <c r="BA88" s="97"/>
      <c r="BB88" s="97"/>
      <c r="BC88" s="97"/>
      <c r="BD88" s="97">
        <v>42585</v>
      </c>
      <c r="BE88" s="97" t="s">
        <v>149</v>
      </c>
      <c r="BF88" s="97"/>
      <c r="BG88" s="97" t="s">
        <v>162</v>
      </c>
      <c r="BH88" s="97"/>
      <c r="BI88" s="97"/>
      <c r="BJ88" s="97"/>
      <c r="BK88" s="97"/>
      <c r="BL88" s="166" t="s">
        <v>19</v>
      </c>
      <c r="BM88" s="97" t="s">
        <v>19</v>
      </c>
      <c r="BN88" s="97"/>
      <c r="BO88" s="97"/>
      <c r="BP88" s="97">
        <v>0</v>
      </c>
      <c r="BQ88" s="97">
        <v>2</v>
      </c>
      <c r="BR88" s="97">
        <v>0</v>
      </c>
      <c r="BS88" s="97">
        <v>1</v>
      </c>
      <c r="BT88" s="97">
        <v>0</v>
      </c>
      <c r="BU88" s="97">
        <v>0</v>
      </c>
      <c r="BV88" s="97">
        <v>0</v>
      </c>
      <c r="BW88" s="97" t="s">
        <v>162</v>
      </c>
      <c r="BX88" s="97">
        <v>0</v>
      </c>
      <c r="BY88" s="97"/>
      <c r="BZ88" s="97"/>
      <c r="CA88" s="97"/>
      <c r="CB88" s="97"/>
      <c r="CC88" s="97" t="s">
        <v>162</v>
      </c>
      <c r="CD88" s="97"/>
      <c r="CE88" s="97"/>
      <c r="CF88" s="119" t="s">
        <v>167</v>
      </c>
      <c r="CG88" s="97" t="s">
        <v>167</v>
      </c>
      <c r="CH88" s="97"/>
      <c r="CI88" s="97" t="s">
        <v>814</v>
      </c>
    </row>
    <row r="89" spans="1:87" ht="25" hidden="1" customHeight="1" x14ac:dyDescent="0.35">
      <c r="A89" s="151">
        <v>89</v>
      </c>
      <c r="B89" s="151" t="s">
        <v>1334</v>
      </c>
      <c r="C89" s="151" t="s">
        <v>1335</v>
      </c>
      <c r="D89" s="151" t="s">
        <v>1336</v>
      </c>
      <c r="E89" s="151" t="s">
        <v>1337</v>
      </c>
      <c r="F89" s="151" t="s">
        <v>24</v>
      </c>
      <c r="G89" s="151">
        <v>4</v>
      </c>
      <c r="H89" s="144" t="s">
        <v>56</v>
      </c>
      <c r="I89" s="144" t="s">
        <v>39</v>
      </c>
      <c r="J89" s="144" t="s">
        <v>1338</v>
      </c>
      <c r="K89" s="144" t="s">
        <v>1339</v>
      </c>
      <c r="L89" s="144" t="s">
        <v>39</v>
      </c>
      <c r="M89" s="144" t="s">
        <v>149</v>
      </c>
      <c r="N89" s="210">
        <v>1034515</v>
      </c>
      <c r="O89" s="25" t="s">
        <v>150</v>
      </c>
      <c r="P89" s="25" t="s">
        <v>150</v>
      </c>
      <c r="Q89" s="151" t="s">
        <v>150</v>
      </c>
      <c r="R89" s="423" t="s">
        <v>1340</v>
      </c>
      <c r="S89" s="151" t="s">
        <v>1341</v>
      </c>
      <c r="T89" s="377" t="s">
        <v>1342</v>
      </c>
      <c r="U89" s="154" t="s">
        <v>1343</v>
      </c>
      <c r="V89" s="154">
        <v>29764</v>
      </c>
      <c r="W89" s="162" t="s">
        <v>1344</v>
      </c>
      <c r="X89" s="162" t="s">
        <v>178</v>
      </c>
      <c r="Y89" s="162" t="s">
        <v>162</v>
      </c>
      <c r="Z89" s="162" t="s">
        <v>157</v>
      </c>
      <c r="AA89" s="151">
        <v>28</v>
      </c>
      <c r="AB89" s="154">
        <v>41730</v>
      </c>
      <c r="AC89" s="308">
        <v>41699</v>
      </c>
      <c r="AD89" s="154"/>
      <c r="AE89" s="27" t="s">
        <v>1345</v>
      </c>
      <c r="AF89" s="161"/>
      <c r="AG89" s="161"/>
      <c r="AH89" s="151">
        <f t="shared" si="16"/>
        <v>1</v>
      </c>
      <c r="AI89" s="27" t="s">
        <v>160</v>
      </c>
      <c r="AJ89" s="161"/>
      <c r="AK89" s="161"/>
      <c r="AL89" s="161" t="s">
        <v>162</v>
      </c>
      <c r="AM89" s="161"/>
      <c r="AN89" s="161"/>
      <c r="AO89" s="161" t="s">
        <v>181</v>
      </c>
      <c r="AP89" s="161" t="s">
        <v>180</v>
      </c>
      <c r="AQ89" s="316" t="s">
        <v>249</v>
      </c>
      <c r="AR89" s="161" t="s">
        <v>149</v>
      </c>
      <c r="AS89" s="161"/>
      <c r="AT89" s="449" t="s">
        <v>541</v>
      </c>
      <c r="AU89" s="151" t="s">
        <v>1346</v>
      </c>
      <c r="AV89" s="154"/>
      <c r="AW89" s="156">
        <v>41700</v>
      </c>
      <c r="AX89" s="156">
        <v>41946</v>
      </c>
      <c r="AY89" s="156" t="s">
        <v>149</v>
      </c>
      <c r="AZ89" s="156"/>
      <c r="BA89" s="156"/>
      <c r="BB89" s="156"/>
      <c r="BC89" s="157"/>
      <c r="BD89" s="156">
        <v>42585</v>
      </c>
      <c r="BE89" s="156" t="s">
        <v>149</v>
      </c>
      <c r="BF89" s="156">
        <v>42793</v>
      </c>
      <c r="BG89" s="156" t="s">
        <v>149</v>
      </c>
      <c r="BH89" s="154"/>
      <c r="BI89" s="154"/>
      <c r="BJ89" s="154"/>
      <c r="BK89" s="158">
        <v>43201</v>
      </c>
      <c r="BL89" s="151" t="s">
        <v>17</v>
      </c>
      <c r="BM89" s="255">
        <f t="shared" ref="BM89:BM97" si="21">DATEDIF(AW89,BK89, "M")+1</f>
        <v>50</v>
      </c>
      <c r="BN89" s="151">
        <f t="shared" ref="BN89:BN103" si="22">DATEDIF(AX89,BK89, "M")+1</f>
        <v>42</v>
      </c>
      <c r="BO89" s="162" t="s">
        <v>1347</v>
      </c>
      <c r="BP89" s="151">
        <v>0</v>
      </c>
      <c r="BQ89" s="151">
        <v>0</v>
      </c>
      <c r="BR89" s="151">
        <v>6</v>
      </c>
      <c r="BS89" s="151">
        <v>1</v>
      </c>
      <c r="BT89" s="151">
        <v>0</v>
      </c>
      <c r="BU89" s="151">
        <v>0</v>
      </c>
      <c r="BV89" s="151">
        <v>0</v>
      </c>
      <c r="BW89" s="151" t="s">
        <v>162</v>
      </c>
      <c r="BX89" s="151">
        <v>0</v>
      </c>
      <c r="BY89" s="151"/>
      <c r="BZ89" s="159"/>
      <c r="CA89" s="159"/>
      <c r="CB89" s="151"/>
      <c r="CC89" s="151" t="s">
        <v>162</v>
      </c>
      <c r="CD89" s="151"/>
      <c r="CE89" s="151"/>
      <c r="CF89" s="410">
        <v>1</v>
      </c>
      <c r="CG89" s="151">
        <v>1</v>
      </c>
      <c r="CH89" s="151"/>
      <c r="CI89" s="151" t="s">
        <v>814</v>
      </c>
    </row>
    <row r="90" spans="1:87" ht="25" hidden="1" customHeight="1" x14ac:dyDescent="0.35">
      <c r="A90" s="151">
        <v>90</v>
      </c>
      <c r="B90" s="151" t="s">
        <v>1348</v>
      </c>
      <c r="C90" s="151" t="s">
        <v>1349</v>
      </c>
      <c r="D90" s="151" t="s">
        <v>1350</v>
      </c>
      <c r="E90" s="151" t="s">
        <v>1351</v>
      </c>
      <c r="F90" s="151" t="s">
        <v>24</v>
      </c>
      <c r="G90" s="151">
        <v>4</v>
      </c>
      <c r="H90" s="144" t="s">
        <v>49</v>
      </c>
      <c r="I90" s="144" t="s">
        <v>36</v>
      </c>
      <c r="J90" s="144" t="s">
        <v>606</v>
      </c>
      <c r="K90" s="144" t="s">
        <v>1352</v>
      </c>
      <c r="L90" s="144" t="s">
        <v>43</v>
      </c>
      <c r="M90" s="144" t="s">
        <v>162</v>
      </c>
      <c r="N90" s="210" t="s">
        <v>1353</v>
      </c>
      <c r="O90" s="259" t="s">
        <v>150</v>
      </c>
      <c r="P90" s="25" t="s">
        <v>150</v>
      </c>
      <c r="Q90" s="151" t="s">
        <v>150</v>
      </c>
      <c r="R90" s="151" t="s">
        <v>1354</v>
      </c>
      <c r="S90" s="333" t="s">
        <v>1355</v>
      </c>
      <c r="T90" s="376" t="s">
        <v>1356</v>
      </c>
      <c r="U90" s="154" t="s">
        <v>1357</v>
      </c>
      <c r="V90" s="154">
        <v>28270</v>
      </c>
      <c r="W90" s="162" t="s">
        <v>1358</v>
      </c>
      <c r="X90" s="162" t="s">
        <v>178</v>
      </c>
      <c r="Y90" s="162" t="s">
        <v>162</v>
      </c>
      <c r="Z90" s="162" t="s">
        <v>157</v>
      </c>
      <c r="AA90" s="151">
        <v>21</v>
      </c>
      <c r="AB90" s="154">
        <v>41756</v>
      </c>
      <c r="AC90" s="308">
        <v>41699</v>
      </c>
      <c r="AD90" s="154"/>
      <c r="AE90" s="27" t="s">
        <v>1359</v>
      </c>
      <c r="AF90" s="161" t="s">
        <v>1360</v>
      </c>
      <c r="AG90" s="161" t="s">
        <v>1361</v>
      </c>
      <c r="AH90" s="151">
        <f t="shared" si="16"/>
        <v>3</v>
      </c>
      <c r="AI90" s="27" t="s">
        <v>161</v>
      </c>
      <c r="AJ90" s="161"/>
      <c r="AK90" s="161"/>
      <c r="AL90" s="161" t="s">
        <v>149</v>
      </c>
      <c r="AM90" s="161"/>
      <c r="AN90" s="161"/>
      <c r="AO90" s="161" t="s">
        <v>181</v>
      </c>
      <c r="AP90" s="161" t="s">
        <v>1362</v>
      </c>
      <c r="AQ90" s="161" t="s">
        <v>1363</v>
      </c>
      <c r="AR90" s="161" t="s">
        <v>1364</v>
      </c>
      <c r="AS90" s="161"/>
      <c r="AT90" s="449" t="s">
        <v>1365</v>
      </c>
      <c r="AU90" s="151" t="s">
        <v>1366</v>
      </c>
      <c r="AV90" s="154"/>
      <c r="AW90" s="156">
        <v>41700</v>
      </c>
      <c r="AX90" s="156">
        <v>41946</v>
      </c>
      <c r="AY90" s="156" t="s">
        <v>149</v>
      </c>
      <c r="AZ90" s="156">
        <v>42235</v>
      </c>
      <c r="BA90" s="156">
        <v>42195</v>
      </c>
      <c r="BB90" s="156"/>
      <c r="BC90" s="157" t="s">
        <v>1367</v>
      </c>
      <c r="BD90" s="156">
        <v>42585</v>
      </c>
      <c r="BE90" s="156" t="s">
        <v>149</v>
      </c>
      <c r="BF90" s="156">
        <v>42793</v>
      </c>
      <c r="BG90" s="156" t="s">
        <v>149</v>
      </c>
      <c r="BH90" s="154"/>
      <c r="BI90" s="154"/>
      <c r="BJ90" s="154"/>
      <c r="BK90" s="158">
        <v>43657</v>
      </c>
      <c r="BL90" s="151" t="s">
        <v>17</v>
      </c>
      <c r="BM90" s="255">
        <f t="shared" si="21"/>
        <v>65</v>
      </c>
      <c r="BN90" s="151">
        <f t="shared" si="22"/>
        <v>57</v>
      </c>
      <c r="BO90" s="151"/>
      <c r="BP90" s="151">
        <v>2</v>
      </c>
      <c r="BQ90" s="151">
        <v>17</v>
      </c>
      <c r="BR90" s="151">
        <v>6</v>
      </c>
      <c r="BS90" s="151">
        <v>3</v>
      </c>
      <c r="BT90" s="151">
        <v>1</v>
      </c>
      <c r="BU90" s="151">
        <v>0</v>
      </c>
      <c r="BV90" s="151">
        <v>0</v>
      </c>
      <c r="BW90" s="151" t="s">
        <v>162</v>
      </c>
      <c r="BX90" s="151">
        <v>0</v>
      </c>
      <c r="BY90" s="151"/>
      <c r="BZ90" s="159"/>
      <c r="CA90" s="159"/>
      <c r="CB90" s="151"/>
      <c r="CC90" s="151" t="s">
        <v>162</v>
      </c>
      <c r="CD90" s="151"/>
      <c r="CE90" s="151"/>
      <c r="CF90" s="410">
        <v>3</v>
      </c>
      <c r="CG90" s="151">
        <v>3</v>
      </c>
      <c r="CH90" s="151"/>
      <c r="CI90" s="151" t="s">
        <v>814</v>
      </c>
    </row>
    <row r="91" spans="1:87" ht="25" hidden="1" customHeight="1" x14ac:dyDescent="0.35">
      <c r="A91" s="151">
        <v>91</v>
      </c>
      <c r="B91" s="151" t="s">
        <v>1368</v>
      </c>
      <c r="C91" s="151" t="s">
        <v>1369</v>
      </c>
      <c r="D91" s="151" t="s">
        <v>1370</v>
      </c>
      <c r="E91" s="151" t="s">
        <v>437</v>
      </c>
      <c r="F91" s="151" t="s">
        <v>25</v>
      </c>
      <c r="G91" s="151">
        <v>4</v>
      </c>
      <c r="H91" s="144" t="s">
        <v>51</v>
      </c>
      <c r="I91" s="144" t="s">
        <v>37</v>
      </c>
      <c r="J91" s="144" t="s">
        <v>1371</v>
      </c>
      <c r="K91" s="144" t="s">
        <v>1372</v>
      </c>
      <c r="L91" s="144" t="s">
        <v>37</v>
      </c>
      <c r="M91" s="144" t="s">
        <v>149</v>
      </c>
      <c r="N91" s="210" t="s">
        <v>1373</v>
      </c>
      <c r="O91" s="259" t="s">
        <v>150</v>
      </c>
      <c r="P91" s="25" t="s">
        <v>150</v>
      </c>
      <c r="Q91" s="151" t="s">
        <v>150</v>
      </c>
      <c r="R91" s="151" t="s">
        <v>1374</v>
      </c>
      <c r="S91" s="160" t="s">
        <v>1375</v>
      </c>
      <c r="T91" s="377" t="s">
        <v>1376</v>
      </c>
      <c r="U91" s="154" t="s">
        <v>1377</v>
      </c>
      <c r="V91" s="154">
        <v>26239</v>
      </c>
      <c r="W91" s="162" t="s">
        <v>1378</v>
      </c>
      <c r="X91" s="162" t="s">
        <v>178</v>
      </c>
      <c r="Y91" s="162" t="s">
        <v>162</v>
      </c>
      <c r="Z91" s="162" t="s">
        <v>157</v>
      </c>
      <c r="AA91" s="151">
        <v>26</v>
      </c>
      <c r="AB91" s="154">
        <v>41156</v>
      </c>
      <c r="AC91" s="308">
        <v>41699</v>
      </c>
      <c r="AD91" s="154"/>
      <c r="AE91" s="27" t="s">
        <v>1379</v>
      </c>
      <c r="AF91" s="161"/>
      <c r="AG91" s="161"/>
      <c r="AH91" s="151">
        <f t="shared" si="16"/>
        <v>1</v>
      </c>
      <c r="AI91" s="27" t="s">
        <v>160</v>
      </c>
      <c r="AJ91" s="161"/>
      <c r="AK91" s="161"/>
      <c r="AL91" s="161" t="s">
        <v>149</v>
      </c>
      <c r="AM91" s="161"/>
      <c r="AN91" s="161"/>
      <c r="AO91" s="161" t="s">
        <v>163</v>
      </c>
      <c r="AP91" s="161" t="s">
        <v>1380</v>
      </c>
      <c r="AQ91" s="161"/>
      <c r="AR91" s="161"/>
      <c r="AS91" s="161"/>
      <c r="AT91" s="449" t="s">
        <v>284</v>
      </c>
      <c r="AU91" s="151" t="s">
        <v>1381</v>
      </c>
      <c r="AV91" s="154"/>
      <c r="AW91" s="156">
        <v>41700</v>
      </c>
      <c r="AX91" s="156">
        <v>41946</v>
      </c>
      <c r="AY91" s="156" t="s">
        <v>149</v>
      </c>
      <c r="AZ91" s="156"/>
      <c r="BA91" s="156"/>
      <c r="BB91" s="156"/>
      <c r="BC91" s="157"/>
      <c r="BD91" s="156">
        <v>42585</v>
      </c>
      <c r="BE91" s="156" t="s">
        <v>149</v>
      </c>
      <c r="BF91" s="156">
        <v>42793</v>
      </c>
      <c r="BG91" s="156" t="s">
        <v>149</v>
      </c>
      <c r="BH91" s="154"/>
      <c r="BI91" s="154"/>
      <c r="BJ91" s="154"/>
      <c r="BK91" s="158">
        <v>42460</v>
      </c>
      <c r="BL91" s="151" t="s">
        <v>17</v>
      </c>
      <c r="BM91" s="255">
        <f t="shared" si="21"/>
        <v>25</v>
      </c>
      <c r="BN91" s="151">
        <f t="shared" si="22"/>
        <v>17</v>
      </c>
      <c r="BO91" s="151"/>
      <c r="BP91" s="151">
        <v>3</v>
      </c>
      <c r="BQ91" s="151">
        <v>0</v>
      </c>
      <c r="BR91" s="151">
        <v>2</v>
      </c>
      <c r="BS91" s="151">
        <v>0</v>
      </c>
      <c r="BT91" s="151">
        <v>0</v>
      </c>
      <c r="BU91" s="151">
        <v>0</v>
      </c>
      <c r="BV91" s="151">
        <v>0</v>
      </c>
      <c r="BW91" s="151" t="s">
        <v>162</v>
      </c>
      <c r="BX91" s="151">
        <v>0</v>
      </c>
      <c r="BY91" s="151"/>
      <c r="BZ91" s="159"/>
      <c r="CA91" s="159"/>
      <c r="CB91" s="151"/>
      <c r="CC91" s="151" t="s">
        <v>162</v>
      </c>
      <c r="CD91" s="151"/>
      <c r="CE91" s="151"/>
      <c r="CF91" s="410">
        <v>1</v>
      </c>
      <c r="CG91" s="151">
        <v>1</v>
      </c>
      <c r="CH91" s="151"/>
      <c r="CI91" s="151" t="s">
        <v>814</v>
      </c>
    </row>
    <row r="92" spans="1:87" ht="25" hidden="1" customHeight="1" x14ac:dyDescent="0.35">
      <c r="A92" s="151">
        <v>92</v>
      </c>
      <c r="B92" s="151" t="s">
        <v>1382</v>
      </c>
      <c r="C92" s="151" t="s">
        <v>1383</v>
      </c>
      <c r="D92" s="151" t="s">
        <v>21</v>
      </c>
      <c r="E92" s="151" t="s">
        <v>1384</v>
      </c>
      <c r="F92" s="151" t="s">
        <v>24</v>
      </c>
      <c r="G92" s="151">
        <v>4</v>
      </c>
      <c r="H92" s="144" t="s">
        <v>55</v>
      </c>
      <c r="I92" s="144" t="s">
        <v>43</v>
      </c>
      <c r="J92" s="144" t="s">
        <v>1385</v>
      </c>
      <c r="K92" s="144" t="s">
        <v>1386</v>
      </c>
      <c r="L92" s="144" t="s">
        <v>43</v>
      </c>
      <c r="M92" s="144" t="s">
        <v>149</v>
      </c>
      <c r="N92" s="210" t="s">
        <v>1387</v>
      </c>
      <c r="O92" s="259" t="s">
        <v>150</v>
      </c>
      <c r="P92" s="25" t="s">
        <v>150</v>
      </c>
      <c r="Q92" s="151" t="s">
        <v>150</v>
      </c>
      <c r="R92" s="160" t="s">
        <v>1388</v>
      </c>
      <c r="S92" s="151" t="s">
        <v>1389</v>
      </c>
      <c r="T92" s="376" t="s">
        <v>1390</v>
      </c>
      <c r="U92" s="154" t="s">
        <v>1391</v>
      </c>
      <c r="V92" s="154">
        <v>28287</v>
      </c>
      <c r="W92" s="162" t="s">
        <v>1392</v>
      </c>
      <c r="X92" s="162" t="s">
        <v>178</v>
      </c>
      <c r="Y92" s="162" t="s">
        <v>162</v>
      </c>
      <c r="Z92" s="162" t="s">
        <v>157</v>
      </c>
      <c r="AA92" s="151">
        <v>20.5</v>
      </c>
      <c r="AB92" s="154">
        <v>41640</v>
      </c>
      <c r="AC92" s="308">
        <v>41699</v>
      </c>
      <c r="AD92" s="154"/>
      <c r="AE92" s="27" t="s">
        <v>1393</v>
      </c>
      <c r="AF92" s="161" t="s">
        <v>1394</v>
      </c>
      <c r="AG92" s="161"/>
      <c r="AH92" s="151">
        <f t="shared" si="16"/>
        <v>2</v>
      </c>
      <c r="AI92" s="27" t="s">
        <v>160</v>
      </c>
      <c r="AJ92" s="161"/>
      <c r="AK92" s="161"/>
      <c r="AL92" s="161" t="s">
        <v>149</v>
      </c>
      <c r="AM92" s="161"/>
      <c r="AN92" s="161"/>
      <c r="AO92" s="161" t="s">
        <v>163</v>
      </c>
      <c r="AP92" s="161" t="s">
        <v>369</v>
      </c>
      <c r="AQ92" s="161" t="s">
        <v>249</v>
      </c>
      <c r="AR92" s="161" t="s">
        <v>149</v>
      </c>
      <c r="AS92" s="161" t="s">
        <v>1395</v>
      </c>
      <c r="AT92" s="449" t="s">
        <v>371</v>
      </c>
      <c r="AU92" s="151" t="s">
        <v>1396</v>
      </c>
      <c r="AV92" s="154"/>
      <c r="AW92" s="156">
        <v>41700</v>
      </c>
      <c r="AX92" s="156">
        <v>41946</v>
      </c>
      <c r="AY92" s="156" t="s">
        <v>149</v>
      </c>
      <c r="AZ92" s="156"/>
      <c r="BA92" s="156"/>
      <c r="BB92" s="156"/>
      <c r="BC92" s="157" t="s">
        <v>1397</v>
      </c>
      <c r="BD92" s="156">
        <v>42585</v>
      </c>
      <c r="BE92" s="156" t="s">
        <v>149</v>
      </c>
      <c r="BF92" s="156">
        <v>43164</v>
      </c>
      <c r="BG92" s="156" t="s">
        <v>162</v>
      </c>
      <c r="BH92" s="154"/>
      <c r="BI92" s="154"/>
      <c r="BJ92" s="154"/>
      <c r="BK92" s="158">
        <v>43285</v>
      </c>
      <c r="BL92" s="151" t="s">
        <v>17</v>
      </c>
      <c r="BM92" s="255">
        <f t="shared" si="21"/>
        <v>53</v>
      </c>
      <c r="BN92" s="151">
        <f t="shared" si="22"/>
        <v>45</v>
      </c>
      <c r="BO92" s="162" t="s">
        <v>1397</v>
      </c>
      <c r="BP92" s="151">
        <v>1</v>
      </c>
      <c r="BQ92" s="151">
        <v>5</v>
      </c>
      <c r="BR92" s="151">
        <v>6</v>
      </c>
      <c r="BS92" s="151">
        <v>2</v>
      </c>
      <c r="BT92" s="151">
        <v>2</v>
      </c>
      <c r="BU92" s="151">
        <v>0</v>
      </c>
      <c r="BV92" s="151">
        <v>0</v>
      </c>
      <c r="BW92" s="151" t="s">
        <v>162</v>
      </c>
      <c r="BX92" s="151">
        <v>0</v>
      </c>
      <c r="BY92" s="151"/>
      <c r="BZ92" s="159"/>
      <c r="CA92" s="159"/>
      <c r="CB92" s="151"/>
      <c r="CC92" s="151" t="s">
        <v>162</v>
      </c>
      <c r="CD92" s="151"/>
      <c r="CE92" s="151"/>
      <c r="CF92" s="410">
        <v>1</v>
      </c>
      <c r="CG92" s="151">
        <v>2</v>
      </c>
      <c r="CH92" s="151">
        <v>1</v>
      </c>
      <c r="CI92" s="151" t="s">
        <v>814</v>
      </c>
    </row>
    <row r="93" spans="1:87" ht="25" hidden="1" customHeight="1" x14ac:dyDescent="0.35">
      <c r="A93" s="151">
        <v>93</v>
      </c>
      <c r="B93" s="151" t="s">
        <v>1398</v>
      </c>
      <c r="C93" s="151" t="s">
        <v>1399</v>
      </c>
      <c r="D93" s="151" t="s">
        <v>1400</v>
      </c>
      <c r="E93" s="151" t="s">
        <v>1401</v>
      </c>
      <c r="F93" s="151" t="s">
        <v>25</v>
      </c>
      <c r="G93" s="151">
        <v>4</v>
      </c>
      <c r="H93" s="144" t="s">
        <v>49</v>
      </c>
      <c r="I93" s="144" t="s">
        <v>40</v>
      </c>
      <c r="J93" s="144" t="s">
        <v>1402</v>
      </c>
      <c r="K93" s="144" t="s">
        <v>1403</v>
      </c>
      <c r="L93" s="144" t="s">
        <v>40</v>
      </c>
      <c r="M93" s="144" t="s">
        <v>149</v>
      </c>
      <c r="N93" s="151" t="s">
        <v>1404</v>
      </c>
      <c r="O93" s="256" t="s">
        <v>150</v>
      </c>
      <c r="P93" s="257" t="s">
        <v>150</v>
      </c>
      <c r="Q93" s="151" t="s">
        <v>150</v>
      </c>
      <c r="R93" s="151" t="s">
        <v>1405</v>
      </c>
      <c r="S93" s="160" t="s">
        <v>1406</v>
      </c>
      <c r="T93" s="377" t="s">
        <v>1407</v>
      </c>
      <c r="U93" s="154" t="s">
        <v>1408</v>
      </c>
      <c r="V93" s="154">
        <v>30065</v>
      </c>
      <c r="W93" s="162" t="s">
        <v>1409</v>
      </c>
      <c r="X93" s="162" t="s">
        <v>178</v>
      </c>
      <c r="Y93" s="162" t="s">
        <v>156</v>
      </c>
      <c r="Z93" s="162" t="s">
        <v>157</v>
      </c>
      <c r="AA93" s="151">
        <v>38</v>
      </c>
      <c r="AB93" s="154">
        <v>42065</v>
      </c>
      <c r="AC93" s="308">
        <v>41699</v>
      </c>
      <c r="AD93" s="154"/>
      <c r="AE93" s="28" t="s">
        <v>1410</v>
      </c>
      <c r="AF93" s="151"/>
      <c r="AG93" s="151"/>
      <c r="AH93" s="151">
        <f t="shared" si="16"/>
        <v>1</v>
      </c>
      <c r="AI93" s="27" t="s">
        <v>160</v>
      </c>
      <c r="AJ93" s="151"/>
      <c r="AK93" s="151"/>
      <c r="AL93" s="151" t="s">
        <v>149</v>
      </c>
      <c r="AM93" s="151"/>
      <c r="AN93" s="151"/>
      <c r="AO93" s="151" t="s">
        <v>163</v>
      </c>
      <c r="AP93" s="151" t="s">
        <v>1288</v>
      </c>
      <c r="AQ93" s="151" t="s">
        <v>202</v>
      </c>
      <c r="AR93" s="151"/>
      <c r="AS93" s="151"/>
      <c r="AT93" s="26" t="s">
        <v>419</v>
      </c>
      <c r="AU93" s="151" t="s">
        <v>1411</v>
      </c>
      <c r="AV93" s="154"/>
      <c r="AW93" s="156">
        <v>41700</v>
      </c>
      <c r="AX93" s="156">
        <v>41946</v>
      </c>
      <c r="AY93" s="156" t="s">
        <v>149</v>
      </c>
      <c r="AZ93" s="156">
        <v>42199</v>
      </c>
      <c r="BA93" s="156">
        <v>42137</v>
      </c>
      <c r="BB93" s="156"/>
      <c r="BC93" s="157"/>
      <c r="BD93" s="156">
        <v>42585</v>
      </c>
      <c r="BE93" s="156" t="s">
        <v>149</v>
      </c>
      <c r="BF93" s="156">
        <v>42793</v>
      </c>
      <c r="BG93" s="156" t="s">
        <v>149</v>
      </c>
      <c r="BH93" s="154"/>
      <c r="BI93" s="154"/>
      <c r="BJ93" s="154"/>
      <c r="BK93" s="158">
        <v>44827</v>
      </c>
      <c r="BL93" s="165" t="s">
        <v>17</v>
      </c>
      <c r="BM93" s="255">
        <f t="shared" si="21"/>
        <v>103</v>
      </c>
      <c r="BN93" s="151">
        <f t="shared" si="22"/>
        <v>95</v>
      </c>
      <c r="BO93" s="151"/>
      <c r="BP93" s="151">
        <v>0</v>
      </c>
      <c r="BQ93" s="151">
        <v>1</v>
      </c>
      <c r="BR93" s="151">
        <v>0</v>
      </c>
      <c r="BS93" s="151">
        <v>1</v>
      </c>
      <c r="BT93" s="151">
        <v>0</v>
      </c>
      <c r="BU93" s="151">
        <v>0</v>
      </c>
      <c r="BV93" s="151">
        <v>0</v>
      </c>
      <c r="BW93" s="151" t="s">
        <v>162</v>
      </c>
      <c r="BX93" s="151">
        <v>0</v>
      </c>
      <c r="BY93" s="151"/>
      <c r="BZ93" s="159"/>
      <c r="CA93" s="159"/>
      <c r="CB93" s="151"/>
      <c r="CC93" s="151" t="s">
        <v>162</v>
      </c>
      <c r="CD93" s="151"/>
      <c r="CE93" s="151"/>
      <c r="CF93" s="410">
        <v>2</v>
      </c>
      <c r="CG93" s="151">
        <v>3</v>
      </c>
      <c r="CH93" s="151"/>
      <c r="CI93" s="151" t="s">
        <v>814</v>
      </c>
    </row>
    <row r="94" spans="1:87" ht="25" hidden="1" customHeight="1" x14ac:dyDescent="0.35">
      <c r="A94" s="151">
        <v>94</v>
      </c>
      <c r="B94" s="151" t="s">
        <v>1412</v>
      </c>
      <c r="C94" s="151" t="s">
        <v>1413</v>
      </c>
      <c r="D94" s="151" t="s">
        <v>1414</v>
      </c>
      <c r="E94" s="151" t="s">
        <v>1415</v>
      </c>
      <c r="F94" s="151" t="s">
        <v>24</v>
      </c>
      <c r="G94" s="151">
        <v>4</v>
      </c>
      <c r="H94" s="144" t="s">
        <v>56</v>
      </c>
      <c r="I94" s="144" t="s">
        <v>39</v>
      </c>
      <c r="J94" s="144" t="s">
        <v>1416</v>
      </c>
      <c r="K94" s="144" t="s">
        <v>1416</v>
      </c>
      <c r="L94" s="144" t="s">
        <v>39</v>
      </c>
      <c r="M94" s="144" t="s">
        <v>149</v>
      </c>
      <c r="N94" s="210" t="s">
        <v>1417</v>
      </c>
      <c r="O94" s="259" t="s">
        <v>150</v>
      </c>
      <c r="P94" s="25" t="s">
        <v>150</v>
      </c>
      <c r="Q94" s="151" t="s">
        <v>150</v>
      </c>
      <c r="R94" s="151" t="s">
        <v>1418</v>
      </c>
      <c r="S94" s="151" t="s">
        <v>1419</v>
      </c>
      <c r="T94" s="376" t="s">
        <v>1420</v>
      </c>
      <c r="U94" s="154" t="s">
        <v>1421</v>
      </c>
      <c r="V94" s="154">
        <v>29335</v>
      </c>
      <c r="W94" s="162" t="s">
        <v>1422</v>
      </c>
      <c r="X94" s="162" t="s">
        <v>178</v>
      </c>
      <c r="Y94" s="162" t="s">
        <v>162</v>
      </c>
      <c r="Z94" s="162" t="s">
        <v>157</v>
      </c>
      <c r="AA94" s="151">
        <v>19.5</v>
      </c>
      <c r="AB94" s="154">
        <v>41746</v>
      </c>
      <c r="AC94" s="308">
        <v>41699</v>
      </c>
      <c r="AD94" s="154"/>
      <c r="AE94" s="27" t="s">
        <v>1423</v>
      </c>
      <c r="AF94" s="155" t="s">
        <v>1424</v>
      </c>
      <c r="AG94" s="155"/>
      <c r="AH94" s="151">
        <f t="shared" si="16"/>
        <v>2</v>
      </c>
      <c r="AI94" s="27" t="s">
        <v>160</v>
      </c>
      <c r="AJ94" s="155"/>
      <c r="AK94" s="155"/>
      <c r="AL94" s="155" t="s">
        <v>149</v>
      </c>
      <c r="AM94" s="155"/>
      <c r="AN94" s="155"/>
      <c r="AO94" s="155" t="s">
        <v>163</v>
      </c>
      <c r="AP94" s="155" t="s">
        <v>180</v>
      </c>
      <c r="AQ94" s="155" t="s">
        <v>202</v>
      </c>
      <c r="AR94" s="155" t="s">
        <v>149</v>
      </c>
      <c r="AS94" s="155"/>
      <c r="AT94" s="450" t="s">
        <v>541</v>
      </c>
      <c r="AU94" s="151" t="s">
        <v>1425</v>
      </c>
      <c r="AV94" s="154"/>
      <c r="AW94" s="156">
        <v>41700</v>
      </c>
      <c r="AX94" s="156">
        <v>41946</v>
      </c>
      <c r="AY94" s="156" t="s">
        <v>149</v>
      </c>
      <c r="AZ94" s="156">
        <v>41706</v>
      </c>
      <c r="BA94" s="156"/>
      <c r="BB94" s="156">
        <v>42080</v>
      </c>
      <c r="BC94" s="157" t="s">
        <v>1426</v>
      </c>
      <c r="BD94" s="156">
        <v>42585</v>
      </c>
      <c r="BE94" s="156" t="s">
        <v>149</v>
      </c>
      <c r="BF94" s="156">
        <v>42793</v>
      </c>
      <c r="BG94" s="156" t="s">
        <v>149</v>
      </c>
      <c r="BH94" s="154">
        <v>43165</v>
      </c>
      <c r="BI94" s="154">
        <v>43376</v>
      </c>
      <c r="BJ94" s="154">
        <v>43399</v>
      </c>
      <c r="BK94" s="158">
        <v>43417</v>
      </c>
      <c r="BL94" s="151" t="s">
        <v>17</v>
      </c>
      <c r="BM94" s="255">
        <f t="shared" si="21"/>
        <v>57</v>
      </c>
      <c r="BN94" s="151">
        <f t="shared" si="22"/>
        <v>49</v>
      </c>
      <c r="BO94" s="162" t="s">
        <v>1426</v>
      </c>
      <c r="BP94" s="151">
        <v>0</v>
      </c>
      <c r="BQ94" s="151">
        <v>0</v>
      </c>
      <c r="BR94" s="151">
        <v>3</v>
      </c>
      <c r="BS94" s="151">
        <v>2</v>
      </c>
      <c r="BT94" s="151">
        <v>0</v>
      </c>
      <c r="BU94" s="151">
        <v>0</v>
      </c>
      <c r="BV94" s="151">
        <v>0</v>
      </c>
      <c r="BW94" s="151" t="s">
        <v>162</v>
      </c>
      <c r="BX94" s="151">
        <v>0</v>
      </c>
      <c r="BY94" s="151"/>
      <c r="BZ94" s="159"/>
      <c r="CA94" s="159"/>
      <c r="CB94" s="151"/>
      <c r="CC94" s="151" t="s">
        <v>162</v>
      </c>
      <c r="CD94" s="151"/>
      <c r="CE94" s="151"/>
      <c r="CF94" s="410">
        <v>2</v>
      </c>
      <c r="CG94" s="151">
        <v>2</v>
      </c>
      <c r="CH94" s="151"/>
      <c r="CI94" s="151" t="s">
        <v>542</v>
      </c>
    </row>
    <row r="95" spans="1:87" ht="25" hidden="1" customHeight="1" x14ac:dyDescent="0.35">
      <c r="A95" s="151">
        <v>95</v>
      </c>
      <c r="B95" s="151" t="s">
        <v>1427</v>
      </c>
      <c r="C95" s="151" t="s">
        <v>423</v>
      </c>
      <c r="D95" s="151" t="s">
        <v>603</v>
      </c>
      <c r="E95" s="151" t="s">
        <v>1428</v>
      </c>
      <c r="F95" s="151" t="s">
        <v>24</v>
      </c>
      <c r="G95" s="151">
        <v>4</v>
      </c>
      <c r="H95" s="144" t="s">
        <v>51</v>
      </c>
      <c r="I95" s="144" t="s">
        <v>37</v>
      </c>
      <c r="J95" s="144" t="s">
        <v>1429</v>
      </c>
      <c r="K95" s="144" t="s">
        <v>1430</v>
      </c>
      <c r="L95" s="144" t="s">
        <v>37</v>
      </c>
      <c r="M95" s="144" t="s">
        <v>149</v>
      </c>
      <c r="N95" s="210"/>
      <c r="O95" s="259" t="s">
        <v>150</v>
      </c>
      <c r="P95" s="25" t="s">
        <v>150</v>
      </c>
      <c r="Q95" s="151" t="s">
        <v>150</v>
      </c>
      <c r="R95" s="423" t="s">
        <v>1431</v>
      </c>
      <c r="S95" s="151" t="s">
        <v>1432</v>
      </c>
      <c r="T95" s="376" t="s">
        <v>1433</v>
      </c>
      <c r="U95" s="154" t="s">
        <v>1434</v>
      </c>
      <c r="V95" s="154">
        <v>28031</v>
      </c>
      <c r="W95" s="162" t="s">
        <v>1435</v>
      </c>
      <c r="X95" s="162" t="s">
        <v>178</v>
      </c>
      <c r="Y95" s="162" t="s">
        <v>162</v>
      </c>
      <c r="Z95" s="162" t="s">
        <v>157</v>
      </c>
      <c r="AA95" s="151">
        <v>31.5</v>
      </c>
      <c r="AB95" s="154">
        <v>41866</v>
      </c>
      <c r="AC95" s="308">
        <v>41699</v>
      </c>
      <c r="AD95" s="154"/>
      <c r="AE95" s="27" t="s">
        <v>1436</v>
      </c>
      <c r="AF95" s="161"/>
      <c r="AG95" s="161"/>
      <c r="AH95" s="151">
        <f t="shared" si="16"/>
        <v>1</v>
      </c>
      <c r="AI95" s="27" t="s">
        <v>160</v>
      </c>
      <c r="AJ95" s="161"/>
      <c r="AK95" s="161"/>
      <c r="AL95" s="161" t="s">
        <v>149</v>
      </c>
      <c r="AM95" s="161"/>
      <c r="AN95" s="161"/>
      <c r="AO95" s="161" t="s">
        <v>163</v>
      </c>
      <c r="AP95" s="161" t="s">
        <v>444</v>
      </c>
      <c r="AQ95" s="161" t="s">
        <v>249</v>
      </c>
      <c r="AR95" s="161" t="s">
        <v>149</v>
      </c>
      <c r="AS95" s="161"/>
      <c r="AT95" s="449" t="s">
        <v>284</v>
      </c>
      <c r="AU95" s="151" t="s">
        <v>1437</v>
      </c>
      <c r="AV95" s="154"/>
      <c r="AW95" s="156">
        <v>41700</v>
      </c>
      <c r="AX95" s="156">
        <v>41946</v>
      </c>
      <c r="AY95" s="156" t="s">
        <v>149</v>
      </c>
      <c r="AZ95" s="156"/>
      <c r="BA95" s="156"/>
      <c r="BB95" s="156"/>
      <c r="BC95" s="157"/>
      <c r="BD95" s="156">
        <v>42951</v>
      </c>
      <c r="BE95" s="156" t="s">
        <v>162</v>
      </c>
      <c r="BF95" s="156">
        <v>43164</v>
      </c>
      <c r="BG95" s="156" t="s">
        <v>162</v>
      </c>
      <c r="BH95" s="154"/>
      <c r="BI95" s="154"/>
      <c r="BJ95" s="154"/>
      <c r="BK95" s="158">
        <v>43433</v>
      </c>
      <c r="BL95" s="151" t="s">
        <v>17</v>
      </c>
      <c r="BM95" s="255">
        <f t="shared" si="21"/>
        <v>57</v>
      </c>
      <c r="BN95" s="151">
        <f t="shared" si="22"/>
        <v>49</v>
      </c>
      <c r="BO95" s="162" t="s">
        <v>1438</v>
      </c>
      <c r="BP95" s="151">
        <v>0</v>
      </c>
      <c r="BQ95" s="151">
        <v>1</v>
      </c>
      <c r="BR95" s="151">
        <v>4</v>
      </c>
      <c r="BS95" s="151">
        <v>1</v>
      </c>
      <c r="BT95" s="151">
        <v>2</v>
      </c>
      <c r="BU95" s="151">
        <v>0</v>
      </c>
      <c r="BV95" s="151">
        <v>0</v>
      </c>
      <c r="BW95" s="151" t="s">
        <v>162</v>
      </c>
      <c r="BX95" s="151">
        <v>0</v>
      </c>
      <c r="BY95" s="151"/>
      <c r="BZ95" s="159"/>
      <c r="CA95" s="159"/>
      <c r="CB95" s="151"/>
      <c r="CC95" s="151" t="s">
        <v>162</v>
      </c>
      <c r="CD95" s="151"/>
      <c r="CE95" s="151"/>
      <c r="CF95" s="410">
        <v>2</v>
      </c>
      <c r="CG95" s="151">
        <v>3</v>
      </c>
      <c r="CH95" s="151"/>
      <c r="CI95" s="151" t="s">
        <v>1303</v>
      </c>
    </row>
    <row r="96" spans="1:87" ht="25" hidden="1" customHeight="1" x14ac:dyDescent="0.35">
      <c r="A96" s="151">
        <v>96</v>
      </c>
      <c r="B96" s="151" t="s">
        <v>1439</v>
      </c>
      <c r="C96" s="151" t="s">
        <v>1440</v>
      </c>
      <c r="D96" s="151" t="s">
        <v>997</v>
      </c>
      <c r="E96" s="151" t="s">
        <v>319</v>
      </c>
      <c r="F96" s="151" t="s">
        <v>24</v>
      </c>
      <c r="G96" s="151">
        <v>4</v>
      </c>
      <c r="H96" s="144" t="s">
        <v>51</v>
      </c>
      <c r="I96" s="144" t="s">
        <v>30</v>
      </c>
      <c r="J96" s="144" t="s">
        <v>606</v>
      </c>
      <c r="K96" s="144" t="s">
        <v>1441</v>
      </c>
      <c r="L96" s="144" t="s">
        <v>43</v>
      </c>
      <c r="M96" s="144" t="s">
        <v>149</v>
      </c>
      <c r="N96" s="151"/>
      <c r="O96" s="256" t="s">
        <v>150</v>
      </c>
      <c r="P96" s="256" t="s">
        <v>239</v>
      </c>
      <c r="Q96" s="151" t="s">
        <v>150</v>
      </c>
      <c r="R96" s="151" t="s">
        <v>1442</v>
      </c>
      <c r="S96" s="160" t="s">
        <v>1443</v>
      </c>
      <c r="T96" s="376" t="s">
        <v>1444</v>
      </c>
      <c r="U96" s="154" t="s">
        <v>1445</v>
      </c>
      <c r="V96" s="154">
        <v>28157</v>
      </c>
      <c r="W96" s="162" t="s">
        <v>1446</v>
      </c>
      <c r="X96" s="162" t="s">
        <v>178</v>
      </c>
      <c r="Y96" s="162" t="s">
        <v>162</v>
      </c>
      <c r="Z96" s="162" t="s">
        <v>157</v>
      </c>
      <c r="AA96" s="151">
        <v>17.5</v>
      </c>
      <c r="AB96" s="154">
        <v>41695</v>
      </c>
      <c r="AC96" s="308">
        <v>41699</v>
      </c>
      <c r="AD96" s="154"/>
      <c r="AE96" s="28" t="s">
        <v>1447</v>
      </c>
      <c r="AF96" s="151"/>
      <c r="AG96" s="151"/>
      <c r="AH96" s="151">
        <f t="shared" si="16"/>
        <v>1</v>
      </c>
      <c r="AI96" s="27" t="s">
        <v>281</v>
      </c>
      <c r="AJ96" s="151"/>
      <c r="AK96" s="151"/>
      <c r="AL96" s="151" t="s">
        <v>162</v>
      </c>
      <c r="AM96" s="151"/>
      <c r="AN96" s="151"/>
      <c r="AO96" s="151" t="s">
        <v>163</v>
      </c>
      <c r="AP96" s="151" t="s">
        <v>1448</v>
      </c>
      <c r="AQ96" s="151" t="s">
        <v>249</v>
      </c>
      <c r="AR96" s="151" t="s">
        <v>149</v>
      </c>
      <c r="AS96" s="151"/>
      <c r="AT96" s="26" t="s">
        <v>327</v>
      </c>
      <c r="AU96" s="151" t="s">
        <v>1449</v>
      </c>
      <c r="AV96" s="154"/>
      <c r="AW96" s="156">
        <v>41700</v>
      </c>
      <c r="AX96" s="156">
        <v>41946</v>
      </c>
      <c r="AY96" s="156" t="s">
        <v>149</v>
      </c>
      <c r="AZ96" s="156">
        <v>42580</v>
      </c>
      <c r="BA96" s="156">
        <v>42580</v>
      </c>
      <c r="BB96" s="156"/>
      <c r="BC96" s="157" t="s">
        <v>1450</v>
      </c>
      <c r="BD96" s="156">
        <v>42952</v>
      </c>
      <c r="BE96" s="156" t="s">
        <v>162</v>
      </c>
      <c r="BF96" s="156">
        <v>43164</v>
      </c>
      <c r="BG96" s="156" t="s">
        <v>162</v>
      </c>
      <c r="BH96" s="154"/>
      <c r="BI96" s="154"/>
      <c r="BJ96" s="154"/>
      <c r="BK96" s="158">
        <v>44137</v>
      </c>
      <c r="BL96" s="151" t="s">
        <v>17</v>
      </c>
      <c r="BM96" s="255">
        <f t="shared" si="21"/>
        <v>81</v>
      </c>
      <c r="BN96" s="151">
        <f t="shared" si="22"/>
        <v>72</v>
      </c>
      <c r="BO96" s="151" t="s">
        <v>1451</v>
      </c>
      <c r="BP96" s="151">
        <v>5</v>
      </c>
      <c r="BQ96" s="151">
        <v>17</v>
      </c>
      <c r="BR96" s="151">
        <v>16</v>
      </c>
      <c r="BS96" s="151">
        <v>0</v>
      </c>
      <c r="BT96" s="151">
        <v>2</v>
      </c>
      <c r="BU96" s="151">
        <v>0</v>
      </c>
      <c r="BV96" s="151">
        <v>0</v>
      </c>
      <c r="BW96" s="151" t="s">
        <v>162</v>
      </c>
      <c r="BX96" s="151">
        <v>0</v>
      </c>
      <c r="BY96" s="151"/>
      <c r="BZ96" s="159"/>
      <c r="CA96" s="159"/>
      <c r="CB96" s="151"/>
      <c r="CC96" s="151" t="s">
        <v>162</v>
      </c>
      <c r="CD96" s="151"/>
      <c r="CE96" s="151"/>
      <c r="CF96" s="410">
        <v>3</v>
      </c>
      <c r="CG96" s="151">
        <v>3</v>
      </c>
      <c r="CH96" s="151"/>
      <c r="CI96" s="151" t="s">
        <v>1303</v>
      </c>
    </row>
    <row r="97" spans="1:87" ht="25" hidden="1" customHeight="1" x14ac:dyDescent="0.35">
      <c r="A97" s="151">
        <v>97</v>
      </c>
      <c r="B97" s="151" t="s">
        <v>1452</v>
      </c>
      <c r="C97" s="151" t="s">
        <v>1453</v>
      </c>
      <c r="D97" s="151" t="s">
        <v>1454</v>
      </c>
      <c r="E97" s="151" t="s">
        <v>1455</v>
      </c>
      <c r="F97" s="151" t="s">
        <v>25</v>
      </c>
      <c r="G97" s="151">
        <v>4</v>
      </c>
      <c r="H97" s="144" t="s">
        <v>55</v>
      </c>
      <c r="I97" s="144" t="s">
        <v>43</v>
      </c>
      <c r="J97" s="144" t="s">
        <v>606</v>
      </c>
      <c r="K97" s="144" t="s">
        <v>1456</v>
      </c>
      <c r="L97" s="144" t="s">
        <v>43</v>
      </c>
      <c r="M97" s="144" t="s">
        <v>149</v>
      </c>
      <c r="N97" s="210"/>
      <c r="O97" s="259" t="s">
        <v>150</v>
      </c>
      <c r="P97" s="151" t="s">
        <v>150</v>
      </c>
      <c r="Q97" s="151" t="s">
        <v>150</v>
      </c>
      <c r="R97" s="151" t="s">
        <v>1457</v>
      </c>
      <c r="S97" s="151" t="s">
        <v>1458</v>
      </c>
      <c r="T97" s="376" t="s">
        <v>1459</v>
      </c>
      <c r="U97" s="154" t="s">
        <v>1460</v>
      </c>
      <c r="V97" s="154">
        <v>28587</v>
      </c>
      <c r="W97" s="162" t="s">
        <v>1461</v>
      </c>
      <c r="X97" s="162" t="s">
        <v>178</v>
      </c>
      <c r="Y97" s="162" t="s">
        <v>162</v>
      </c>
      <c r="Z97" s="162" t="s">
        <v>157</v>
      </c>
      <c r="AA97" s="151">
        <v>7</v>
      </c>
      <c r="AB97" s="154">
        <v>41867</v>
      </c>
      <c r="AC97" s="308">
        <v>41699</v>
      </c>
      <c r="AD97" s="154"/>
      <c r="AE97" s="27" t="s">
        <v>1462</v>
      </c>
      <c r="AF97" s="161"/>
      <c r="AG97" s="161"/>
      <c r="AH97" s="151">
        <f t="shared" si="16"/>
        <v>1</v>
      </c>
      <c r="AI97" s="27" t="s">
        <v>160</v>
      </c>
      <c r="AJ97" s="161"/>
      <c r="AK97" s="161"/>
      <c r="AL97" s="161" t="s">
        <v>149</v>
      </c>
      <c r="AM97" s="161"/>
      <c r="AN97" s="161"/>
      <c r="AO97" s="161" t="s">
        <v>163</v>
      </c>
      <c r="AP97" s="161" t="s">
        <v>202</v>
      </c>
      <c r="AQ97" s="151" t="s">
        <v>249</v>
      </c>
      <c r="AR97" s="161" t="s">
        <v>162</v>
      </c>
      <c r="AS97" s="161" t="s">
        <v>1463</v>
      </c>
      <c r="AT97" s="449" t="s">
        <v>371</v>
      </c>
      <c r="AU97" s="151" t="s">
        <v>1464</v>
      </c>
      <c r="AV97" s="154"/>
      <c r="AW97" s="156">
        <v>41700</v>
      </c>
      <c r="AX97" s="156">
        <v>41946</v>
      </c>
      <c r="AY97" s="156" t="s">
        <v>149</v>
      </c>
      <c r="AZ97" s="156"/>
      <c r="BA97" s="156"/>
      <c r="BB97" s="156"/>
      <c r="BC97" s="157"/>
      <c r="BD97" s="156">
        <v>42953</v>
      </c>
      <c r="BE97" s="156" t="s">
        <v>162</v>
      </c>
      <c r="BF97" s="156">
        <v>43164</v>
      </c>
      <c r="BG97" s="156" t="s">
        <v>162</v>
      </c>
      <c r="BH97" s="154"/>
      <c r="BI97" s="154"/>
      <c r="BJ97" s="154"/>
      <c r="BK97" s="158">
        <v>43658</v>
      </c>
      <c r="BL97" s="151" t="s">
        <v>17</v>
      </c>
      <c r="BM97" s="255">
        <f t="shared" si="21"/>
        <v>65</v>
      </c>
      <c r="BN97" s="151">
        <f t="shared" si="22"/>
        <v>57</v>
      </c>
      <c r="BO97" s="151"/>
      <c r="BP97" s="151">
        <v>0</v>
      </c>
      <c r="BQ97" s="151">
        <v>2</v>
      </c>
      <c r="BR97" s="151">
        <v>2</v>
      </c>
      <c r="BS97" s="151">
        <v>2</v>
      </c>
      <c r="BT97" s="151">
        <v>1</v>
      </c>
      <c r="BU97" s="151">
        <v>0</v>
      </c>
      <c r="BV97" s="151">
        <v>0</v>
      </c>
      <c r="BW97" s="151" t="s">
        <v>162</v>
      </c>
      <c r="BX97" s="151">
        <v>365</v>
      </c>
      <c r="BY97" s="151"/>
      <c r="BZ97" s="159"/>
      <c r="CA97" s="159"/>
      <c r="CB97" s="151"/>
      <c r="CC97" s="151" t="s">
        <v>149</v>
      </c>
      <c r="CD97" s="151"/>
      <c r="CE97" s="151"/>
      <c r="CF97" s="410">
        <v>1</v>
      </c>
      <c r="CG97" s="151">
        <v>1</v>
      </c>
      <c r="CH97" s="151"/>
      <c r="CI97" s="151" t="s">
        <v>542</v>
      </c>
    </row>
    <row r="98" spans="1:87" ht="25" hidden="1" customHeight="1" x14ac:dyDescent="0.35">
      <c r="A98" s="167">
        <v>98</v>
      </c>
      <c r="B98" s="167" t="s">
        <v>1465</v>
      </c>
      <c r="C98" s="167" t="s">
        <v>1466</v>
      </c>
      <c r="D98" s="167"/>
      <c r="E98" s="167" t="s">
        <v>1467</v>
      </c>
      <c r="F98" s="167" t="s">
        <v>24</v>
      </c>
      <c r="G98" s="167">
        <v>5</v>
      </c>
      <c r="H98" s="167" t="s">
        <v>53</v>
      </c>
      <c r="I98" s="167" t="s">
        <v>36</v>
      </c>
      <c r="J98" s="167" t="s">
        <v>606</v>
      </c>
      <c r="K98" s="167" t="s">
        <v>1468</v>
      </c>
      <c r="L98" s="167" t="s">
        <v>43</v>
      </c>
      <c r="M98" s="167" t="s">
        <v>162</v>
      </c>
      <c r="N98" s="260">
        <v>1513579</v>
      </c>
      <c r="O98" s="31" t="s">
        <v>150</v>
      </c>
      <c r="P98" s="32" t="s">
        <v>150</v>
      </c>
      <c r="Q98" s="167" t="s">
        <v>150</v>
      </c>
      <c r="R98" s="167" t="s">
        <v>1469</v>
      </c>
      <c r="S98" s="167" t="s">
        <v>1470</v>
      </c>
      <c r="T98" s="378" t="s">
        <v>1471</v>
      </c>
      <c r="U98" s="169" t="s">
        <v>1472</v>
      </c>
      <c r="V98" s="169">
        <v>27949</v>
      </c>
      <c r="W98" s="176" t="s">
        <v>1473</v>
      </c>
      <c r="X98" s="176" t="s">
        <v>178</v>
      </c>
      <c r="Y98" s="176" t="s">
        <v>162</v>
      </c>
      <c r="Z98" s="176" t="s">
        <v>157</v>
      </c>
      <c r="AA98" s="167">
        <v>5.5</v>
      </c>
      <c r="AB98" s="169">
        <v>42370</v>
      </c>
      <c r="AC98" s="309">
        <v>42064</v>
      </c>
      <c r="AD98" s="169"/>
      <c r="AE98" s="33" t="s">
        <v>1474</v>
      </c>
      <c r="AF98" s="33" t="s">
        <v>1475</v>
      </c>
      <c r="AG98" s="33" t="s">
        <v>1476</v>
      </c>
      <c r="AH98" s="167">
        <f t="shared" ref="AH98:AH129" si="23">COUNTA(AE98:AG98)</f>
        <v>3</v>
      </c>
      <c r="AI98" s="33" t="s">
        <v>160</v>
      </c>
      <c r="AJ98" s="33" t="s">
        <v>160</v>
      </c>
      <c r="AK98" s="33" t="s">
        <v>161</v>
      </c>
      <c r="AL98" s="33" t="s">
        <v>149</v>
      </c>
      <c r="AM98" s="33" t="s">
        <v>162</v>
      </c>
      <c r="AN98" s="33" t="s">
        <v>149</v>
      </c>
      <c r="AO98" s="33" t="s">
        <v>181</v>
      </c>
      <c r="AP98" s="33" t="s">
        <v>1477</v>
      </c>
      <c r="AQ98" s="33" t="s">
        <v>597</v>
      </c>
      <c r="AR98" s="33" t="s">
        <v>149</v>
      </c>
      <c r="AS98" s="33" t="s">
        <v>1478</v>
      </c>
      <c r="AT98" s="451" t="s">
        <v>1479</v>
      </c>
      <c r="AU98" s="33" t="s">
        <v>1480</v>
      </c>
      <c r="AV98" s="33" t="s">
        <v>162</v>
      </c>
      <c r="AW98" s="170">
        <v>42065</v>
      </c>
      <c r="AX98" s="170">
        <v>42310</v>
      </c>
      <c r="AY98" s="170" t="s">
        <v>149</v>
      </c>
      <c r="AZ98" s="170"/>
      <c r="BA98" s="170">
        <v>42492</v>
      </c>
      <c r="BB98" s="170"/>
      <c r="BC98" s="171" t="s">
        <v>1481</v>
      </c>
      <c r="BD98" s="170">
        <v>42947</v>
      </c>
      <c r="BE98" s="170" t="s">
        <v>149</v>
      </c>
      <c r="BF98" s="170">
        <v>43528</v>
      </c>
      <c r="BG98" s="170" t="s">
        <v>162</v>
      </c>
      <c r="BH98" s="169"/>
      <c r="BI98" s="169"/>
      <c r="BJ98" s="169"/>
      <c r="BK98" s="172">
        <v>43646</v>
      </c>
      <c r="BL98" s="167" t="s">
        <v>17</v>
      </c>
      <c r="BM98" s="261">
        <f>DATEDIF(AW98,BK98, "M")+1</f>
        <v>52</v>
      </c>
      <c r="BN98" s="167">
        <f t="shared" si="22"/>
        <v>44</v>
      </c>
      <c r="BO98" s="167"/>
      <c r="BP98" s="167">
        <v>4</v>
      </c>
      <c r="BQ98" s="167">
        <v>2</v>
      </c>
      <c r="BR98" s="167">
        <v>19</v>
      </c>
      <c r="BS98" s="167">
        <v>1</v>
      </c>
      <c r="BT98" s="167">
        <v>1</v>
      </c>
      <c r="BU98" s="167">
        <v>0</v>
      </c>
      <c r="BV98" s="167">
        <v>0</v>
      </c>
      <c r="BW98" s="167" t="s">
        <v>162</v>
      </c>
      <c r="BX98" s="167">
        <v>0</v>
      </c>
      <c r="BY98" s="167"/>
      <c r="BZ98" s="173"/>
      <c r="CA98" s="173"/>
      <c r="CB98" s="167"/>
      <c r="CC98" s="167" t="s">
        <v>162</v>
      </c>
      <c r="CD98" s="167"/>
      <c r="CE98" s="167"/>
      <c r="CF98" s="411">
        <v>3</v>
      </c>
      <c r="CG98" s="167">
        <v>3</v>
      </c>
      <c r="CH98" s="167"/>
      <c r="CI98" s="167" t="s">
        <v>814</v>
      </c>
    </row>
    <row r="99" spans="1:87" ht="25" hidden="1" customHeight="1" x14ac:dyDescent="0.35">
      <c r="A99" s="167">
        <v>99</v>
      </c>
      <c r="B99" s="167" t="s">
        <v>1482</v>
      </c>
      <c r="C99" s="167" t="s">
        <v>1483</v>
      </c>
      <c r="D99" s="167"/>
      <c r="E99" s="167" t="s">
        <v>1484</v>
      </c>
      <c r="F99" s="167" t="s">
        <v>24</v>
      </c>
      <c r="G99" s="167">
        <v>5</v>
      </c>
      <c r="H99" s="167" t="s">
        <v>52</v>
      </c>
      <c r="I99" s="167" t="s">
        <v>41</v>
      </c>
      <c r="J99" s="167" t="s">
        <v>1485</v>
      </c>
      <c r="K99" s="167" t="s">
        <v>1486</v>
      </c>
      <c r="L99" s="167" t="s">
        <v>35</v>
      </c>
      <c r="M99" s="167" t="s">
        <v>162</v>
      </c>
      <c r="N99" s="167" t="s">
        <v>1487</v>
      </c>
      <c r="O99" s="262" t="s">
        <v>150</v>
      </c>
      <c r="P99" s="263" t="s">
        <v>150</v>
      </c>
      <c r="Q99" s="167" t="s">
        <v>150</v>
      </c>
      <c r="R99" s="167" t="s">
        <v>1488</v>
      </c>
      <c r="S99" s="167" t="s">
        <v>1489</v>
      </c>
      <c r="T99" s="379" t="s">
        <v>1490</v>
      </c>
      <c r="U99" s="169" t="s">
        <v>1491</v>
      </c>
      <c r="V99" s="169">
        <v>29221</v>
      </c>
      <c r="W99" s="176" t="s">
        <v>1492</v>
      </c>
      <c r="X99" s="176" t="s">
        <v>178</v>
      </c>
      <c r="Y99" s="176" t="s">
        <v>162</v>
      </c>
      <c r="Z99" s="176" t="s">
        <v>157</v>
      </c>
      <c r="AA99" s="167">
        <v>39</v>
      </c>
      <c r="AB99" s="169">
        <v>42993</v>
      </c>
      <c r="AC99" s="309">
        <v>42064</v>
      </c>
      <c r="AD99" s="169"/>
      <c r="AE99" s="34" t="s">
        <v>1493</v>
      </c>
      <c r="AF99" s="34" t="s">
        <v>1494</v>
      </c>
      <c r="AG99" s="167"/>
      <c r="AH99" s="167">
        <f t="shared" si="23"/>
        <v>2</v>
      </c>
      <c r="AI99" s="176" t="s">
        <v>161</v>
      </c>
      <c r="AJ99" s="167" t="s">
        <v>161</v>
      </c>
      <c r="AK99" s="167"/>
      <c r="AL99" s="167" t="s">
        <v>149</v>
      </c>
      <c r="AM99" s="167" t="s">
        <v>162</v>
      </c>
      <c r="AN99" s="167"/>
      <c r="AO99" s="167" t="s">
        <v>163</v>
      </c>
      <c r="AP99" s="167" t="s">
        <v>180</v>
      </c>
      <c r="AQ99" s="167" t="s">
        <v>249</v>
      </c>
      <c r="AR99" s="167" t="s">
        <v>149</v>
      </c>
      <c r="AS99" s="33" t="s">
        <v>1495</v>
      </c>
      <c r="AT99" s="30" t="s">
        <v>218</v>
      </c>
      <c r="AU99" s="33" t="s">
        <v>1496</v>
      </c>
      <c r="AV99" s="33" t="s">
        <v>162</v>
      </c>
      <c r="AW99" s="170">
        <v>42065</v>
      </c>
      <c r="AX99" s="170">
        <v>42310</v>
      </c>
      <c r="AY99" s="170" t="s">
        <v>149</v>
      </c>
      <c r="AZ99" s="170">
        <v>42850</v>
      </c>
      <c r="BA99" s="170">
        <v>42863</v>
      </c>
      <c r="BB99" s="170"/>
      <c r="BC99" s="171" t="s">
        <v>1497</v>
      </c>
      <c r="BD99" s="170">
        <v>42947</v>
      </c>
      <c r="BE99" s="170" t="s">
        <v>149</v>
      </c>
      <c r="BF99" s="170">
        <v>43164</v>
      </c>
      <c r="BG99" s="170" t="s">
        <v>149</v>
      </c>
      <c r="BH99" s="169"/>
      <c r="BI99" s="169"/>
      <c r="BJ99" s="169"/>
      <c r="BK99" s="172">
        <v>43830</v>
      </c>
      <c r="BL99" s="167" t="s">
        <v>17</v>
      </c>
      <c r="BM99" s="261">
        <f t="shared" ref="BM99:BM103" si="24">DATEDIF(AW99,BK99, "M")+1</f>
        <v>58</v>
      </c>
      <c r="BN99" s="167">
        <f t="shared" si="22"/>
        <v>50</v>
      </c>
      <c r="BO99" s="167"/>
      <c r="BP99" s="167">
        <v>0</v>
      </c>
      <c r="BQ99" s="167">
        <v>1</v>
      </c>
      <c r="BR99" s="167">
        <v>2</v>
      </c>
      <c r="BS99" s="167">
        <v>2</v>
      </c>
      <c r="BT99" s="167">
        <v>0</v>
      </c>
      <c r="BU99" s="167">
        <v>0</v>
      </c>
      <c r="BV99" s="167">
        <v>0</v>
      </c>
      <c r="BW99" s="167" t="s">
        <v>162</v>
      </c>
      <c r="BX99" s="167">
        <v>0</v>
      </c>
      <c r="BY99" s="167"/>
      <c r="BZ99" s="173"/>
      <c r="CA99" s="173"/>
      <c r="CB99" s="167"/>
      <c r="CC99" s="167" t="s">
        <v>162</v>
      </c>
      <c r="CD99" s="167"/>
      <c r="CE99" s="167"/>
      <c r="CF99" s="411">
        <v>1</v>
      </c>
      <c r="CG99" s="167">
        <v>3</v>
      </c>
      <c r="CH99" s="167"/>
      <c r="CI99" s="167" t="s">
        <v>814</v>
      </c>
    </row>
    <row r="100" spans="1:87" ht="25" hidden="1" customHeight="1" x14ac:dyDescent="0.35">
      <c r="A100" s="167">
        <v>100</v>
      </c>
      <c r="B100" s="167" t="s">
        <v>1498</v>
      </c>
      <c r="C100" s="167" t="s">
        <v>346</v>
      </c>
      <c r="D100" s="167" t="s">
        <v>1499</v>
      </c>
      <c r="E100" s="167" t="s">
        <v>449</v>
      </c>
      <c r="F100" s="167" t="s">
        <v>25</v>
      </c>
      <c r="G100" s="167">
        <v>5</v>
      </c>
      <c r="H100" s="167" t="s">
        <v>51</v>
      </c>
      <c r="I100" s="167" t="s">
        <v>37</v>
      </c>
      <c r="J100" s="167" t="s">
        <v>1429</v>
      </c>
      <c r="K100" s="167" t="s">
        <v>1500</v>
      </c>
      <c r="L100" s="167" t="s">
        <v>37</v>
      </c>
      <c r="M100" s="167" t="s">
        <v>149</v>
      </c>
      <c r="N100" s="264" t="s">
        <v>1501</v>
      </c>
      <c r="O100" s="265" t="s">
        <v>150</v>
      </c>
      <c r="P100" s="266" t="s">
        <v>150</v>
      </c>
      <c r="Q100" s="167" t="s">
        <v>150</v>
      </c>
      <c r="R100" s="348" t="s">
        <v>1502</v>
      </c>
      <c r="S100" s="167" t="s">
        <v>1503</v>
      </c>
      <c r="T100" s="379" t="s">
        <v>1504</v>
      </c>
      <c r="U100" s="169" t="s">
        <v>1505</v>
      </c>
      <c r="V100" s="169">
        <v>29998</v>
      </c>
      <c r="W100" s="176" t="s">
        <v>1506</v>
      </c>
      <c r="X100" s="176" t="s">
        <v>155</v>
      </c>
      <c r="Y100" s="176" t="s">
        <v>156</v>
      </c>
      <c r="Z100" s="176" t="s">
        <v>157</v>
      </c>
      <c r="AA100" s="167">
        <v>22</v>
      </c>
      <c r="AB100" s="169">
        <v>41748</v>
      </c>
      <c r="AC100" s="309">
        <v>42064</v>
      </c>
      <c r="AD100" s="169"/>
      <c r="AE100" s="341" t="s">
        <v>1507</v>
      </c>
      <c r="AF100" s="33" t="s">
        <v>1508</v>
      </c>
      <c r="AG100" s="174"/>
      <c r="AH100" s="167">
        <f t="shared" si="23"/>
        <v>2</v>
      </c>
      <c r="AI100" s="33" t="s">
        <v>160</v>
      </c>
      <c r="AJ100" s="33" t="s">
        <v>160</v>
      </c>
      <c r="AK100" s="174"/>
      <c r="AL100" s="174" t="s">
        <v>162</v>
      </c>
      <c r="AM100" s="174" t="s">
        <v>149</v>
      </c>
      <c r="AN100" s="174"/>
      <c r="AO100" s="174" t="s">
        <v>163</v>
      </c>
      <c r="AP100" s="174" t="s">
        <v>444</v>
      </c>
      <c r="AQ100" s="174" t="s">
        <v>216</v>
      </c>
      <c r="AR100" s="174" t="s">
        <v>149</v>
      </c>
      <c r="AS100" s="174"/>
      <c r="AT100" s="452" t="s">
        <v>1509</v>
      </c>
      <c r="AU100" s="33" t="s">
        <v>1510</v>
      </c>
      <c r="AV100" s="33" t="s">
        <v>149</v>
      </c>
      <c r="AW100" s="170">
        <v>42065</v>
      </c>
      <c r="AX100" s="170">
        <v>42310</v>
      </c>
      <c r="AY100" s="170" t="s">
        <v>149</v>
      </c>
      <c r="AZ100" s="170"/>
      <c r="BA100" s="170"/>
      <c r="BB100" s="170"/>
      <c r="BC100" s="171"/>
      <c r="BD100" s="170">
        <v>42947</v>
      </c>
      <c r="BE100" s="170" t="s">
        <v>149</v>
      </c>
      <c r="BF100" s="170">
        <v>43164</v>
      </c>
      <c r="BG100" s="170" t="s">
        <v>149</v>
      </c>
      <c r="BH100" s="169"/>
      <c r="BI100" s="169"/>
      <c r="BJ100" s="169"/>
      <c r="BK100" s="172">
        <v>43250</v>
      </c>
      <c r="BL100" s="167" t="s">
        <v>17</v>
      </c>
      <c r="BM100" s="261">
        <f t="shared" si="24"/>
        <v>39</v>
      </c>
      <c r="BN100" s="167">
        <f t="shared" si="22"/>
        <v>31</v>
      </c>
      <c r="BO100" s="167"/>
      <c r="BP100" s="167">
        <v>0</v>
      </c>
      <c r="BQ100" s="167">
        <v>0</v>
      </c>
      <c r="BR100" s="167">
        <v>3</v>
      </c>
      <c r="BS100" s="167">
        <v>0</v>
      </c>
      <c r="BT100" s="167">
        <v>0</v>
      </c>
      <c r="BU100" s="167">
        <v>0</v>
      </c>
      <c r="BV100" s="167">
        <v>0</v>
      </c>
      <c r="BW100" s="167" t="s">
        <v>162</v>
      </c>
      <c r="BX100" s="167">
        <v>0</v>
      </c>
      <c r="BY100" s="167"/>
      <c r="BZ100" s="173"/>
      <c r="CA100" s="173"/>
      <c r="CB100" s="167"/>
      <c r="CC100" s="167" t="s">
        <v>162</v>
      </c>
      <c r="CD100" s="167"/>
      <c r="CE100" s="167"/>
      <c r="CF100" s="411">
        <v>3</v>
      </c>
      <c r="CG100" s="167">
        <v>3</v>
      </c>
      <c r="CH100" s="167"/>
      <c r="CI100" s="167" t="s">
        <v>814</v>
      </c>
    </row>
    <row r="101" spans="1:87" ht="25" hidden="1" customHeight="1" x14ac:dyDescent="0.35">
      <c r="A101" s="167">
        <v>101</v>
      </c>
      <c r="B101" s="167" t="s">
        <v>1511</v>
      </c>
      <c r="C101" s="167" t="s">
        <v>1512</v>
      </c>
      <c r="D101" s="167" t="s">
        <v>1513</v>
      </c>
      <c r="E101" s="167" t="s">
        <v>1514</v>
      </c>
      <c r="F101" s="167" t="s">
        <v>25</v>
      </c>
      <c r="G101" s="167">
        <v>5</v>
      </c>
      <c r="H101" s="167" t="s">
        <v>55</v>
      </c>
      <c r="I101" s="167" t="s">
        <v>43</v>
      </c>
      <c r="J101" s="167" t="s">
        <v>1515</v>
      </c>
      <c r="K101" s="167" t="s">
        <v>1515</v>
      </c>
      <c r="L101" s="167" t="s">
        <v>43</v>
      </c>
      <c r="M101" s="167" t="s">
        <v>149</v>
      </c>
      <c r="N101" s="167" t="s">
        <v>1516</v>
      </c>
      <c r="O101" s="262" t="s">
        <v>150</v>
      </c>
      <c r="P101" s="263" t="s">
        <v>150</v>
      </c>
      <c r="Q101" s="167"/>
      <c r="R101" s="175" t="s">
        <v>1517</v>
      </c>
      <c r="S101" s="167" t="s">
        <v>1518</v>
      </c>
      <c r="T101" s="378" t="s">
        <v>1519</v>
      </c>
      <c r="U101" s="169" t="s">
        <v>1520</v>
      </c>
      <c r="V101" s="169">
        <v>26236</v>
      </c>
      <c r="W101" s="176" t="s">
        <v>1521</v>
      </c>
      <c r="X101" s="176" t="s">
        <v>178</v>
      </c>
      <c r="Y101" s="176" t="s">
        <v>162</v>
      </c>
      <c r="Z101" s="176" t="s">
        <v>157</v>
      </c>
      <c r="AA101" s="167">
        <v>11.5</v>
      </c>
      <c r="AB101" s="169">
        <v>42430</v>
      </c>
      <c r="AC101" s="309">
        <v>42064</v>
      </c>
      <c r="AD101" s="169"/>
      <c r="AE101" s="34" t="s">
        <v>1522</v>
      </c>
      <c r="AF101" s="34" t="s">
        <v>1523</v>
      </c>
      <c r="AG101" s="33"/>
      <c r="AH101" s="167">
        <f t="shared" si="23"/>
        <v>2</v>
      </c>
      <c r="AI101" s="33" t="s">
        <v>160</v>
      </c>
      <c r="AJ101" s="33" t="s">
        <v>201</v>
      </c>
      <c r="AK101" s="33"/>
      <c r="AL101" s="33" t="s">
        <v>149</v>
      </c>
      <c r="AM101" s="33" t="s">
        <v>162</v>
      </c>
      <c r="AN101" s="33"/>
      <c r="AO101" s="33" t="s">
        <v>163</v>
      </c>
      <c r="AP101" s="33"/>
      <c r="AQ101" s="33" t="s">
        <v>202</v>
      </c>
      <c r="AR101" s="33"/>
      <c r="AS101" s="33"/>
      <c r="AT101" s="453" t="s">
        <v>371</v>
      </c>
      <c r="AU101" s="33" t="s">
        <v>1524</v>
      </c>
      <c r="AV101" s="33" t="s">
        <v>162</v>
      </c>
      <c r="AW101" s="170">
        <v>42065</v>
      </c>
      <c r="AX101" s="170">
        <v>42310</v>
      </c>
      <c r="AY101" s="170" t="s">
        <v>149</v>
      </c>
      <c r="AZ101" s="170"/>
      <c r="BA101" s="170"/>
      <c r="BB101" s="170"/>
      <c r="BC101" s="171"/>
      <c r="BD101" s="170">
        <v>42947</v>
      </c>
      <c r="BE101" s="170" t="s">
        <v>149</v>
      </c>
      <c r="BF101" s="170">
        <v>43164</v>
      </c>
      <c r="BG101" s="170" t="s">
        <v>149</v>
      </c>
      <c r="BH101" s="169"/>
      <c r="BI101" s="169"/>
      <c r="BJ101" s="169"/>
      <c r="BK101" s="172">
        <v>44334</v>
      </c>
      <c r="BL101" s="167" t="s">
        <v>17</v>
      </c>
      <c r="BM101" s="261">
        <f t="shared" si="24"/>
        <v>75</v>
      </c>
      <c r="BN101" s="167">
        <f t="shared" si="22"/>
        <v>67</v>
      </c>
      <c r="BO101" s="176" t="s">
        <v>1525</v>
      </c>
      <c r="BP101" s="167">
        <v>2</v>
      </c>
      <c r="BQ101" s="167">
        <v>5</v>
      </c>
      <c r="BR101" s="167">
        <v>1</v>
      </c>
      <c r="BS101" s="167">
        <v>1</v>
      </c>
      <c r="BT101" s="167">
        <v>0</v>
      </c>
      <c r="BU101" s="167">
        <v>0</v>
      </c>
      <c r="BV101" s="167">
        <v>0</v>
      </c>
      <c r="BW101" s="167" t="s">
        <v>162</v>
      </c>
      <c r="BX101" s="167">
        <v>0</v>
      </c>
      <c r="BY101" s="167"/>
      <c r="BZ101" s="173"/>
      <c r="CA101" s="173"/>
      <c r="CB101" s="167"/>
      <c r="CC101" s="167" t="s">
        <v>162</v>
      </c>
      <c r="CD101" s="167"/>
      <c r="CE101" s="167"/>
      <c r="CF101" s="411">
        <v>3</v>
      </c>
      <c r="CG101" s="167">
        <v>3</v>
      </c>
      <c r="CH101" s="167"/>
      <c r="CI101" s="167" t="s">
        <v>814</v>
      </c>
    </row>
    <row r="102" spans="1:87" ht="25" hidden="1" customHeight="1" x14ac:dyDescent="0.35">
      <c r="A102" s="167">
        <v>102</v>
      </c>
      <c r="B102" s="167" t="s">
        <v>1526</v>
      </c>
      <c r="C102" s="167" t="s">
        <v>437</v>
      </c>
      <c r="D102" s="167" t="s">
        <v>1527</v>
      </c>
      <c r="E102" s="167" t="s">
        <v>1528</v>
      </c>
      <c r="F102" s="167" t="s">
        <v>24</v>
      </c>
      <c r="G102" s="167">
        <v>5</v>
      </c>
      <c r="H102" s="167" t="s">
        <v>51</v>
      </c>
      <c r="I102" s="167" t="s">
        <v>30</v>
      </c>
      <c r="J102" s="167" t="s">
        <v>606</v>
      </c>
      <c r="K102" s="167" t="s">
        <v>1308</v>
      </c>
      <c r="L102" s="167" t="s">
        <v>43</v>
      </c>
      <c r="M102" s="167" t="s">
        <v>162</v>
      </c>
      <c r="N102" s="167">
        <v>951466</v>
      </c>
      <c r="O102" s="262" t="s">
        <v>150</v>
      </c>
      <c r="P102" s="263" t="s">
        <v>150</v>
      </c>
      <c r="Q102" s="167"/>
      <c r="R102" s="167" t="s">
        <v>1529</v>
      </c>
      <c r="S102" s="175" t="s">
        <v>1530</v>
      </c>
      <c r="T102" s="378" t="s">
        <v>1531</v>
      </c>
      <c r="U102" s="169" t="s">
        <v>793</v>
      </c>
      <c r="V102" s="169">
        <v>28992</v>
      </c>
      <c r="W102" s="176" t="s">
        <v>1532</v>
      </c>
      <c r="X102" s="176" t="s">
        <v>178</v>
      </c>
      <c r="Y102" s="176" t="s">
        <v>162</v>
      </c>
      <c r="Z102" s="176" t="s">
        <v>157</v>
      </c>
      <c r="AA102" s="167">
        <v>18</v>
      </c>
      <c r="AB102" s="169">
        <v>42555</v>
      </c>
      <c r="AC102" s="309">
        <v>42064</v>
      </c>
      <c r="AD102" s="169"/>
      <c r="AE102" s="34" t="s">
        <v>1533</v>
      </c>
      <c r="AF102" s="34" t="s">
        <v>1476</v>
      </c>
      <c r="AG102" s="33"/>
      <c r="AH102" s="167">
        <f t="shared" si="23"/>
        <v>2</v>
      </c>
      <c r="AI102" s="34" t="s">
        <v>160</v>
      </c>
      <c r="AJ102" s="34" t="s">
        <v>161</v>
      </c>
      <c r="AK102" s="33"/>
      <c r="AL102" s="33" t="s">
        <v>149</v>
      </c>
      <c r="AM102" s="33" t="s">
        <v>149</v>
      </c>
      <c r="AN102" s="33"/>
      <c r="AO102" s="33" t="s">
        <v>163</v>
      </c>
      <c r="AP102" s="33"/>
      <c r="AQ102" s="33"/>
      <c r="AR102" s="33"/>
      <c r="AS102" s="33"/>
      <c r="AT102" s="451" t="s">
        <v>327</v>
      </c>
      <c r="AU102" s="33" t="s">
        <v>1534</v>
      </c>
      <c r="AV102" s="33" t="s">
        <v>149</v>
      </c>
      <c r="AW102" s="170">
        <v>42065</v>
      </c>
      <c r="AX102" s="170">
        <v>42310</v>
      </c>
      <c r="AY102" s="170" t="s">
        <v>149</v>
      </c>
      <c r="AZ102" s="170">
        <v>42535</v>
      </c>
      <c r="BA102" s="170">
        <v>42620</v>
      </c>
      <c r="BB102" s="167"/>
      <c r="BC102" s="171" t="s">
        <v>1535</v>
      </c>
      <c r="BD102" s="170">
        <v>42947</v>
      </c>
      <c r="BE102" s="170" t="s">
        <v>149</v>
      </c>
      <c r="BF102" s="170">
        <v>43164</v>
      </c>
      <c r="BG102" s="170" t="s">
        <v>149</v>
      </c>
      <c r="BH102" s="169"/>
      <c r="BI102" s="169"/>
      <c r="BJ102" s="169"/>
      <c r="BK102" s="172">
        <v>44529</v>
      </c>
      <c r="BL102" s="167" t="s">
        <v>17</v>
      </c>
      <c r="BM102" s="261">
        <f t="shared" si="24"/>
        <v>81</v>
      </c>
      <c r="BN102" s="167">
        <f t="shared" si="22"/>
        <v>73</v>
      </c>
      <c r="BO102" s="176" t="s">
        <v>1535</v>
      </c>
      <c r="BP102" s="167">
        <v>0</v>
      </c>
      <c r="BQ102" s="167">
        <v>15</v>
      </c>
      <c r="BR102" s="167">
        <v>3</v>
      </c>
      <c r="BS102" s="167">
        <v>6</v>
      </c>
      <c r="BT102" s="167">
        <v>1</v>
      </c>
      <c r="BU102" s="167">
        <v>0</v>
      </c>
      <c r="BV102" s="167">
        <v>0</v>
      </c>
      <c r="BW102" s="167" t="s">
        <v>162</v>
      </c>
      <c r="BX102" s="167">
        <v>0</v>
      </c>
      <c r="BY102" s="167"/>
      <c r="BZ102" s="173"/>
      <c r="CA102" s="173"/>
      <c r="CB102" s="167"/>
      <c r="CC102" s="167" t="s">
        <v>149</v>
      </c>
      <c r="CD102" s="167"/>
      <c r="CE102" s="167"/>
      <c r="CF102" s="411">
        <v>2</v>
      </c>
      <c r="CG102" s="167" t="s">
        <v>167</v>
      </c>
      <c r="CH102" s="167"/>
      <c r="CI102" s="167" t="s">
        <v>814</v>
      </c>
    </row>
    <row r="103" spans="1:87" ht="25" hidden="1" customHeight="1" x14ac:dyDescent="0.35">
      <c r="A103" s="167">
        <v>103</v>
      </c>
      <c r="B103" s="167" t="s">
        <v>1536</v>
      </c>
      <c r="C103" s="167" t="s">
        <v>830</v>
      </c>
      <c r="D103" s="167" t="s">
        <v>1537</v>
      </c>
      <c r="E103" s="167" t="s">
        <v>1538</v>
      </c>
      <c r="F103" s="167" t="s">
        <v>24</v>
      </c>
      <c r="G103" s="167">
        <v>5</v>
      </c>
      <c r="H103" s="167" t="s">
        <v>56</v>
      </c>
      <c r="I103" s="167" t="s">
        <v>38</v>
      </c>
      <c r="J103" s="167" t="s">
        <v>1539</v>
      </c>
      <c r="K103" s="167" t="s">
        <v>1540</v>
      </c>
      <c r="L103" s="167" t="s">
        <v>43</v>
      </c>
      <c r="M103" s="167" t="s">
        <v>162</v>
      </c>
      <c r="N103" s="167">
        <v>1362999</v>
      </c>
      <c r="O103" s="262" t="s">
        <v>321</v>
      </c>
      <c r="P103" s="263" t="s">
        <v>239</v>
      </c>
      <c r="Q103" s="167" t="s">
        <v>150</v>
      </c>
      <c r="R103" s="348" t="s">
        <v>1541</v>
      </c>
      <c r="S103" s="167" t="s">
        <v>1542</v>
      </c>
      <c r="T103" s="378" t="s">
        <v>1543</v>
      </c>
      <c r="U103" s="169" t="s">
        <v>1544</v>
      </c>
      <c r="V103" s="169">
        <v>31406</v>
      </c>
      <c r="W103" s="176" t="s">
        <v>1545</v>
      </c>
      <c r="X103" s="176" t="s">
        <v>178</v>
      </c>
      <c r="Y103" s="176" t="s">
        <v>156</v>
      </c>
      <c r="Z103" s="176" t="s">
        <v>157</v>
      </c>
      <c r="AA103" s="167">
        <v>8.5</v>
      </c>
      <c r="AB103" s="169">
        <v>42231</v>
      </c>
      <c r="AC103" s="309">
        <v>42064</v>
      </c>
      <c r="AD103" s="169"/>
      <c r="AE103" s="167" t="s">
        <v>1546</v>
      </c>
      <c r="AF103" s="167"/>
      <c r="AG103" s="167"/>
      <c r="AH103" s="167">
        <f t="shared" si="23"/>
        <v>1</v>
      </c>
      <c r="AI103" s="176" t="s">
        <v>160</v>
      </c>
      <c r="AJ103" s="167"/>
      <c r="AK103" s="167"/>
      <c r="AL103" s="167" t="s">
        <v>149</v>
      </c>
      <c r="AM103" s="167"/>
      <c r="AN103" s="167"/>
      <c r="AO103" s="167" t="s">
        <v>181</v>
      </c>
      <c r="AP103" s="167" t="s">
        <v>1547</v>
      </c>
      <c r="AQ103" s="167" t="s">
        <v>1547</v>
      </c>
      <c r="AR103" s="167" t="s">
        <v>162</v>
      </c>
      <c r="AS103" s="167" t="s">
        <v>1548</v>
      </c>
      <c r="AT103" s="30" t="s">
        <v>1273</v>
      </c>
      <c r="AU103" s="33" t="s">
        <v>1549</v>
      </c>
      <c r="AV103" s="33"/>
      <c r="AW103" s="170">
        <v>42065</v>
      </c>
      <c r="AX103" s="170">
        <v>42310</v>
      </c>
      <c r="AY103" s="170" t="s">
        <v>149</v>
      </c>
      <c r="AZ103" s="167"/>
      <c r="BA103" s="167"/>
      <c r="BB103" s="167"/>
      <c r="BC103" s="171"/>
      <c r="BD103" s="170">
        <v>42947</v>
      </c>
      <c r="BE103" s="170" t="s">
        <v>149</v>
      </c>
      <c r="BF103" s="170">
        <v>43164</v>
      </c>
      <c r="BG103" s="170" t="s">
        <v>149</v>
      </c>
      <c r="BH103" s="169"/>
      <c r="BI103" s="169"/>
      <c r="BJ103" s="169"/>
      <c r="BK103" s="172">
        <v>43830</v>
      </c>
      <c r="BL103" s="167" t="s">
        <v>17</v>
      </c>
      <c r="BM103" s="261">
        <f t="shared" si="24"/>
        <v>58</v>
      </c>
      <c r="BN103" s="167">
        <f t="shared" si="22"/>
        <v>50</v>
      </c>
      <c r="BO103" s="176" t="s">
        <v>1550</v>
      </c>
      <c r="BP103" s="167">
        <v>1</v>
      </c>
      <c r="BQ103" s="167">
        <v>16</v>
      </c>
      <c r="BR103" s="167">
        <v>9</v>
      </c>
      <c r="BS103" s="167">
        <v>3</v>
      </c>
      <c r="BT103" s="167">
        <v>0</v>
      </c>
      <c r="BU103" s="167">
        <v>0</v>
      </c>
      <c r="BV103" s="167">
        <v>0</v>
      </c>
      <c r="BW103" s="167" t="s">
        <v>162</v>
      </c>
      <c r="BX103" s="167">
        <v>0</v>
      </c>
      <c r="BY103" s="167"/>
      <c r="BZ103" s="173"/>
      <c r="CA103" s="173"/>
      <c r="CB103" s="167"/>
      <c r="CC103" s="167" t="s">
        <v>162</v>
      </c>
      <c r="CD103" s="167"/>
      <c r="CE103" s="167"/>
      <c r="CF103" s="411">
        <v>0</v>
      </c>
      <c r="CG103" s="167">
        <v>1</v>
      </c>
      <c r="CH103" s="167"/>
      <c r="CI103" s="167" t="s">
        <v>814</v>
      </c>
    </row>
    <row r="104" spans="1:87" ht="25" hidden="1" customHeight="1" x14ac:dyDescent="0.35">
      <c r="A104" s="167">
        <v>104</v>
      </c>
      <c r="B104" s="167" t="s">
        <v>1551</v>
      </c>
      <c r="C104" s="167" t="s">
        <v>346</v>
      </c>
      <c r="D104" s="167" t="s">
        <v>1552</v>
      </c>
      <c r="E104" s="167" t="s">
        <v>1553</v>
      </c>
      <c r="F104" s="167" t="s">
        <v>25</v>
      </c>
      <c r="G104" s="167">
        <v>5</v>
      </c>
      <c r="H104" s="167" t="s">
        <v>49</v>
      </c>
      <c r="I104" s="167" t="s">
        <v>40</v>
      </c>
      <c r="J104" s="167" t="s">
        <v>1554</v>
      </c>
      <c r="K104" s="167" t="s">
        <v>1403</v>
      </c>
      <c r="L104" s="167" t="s">
        <v>40</v>
      </c>
      <c r="M104" s="167" t="s">
        <v>149</v>
      </c>
      <c r="N104" s="167" t="s">
        <v>1555</v>
      </c>
      <c r="O104" s="262"/>
      <c r="P104" s="263" t="s">
        <v>321</v>
      </c>
      <c r="Q104" s="167"/>
      <c r="R104" s="167" t="s">
        <v>1556</v>
      </c>
      <c r="S104" s="167" t="s">
        <v>1557</v>
      </c>
      <c r="T104" s="378" t="s">
        <v>1558</v>
      </c>
      <c r="U104" s="169" t="s">
        <v>1408</v>
      </c>
      <c r="V104" s="169">
        <v>29277</v>
      </c>
      <c r="W104" s="176" t="s">
        <v>1559</v>
      </c>
      <c r="X104" s="176" t="s">
        <v>178</v>
      </c>
      <c r="Y104" s="176" t="s">
        <v>156</v>
      </c>
      <c r="Z104" s="176" t="s">
        <v>157</v>
      </c>
      <c r="AA104" s="167">
        <v>28.5</v>
      </c>
      <c r="AB104" s="169">
        <v>42255</v>
      </c>
      <c r="AC104" s="309">
        <v>42064</v>
      </c>
      <c r="AD104" s="169"/>
      <c r="AE104" s="34" t="s">
        <v>1560</v>
      </c>
      <c r="AF104" s="343" t="s">
        <v>1561</v>
      </c>
      <c r="AG104" s="167"/>
      <c r="AH104" s="167">
        <f t="shared" si="23"/>
        <v>2</v>
      </c>
      <c r="AI104" s="176" t="s">
        <v>160</v>
      </c>
      <c r="AJ104" s="176" t="s">
        <v>160</v>
      </c>
      <c r="AK104" s="167"/>
      <c r="AL104" s="167" t="s">
        <v>149</v>
      </c>
      <c r="AM104" s="167" t="s">
        <v>162</v>
      </c>
      <c r="AN104" s="167"/>
      <c r="AO104" s="167" t="s">
        <v>163</v>
      </c>
      <c r="AP104" s="167" t="s">
        <v>202</v>
      </c>
      <c r="AQ104" s="167" t="s">
        <v>202</v>
      </c>
      <c r="AR104" s="167"/>
      <c r="AS104" s="167"/>
      <c r="AT104" s="30" t="s">
        <v>419</v>
      </c>
      <c r="AU104" s="33" t="s">
        <v>1562</v>
      </c>
      <c r="AV104" s="33" t="s">
        <v>162</v>
      </c>
      <c r="AW104" s="170">
        <v>42065</v>
      </c>
      <c r="AX104" s="170">
        <v>42310</v>
      </c>
      <c r="AY104" s="170" t="s">
        <v>149</v>
      </c>
      <c r="AZ104" s="170">
        <v>42248</v>
      </c>
      <c r="BA104" s="170">
        <v>43503</v>
      </c>
      <c r="BB104" s="170"/>
      <c r="BC104" s="171" t="s">
        <v>1563</v>
      </c>
      <c r="BD104" s="170">
        <v>42947</v>
      </c>
      <c r="BE104" s="170" t="s">
        <v>149</v>
      </c>
      <c r="BF104" s="170">
        <v>43164</v>
      </c>
      <c r="BG104" s="170" t="s">
        <v>149</v>
      </c>
      <c r="BH104" s="169"/>
      <c r="BI104" s="169"/>
      <c r="BJ104" s="169"/>
      <c r="BK104" s="172"/>
      <c r="BL104" s="177" t="s">
        <v>18</v>
      </c>
      <c r="BM104" s="261"/>
      <c r="BN104" s="261"/>
      <c r="BO104" s="167"/>
      <c r="BP104" s="167">
        <v>0</v>
      </c>
      <c r="BQ104" s="167">
        <v>0</v>
      </c>
      <c r="BR104" s="167">
        <v>0</v>
      </c>
      <c r="BS104" s="167">
        <v>0</v>
      </c>
      <c r="BT104" s="167">
        <v>0</v>
      </c>
      <c r="BU104" s="167">
        <v>0</v>
      </c>
      <c r="BV104" s="167">
        <v>0</v>
      </c>
      <c r="BW104" s="167" t="s">
        <v>162</v>
      </c>
      <c r="BX104" s="167">
        <v>0</v>
      </c>
      <c r="BY104" s="167"/>
      <c r="BZ104" s="173"/>
      <c r="CA104" s="173"/>
      <c r="CB104" s="167"/>
      <c r="CC104" s="167" t="s">
        <v>162</v>
      </c>
      <c r="CD104" s="167"/>
      <c r="CE104" s="167"/>
      <c r="CF104" s="411">
        <v>2</v>
      </c>
      <c r="CG104" s="167" t="s">
        <v>167</v>
      </c>
      <c r="CH104" s="167"/>
      <c r="CI104" s="167" t="s">
        <v>1321</v>
      </c>
    </row>
    <row r="105" spans="1:87" ht="25" hidden="1" customHeight="1" x14ac:dyDescent="0.35">
      <c r="A105" s="167">
        <v>105</v>
      </c>
      <c r="B105" s="167" t="s">
        <v>1564</v>
      </c>
      <c r="C105" s="167" t="s">
        <v>1565</v>
      </c>
      <c r="D105" s="167" t="s">
        <v>1566</v>
      </c>
      <c r="E105" s="167" t="s">
        <v>1567</v>
      </c>
      <c r="F105" s="167" t="s">
        <v>25</v>
      </c>
      <c r="G105" s="167">
        <v>5</v>
      </c>
      <c r="H105" s="167" t="s">
        <v>51</v>
      </c>
      <c r="I105" s="167" t="s">
        <v>30</v>
      </c>
      <c r="J105" s="167" t="s">
        <v>1568</v>
      </c>
      <c r="K105" s="167" t="s">
        <v>1569</v>
      </c>
      <c r="L105" s="167" t="s">
        <v>30</v>
      </c>
      <c r="M105" s="167" t="s">
        <v>149</v>
      </c>
      <c r="N105" s="167">
        <v>130949</v>
      </c>
      <c r="O105" s="262" t="s">
        <v>150</v>
      </c>
      <c r="P105" s="263" t="s">
        <v>150</v>
      </c>
      <c r="Q105" s="167" t="s">
        <v>239</v>
      </c>
      <c r="R105" s="167" t="s">
        <v>1570</v>
      </c>
      <c r="S105" s="167" t="s">
        <v>1571</v>
      </c>
      <c r="T105" s="379" t="s">
        <v>1572</v>
      </c>
      <c r="U105" s="169" t="s">
        <v>822</v>
      </c>
      <c r="V105" s="169">
        <v>27902</v>
      </c>
      <c r="W105" s="176" t="s">
        <v>1573</v>
      </c>
      <c r="X105" s="176" t="s">
        <v>178</v>
      </c>
      <c r="Y105" s="176" t="s">
        <v>162</v>
      </c>
      <c r="Z105" s="176" t="s">
        <v>157</v>
      </c>
      <c r="AA105" s="167">
        <v>18</v>
      </c>
      <c r="AB105" s="169">
        <v>41852</v>
      </c>
      <c r="AC105" s="309">
        <v>42064</v>
      </c>
      <c r="AD105" s="169"/>
      <c r="AE105" s="34" t="s">
        <v>1574</v>
      </c>
      <c r="AF105" s="167" t="s">
        <v>1575</v>
      </c>
      <c r="AG105" s="167"/>
      <c r="AH105" s="167">
        <f t="shared" si="23"/>
        <v>2</v>
      </c>
      <c r="AI105" s="176" t="s">
        <v>160</v>
      </c>
      <c r="AJ105" s="167"/>
      <c r="AK105" s="167"/>
      <c r="AL105" s="167" t="s">
        <v>149</v>
      </c>
      <c r="AM105" s="167"/>
      <c r="AN105" s="167"/>
      <c r="AO105" s="167" t="s">
        <v>163</v>
      </c>
      <c r="AP105" s="167"/>
      <c r="AQ105" s="167"/>
      <c r="AR105" s="167"/>
      <c r="AS105" s="167"/>
      <c r="AT105" s="30" t="s">
        <v>327</v>
      </c>
      <c r="AU105" s="33" t="s">
        <v>1576</v>
      </c>
      <c r="AV105" s="33"/>
      <c r="AW105" s="170">
        <v>42065</v>
      </c>
      <c r="AX105" s="170">
        <v>42310</v>
      </c>
      <c r="AY105" s="170" t="s">
        <v>149</v>
      </c>
      <c r="AZ105" s="170">
        <v>41730</v>
      </c>
      <c r="BA105" s="170">
        <v>42384</v>
      </c>
      <c r="BB105" s="170"/>
      <c r="BC105" s="171" t="s">
        <v>1577</v>
      </c>
      <c r="BD105" s="170">
        <v>42947</v>
      </c>
      <c r="BE105" s="170" t="s">
        <v>149</v>
      </c>
      <c r="BF105" s="170">
        <v>43164</v>
      </c>
      <c r="BG105" s="170" t="s">
        <v>149</v>
      </c>
      <c r="BH105" s="169"/>
      <c r="BI105" s="169"/>
      <c r="BJ105" s="169"/>
      <c r="BK105" s="172">
        <v>43832</v>
      </c>
      <c r="BL105" s="167" t="s">
        <v>17</v>
      </c>
      <c r="BM105" s="261">
        <f t="shared" ref="BM105:BM108" si="25">DATEDIF(AW105,BK105, "M")+1</f>
        <v>59</v>
      </c>
      <c r="BN105" s="167">
        <f t="shared" ref="BN105:BN108" si="26">DATEDIF(AX105,BK105, "M")+1</f>
        <v>51</v>
      </c>
      <c r="BO105" s="167"/>
      <c r="BP105" s="167">
        <v>0</v>
      </c>
      <c r="BQ105" s="167">
        <v>7</v>
      </c>
      <c r="BR105" s="167">
        <v>7</v>
      </c>
      <c r="BS105" s="167">
        <v>6</v>
      </c>
      <c r="BT105" s="167">
        <v>3</v>
      </c>
      <c r="BU105" s="167">
        <v>0</v>
      </c>
      <c r="BV105" s="167">
        <v>0</v>
      </c>
      <c r="BW105" s="167" t="s">
        <v>1578</v>
      </c>
      <c r="BX105" s="167">
        <v>0</v>
      </c>
      <c r="BY105" s="167"/>
      <c r="BZ105" s="173"/>
      <c r="CA105" s="173"/>
      <c r="CB105" s="167"/>
      <c r="CC105" s="167" t="s">
        <v>162</v>
      </c>
      <c r="CD105" s="167"/>
      <c r="CE105" s="167"/>
      <c r="CF105" s="411">
        <v>3</v>
      </c>
      <c r="CG105" s="167">
        <v>3</v>
      </c>
      <c r="CH105" s="167"/>
      <c r="CI105" s="167" t="s">
        <v>1321</v>
      </c>
    </row>
    <row r="106" spans="1:87" ht="25" hidden="1" customHeight="1" x14ac:dyDescent="0.35">
      <c r="A106" s="167">
        <v>106</v>
      </c>
      <c r="B106" s="167" t="s">
        <v>1579</v>
      </c>
      <c r="C106" s="167" t="s">
        <v>1580</v>
      </c>
      <c r="D106" s="167"/>
      <c r="E106" s="167" t="s">
        <v>1581</v>
      </c>
      <c r="F106" s="167" t="s">
        <v>24</v>
      </c>
      <c r="G106" s="167">
        <v>5</v>
      </c>
      <c r="H106" s="167" t="s">
        <v>50</v>
      </c>
      <c r="I106" s="167" t="s">
        <v>44</v>
      </c>
      <c r="J106" s="167" t="s">
        <v>1582</v>
      </c>
      <c r="K106" s="167" t="s">
        <v>1554</v>
      </c>
      <c r="L106" s="167" t="s">
        <v>42</v>
      </c>
      <c r="M106" s="167" t="s">
        <v>149</v>
      </c>
      <c r="N106" s="267" t="s">
        <v>1583</v>
      </c>
      <c r="O106" s="265" t="s">
        <v>150</v>
      </c>
      <c r="P106" s="35" t="s">
        <v>150</v>
      </c>
      <c r="Q106" s="167" t="s">
        <v>150</v>
      </c>
      <c r="R106" s="348" t="s">
        <v>1584</v>
      </c>
      <c r="S106" s="167" t="s">
        <v>1585</v>
      </c>
      <c r="T106" s="379" t="s">
        <v>1586</v>
      </c>
      <c r="U106" s="169" t="s">
        <v>1587</v>
      </c>
      <c r="V106" s="169">
        <v>29305</v>
      </c>
      <c r="W106" s="176" t="s">
        <v>1588</v>
      </c>
      <c r="X106" s="176" t="s">
        <v>178</v>
      </c>
      <c r="Y106" s="176" t="s">
        <v>156</v>
      </c>
      <c r="Z106" s="176" t="s">
        <v>157</v>
      </c>
      <c r="AA106" s="167">
        <v>28.5</v>
      </c>
      <c r="AB106" s="169">
        <v>42037</v>
      </c>
      <c r="AC106" s="309">
        <v>42064</v>
      </c>
      <c r="AD106" s="169"/>
      <c r="AE106" s="34" t="s">
        <v>1589</v>
      </c>
      <c r="AF106" s="34" t="s">
        <v>1590</v>
      </c>
      <c r="AG106" s="167"/>
      <c r="AH106" s="167">
        <f t="shared" si="23"/>
        <v>2</v>
      </c>
      <c r="AI106" s="176" t="s">
        <v>160</v>
      </c>
      <c r="AJ106" s="33" t="s">
        <v>201</v>
      </c>
      <c r="AK106" s="167"/>
      <c r="AL106" s="167" t="s">
        <v>149</v>
      </c>
      <c r="AM106" s="167" t="s">
        <v>162</v>
      </c>
      <c r="AN106" s="167"/>
      <c r="AO106" s="167" t="s">
        <v>163</v>
      </c>
      <c r="AP106" s="167" t="s">
        <v>164</v>
      </c>
      <c r="AQ106" s="317" t="s">
        <v>216</v>
      </c>
      <c r="AR106" s="167" t="s">
        <v>149</v>
      </c>
      <c r="AS106" s="167"/>
      <c r="AT106" s="30" t="s">
        <v>297</v>
      </c>
      <c r="AU106" s="33" t="s">
        <v>1591</v>
      </c>
      <c r="AV106" s="33" t="s">
        <v>162</v>
      </c>
      <c r="AW106" s="170">
        <v>42065</v>
      </c>
      <c r="AX106" s="170">
        <v>42310</v>
      </c>
      <c r="AY106" s="170" t="s">
        <v>149</v>
      </c>
      <c r="AZ106" s="170">
        <v>41974</v>
      </c>
      <c r="BA106" s="170"/>
      <c r="BB106" s="170">
        <v>42214</v>
      </c>
      <c r="BC106" s="171" t="s">
        <v>1592</v>
      </c>
      <c r="BD106" s="170">
        <v>42947</v>
      </c>
      <c r="BE106" s="170" t="s">
        <v>149</v>
      </c>
      <c r="BF106" s="170">
        <v>43164</v>
      </c>
      <c r="BG106" s="170" t="s">
        <v>149</v>
      </c>
      <c r="BH106" s="169">
        <v>43119</v>
      </c>
      <c r="BI106" s="169">
        <v>43328</v>
      </c>
      <c r="BJ106" s="169">
        <v>43424</v>
      </c>
      <c r="BK106" s="172">
        <v>43465</v>
      </c>
      <c r="BL106" s="167" t="s">
        <v>17</v>
      </c>
      <c r="BM106" s="261">
        <f t="shared" si="25"/>
        <v>46</v>
      </c>
      <c r="BN106" s="167">
        <f t="shared" si="26"/>
        <v>38</v>
      </c>
      <c r="BO106" s="176" t="s">
        <v>1592</v>
      </c>
      <c r="BP106" s="167">
        <v>1</v>
      </c>
      <c r="BQ106" s="167">
        <v>3</v>
      </c>
      <c r="BR106" s="167">
        <v>13</v>
      </c>
      <c r="BS106" s="167">
        <v>2</v>
      </c>
      <c r="BT106" s="167">
        <v>0</v>
      </c>
      <c r="BU106" s="167">
        <v>0</v>
      </c>
      <c r="BV106" s="167">
        <v>0</v>
      </c>
      <c r="BW106" s="167" t="s">
        <v>162</v>
      </c>
      <c r="BX106" s="167">
        <v>0</v>
      </c>
      <c r="BY106" s="167"/>
      <c r="BZ106" s="173"/>
      <c r="CA106" s="173"/>
      <c r="CB106" s="167"/>
      <c r="CC106" s="167" t="s">
        <v>162</v>
      </c>
      <c r="CD106" s="167"/>
      <c r="CE106" s="167"/>
      <c r="CF106" s="411">
        <v>1</v>
      </c>
      <c r="CG106" s="167">
        <v>3</v>
      </c>
      <c r="CH106" s="167">
        <v>3</v>
      </c>
      <c r="CI106" s="167" t="s">
        <v>814</v>
      </c>
    </row>
    <row r="107" spans="1:87" ht="25" hidden="1" customHeight="1" x14ac:dyDescent="0.35">
      <c r="A107" s="167">
        <v>107</v>
      </c>
      <c r="B107" s="167" t="s">
        <v>1593</v>
      </c>
      <c r="C107" s="167" t="s">
        <v>1594</v>
      </c>
      <c r="D107" s="167"/>
      <c r="E107" s="167" t="s">
        <v>1595</v>
      </c>
      <c r="F107" s="167" t="s">
        <v>24</v>
      </c>
      <c r="G107" s="167">
        <v>5</v>
      </c>
      <c r="H107" s="167" t="s">
        <v>57</v>
      </c>
      <c r="I107" s="167" t="s">
        <v>33</v>
      </c>
      <c r="J107" s="167" t="s">
        <v>361</v>
      </c>
      <c r="K107" s="167" t="s">
        <v>1596</v>
      </c>
      <c r="L107" s="167" t="s">
        <v>33</v>
      </c>
      <c r="M107" s="167" t="s">
        <v>149</v>
      </c>
      <c r="N107" s="264" t="s">
        <v>1597</v>
      </c>
      <c r="O107" s="265" t="s">
        <v>150</v>
      </c>
      <c r="P107" s="35" t="s">
        <v>150</v>
      </c>
      <c r="Q107" s="167" t="s">
        <v>150</v>
      </c>
      <c r="R107" s="167" t="s">
        <v>1598</v>
      </c>
      <c r="S107" s="167" t="s">
        <v>1599</v>
      </c>
      <c r="T107" s="379" t="s">
        <v>1600</v>
      </c>
      <c r="U107" s="169" t="s">
        <v>1601</v>
      </c>
      <c r="V107" s="169">
        <v>29718</v>
      </c>
      <c r="W107" s="176" t="s">
        <v>1602</v>
      </c>
      <c r="X107" s="176" t="s">
        <v>178</v>
      </c>
      <c r="Y107" s="176" t="s">
        <v>162</v>
      </c>
      <c r="Z107" s="176" t="s">
        <v>157</v>
      </c>
      <c r="AA107" s="167">
        <v>32.5</v>
      </c>
      <c r="AB107" s="169">
        <v>42125</v>
      </c>
      <c r="AC107" s="309">
        <v>42064</v>
      </c>
      <c r="AD107" s="169"/>
      <c r="AE107" s="34" t="s">
        <v>1603</v>
      </c>
      <c r="AF107" s="34" t="s">
        <v>554</v>
      </c>
      <c r="AG107" s="167"/>
      <c r="AH107" s="167">
        <f t="shared" si="23"/>
        <v>2</v>
      </c>
      <c r="AI107" s="176" t="s">
        <v>160</v>
      </c>
      <c r="AJ107" s="176" t="s">
        <v>160</v>
      </c>
      <c r="AK107" s="167"/>
      <c r="AL107" s="167" t="s">
        <v>149</v>
      </c>
      <c r="AM107" s="167" t="s">
        <v>162</v>
      </c>
      <c r="AN107" s="167"/>
      <c r="AO107" s="167" t="s">
        <v>163</v>
      </c>
      <c r="AP107" s="167" t="s">
        <v>180</v>
      </c>
      <c r="AQ107" s="167" t="s">
        <v>180</v>
      </c>
      <c r="AR107" s="167" t="s">
        <v>162</v>
      </c>
      <c r="AS107" s="167"/>
      <c r="AT107" s="30" t="s">
        <v>556</v>
      </c>
      <c r="AU107" s="33" t="s">
        <v>1604</v>
      </c>
      <c r="AV107" s="33" t="s">
        <v>162</v>
      </c>
      <c r="AW107" s="170">
        <v>42065</v>
      </c>
      <c r="AX107" s="170">
        <v>42310</v>
      </c>
      <c r="AY107" s="170" t="s">
        <v>149</v>
      </c>
      <c r="AZ107" s="170">
        <v>42494</v>
      </c>
      <c r="BA107" s="170">
        <v>42553</v>
      </c>
      <c r="BB107" s="170"/>
      <c r="BC107" s="171" t="s">
        <v>1605</v>
      </c>
      <c r="BD107" s="170">
        <v>42947</v>
      </c>
      <c r="BE107" s="170" t="s">
        <v>149</v>
      </c>
      <c r="BF107" s="170">
        <v>43164</v>
      </c>
      <c r="BG107" s="170" t="s">
        <v>149</v>
      </c>
      <c r="BH107" s="169"/>
      <c r="BI107" s="169"/>
      <c r="BJ107" s="169"/>
      <c r="BK107" s="172">
        <v>43677</v>
      </c>
      <c r="BL107" s="167" t="s">
        <v>17</v>
      </c>
      <c r="BM107" s="261">
        <f t="shared" si="25"/>
        <v>53</v>
      </c>
      <c r="BN107" s="167">
        <f t="shared" si="26"/>
        <v>45</v>
      </c>
      <c r="BO107" s="167"/>
      <c r="BP107" s="167">
        <v>0</v>
      </c>
      <c r="BQ107" s="167">
        <v>2</v>
      </c>
      <c r="BR107" s="167">
        <v>3</v>
      </c>
      <c r="BS107" s="167">
        <v>1</v>
      </c>
      <c r="BT107" s="167">
        <v>0</v>
      </c>
      <c r="BU107" s="167">
        <v>0</v>
      </c>
      <c r="BV107" s="167">
        <v>0</v>
      </c>
      <c r="BW107" s="167" t="s">
        <v>162</v>
      </c>
      <c r="BX107" s="167">
        <v>0</v>
      </c>
      <c r="BY107" s="167"/>
      <c r="BZ107" s="173"/>
      <c r="CA107" s="173"/>
      <c r="CB107" s="167"/>
      <c r="CC107" s="167" t="s">
        <v>162</v>
      </c>
      <c r="CD107" s="167"/>
      <c r="CE107" s="167"/>
      <c r="CF107" s="411">
        <v>1</v>
      </c>
      <c r="CG107" s="167">
        <v>3</v>
      </c>
      <c r="CH107" s="167"/>
      <c r="CI107" s="167" t="s">
        <v>814</v>
      </c>
    </row>
    <row r="108" spans="1:87" ht="25" hidden="1" customHeight="1" x14ac:dyDescent="0.35">
      <c r="A108" s="167">
        <v>108</v>
      </c>
      <c r="B108" s="167" t="s">
        <v>1606</v>
      </c>
      <c r="C108" s="167" t="s">
        <v>1607</v>
      </c>
      <c r="D108" s="167" t="s">
        <v>1608</v>
      </c>
      <c r="E108" s="167" t="s">
        <v>1608</v>
      </c>
      <c r="F108" s="167" t="s">
        <v>25</v>
      </c>
      <c r="G108" s="167">
        <v>5</v>
      </c>
      <c r="H108" s="167" t="s">
        <v>49</v>
      </c>
      <c r="I108" s="167" t="s">
        <v>35</v>
      </c>
      <c r="J108" s="167" t="s">
        <v>1609</v>
      </c>
      <c r="K108" s="167" t="s">
        <v>1609</v>
      </c>
      <c r="L108" s="167" t="s">
        <v>35</v>
      </c>
      <c r="M108" s="167" t="s">
        <v>149</v>
      </c>
      <c r="N108" s="167" t="s">
        <v>1610</v>
      </c>
      <c r="O108" s="262" t="s">
        <v>150</v>
      </c>
      <c r="P108" s="263" t="s">
        <v>150</v>
      </c>
      <c r="Q108" s="167" t="s">
        <v>150</v>
      </c>
      <c r="R108" s="167" t="s">
        <v>1611</v>
      </c>
      <c r="S108" s="167" t="s">
        <v>1612</v>
      </c>
      <c r="T108" s="378" t="s">
        <v>1613</v>
      </c>
      <c r="U108" s="169" t="s">
        <v>167</v>
      </c>
      <c r="V108" s="169">
        <v>28491</v>
      </c>
      <c r="W108" s="176" t="s">
        <v>1614</v>
      </c>
      <c r="X108" s="176" t="s">
        <v>178</v>
      </c>
      <c r="Y108" s="176" t="s">
        <v>162</v>
      </c>
      <c r="Z108" s="176" t="s">
        <v>157</v>
      </c>
      <c r="AA108" s="167">
        <v>8</v>
      </c>
      <c r="AB108" s="169">
        <v>42257</v>
      </c>
      <c r="AC108" s="309">
        <v>42064</v>
      </c>
      <c r="AD108" s="169"/>
      <c r="AE108" s="34" t="s">
        <v>1615</v>
      </c>
      <c r="AF108" s="167" t="s">
        <v>1616</v>
      </c>
      <c r="AG108" s="167" t="s">
        <v>1617</v>
      </c>
      <c r="AH108" s="167">
        <f t="shared" si="23"/>
        <v>3</v>
      </c>
      <c r="AI108" s="176" t="s">
        <v>160</v>
      </c>
      <c r="AJ108" s="167"/>
      <c r="AK108" s="167"/>
      <c r="AL108" s="167" t="s">
        <v>162</v>
      </c>
      <c r="AM108" s="167"/>
      <c r="AN108" s="167"/>
      <c r="AO108" s="167" t="s">
        <v>163</v>
      </c>
      <c r="AP108" s="167"/>
      <c r="AQ108" s="167" t="s">
        <v>202</v>
      </c>
      <c r="AR108" s="167"/>
      <c r="AS108" s="176" t="s">
        <v>1618</v>
      </c>
      <c r="AT108" s="30" t="s">
        <v>203</v>
      </c>
      <c r="AU108" s="167"/>
      <c r="AV108" s="167"/>
      <c r="AW108" s="170">
        <v>42065</v>
      </c>
      <c r="AX108" s="170">
        <v>42310</v>
      </c>
      <c r="AY108" s="170" t="s">
        <v>149</v>
      </c>
      <c r="AZ108" s="170">
        <v>44393</v>
      </c>
      <c r="BA108" s="170">
        <v>44393</v>
      </c>
      <c r="BB108" s="170"/>
      <c r="BC108" s="171"/>
      <c r="BD108" s="170">
        <v>42947</v>
      </c>
      <c r="BE108" s="170" t="s">
        <v>149</v>
      </c>
      <c r="BF108" s="170">
        <v>43164</v>
      </c>
      <c r="BG108" s="170" t="s">
        <v>149</v>
      </c>
      <c r="BH108" s="169"/>
      <c r="BI108" s="169"/>
      <c r="BJ108" s="169"/>
      <c r="BK108" s="172">
        <v>44155</v>
      </c>
      <c r="BL108" s="167" t="s">
        <v>17</v>
      </c>
      <c r="BM108" s="261">
        <f t="shared" si="25"/>
        <v>69</v>
      </c>
      <c r="BN108" s="167">
        <f t="shared" si="26"/>
        <v>61</v>
      </c>
      <c r="BO108" s="176" t="s">
        <v>1619</v>
      </c>
      <c r="BP108" s="167"/>
      <c r="BQ108" s="167">
        <v>2</v>
      </c>
      <c r="BR108" s="167">
        <v>0</v>
      </c>
      <c r="BS108" s="167">
        <v>2</v>
      </c>
      <c r="BT108" s="167">
        <v>0</v>
      </c>
      <c r="BU108" s="167">
        <v>0</v>
      </c>
      <c r="BV108" s="167">
        <v>0</v>
      </c>
      <c r="BW108" s="167" t="s">
        <v>1620</v>
      </c>
      <c r="BX108" s="167">
        <v>0</v>
      </c>
      <c r="BY108" s="167"/>
      <c r="BZ108" s="173">
        <v>43905</v>
      </c>
      <c r="CA108" s="173">
        <v>44049</v>
      </c>
      <c r="CB108" s="167">
        <v>5</v>
      </c>
      <c r="CC108" s="167" t="s">
        <v>162</v>
      </c>
      <c r="CD108" s="167"/>
      <c r="CE108" s="167"/>
      <c r="CF108" s="411">
        <v>4</v>
      </c>
      <c r="CG108" s="167">
        <v>4</v>
      </c>
      <c r="CH108" s="167"/>
      <c r="CI108" s="167" t="s">
        <v>814</v>
      </c>
    </row>
    <row r="109" spans="1:87" ht="25" hidden="1" customHeight="1" x14ac:dyDescent="0.35">
      <c r="A109" s="167">
        <v>109</v>
      </c>
      <c r="B109" s="167" t="s">
        <v>1621</v>
      </c>
      <c r="C109" s="167" t="s">
        <v>1622</v>
      </c>
      <c r="D109" s="167" t="s">
        <v>1623</v>
      </c>
      <c r="E109" s="167" t="s">
        <v>1624</v>
      </c>
      <c r="F109" s="167" t="s">
        <v>24</v>
      </c>
      <c r="G109" s="167">
        <v>5</v>
      </c>
      <c r="H109" s="167" t="s">
        <v>49</v>
      </c>
      <c r="I109" s="167" t="s">
        <v>35</v>
      </c>
      <c r="J109" s="167" t="s">
        <v>1625</v>
      </c>
      <c r="K109" s="167" t="s">
        <v>1626</v>
      </c>
      <c r="L109" s="167" t="s">
        <v>35</v>
      </c>
      <c r="M109" s="167" t="s">
        <v>149</v>
      </c>
      <c r="N109" s="167" t="s">
        <v>1627</v>
      </c>
      <c r="O109" s="262"/>
      <c r="P109" s="263" t="s">
        <v>150</v>
      </c>
      <c r="Q109" s="167"/>
      <c r="R109" s="167" t="s">
        <v>1628</v>
      </c>
      <c r="S109" s="167" t="s">
        <v>1629</v>
      </c>
      <c r="T109" s="379" t="s">
        <v>1630</v>
      </c>
      <c r="U109" s="169" t="s">
        <v>167</v>
      </c>
      <c r="V109" s="169">
        <v>30392</v>
      </c>
      <c r="W109" s="176" t="s">
        <v>1631</v>
      </c>
      <c r="X109" s="176" t="s">
        <v>178</v>
      </c>
      <c r="Y109" s="176" t="s">
        <v>162</v>
      </c>
      <c r="Z109" s="176" t="s">
        <v>157</v>
      </c>
      <c r="AA109" s="167">
        <v>16.5</v>
      </c>
      <c r="AB109" s="169">
        <v>41883</v>
      </c>
      <c r="AC109" s="309">
        <v>42064</v>
      </c>
      <c r="AD109" s="169"/>
      <c r="AE109" s="34" t="s">
        <v>1632</v>
      </c>
      <c r="AF109" s="167"/>
      <c r="AG109" s="167"/>
      <c r="AH109" s="167">
        <f t="shared" si="23"/>
        <v>1</v>
      </c>
      <c r="AI109" s="176" t="s">
        <v>160</v>
      </c>
      <c r="AJ109" s="167"/>
      <c r="AK109" s="167"/>
      <c r="AL109" s="167" t="s">
        <v>149</v>
      </c>
      <c r="AM109" s="167"/>
      <c r="AN109" s="167"/>
      <c r="AO109" s="167" t="s">
        <v>163</v>
      </c>
      <c r="AP109" s="167"/>
      <c r="AQ109" s="167" t="s">
        <v>202</v>
      </c>
      <c r="AR109" s="167"/>
      <c r="AS109" s="167"/>
      <c r="AT109" s="30" t="s">
        <v>203</v>
      </c>
      <c r="AU109" s="167"/>
      <c r="AV109" s="167"/>
      <c r="AW109" s="170">
        <v>42065</v>
      </c>
      <c r="AX109" s="170">
        <v>42310</v>
      </c>
      <c r="AY109" s="170" t="s">
        <v>149</v>
      </c>
      <c r="AZ109" s="170"/>
      <c r="BA109" s="170"/>
      <c r="BB109" s="170"/>
      <c r="BC109" s="171"/>
      <c r="BD109" s="170">
        <v>42947</v>
      </c>
      <c r="BE109" s="170" t="s">
        <v>149</v>
      </c>
      <c r="BF109" s="170">
        <v>43164</v>
      </c>
      <c r="BG109" s="170" t="s">
        <v>149</v>
      </c>
      <c r="BH109" s="169"/>
      <c r="BI109" s="169"/>
      <c r="BJ109" s="169"/>
      <c r="BK109" s="172"/>
      <c r="BL109" s="177" t="s">
        <v>18</v>
      </c>
      <c r="BM109" s="261"/>
      <c r="BN109" s="261"/>
      <c r="BO109" s="167"/>
      <c r="BP109" s="167"/>
      <c r="BQ109" s="167">
        <v>2</v>
      </c>
      <c r="BR109" s="167">
        <v>0</v>
      </c>
      <c r="BS109" s="167">
        <v>2</v>
      </c>
      <c r="BT109" s="167">
        <v>0</v>
      </c>
      <c r="BU109" s="167">
        <v>0</v>
      </c>
      <c r="BV109" s="167">
        <v>0</v>
      </c>
      <c r="BW109" s="167" t="s">
        <v>162</v>
      </c>
      <c r="BX109" s="167">
        <v>0</v>
      </c>
      <c r="BY109" s="167"/>
      <c r="BZ109" s="173"/>
      <c r="CA109" s="173"/>
      <c r="CB109" s="167"/>
      <c r="CC109" s="167" t="s">
        <v>149</v>
      </c>
      <c r="CD109" s="167"/>
      <c r="CE109" s="167"/>
      <c r="CF109" s="411" t="s">
        <v>167</v>
      </c>
      <c r="CG109" s="167" t="s">
        <v>167</v>
      </c>
      <c r="CH109" s="167"/>
      <c r="CI109" s="167" t="s">
        <v>814</v>
      </c>
    </row>
    <row r="110" spans="1:87" ht="25" hidden="1" customHeight="1" x14ac:dyDescent="0.35">
      <c r="A110" s="167">
        <v>110</v>
      </c>
      <c r="B110" s="167" t="s">
        <v>1633</v>
      </c>
      <c r="C110" s="167" t="s">
        <v>1634</v>
      </c>
      <c r="D110" s="167" t="s">
        <v>1635</v>
      </c>
      <c r="E110" s="167" t="s">
        <v>1636</v>
      </c>
      <c r="F110" s="167" t="s">
        <v>25</v>
      </c>
      <c r="G110" s="167">
        <v>5</v>
      </c>
      <c r="H110" s="167" t="s">
        <v>51</v>
      </c>
      <c r="I110" s="167" t="s">
        <v>30</v>
      </c>
      <c r="J110" s="167" t="s">
        <v>1637</v>
      </c>
      <c r="K110" s="167" t="s">
        <v>564</v>
      </c>
      <c r="L110" s="167" t="s">
        <v>30</v>
      </c>
      <c r="M110" s="167" t="s">
        <v>149</v>
      </c>
      <c r="N110" s="167">
        <v>148600</v>
      </c>
      <c r="O110" s="262" t="s">
        <v>150</v>
      </c>
      <c r="P110" s="263" t="s">
        <v>150</v>
      </c>
      <c r="Q110" s="167"/>
      <c r="R110" s="167" t="s">
        <v>1638</v>
      </c>
      <c r="S110" s="175" t="s">
        <v>1639</v>
      </c>
      <c r="T110" s="378" t="s">
        <v>1640</v>
      </c>
      <c r="U110" s="169" t="s">
        <v>1641</v>
      </c>
      <c r="V110" s="169">
        <v>26703</v>
      </c>
      <c r="W110" s="176" t="s">
        <v>1642</v>
      </c>
      <c r="X110" s="176" t="s">
        <v>178</v>
      </c>
      <c r="Y110" s="176" t="s">
        <v>162</v>
      </c>
      <c r="Z110" s="176" t="s">
        <v>157</v>
      </c>
      <c r="AA110" s="167">
        <v>14.5</v>
      </c>
      <c r="AB110" s="169">
        <v>41306</v>
      </c>
      <c r="AC110" s="309">
        <v>42064</v>
      </c>
      <c r="AD110" s="169"/>
      <c r="AE110" s="34" t="s">
        <v>1643</v>
      </c>
      <c r="AF110" s="167"/>
      <c r="AG110" s="167"/>
      <c r="AH110" s="167">
        <f t="shared" si="23"/>
        <v>1</v>
      </c>
      <c r="AI110" s="176" t="s">
        <v>160</v>
      </c>
      <c r="AJ110" s="167"/>
      <c r="AK110" s="167"/>
      <c r="AL110" s="167" t="s">
        <v>149</v>
      </c>
      <c r="AM110" s="167"/>
      <c r="AN110" s="167"/>
      <c r="AO110" s="167" t="s">
        <v>163</v>
      </c>
      <c r="AP110" s="167"/>
      <c r="AQ110" s="167" t="s">
        <v>202</v>
      </c>
      <c r="AR110" s="167"/>
      <c r="AS110" s="167"/>
      <c r="AT110" s="30" t="s">
        <v>327</v>
      </c>
      <c r="AU110" s="167" t="s">
        <v>1644</v>
      </c>
      <c r="AV110" s="167"/>
      <c r="AW110" s="170">
        <v>42065</v>
      </c>
      <c r="AX110" s="170">
        <v>42310</v>
      </c>
      <c r="AY110" s="170" t="s">
        <v>149</v>
      </c>
      <c r="AZ110" s="170">
        <v>43101</v>
      </c>
      <c r="BA110" s="170">
        <v>43127</v>
      </c>
      <c r="BB110" s="170"/>
      <c r="BC110" s="171" t="s">
        <v>1645</v>
      </c>
      <c r="BD110" s="170">
        <v>43675</v>
      </c>
      <c r="BE110" s="170" t="s">
        <v>162</v>
      </c>
      <c r="BF110" s="170">
        <v>43891</v>
      </c>
      <c r="BG110" s="170" t="s">
        <v>162</v>
      </c>
      <c r="BH110" s="169"/>
      <c r="BI110" s="169">
        <v>44392</v>
      </c>
      <c r="BJ110" s="169">
        <v>44411</v>
      </c>
      <c r="BK110" s="172">
        <v>44411</v>
      </c>
      <c r="BL110" s="167" t="s">
        <v>17</v>
      </c>
      <c r="BM110" s="167">
        <f t="shared" ref="BM110" si="27">DATEDIF(AW110,BK110, "M")+1</f>
        <v>78</v>
      </c>
      <c r="BN110" s="167">
        <f t="shared" ref="BN110:BN116" si="28">DATEDIF(AX110,BK110, "M")+1</f>
        <v>70</v>
      </c>
      <c r="BO110" s="167"/>
      <c r="BP110" s="167">
        <v>5</v>
      </c>
      <c r="BQ110" s="167">
        <v>10</v>
      </c>
      <c r="BR110" s="167">
        <v>4</v>
      </c>
      <c r="BS110" s="167">
        <v>1</v>
      </c>
      <c r="BT110" s="167">
        <v>3</v>
      </c>
      <c r="BU110" s="167">
        <v>1</v>
      </c>
      <c r="BV110" s="167">
        <v>0</v>
      </c>
      <c r="BW110" s="167" t="s">
        <v>162</v>
      </c>
      <c r="BX110" s="167">
        <v>0</v>
      </c>
      <c r="BY110" s="167"/>
      <c r="BZ110" s="173">
        <v>42795</v>
      </c>
      <c r="CA110" s="173">
        <v>43132</v>
      </c>
      <c r="CB110" s="167">
        <v>12</v>
      </c>
      <c r="CC110" s="167" t="s">
        <v>162</v>
      </c>
      <c r="CD110" s="167"/>
      <c r="CE110" s="167"/>
      <c r="CF110" s="411">
        <v>3</v>
      </c>
      <c r="CG110" s="167">
        <v>3</v>
      </c>
      <c r="CH110" s="167"/>
      <c r="CI110" s="167" t="s">
        <v>814</v>
      </c>
    </row>
    <row r="111" spans="1:87" ht="25" hidden="1" customHeight="1" x14ac:dyDescent="0.35">
      <c r="A111" s="167">
        <v>111</v>
      </c>
      <c r="B111" s="167" t="s">
        <v>1646</v>
      </c>
      <c r="C111" s="167" t="s">
        <v>1647</v>
      </c>
      <c r="D111" s="167" t="s">
        <v>1648</v>
      </c>
      <c r="E111" s="167" t="s">
        <v>1649</v>
      </c>
      <c r="F111" s="167" t="s">
        <v>25</v>
      </c>
      <c r="G111" s="167">
        <v>5</v>
      </c>
      <c r="H111" s="167" t="s">
        <v>57</v>
      </c>
      <c r="I111" s="167" t="s">
        <v>33</v>
      </c>
      <c r="J111" s="167" t="s">
        <v>606</v>
      </c>
      <c r="K111" s="167" t="s">
        <v>1650</v>
      </c>
      <c r="L111" s="167" t="s">
        <v>33</v>
      </c>
      <c r="M111" s="167" t="s">
        <v>149</v>
      </c>
      <c r="N111" s="167">
        <v>216023303</v>
      </c>
      <c r="O111" s="262" t="s">
        <v>150</v>
      </c>
      <c r="P111" s="263" t="s">
        <v>150</v>
      </c>
      <c r="Q111" s="167" t="s">
        <v>150</v>
      </c>
      <c r="R111" s="175" t="s">
        <v>1651</v>
      </c>
      <c r="S111" s="167" t="s">
        <v>1652</v>
      </c>
      <c r="T111" s="378" t="s">
        <v>1653</v>
      </c>
      <c r="U111" s="169" t="s">
        <v>793</v>
      </c>
      <c r="V111" s="169">
        <v>26169</v>
      </c>
      <c r="W111" s="176" t="s">
        <v>1654</v>
      </c>
      <c r="X111" s="176" t="s">
        <v>178</v>
      </c>
      <c r="Y111" s="176" t="s">
        <v>162</v>
      </c>
      <c r="Z111" s="176" t="s">
        <v>157</v>
      </c>
      <c r="AA111" s="167">
        <v>11</v>
      </c>
      <c r="AB111" s="169">
        <v>42765</v>
      </c>
      <c r="AC111" s="309">
        <v>42064</v>
      </c>
      <c r="AD111" s="169"/>
      <c r="AE111" s="34" t="s">
        <v>1655</v>
      </c>
      <c r="AF111" s="34" t="s">
        <v>1656</v>
      </c>
      <c r="AG111" s="167"/>
      <c r="AH111" s="167">
        <f t="shared" si="23"/>
        <v>2</v>
      </c>
      <c r="AI111" s="176" t="s">
        <v>160</v>
      </c>
      <c r="AJ111" s="176" t="s">
        <v>160</v>
      </c>
      <c r="AK111" s="167"/>
      <c r="AL111" s="167" t="s">
        <v>162</v>
      </c>
      <c r="AM111" s="167" t="s">
        <v>149</v>
      </c>
      <c r="AN111" s="167"/>
      <c r="AO111" s="167" t="s">
        <v>163</v>
      </c>
      <c r="AP111" s="167" t="s">
        <v>202</v>
      </c>
      <c r="AQ111" s="167" t="s">
        <v>202</v>
      </c>
      <c r="AR111" s="167" t="s">
        <v>162</v>
      </c>
      <c r="AS111" s="167"/>
      <c r="AT111" s="30" t="s">
        <v>584</v>
      </c>
      <c r="AU111" s="167" t="s">
        <v>1657</v>
      </c>
      <c r="AV111" s="167" t="s">
        <v>149</v>
      </c>
      <c r="AW111" s="170">
        <v>42065</v>
      </c>
      <c r="AX111" s="170">
        <v>42310</v>
      </c>
      <c r="AY111" s="170" t="s">
        <v>149</v>
      </c>
      <c r="AZ111" s="170"/>
      <c r="BA111" s="170"/>
      <c r="BB111" s="170"/>
      <c r="BC111" s="171"/>
      <c r="BD111" s="170">
        <v>42947</v>
      </c>
      <c r="BE111" s="170" t="s">
        <v>149</v>
      </c>
      <c r="BF111" s="170">
        <v>43164</v>
      </c>
      <c r="BG111" s="170" t="s">
        <v>149</v>
      </c>
      <c r="BH111" s="169"/>
      <c r="BI111" s="169">
        <v>44253</v>
      </c>
      <c r="BJ111" s="169"/>
      <c r="BK111" s="172">
        <v>44333</v>
      </c>
      <c r="BL111" s="167" t="s">
        <v>17</v>
      </c>
      <c r="BM111" s="261">
        <f t="shared" ref="BM111:BM118" si="29">DATEDIF(AW111,BK111, "M")+1</f>
        <v>75</v>
      </c>
      <c r="BN111" s="167">
        <f t="shared" si="28"/>
        <v>67</v>
      </c>
      <c r="BO111" s="171" t="s">
        <v>1658</v>
      </c>
      <c r="BP111" s="167">
        <v>10</v>
      </c>
      <c r="BQ111" s="167">
        <v>27</v>
      </c>
      <c r="BR111" s="167">
        <v>7</v>
      </c>
      <c r="BS111" s="167">
        <v>1</v>
      </c>
      <c r="BT111" s="167">
        <v>0</v>
      </c>
      <c r="BU111" s="167">
        <v>0</v>
      </c>
      <c r="BV111" s="167">
        <v>0</v>
      </c>
      <c r="BW111" s="167" t="s">
        <v>162</v>
      </c>
      <c r="BX111" s="167">
        <v>0</v>
      </c>
      <c r="BY111" s="167"/>
      <c r="BZ111" s="173"/>
      <c r="CA111" s="173"/>
      <c r="CB111" s="167"/>
      <c r="CC111" s="167" t="s">
        <v>162</v>
      </c>
      <c r="CD111" s="167"/>
      <c r="CE111" s="167"/>
      <c r="CF111" s="411">
        <v>4</v>
      </c>
      <c r="CG111" s="167">
        <v>4</v>
      </c>
      <c r="CH111" s="167"/>
      <c r="CI111" s="167" t="s">
        <v>814</v>
      </c>
    </row>
    <row r="112" spans="1:87" ht="25" hidden="1" customHeight="1" x14ac:dyDescent="0.35">
      <c r="A112" s="167">
        <v>112</v>
      </c>
      <c r="B112" s="167" t="s">
        <v>1659</v>
      </c>
      <c r="C112" s="167" t="s">
        <v>1660</v>
      </c>
      <c r="D112" s="167"/>
      <c r="E112" s="167" t="s">
        <v>1661</v>
      </c>
      <c r="F112" s="167" t="s">
        <v>25</v>
      </c>
      <c r="G112" s="167">
        <v>5</v>
      </c>
      <c r="H112" s="167" t="s">
        <v>49</v>
      </c>
      <c r="I112" s="167" t="s">
        <v>40</v>
      </c>
      <c r="J112" s="167" t="s">
        <v>606</v>
      </c>
      <c r="K112" s="167" t="s">
        <v>1662</v>
      </c>
      <c r="L112" s="167" t="s">
        <v>40</v>
      </c>
      <c r="M112" s="167" t="s">
        <v>149</v>
      </c>
      <c r="N112" s="167" t="s">
        <v>1663</v>
      </c>
      <c r="O112" s="262" t="s">
        <v>150</v>
      </c>
      <c r="P112" s="263" t="s">
        <v>150</v>
      </c>
      <c r="Q112" s="167" t="s">
        <v>150</v>
      </c>
      <c r="R112" s="167" t="s">
        <v>1664</v>
      </c>
      <c r="S112" s="167" t="s">
        <v>1665</v>
      </c>
      <c r="T112" s="378" t="s">
        <v>1666</v>
      </c>
      <c r="U112" s="169" t="s">
        <v>1667</v>
      </c>
      <c r="V112" s="169">
        <v>30728</v>
      </c>
      <c r="W112" s="176" t="s">
        <v>1668</v>
      </c>
      <c r="X112" s="176" t="s">
        <v>178</v>
      </c>
      <c r="Y112" s="176" t="s">
        <v>162</v>
      </c>
      <c r="Z112" s="176" t="s">
        <v>157</v>
      </c>
      <c r="AA112" s="167">
        <v>25.5</v>
      </c>
      <c r="AB112" s="169">
        <v>42290</v>
      </c>
      <c r="AC112" s="309">
        <v>42064</v>
      </c>
      <c r="AD112" s="169"/>
      <c r="AE112" s="34" t="s">
        <v>1669</v>
      </c>
      <c r="AF112" s="167"/>
      <c r="AG112" s="167"/>
      <c r="AH112" s="167">
        <f t="shared" si="23"/>
        <v>1</v>
      </c>
      <c r="AI112" s="176" t="s">
        <v>160</v>
      </c>
      <c r="AJ112" s="167"/>
      <c r="AK112" s="167"/>
      <c r="AL112" s="167" t="s">
        <v>149</v>
      </c>
      <c r="AM112" s="167"/>
      <c r="AN112" s="167"/>
      <c r="AO112" s="167" t="s">
        <v>201</v>
      </c>
      <c r="AP112" s="167" t="s">
        <v>1670</v>
      </c>
      <c r="AQ112" s="167" t="s">
        <v>1671</v>
      </c>
      <c r="AR112" s="167"/>
      <c r="AS112" s="167"/>
      <c r="AT112" s="30" t="s">
        <v>1672</v>
      </c>
      <c r="AU112" s="167" t="s">
        <v>1673</v>
      </c>
      <c r="AV112" s="167"/>
      <c r="AW112" s="170">
        <v>42065</v>
      </c>
      <c r="AX112" s="170">
        <v>42310</v>
      </c>
      <c r="AY112" s="170" t="s">
        <v>149</v>
      </c>
      <c r="AZ112" s="170">
        <v>42419</v>
      </c>
      <c r="BA112" s="170">
        <v>42748</v>
      </c>
      <c r="BB112" s="170"/>
      <c r="BC112" s="171" t="s">
        <v>1674</v>
      </c>
      <c r="BD112" s="170">
        <v>42947</v>
      </c>
      <c r="BE112" s="170" t="s">
        <v>149</v>
      </c>
      <c r="BF112" s="170">
        <v>43164</v>
      </c>
      <c r="BG112" s="170" t="s">
        <v>149</v>
      </c>
      <c r="BH112" s="169"/>
      <c r="BI112" s="169"/>
      <c r="BJ112" s="169"/>
      <c r="BK112" s="172">
        <v>44160</v>
      </c>
      <c r="BL112" s="167" t="s">
        <v>17</v>
      </c>
      <c r="BM112" s="261">
        <f t="shared" si="29"/>
        <v>69</v>
      </c>
      <c r="BN112" s="167">
        <f t="shared" si="28"/>
        <v>61</v>
      </c>
      <c r="BO112" s="171" t="s">
        <v>1674</v>
      </c>
      <c r="BP112" s="167">
        <v>0</v>
      </c>
      <c r="BQ112" s="167">
        <v>6</v>
      </c>
      <c r="BR112" s="167">
        <v>8</v>
      </c>
      <c r="BS112" s="167">
        <v>1</v>
      </c>
      <c r="BT112" s="167">
        <v>0</v>
      </c>
      <c r="BU112" s="167">
        <v>0</v>
      </c>
      <c r="BV112" s="167">
        <v>0</v>
      </c>
      <c r="BW112" s="167" t="s">
        <v>162</v>
      </c>
      <c r="BX112" s="167">
        <v>0</v>
      </c>
      <c r="BY112" s="167"/>
      <c r="BZ112" s="173"/>
      <c r="CA112" s="173"/>
      <c r="CB112" s="167"/>
      <c r="CC112" s="167" t="s">
        <v>162</v>
      </c>
      <c r="CD112" s="167"/>
      <c r="CE112" s="167"/>
      <c r="CF112" s="411">
        <v>0</v>
      </c>
      <c r="CG112" s="167">
        <v>0</v>
      </c>
      <c r="CH112" s="167"/>
      <c r="CI112" s="167" t="s">
        <v>1675</v>
      </c>
    </row>
    <row r="113" spans="1:100" ht="25" hidden="1" customHeight="1" x14ac:dyDescent="0.35">
      <c r="A113" s="167">
        <v>113</v>
      </c>
      <c r="B113" s="167" t="s">
        <v>1676</v>
      </c>
      <c r="C113" s="167" t="s">
        <v>1677</v>
      </c>
      <c r="D113" s="167"/>
      <c r="E113" s="167" t="s">
        <v>1678</v>
      </c>
      <c r="F113" s="167" t="s">
        <v>25</v>
      </c>
      <c r="G113" s="167">
        <v>5</v>
      </c>
      <c r="H113" s="167" t="s">
        <v>49</v>
      </c>
      <c r="I113" s="167" t="s">
        <v>35</v>
      </c>
      <c r="J113" s="167" t="s">
        <v>606</v>
      </c>
      <c r="K113" s="167" t="s">
        <v>927</v>
      </c>
      <c r="L113" s="167" t="s">
        <v>43</v>
      </c>
      <c r="M113" s="167" t="s">
        <v>162</v>
      </c>
      <c r="N113" s="167">
        <v>1317323</v>
      </c>
      <c r="O113" s="262" t="s">
        <v>150</v>
      </c>
      <c r="P113" s="263" t="s">
        <v>150</v>
      </c>
      <c r="Q113" s="167" t="s">
        <v>150</v>
      </c>
      <c r="R113" s="167" t="s">
        <v>1679</v>
      </c>
      <c r="S113" s="167" t="s">
        <v>1680</v>
      </c>
      <c r="T113" s="378" t="s">
        <v>1681</v>
      </c>
      <c r="U113" s="169" t="s">
        <v>1682</v>
      </c>
      <c r="V113" s="169">
        <v>29492</v>
      </c>
      <c r="W113" s="176" t="s">
        <v>1683</v>
      </c>
      <c r="X113" s="176" t="s">
        <v>1684</v>
      </c>
      <c r="Y113" s="176" t="s">
        <v>162</v>
      </c>
      <c r="Z113" s="176" t="s">
        <v>1685</v>
      </c>
      <c r="AA113" s="167">
        <v>25</v>
      </c>
      <c r="AB113" s="169">
        <v>42222</v>
      </c>
      <c r="AC113" s="309">
        <v>42064</v>
      </c>
      <c r="AD113" s="169"/>
      <c r="AE113" s="34" t="s">
        <v>1686</v>
      </c>
      <c r="AF113" s="34" t="s">
        <v>1687</v>
      </c>
      <c r="AG113" s="167"/>
      <c r="AH113" s="167">
        <f t="shared" si="23"/>
        <v>2</v>
      </c>
      <c r="AI113" s="176" t="s">
        <v>160</v>
      </c>
      <c r="AJ113" s="33" t="s">
        <v>161</v>
      </c>
      <c r="AK113" s="167"/>
      <c r="AL113" s="167" t="s">
        <v>149</v>
      </c>
      <c r="AM113" s="167" t="s">
        <v>162</v>
      </c>
      <c r="AN113" s="167"/>
      <c r="AO113" s="167" t="s">
        <v>163</v>
      </c>
      <c r="AP113" s="167"/>
      <c r="AQ113" s="167" t="s">
        <v>164</v>
      </c>
      <c r="AR113" s="167" t="s">
        <v>149</v>
      </c>
      <c r="AS113" s="167" t="s">
        <v>1688</v>
      </c>
      <c r="AT113" s="30" t="s">
        <v>192</v>
      </c>
      <c r="AU113" s="167" t="s">
        <v>1689</v>
      </c>
      <c r="AV113" s="167" t="s">
        <v>162</v>
      </c>
      <c r="AW113" s="170">
        <v>42065</v>
      </c>
      <c r="AX113" s="170">
        <v>42310</v>
      </c>
      <c r="AY113" s="170" t="s">
        <v>149</v>
      </c>
      <c r="AZ113" s="170">
        <v>42412</v>
      </c>
      <c r="BA113" s="170">
        <v>42467</v>
      </c>
      <c r="BB113" s="170"/>
      <c r="BC113" s="171" t="s">
        <v>1690</v>
      </c>
      <c r="BD113" s="170">
        <v>42947</v>
      </c>
      <c r="BE113" s="170" t="s">
        <v>149</v>
      </c>
      <c r="BF113" s="170">
        <v>43164</v>
      </c>
      <c r="BG113" s="170" t="s">
        <v>149</v>
      </c>
      <c r="BH113" s="169"/>
      <c r="BI113" s="169"/>
      <c r="BJ113" s="169"/>
      <c r="BK113" s="172">
        <v>43769</v>
      </c>
      <c r="BL113" s="167" t="s">
        <v>17</v>
      </c>
      <c r="BM113" s="261">
        <f t="shared" si="29"/>
        <v>56</v>
      </c>
      <c r="BN113" s="167">
        <f t="shared" si="28"/>
        <v>48</v>
      </c>
      <c r="BO113" s="167"/>
      <c r="BP113" s="167">
        <v>3</v>
      </c>
      <c r="BQ113" s="167">
        <v>8</v>
      </c>
      <c r="BR113" s="167">
        <v>4</v>
      </c>
      <c r="BS113" s="167">
        <v>2</v>
      </c>
      <c r="BT113" s="167">
        <v>0</v>
      </c>
      <c r="BU113" s="167">
        <v>0</v>
      </c>
      <c r="BV113" s="167">
        <v>0</v>
      </c>
      <c r="BW113" s="167" t="s">
        <v>162</v>
      </c>
      <c r="BX113" s="167">
        <v>0</v>
      </c>
      <c r="BY113" s="167"/>
      <c r="BZ113" s="173"/>
      <c r="CA113" s="173"/>
      <c r="CB113" s="167"/>
      <c r="CC113" s="167" t="s">
        <v>162</v>
      </c>
      <c r="CD113" s="167"/>
      <c r="CE113" s="167"/>
      <c r="CF113" s="411">
        <v>1</v>
      </c>
      <c r="CG113" s="167">
        <v>2</v>
      </c>
      <c r="CH113" s="167"/>
      <c r="CI113" s="167" t="s">
        <v>814</v>
      </c>
    </row>
    <row r="114" spans="1:100" ht="25" hidden="1" customHeight="1" x14ac:dyDescent="0.35">
      <c r="A114" s="167">
        <v>114</v>
      </c>
      <c r="B114" s="167" t="s">
        <v>1691</v>
      </c>
      <c r="C114" s="167" t="s">
        <v>1499</v>
      </c>
      <c r="D114" s="167" t="s">
        <v>1692</v>
      </c>
      <c r="E114" s="167" t="s">
        <v>1693</v>
      </c>
      <c r="F114" s="167" t="s">
        <v>25</v>
      </c>
      <c r="G114" s="167">
        <v>5</v>
      </c>
      <c r="H114" s="167" t="s">
        <v>51</v>
      </c>
      <c r="I114" s="167" t="s">
        <v>37</v>
      </c>
      <c r="J114" s="167" t="s">
        <v>1694</v>
      </c>
      <c r="K114" s="167" t="s">
        <v>1694</v>
      </c>
      <c r="L114" s="167" t="s">
        <v>37</v>
      </c>
      <c r="M114" s="167" t="s">
        <v>149</v>
      </c>
      <c r="N114" s="264" t="s">
        <v>1695</v>
      </c>
      <c r="O114" s="265" t="s">
        <v>150</v>
      </c>
      <c r="P114" s="268" t="s">
        <v>150</v>
      </c>
      <c r="Q114" s="167" t="s">
        <v>150</v>
      </c>
      <c r="R114" s="167" t="s">
        <v>1696</v>
      </c>
      <c r="S114" s="167" t="s">
        <v>1697</v>
      </c>
      <c r="T114" s="378" t="s">
        <v>1698</v>
      </c>
      <c r="U114" s="169" t="s">
        <v>1699</v>
      </c>
      <c r="V114" s="169">
        <v>29943</v>
      </c>
      <c r="W114" s="176" t="s">
        <v>1700</v>
      </c>
      <c r="X114" s="176" t="s">
        <v>1701</v>
      </c>
      <c r="Y114" s="176" t="s">
        <v>162</v>
      </c>
      <c r="Z114" s="176" t="s">
        <v>157</v>
      </c>
      <c r="AA114" s="167">
        <v>17</v>
      </c>
      <c r="AB114" s="169">
        <v>41744</v>
      </c>
      <c r="AC114" s="309">
        <v>42064</v>
      </c>
      <c r="AD114" s="169"/>
      <c r="AE114" s="33" t="s">
        <v>1507</v>
      </c>
      <c r="AF114" s="34"/>
      <c r="AG114" s="178"/>
      <c r="AH114" s="167">
        <f t="shared" si="23"/>
        <v>1</v>
      </c>
      <c r="AI114" s="176" t="s">
        <v>160</v>
      </c>
      <c r="AJ114" s="178"/>
      <c r="AK114" s="178"/>
      <c r="AL114" s="178" t="s">
        <v>149</v>
      </c>
      <c r="AM114" s="178"/>
      <c r="AN114" s="178"/>
      <c r="AO114" s="178" t="s">
        <v>163</v>
      </c>
      <c r="AP114" s="178" t="s">
        <v>180</v>
      </c>
      <c r="AQ114" s="178" t="s">
        <v>1448</v>
      </c>
      <c r="AR114" s="178" t="s">
        <v>149</v>
      </c>
      <c r="AS114" s="178"/>
      <c r="AT114" s="454" t="s">
        <v>284</v>
      </c>
      <c r="AU114" s="167" t="s">
        <v>1702</v>
      </c>
      <c r="AV114" s="33"/>
      <c r="AW114" s="170">
        <v>42065</v>
      </c>
      <c r="AX114" s="170">
        <v>42310</v>
      </c>
      <c r="AY114" s="170" t="s">
        <v>149</v>
      </c>
      <c r="AZ114" s="170">
        <v>44381</v>
      </c>
      <c r="BA114" s="170">
        <v>44381</v>
      </c>
      <c r="BB114" s="170"/>
      <c r="BC114" s="171"/>
      <c r="BD114" s="170">
        <v>42947</v>
      </c>
      <c r="BE114" s="170" t="s">
        <v>149</v>
      </c>
      <c r="BF114" s="170">
        <v>43528</v>
      </c>
      <c r="BG114" s="170" t="s">
        <v>162</v>
      </c>
      <c r="BH114" s="169"/>
      <c r="BI114" s="169"/>
      <c r="BJ114" s="169"/>
      <c r="BK114" s="172">
        <v>43327</v>
      </c>
      <c r="BL114" s="167" t="s">
        <v>17</v>
      </c>
      <c r="BM114" s="261">
        <f t="shared" si="29"/>
        <v>42</v>
      </c>
      <c r="BN114" s="167">
        <f t="shared" si="28"/>
        <v>34</v>
      </c>
      <c r="BO114" s="167"/>
      <c r="BP114" s="167">
        <v>1</v>
      </c>
      <c r="BQ114" s="167">
        <v>0</v>
      </c>
      <c r="BR114" s="167">
        <v>1</v>
      </c>
      <c r="BS114" s="167">
        <v>6</v>
      </c>
      <c r="BT114" s="167">
        <v>0</v>
      </c>
      <c r="BU114" s="167">
        <v>0</v>
      </c>
      <c r="BV114" s="167">
        <v>0</v>
      </c>
      <c r="BW114" s="167" t="s">
        <v>1703</v>
      </c>
      <c r="BX114" s="167">
        <v>0</v>
      </c>
      <c r="BY114" s="167"/>
      <c r="BZ114" s="173"/>
      <c r="CA114" s="173"/>
      <c r="CB114" s="167"/>
      <c r="CC114" s="167" t="s">
        <v>162</v>
      </c>
      <c r="CD114" s="167"/>
      <c r="CE114" s="167"/>
      <c r="CF114" s="411">
        <v>2</v>
      </c>
      <c r="CG114" s="167">
        <v>4</v>
      </c>
      <c r="CH114" s="167"/>
      <c r="CI114" s="167" t="s">
        <v>814</v>
      </c>
    </row>
    <row r="115" spans="1:100" ht="25" hidden="1" customHeight="1" x14ac:dyDescent="0.35">
      <c r="A115" s="167">
        <v>115</v>
      </c>
      <c r="B115" s="167" t="s">
        <v>1704</v>
      </c>
      <c r="C115" s="167" t="s">
        <v>1705</v>
      </c>
      <c r="D115" s="167"/>
      <c r="E115" s="167" t="s">
        <v>1706</v>
      </c>
      <c r="F115" s="167" t="s">
        <v>24</v>
      </c>
      <c r="G115" s="167">
        <v>5</v>
      </c>
      <c r="H115" s="167" t="s">
        <v>50</v>
      </c>
      <c r="I115" s="167" t="s">
        <v>44</v>
      </c>
      <c r="J115" s="167" t="s">
        <v>1707</v>
      </c>
      <c r="K115" s="167" t="s">
        <v>606</v>
      </c>
      <c r="L115" s="167" t="s">
        <v>42</v>
      </c>
      <c r="M115" s="167" t="s">
        <v>149</v>
      </c>
      <c r="N115" s="168" t="s">
        <v>1708</v>
      </c>
      <c r="O115" s="262" t="s">
        <v>150</v>
      </c>
      <c r="P115" s="263" t="s">
        <v>150</v>
      </c>
      <c r="Q115" s="167" t="s">
        <v>150</v>
      </c>
      <c r="R115" s="167" t="s">
        <v>1709</v>
      </c>
      <c r="S115" s="167" t="s">
        <v>1710</v>
      </c>
      <c r="T115" s="378" t="s">
        <v>1711</v>
      </c>
      <c r="U115" s="169" t="s">
        <v>1220</v>
      </c>
      <c r="V115" s="169">
        <v>27299</v>
      </c>
      <c r="W115" s="176" t="s">
        <v>1712</v>
      </c>
      <c r="X115" s="176" t="s">
        <v>178</v>
      </c>
      <c r="Y115" s="176" t="s">
        <v>162</v>
      </c>
      <c r="Z115" s="176" t="s">
        <v>157</v>
      </c>
      <c r="AA115" s="167">
        <v>20</v>
      </c>
      <c r="AB115" s="169">
        <v>42079</v>
      </c>
      <c r="AC115" s="309">
        <v>42064</v>
      </c>
      <c r="AD115" s="169"/>
      <c r="AE115" s="34" t="s">
        <v>1713</v>
      </c>
      <c r="AF115" s="34" t="s">
        <v>1714</v>
      </c>
      <c r="AG115" s="34" t="s">
        <v>1715</v>
      </c>
      <c r="AH115" s="167">
        <f t="shared" si="23"/>
        <v>3</v>
      </c>
      <c r="AI115" s="176" t="s">
        <v>160</v>
      </c>
      <c r="AJ115" s="167" t="s">
        <v>201</v>
      </c>
      <c r="AK115" s="167" t="s">
        <v>201</v>
      </c>
      <c r="AL115" s="167" t="s">
        <v>149</v>
      </c>
      <c r="AM115" s="167" t="s">
        <v>156</v>
      </c>
      <c r="AN115" s="167" t="s">
        <v>162</v>
      </c>
      <c r="AO115" s="167" t="s">
        <v>163</v>
      </c>
      <c r="AP115" s="167"/>
      <c r="AQ115" s="167"/>
      <c r="AR115" s="167"/>
      <c r="AS115" s="167"/>
      <c r="AT115" s="30" t="s">
        <v>297</v>
      </c>
      <c r="AU115" s="167" t="s">
        <v>1716</v>
      </c>
      <c r="AV115" s="33" t="s">
        <v>156</v>
      </c>
      <c r="AW115" s="170">
        <v>42065</v>
      </c>
      <c r="AX115" s="170">
        <v>42310</v>
      </c>
      <c r="AY115" s="170" t="s">
        <v>149</v>
      </c>
      <c r="AZ115" s="170"/>
      <c r="BA115" s="170"/>
      <c r="BB115" s="170"/>
      <c r="BC115" s="171"/>
      <c r="BD115" s="170">
        <v>42947</v>
      </c>
      <c r="BE115" s="170" t="s">
        <v>149</v>
      </c>
      <c r="BF115" s="170">
        <v>43164</v>
      </c>
      <c r="BG115" s="170" t="s">
        <v>149</v>
      </c>
      <c r="BH115" s="169"/>
      <c r="BI115" s="169"/>
      <c r="BJ115" s="169"/>
      <c r="BK115" s="172">
        <v>43909</v>
      </c>
      <c r="BL115" s="167" t="s">
        <v>17</v>
      </c>
      <c r="BM115" s="261">
        <f t="shared" si="29"/>
        <v>61</v>
      </c>
      <c r="BN115" s="167">
        <f t="shared" si="28"/>
        <v>53</v>
      </c>
      <c r="BO115" s="167"/>
      <c r="BP115" s="167">
        <v>0</v>
      </c>
      <c r="BQ115" s="167">
        <v>3</v>
      </c>
      <c r="BR115" s="167">
        <v>1</v>
      </c>
      <c r="BS115" s="167">
        <v>0</v>
      </c>
      <c r="BT115" s="167">
        <v>0</v>
      </c>
      <c r="BU115" s="167">
        <v>0</v>
      </c>
      <c r="BV115" s="167">
        <v>0</v>
      </c>
      <c r="BW115" s="167" t="s">
        <v>162</v>
      </c>
      <c r="BX115" s="167">
        <v>0</v>
      </c>
      <c r="BY115" s="167"/>
      <c r="BZ115" s="173"/>
      <c r="CA115" s="173"/>
      <c r="CB115" s="167"/>
      <c r="CC115" s="167" t="s">
        <v>162</v>
      </c>
      <c r="CD115" s="167"/>
      <c r="CE115" s="167"/>
      <c r="CF115" s="411">
        <v>2</v>
      </c>
      <c r="CG115" s="167">
        <v>2</v>
      </c>
      <c r="CH115" s="167"/>
      <c r="CI115" s="167" t="s">
        <v>814</v>
      </c>
    </row>
    <row r="116" spans="1:100" ht="25" hidden="1" customHeight="1" x14ac:dyDescent="0.35">
      <c r="A116" s="167">
        <v>116</v>
      </c>
      <c r="B116" s="167" t="s">
        <v>1717</v>
      </c>
      <c r="C116" s="167" t="s">
        <v>1718</v>
      </c>
      <c r="D116" s="167" t="s">
        <v>1719</v>
      </c>
      <c r="E116" s="167" t="s">
        <v>1720</v>
      </c>
      <c r="F116" s="167" t="s">
        <v>25</v>
      </c>
      <c r="G116" s="167">
        <v>5</v>
      </c>
      <c r="H116" s="167" t="s">
        <v>50</v>
      </c>
      <c r="I116" s="167" t="s">
        <v>44</v>
      </c>
      <c r="J116" s="167" t="s">
        <v>1721</v>
      </c>
      <c r="K116" s="167" t="s">
        <v>606</v>
      </c>
      <c r="L116" s="167" t="s">
        <v>42</v>
      </c>
      <c r="M116" s="167" t="s">
        <v>149</v>
      </c>
      <c r="N116" s="168" t="s">
        <v>1722</v>
      </c>
      <c r="O116" s="262" t="s">
        <v>150</v>
      </c>
      <c r="P116" s="263" t="s">
        <v>150</v>
      </c>
      <c r="Q116" s="167" t="s">
        <v>150</v>
      </c>
      <c r="R116" s="167" t="s">
        <v>1723</v>
      </c>
      <c r="S116" s="167" t="s">
        <v>1724</v>
      </c>
      <c r="T116" s="378" t="s">
        <v>1725</v>
      </c>
      <c r="U116" s="169" t="s">
        <v>1726</v>
      </c>
      <c r="V116" s="169">
        <v>25693</v>
      </c>
      <c r="W116" s="176" t="s">
        <v>1727</v>
      </c>
      <c r="X116" s="176" t="s">
        <v>178</v>
      </c>
      <c r="Y116" s="176" t="s">
        <v>162</v>
      </c>
      <c r="Z116" s="176" t="s">
        <v>157</v>
      </c>
      <c r="AA116" s="167">
        <v>30</v>
      </c>
      <c r="AB116" s="169">
        <v>42352</v>
      </c>
      <c r="AC116" s="309">
        <v>42064</v>
      </c>
      <c r="AD116" s="169"/>
      <c r="AE116" s="34" t="s">
        <v>1713</v>
      </c>
      <c r="AF116" s="34" t="s">
        <v>1728</v>
      </c>
      <c r="AG116" s="167"/>
      <c r="AH116" s="167">
        <f t="shared" si="23"/>
        <v>2</v>
      </c>
      <c r="AI116" s="176" t="s">
        <v>160</v>
      </c>
      <c r="AJ116" s="176" t="s">
        <v>160</v>
      </c>
      <c r="AK116" s="167"/>
      <c r="AL116" s="167" t="s">
        <v>149</v>
      </c>
      <c r="AM116" s="167" t="s">
        <v>162</v>
      </c>
      <c r="AN116" s="167"/>
      <c r="AO116" s="167" t="s">
        <v>163</v>
      </c>
      <c r="AP116" s="167" t="s">
        <v>202</v>
      </c>
      <c r="AQ116" s="167"/>
      <c r="AR116" s="167"/>
      <c r="AS116" s="167"/>
      <c r="AT116" s="30" t="s">
        <v>297</v>
      </c>
      <c r="AU116" s="167" t="s">
        <v>1729</v>
      </c>
      <c r="AV116" s="33" t="s">
        <v>162</v>
      </c>
      <c r="AW116" s="170">
        <v>42065</v>
      </c>
      <c r="AX116" s="170">
        <v>42310</v>
      </c>
      <c r="AY116" s="170" t="s">
        <v>149</v>
      </c>
      <c r="AZ116" s="170">
        <v>42166</v>
      </c>
      <c r="BA116" s="170">
        <v>42382</v>
      </c>
      <c r="BB116" s="170"/>
      <c r="BC116" s="171" t="s">
        <v>1730</v>
      </c>
      <c r="BD116" s="170">
        <v>42947</v>
      </c>
      <c r="BE116" s="170" t="s">
        <v>149</v>
      </c>
      <c r="BF116" s="170">
        <v>43164</v>
      </c>
      <c r="BG116" s="170" t="s">
        <v>149</v>
      </c>
      <c r="BH116" s="169"/>
      <c r="BI116" s="169"/>
      <c r="BJ116" s="169"/>
      <c r="BK116" s="172">
        <v>43799</v>
      </c>
      <c r="BL116" s="167" t="s">
        <v>17</v>
      </c>
      <c r="BM116" s="261">
        <f t="shared" si="29"/>
        <v>57</v>
      </c>
      <c r="BN116" s="167">
        <f t="shared" si="28"/>
        <v>49</v>
      </c>
      <c r="BO116" s="167"/>
      <c r="BP116" s="167">
        <v>0</v>
      </c>
      <c r="BQ116" s="167">
        <v>4</v>
      </c>
      <c r="BR116" s="167">
        <v>2</v>
      </c>
      <c r="BS116" s="167">
        <v>2</v>
      </c>
      <c r="BT116" s="167">
        <v>0</v>
      </c>
      <c r="BU116" s="167">
        <v>0</v>
      </c>
      <c r="BV116" s="167">
        <v>0</v>
      </c>
      <c r="BW116" s="167" t="s">
        <v>162</v>
      </c>
      <c r="BX116" s="167">
        <v>0</v>
      </c>
      <c r="BY116" s="167"/>
      <c r="BZ116" s="173"/>
      <c r="CA116" s="173"/>
      <c r="CB116" s="167"/>
      <c r="CC116" s="167" t="s">
        <v>162</v>
      </c>
      <c r="CD116" s="167"/>
      <c r="CE116" s="167"/>
      <c r="CF116" s="411" t="s">
        <v>167</v>
      </c>
      <c r="CG116" s="167" t="s">
        <v>167</v>
      </c>
      <c r="CH116" s="167"/>
      <c r="CI116" s="167" t="s">
        <v>814</v>
      </c>
    </row>
    <row r="117" spans="1:100" s="120" customFormat="1" ht="25" hidden="1" customHeight="1" x14ac:dyDescent="0.35">
      <c r="A117" s="97">
        <v>117</v>
      </c>
      <c r="B117" s="97" t="s">
        <v>1731</v>
      </c>
      <c r="C117" s="97" t="s">
        <v>1732</v>
      </c>
      <c r="D117" s="97" t="s">
        <v>1733</v>
      </c>
      <c r="E117" s="97" t="s">
        <v>1734</v>
      </c>
      <c r="F117" s="97" t="s">
        <v>25</v>
      </c>
      <c r="G117" s="97">
        <v>5</v>
      </c>
      <c r="H117" s="97" t="s">
        <v>55</v>
      </c>
      <c r="I117" s="97" t="s">
        <v>43</v>
      </c>
      <c r="J117" s="97" t="s">
        <v>1735</v>
      </c>
      <c r="K117" s="97" t="s">
        <v>873</v>
      </c>
      <c r="L117" s="97" t="s">
        <v>43</v>
      </c>
      <c r="M117" s="97" t="s">
        <v>149</v>
      </c>
      <c r="N117" s="97" t="s">
        <v>1736</v>
      </c>
      <c r="O117" s="269"/>
      <c r="P117" s="270" t="s">
        <v>150</v>
      </c>
      <c r="Q117" s="97"/>
      <c r="R117" s="97" t="s">
        <v>1737</v>
      </c>
      <c r="S117" s="97" t="s">
        <v>1738</v>
      </c>
      <c r="T117" s="215">
        <v>27761643215</v>
      </c>
      <c r="U117" s="98" t="s">
        <v>1739</v>
      </c>
      <c r="V117" s="98"/>
      <c r="W117" s="179" t="s">
        <v>1740</v>
      </c>
      <c r="X117" s="179" t="s">
        <v>155</v>
      </c>
      <c r="Y117" s="179" t="s">
        <v>162</v>
      </c>
      <c r="Z117" s="179" t="s">
        <v>157</v>
      </c>
      <c r="AA117" s="97">
        <v>18</v>
      </c>
      <c r="AB117" s="98">
        <v>42767</v>
      </c>
      <c r="AC117" s="303">
        <v>42064</v>
      </c>
      <c r="AD117" s="98">
        <v>45741</v>
      </c>
      <c r="AE117" s="50" t="s">
        <v>1741</v>
      </c>
      <c r="AF117" s="50" t="s">
        <v>1742</v>
      </c>
      <c r="AG117" s="97"/>
      <c r="AH117" s="97">
        <f t="shared" si="23"/>
        <v>2</v>
      </c>
      <c r="AI117" s="179" t="s">
        <v>160</v>
      </c>
      <c r="AJ117" s="179" t="s">
        <v>160</v>
      </c>
      <c r="AK117" s="97"/>
      <c r="AL117" s="97" t="s">
        <v>162</v>
      </c>
      <c r="AM117" s="97" t="s">
        <v>149</v>
      </c>
      <c r="AN117" s="97"/>
      <c r="AO117" s="97" t="s">
        <v>181</v>
      </c>
      <c r="AP117" s="97" t="s">
        <v>1743</v>
      </c>
      <c r="AQ117" s="97" t="s">
        <v>1743</v>
      </c>
      <c r="AR117" s="97"/>
      <c r="AS117" s="97"/>
      <c r="AT117" s="10" t="s">
        <v>1744</v>
      </c>
      <c r="AU117" s="97" t="s">
        <v>1745</v>
      </c>
      <c r="AV117" s="97" t="s">
        <v>149</v>
      </c>
      <c r="AW117" s="99">
        <v>42065</v>
      </c>
      <c r="AX117" s="99">
        <v>42310</v>
      </c>
      <c r="AY117" s="99" t="s">
        <v>149</v>
      </c>
      <c r="AZ117" s="99"/>
      <c r="BA117" s="99"/>
      <c r="BB117" s="99"/>
      <c r="BC117" s="100"/>
      <c r="BD117" s="99">
        <v>42947</v>
      </c>
      <c r="BE117" s="99" t="s">
        <v>149</v>
      </c>
      <c r="BF117" s="99">
        <v>43164</v>
      </c>
      <c r="BG117" s="99" t="s">
        <v>149</v>
      </c>
      <c r="BH117" s="98"/>
      <c r="BI117" s="98"/>
      <c r="BJ117" s="98"/>
      <c r="BK117" s="115"/>
      <c r="BL117" s="208" t="s">
        <v>19</v>
      </c>
      <c r="BM117" s="286"/>
      <c r="BN117" s="97"/>
      <c r="BO117" s="97"/>
      <c r="BP117" s="97">
        <v>0</v>
      </c>
      <c r="BQ117" s="97">
        <v>0</v>
      </c>
      <c r="BR117" s="97">
        <v>14</v>
      </c>
      <c r="BS117" s="97">
        <v>0</v>
      </c>
      <c r="BT117" s="97">
        <v>0</v>
      </c>
      <c r="BU117" s="97">
        <v>0</v>
      </c>
      <c r="BV117" s="97">
        <v>0</v>
      </c>
      <c r="BW117" s="97" t="s">
        <v>1746</v>
      </c>
      <c r="BX117" s="97">
        <v>0</v>
      </c>
      <c r="BY117" s="97"/>
      <c r="BZ117" s="101"/>
      <c r="CA117" s="101"/>
      <c r="CB117" s="97"/>
      <c r="CC117" s="97" t="s">
        <v>162</v>
      </c>
      <c r="CD117" s="97"/>
      <c r="CE117" s="97"/>
      <c r="CF117" s="119" t="s">
        <v>167</v>
      </c>
      <c r="CG117" s="97" t="s">
        <v>167</v>
      </c>
      <c r="CH117" s="97"/>
      <c r="CI117" s="97" t="s">
        <v>814</v>
      </c>
      <c r="CQ117" s="398"/>
      <c r="CR117" s="398"/>
      <c r="CS117" s="398"/>
      <c r="CU117" s="398"/>
      <c r="CV117" s="398"/>
    </row>
    <row r="118" spans="1:100" ht="25" hidden="1" customHeight="1" x14ac:dyDescent="0.35">
      <c r="A118" s="167">
        <v>118</v>
      </c>
      <c r="B118" s="167" t="s">
        <v>1747</v>
      </c>
      <c r="C118" s="167" t="s">
        <v>1748</v>
      </c>
      <c r="D118" s="167" t="s">
        <v>1749</v>
      </c>
      <c r="E118" s="167" t="s">
        <v>1750</v>
      </c>
      <c r="F118" s="167" t="s">
        <v>24</v>
      </c>
      <c r="G118" s="167">
        <v>5</v>
      </c>
      <c r="H118" s="167" t="s">
        <v>51</v>
      </c>
      <c r="I118" s="167" t="s">
        <v>30</v>
      </c>
      <c r="J118" s="167" t="s">
        <v>1751</v>
      </c>
      <c r="K118" s="167" t="s">
        <v>1752</v>
      </c>
      <c r="L118" s="167" t="s">
        <v>30</v>
      </c>
      <c r="M118" s="167" t="s">
        <v>149</v>
      </c>
      <c r="N118" s="167">
        <v>12963</v>
      </c>
      <c r="O118" s="262"/>
      <c r="P118" s="263" t="s">
        <v>150</v>
      </c>
      <c r="Q118" s="167"/>
      <c r="R118" s="167" t="s">
        <v>1753</v>
      </c>
      <c r="S118" s="175" t="s">
        <v>1754</v>
      </c>
      <c r="T118" s="378" t="s">
        <v>1755</v>
      </c>
      <c r="U118" s="169" t="s">
        <v>1756</v>
      </c>
      <c r="V118" s="169">
        <v>29252</v>
      </c>
      <c r="W118" s="176" t="s">
        <v>1757</v>
      </c>
      <c r="X118" s="176" t="s">
        <v>155</v>
      </c>
      <c r="Y118" s="176" t="s">
        <v>156</v>
      </c>
      <c r="Z118" s="176" t="s">
        <v>157</v>
      </c>
      <c r="AA118" s="167">
        <v>13</v>
      </c>
      <c r="AB118" s="169">
        <v>41459</v>
      </c>
      <c r="AC118" s="309">
        <v>42064</v>
      </c>
      <c r="AD118" s="169"/>
      <c r="AE118" s="34" t="s">
        <v>1758</v>
      </c>
      <c r="AF118" s="167"/>
      <c r="AG118" s="167"/>
      <c r="AH118" s="167">
        <f t="shared" si="23"/>
        <v>1</v>
      </c>
      <c r="AI118" s="176" t="s">
        <v>160</v>
      </c>
      <c r="AJ118" s="167"/>
      <c r="AK118" s="167"/>
      <c r="AL118" s="167" t="s">
        <v>149</v>
      </c>
      <c r="AM118" s="167"/>
      <c r="AN118" s="167"/>
      <c r="AO118" s="167" t="s">
        <v>163</v>
      </c>
      <c r="AP118" s="167" t="s">
        <v>202</v>
      </c>
      <c r="AQ118" s="167" t="s">
        <v>202</v>
      </c>
      <c r="AR118" s="167"/>
      <c r="AS118" s="167"/>
      <c r="AT118" s="30" t="s">
        <v>327</v>
      </c>
      <c r="AU118" s="167" t="s">
        <v>1759</v>
      </c>
      <c r="AV118" s="167"/>
      <c r="AW118" s="170">
        <v>42065</v>
      </c>
      <c r="AX118" s="170">
        <v>42310</v>
      </c>
      <c r="AY118" s="170" t="s">
        <v>149</v>
      </c>
      <c r="AZ118" s="170">
        <v>42037</v>
      </c>
      <c r="BA118" s="170">
        <v>42471</v>
      </c>
      <c r="BB118" s="170"/>
      <c r="BC118" s="171" t="s">
        <v>1760</v>
      </c>
      <c r="BD118" s="170">
        <v>42947</v>
      </c>
      <c r="BE118" s="170" t="s">
        <v>149</v>
      </c>
      <c r="BF118" s="170">
        <v>43164</v>
      </c>
      <c r="BG118" s="170" t="s">
        <v>149</v>
      </c>
      <c r="BH118" s="169"/>
      <c r="BI118" s="169"/>
      <c r="BJ118" s="169"/>
      <c r="BK118" s="172">
        <v>44957</v>
      </c>
      <c r="BL118" s="167" t="s">
        <v>17</v>
      </c>
      <c r="BM118" s="261">
        <f t="shared" si="29"/>
        <v>95</v>
      </c>
      <c r="BN118" s="167">
        <f>DATEDIF(AX118,BK118, "M")+1</f>
        <v>87</v>
      </c>
      <c r="BO118" s="261" t="s">
        <v>1761</v>
      </c>
      <c r="BP118" s="167">
        <v>0</v>
      </c>
      <c r="BQ118" s="167">
        <v>25</v>
      </c>
      <c r="BR118" s="167">
        <v>0</v>
      </c>
      <c r="BS118" s="167">
        <v>3</v>
      </c>
      <c r="BT118" s="167">
        <v>1</v>
      </c>
      <c r="BU118" s="167">
        <v>1</v>
      </c>
      <c r="BV118" s="167">
        <v>1</v>
      </c>
      <c r="BW118" s="167" t="s">
        <v>162</v>
      </c>
      <c r="BX118" s="167">
        <v>0</v>
      </c>
      <c r="BY118" s="167"/>
      <c r="BZ118" s="173"/>
      <c r="CA118" s="173"/>
      <c r="CB118" s="167"/>
      <c r="CC118" s="167" t="s">
        <v>162</v>
      </c>
      <c r="CD118" s="167"/>
      <c r="CE118" s="167"/>
      <c r="CF118" s="411">
        <v>2</v>
      </c>
      <c r="CG118" s="167">
        <v>3</v>
      </c>
      <c r="CH118" s="167"/>
      <c r="CI118" s="167" t="s">
        <v>814</v>
      </c>
    </row>
    <row r="119" spans="1:100" ht="25" hidden="1" customHeight="1" x14ac:dyDescent="0.35">
      <c r="A119" s="97">
        <v>119</v>
      </c>
      <c r="B119" s="97" t="s">
        <v>1762</v>
      </c>
      <c r="C119" s="97" t="s">
        <v>1763</v>
      </c>
      <c r="D119" s="97" t="s">
        <v>1580</v>
      </c>
      <c r="E119" s="97" t="s">
        <v>1764</v>
      </c>
      <c r="F119" s="97" t="s">
        <v>24</v>
      </c>
      <c r="G119" s="97">
        <v>5</v>
      </c>
      <c r="H119" s="97" t="s">
        <v>57</v>
      </c>
      <c r="I119" s="97" t="s">
        <v>33</v>
      </c>
      <c r="J119" s="97" t="s">
        <v>1107</v>
      </c>
      <c r="K119" s="97" t="s">
        <v>1765</v>
      </c>
      <c r="L119" s="97" t="s">
        <v>33</v>
      </c>
      <c r="M119" s="97" t="s">
        <v>149</v>
      </c>
      <c r="N119" s="97"/>
      <c r="O119" s="269" t="s">
        <v>167</v>
      </c>
      <c r="P119" s="270" t="s">
        <v>167</v>
      </c>
      <c r="Q119" s="97"/>
      <c r="R119" s="97" t="s">
        <v>1766</v>
      </c>
      <c r="S119" s="97" t="s">
        <v>1767</v>
      </c>
      <c r="T119" s="371" t="s">
        <v>1768</v>
      </c>
      <c r="U119" s="98" t="s">
        <v>167</v>
      </c>
      <c r="V119" s="98"/>
      <c r="W119" s="179" t="s">
        <v>1769</v>
      </c>
      <c r="X119" s="179" t="s">
        <v>178</v>
      </c>
      <c r="Y119" s="179" t="s">
        <v>162</v>
      </c>
      <c r="Z119" s="179" t="s">
        <v>157</v>
      </c>
      <c r="AA119" s="97">
        <v>15</v>
      </c>
      <c r="AB119" s="98">
        <v>42064</v>
      </c>
      <c r="AC119" s="303">
        <v>42064</v>
      </c>
      <c r="AD119" s="98">
        <v>43930</v>
      </c>
      <c r="AE119" s="50" t="s">
        <v>1770</v>
      </c>
      <c r="AF119" s="50" t="s">
        <v>1771</v>
      </c>
      <c r="AG119" s="50" t="s">
        <v>1772</v>
      </c>
      <c r="AH119" s="97">
        <f t="shared" si="23"/>
        <v>3</v>
      </c>
      <c r="AI119" s="179" t="s">
        <v>160</v>
      </c>
      <c r="AJ119" s="179" t="s">
        <v>160</v>
      </c>
      <c r="AK119" s="179" t="s">
        <v>160</v>
      </c>
      <c r="AL119" s="179" t="s">
        <v>149</v>
      </c>
      <c r="AM119" s="179" t="s">
        <v>162</v>
      </c>
      <c r="AN119" s="179" t="s">
        <v>162</v>
      </c>
      <c r="AO119" s="179"/>
      <c r="AP119" s="179" t="s">
        <v>202</v>
      </c>
      <c r="AQ119" s="179" t="s">
        <v>202</v>
      </c>
      <c r="AR119" s="179"/>
      <c r="AS119" s="179"/>
      <c r="AT119" s="455" t="s">
        <v>584</v>
      </c>
      <c r="AU119" s="97"/>
      <c r="AV119" s="97" t="s">
        <v>162</v>
      </c>
      <c r="AW119" s="99">
        <v>42065</v>
      </c>
      <c r="AX119" s="99">
        <v>42310</v>
      </c>
      <c r="AY119" s="99" t="s">
        <v>149</v>
      </c>
      <c r="AZ119" s="99"/>
      <c r="BA119" s="99"/>
      <c r="BB119" s="99"/>
      <c r="BC119" s="100"/>
      <c r="BD119" s="99" t="s">
        <v>726</v>
      </c>
      <c r="BE119" s="99" t="s">
        <v>162</v>
      </c>
      <c r="BF119" s="99" t="s">
        <v>726</v>
      </c>
      <c r="BG119" s="99" t="s">
        <v>162</v>
      </c>
      <c r="BH119" s="98"/>
      <c r="BI119" s="98"/>
      <c r="BJ119" s="98"/>
      <c r="BK119" s="98"/>
      <c r="BL119" s="97" t="s">
        <v>19</v>
      </c>
      <c r="BM119" s="97" t="s">
        <v>19</v>
      </c>
      <c r="BN119" s="97"/>
      <c r="BO119" s="97"/>
      <c r="BP119" s="97"/>
      <c r="BQ119" s="97">
        <v>2</v>
      </c>
      <c r="BR119" s="97">
        <v>0</v>
      </c>
      <c r="BS119" s="97">
        <v>0</v>
      </c>
      <c r="BT119" s="97">
        <v>0</v>
      </c>
      <c r="BU119" s="97">
        <v>0</v>
      </c>
      <c r="BV119" s="97">
        <v>0</v>
      </c>
      <c r="BW119" s="97" t="s">
        <v>162</v>
      </c>
      <c r="BX119" s="97">
        <v>0</v>
      </c>
      <c r="BY119" s="97"/>
      <c r="BZ119" s="101"/>
      <c r="CA119" s="101"/>
      <c r="CB119" s="97"/>
      <c r="CC119" s="97" t="s">
        <v>162</v>
      </c>
      <c r="CD119" s="97"/>
      <c r="CE119" s="97"/>
      <c r="CF119" s="119" t="s">
        <v>167</v>
      </c>
      <c r="CG119" s="97" t="s">
        <v>167</v>
      </c>
      <c r="CH119" s="97"/>
      <c r="CI119" s="97" t="s">
        <v>814</v>
      </c>
    </row>
    <row r="120" spans="1:100" ht="25" hidden="1" customHeight="1" x14ac:dyDescent="0.35">
      <c r="A120" s="97">
        <v>120</v>
      </c>
      <c r="B120" s="97" t="s">
        <v>1773</v>
      </c>
      <c r="C120" s="97" t="s">
        <v>1774</v>
      </c>
      <c r="D120" s="97"/>
      <c r="E120" s="97" t="s">
        <v>1775</v>
      </c>
      <c r="F120" s="97" t="s">
        <v>24</v>
      </c>
      <c r="G120" s="97">
        <v>5</v>
      </c>
      <c r="H120" s="97" t="s">
        <v>50</v>
      </c>
      <c r="I120" s="97" t="s">
        <v>44</v>
      </c>
      <c r="J120" s="97"/>
      <c r="K120" s="97"/>
      <c r="L120" s="97" t="s">
        <v>42</v>
      </c>
      <c r="M120" s="97" t="s">
        <v>149</v>
      </c>
      <c r="N120" s="97" t="s">
        <v>167</v>
      </c>
      <c r="O120" s="97" t="s">
        <v>167</v>
      </c>
      <c r="P120" s="97" t="s">
        <v>167</v>
      </c>
      <c r="Q120" s="97" t="s">
        <v>167</v>
      </c>
      <c r="R120" s="97"/>
      <c r="S120" s="97"/>
      <c r="T120" s="371"/>
      <c r="U120" s="98"/>
      <c r="V120" s="98"/>
      <c r="W120" s="179"/>
      <c r="X120" s="179"/>
      <c r="Y120" s="179"/>
      <c r="Z120" s="179"/>
      <c r="AA120" s="97"/>
      <c r="AB120" s="98"/>
      <c r="AC120" s="303">
        <v>42064</v>
      </c>
      <c r="AD120" s="98">
        <v>43100</v>
      </c>
      <c r="AE120" s="98"/>
      <c r="AF120" s="98"/>
      <c r="AG120" s="98"/>
      <c r="AH120" s="97">
        <f t="shared" si="23"/>
        <v>0</v>
      </c>
      <c r="AI120" s="98"/>
      <c r="AJ120" s="98"/>
      <c r="AK120" s="98"/>
      <c r="AL120" s="98"/>
      <c r="AM120" s="98"/>
      <c r="AN120" s="98"/>
      <c r="AO120" s="98"/>
      <c r="AP120" s="98"/>
      <c r="AQ120" s="98"/>
      <c r="AR120" s="98"/>
      <c r="AS120" s="98"/>
      <c r="AT120" s="437" t="s">
        <v>192</v>
      </c>
      <c r="AU120" s="97"/>
      <c r="AV120" s="98">
        <v>42921</v>
      </c>
      <c r="AW120" s="99">
        <v>42065</v>
      </c>
      <c r="AX120" s="99"/>
      <c r="AY120" s="99"/>
      <c r="AZ120" s="99"/>
      <c r="BA120" s="99"/>
      <c r="BB120" s="99"/>
      <c r="BC120" s="100"/>
      <c r="BD120" s="99"/>
      <c r="BE120" s="99"/>
      <c r="BF120" s="99"/>
      <c r="BG120" s="99"/>
      <c r="BH120" s="98"/>
      <c r="BI120" s="98"/>
      <c r="BJ120" s="98"/>
      <c r="BK120" s="98"/>
      <c r="BL120" s="97" t="s">
        <v>19</v>
      </c>
      <c r="BM120" s="235" t="s">
        <v>19</v>
      </c>
      <c r="BN120" s="235"/>
      <c r="BO120" s="97"/>
      <c r="BP120" s="97"/>
      <c r="BQ120" s="97"/>
      <c r="BR120" s="97"/>
      <c r="BS120" s="97"/>
      <c r="BT120" s="97"/>
      <c r="BU120" s="97"/>
      <c r="BV120" s="97"/>
      <c r="BW120" s="97" t="s">
        <v>162</v>
      </c>
      <c r="BX120" s="97"/>
      <c r="BY120" s="97"/>
      <c r="BZ120" s="101"/>
      <c r="CA120" s="101"/>
      <c r="CB120" s="97"/>
      <c r="CC120" s="97"/>
      <c r="CD120" s="97"/>
      <c r="CE120" s="97"/>
      <c r="CF120" s="119"/>
      <c r="CG120" s="97"/>
      <c r="CH120" s="97"/>
      <c r="CI120" s="97" t="s">
        <v>814</v>
      </c>
    </row>
    <row r="121" spans="1:100" ht="25" hidden="1" customHeight="1" x14ac:dyDescent="0.35">
      <c r="A121" s="97">
        <v>121</v>
      </c>
      <c r="B121" s="97" t="s">
        <v>1776</v>
      </c>
      <c r="C121" s="97" t="s">
        <v>1777</v>
      </c>
      <c r="D121" s="97" t="s">
        <v>1778</v>
      </c>
      <c r="E121" s="97" t="s">
        <v>1779</v>
      </c>
      <c r="F121" s="97" t="s">
        <v>24</v>
      </c>
      <c r="G121" s="97">
        <v>5</v>
      </c>
      <c r="H121" s="97" t="s">
        <v>56</v>
      </c>
      <c r="I121" s="97" t="s">
        <v>39</v>
      </c>
      <c r="J121" s="97"/>
      <c r="K121" s="97"/>
      <c r="L121" s="97" t="s">
        <v>39</v>
      </c>
      <c r="M121" s="97" t="s">
        <v>149</v>
      </c>
      <c r="N121" s="97" t="s">
        <v>167</v>
      </c>
      <c r="O121" s="97" t="s">
        <v>167</v>
      </c>
      <c r="P121" s="97" t="s">
        <v>167</v>
      </c>
      <c r="Q121" s="97" t="s">
        <v>167</v>
      </c>
      <c r="R121" s="97"/>
      <c r="S121" s="97"/>
      <c r="T121" s="371"/>
      <c r="U121" s="98"/>
      <c r="V121" s="98"/>
      <c r="W121" s="179"/>
      <c r="X121" s="179"/>
      <c r="Y121" s="179"/>
      <c r="Z121" s="179"/>
      <c r="AA121" s="97"/>
      <c r="AB121" s="98"/>
      <c r="AC121" s="303">
        <v>42064</v>
      </c>
      <c r="AD121" s="98">
        <v>43342</v>
      </c>
      <c r="AE121" s="98"/>
      <c r="AF121" s="98"/>
      <c r="AG121" s="98"/>
      <c r="AH121" s="97">
        <f t="shared" si="23"/>
        <v>0</v>
      </c>
      <c r="AI121" s="98"/>
      <c r="AJ121" s="98"/>
      <c r="AK121" s="98"/>
      <c r="AL121" s="98"/>
      <c r="AM121" s="98"/>
      <c r="AN121" s="98"/>
      <c r="AO121" s="98"/>
      <c r="AP121" s="98"/>
      <c r="AQ121" s="98"/>
      <c r="AR121" s="98"/>
      <c r="AS121" s="98"/>
      <c r="AT121" s="437" t="s">
        <v>192</v>
      </c>
      <c r="AU121" s="97"/>
      <c r="AV121" s="98"/>
      <c r="AW121" s="99">
        <v>42065</v>
      </c>
      <c r="AX121" s="99"/>
      <c r="AY121" s="99"/>
      <c r="AZ121" s="99"/>
      <c r="BA121" s="99"/>
      <c r="BB121" s="99"/>
      <c r="BC121" s="100"/>
      <c r="BD121" s="99"/>
      <c r="BE121" s="99"/>
      <c r="BF121" s="99"/>
      <c r="BG121" s="99"/>
      <c r="BH121" s="98"/>
      <c r="BI121" s="98"/>
      <c r="BJ121" s="98"/>
      <c r="BK121" s="98"/>
      <c r="BL121" s="97" t="s">
        <v>19</v>
      </c>
      <c r="BM121" s="235" t="s">
        <v>19</v>
      </c>
      <c r="BN121" s="235"/>
      <c r="BO121" s="97"/>
      <c r="BP121" s="97"/>
      <c r="BQ121" s="97"/>
      <c r="BR121" s="97"/>
      <c r="BS121" s="97"/>
      <c r="BT121" s="97"/>
      <c r="BU121" s="97"/>
      <c r="BV121" s="97"/>
      <c r="BW121" s="97" t="s">
        <v>162</v>
      </c>
      <c r="BX121" s="97"/>
      <c r="BY121" s="97"/>
      <c r="BZ121" s="101"/>
      <c r="CA121" s="101"/>
      <c r="CB121" s="97"/>
      <c r="CC121" s="97"/>
      <c r="CD121" s="97"/>
      <c r="CE121" s="97"/>
      <c r="CF121" s="119"/>
      <c r="CG121" s="97"/>
      <c r="CH121" s="97"/>
      <c r="CI121" s="97" t="s">
        <v>814</v>
      </c>
    </row>
    <row r="122" spans="1:100" ht="25" hidden="1" customHeight="1" x14ac:dyDescent="0.35">
      <c r="A122" s="97">
        <v>122</v>
      </c>
      <c r="B122" s="97" t="s">
        <v>1780</v>
      </c>
      <c r="C122" s="97" t="s">
        <v>1781</v>
      </c>
      <c r="D122" s="97" t="s">
        <v>1782</v>
      </c>
      <c r="E122" s="97" t="s">
        <v>1783</v>
      </c>
      <c r="F122" s="97" t="s">
        <v>25</v>
      </c>
      <c r="G122" s="97">
        <v>5</v>
      </c>
      <c r="H122" s="97" t="s">
        <v>49</v>
      </c>
      <c r="I122" s="97" t="s">
        <v>40</v>
      </c>
      <c r="J122" s="97"/>
      <c r="K122" s="97"/>
      <c r="L122" s="97" t="s">
        <v>40</v>
      </c>
      <c r="M122" s="97" t="s">
        <v>149</v>
      </c>
      <c r="N122" s="97" t="s">
        <v>167</v>
      </c>
      <c r="O122" s="97" t="s">
        <v>167</v>
      </c>
      <c r="P122" s="97" t="s">
        <v>167</v>
      </c>
      <c r="Q122" s="97" t="s">
        <v>167</v>
      </c>
      <c r="R122" s="97"/>
      <c r="S122" s="97"/>
      <c r="T122" s="371"/>
      <c r="U122" s="98"/>
      <c r="V122" s="98"/>
      <c r="W122" s="179"/>
      <c r="X122" s="179"/>
      <c r="Y122" s="179"/>
      <c r="Z122" s="179"/>
      <c r="AA122" s="97"/>
      <c r="AB122" s="98"/>
      <c r="AC122" s="303">
        <v>42064</v>
      </c>
      <c r="AD122" s="98">
        <v>43342</v>
      </c>
      <c r="AE122" s="98"/>
      <c r="AF122" s="98"/>
      <c r="AG122" s="98"/>
      <c r="AH122" s="97">
        <f t="shared" si="23"/>
        <v>0</v>
      </c>
      <c r="AI122" s="98"/>
      <c r="AJ122" s="98"/>
      <c r="AK122" s="98"/>
      <c r="AL122" s="98"/>
      <c r="AM122" s="98"/>
      <c r="AN122" s="98"/>
      <c r="AO122" s="98"/>
      <c r="AP122" s="98"/>
      <c r="AQ122" s="98"/>
      <c r="AR122" s="98"/>
      <c r="AS122" s="98"/>
      <c r="AT122" s="437" t="s">
        <v>192</v>
      </c>
      <c r="AU122" s="97"/>
      <c r="AV122" s="98">
        <v>42921</v>
      </c>
      <c r="AW122" s="99">
        <v>42065</v>
      </c>
      <c r="AX122" s="99"/>
      <c r="AY122" s="99"/>
      <c r="AZ122" s="99"/>
      <c r="BA122" s="99"/>
      <c r="BB122" s="99"/>
      <c r="BC122" s="100"/>
      <c r="BD122" s="99"/>
      <c r="BE122" s="99"/>
      <c r="BF122" s="99"/>
      <c r="BG122" s="99"/>
      <c r="BH122" s="98"/>
      <c r="BI122" s="98"/>
      <c r="BJ122" s="98"/>
      <c r="BK122" s="98"/>
      <c r="BL122" s="121" t="s">
        <v>19</v>
      </c>
      <c r="BM122" s="235" t="s">
        <v>19</v>
      </c>
      <c r="BN122" s="235"/>
      <c r="BO122" s="97"/>
      <c r="BP122" s="97"/>
      <c r="BQ122" s="97"/>
      <c r="BR122" s="97"/>
      <c r="BS122" s="97"/>
      <c r="BT122" s="97"/>
      <c r="BU122" s="97"/>
      <c r="BV122" s="97"/>
      <c r="BW122" s="97" t="s">
        <v>162</v>
      </c>
      <c r="BX122" s="97"/>
      <c r="BY122" s="97"/>
      <c r="BZ122" s="101"/>
      <c r="CA122" s="101"/>
      <c r="CB122" s="97"/>
      <c r="CC122" s="97"/>
      <c r="CD122" s="97"/>
      <c r="CE122" s="97"/>
      <c r="CF122" s="119"/>
      <c r="CG122" s="97"/>
      <c r="CH122" s="97"/>
      <c r="CI122" s="97" t="s">
        <v>814</v>
      </c>
    </row>
    <row r="123" spans="1:100" ht="25" hidden="1" customHeight="1" x14ac:dyDescent="0.35">
      <c r="A123" s="180">
        <v>123</v>
      </c>
      <c r="B123" s="180" t="s">
        <v>1784</v>
      </c>
      <c r="C123" s="180" t="s">
        <v>1785</v>
      </c>
      <c r="D123" s="180" t="s">
        <v>1786</v>
      </c>
      <c r="E123" s="180" t="s">
        <v>1787</v>
      </c>
      <c r="F123" s="180" t="s">
        <v>25</v>
      </c>
      <c r="G123" s="180">
        <v>6</v>
      </c>
      <c r="H123" s="180" t="s">
        <v>49</v>
      </c>
      <c r="I123" s="180" t="s">
        <v>36</v>
      </c>
      <c r="J123" s="180" t="s">
        <v>606</v>
      </c>
      <c r="K123" s="180" t="s">
        <v>1788</v>
      </c>
      <c r="L123" s="180" t="s">
        <v>43</v>
      </c>
      <c r="M123" s="180" t="s">
        <v>162</v>
      </c>
      <c r="N123" s="180">
        <v>1617548</v>
      </c>
      <c r="O123" s="271" t="s">
        <v>321</v>
      </c>
      <c r="P123" s="272" t="s">
        <v>321</v>
      </c>
      <c r="Q123" s="180" t="s">
        <v>321</v>
      </c>
      <c r="R123" s="180" t="s">
        <v>1789</v>
      </c>
      <c r="S123" s="180" t="s">
        <v>1790</v>
      </c>
      <c r="T123" s="380" t="s">
        <v>1791</v>
      </c>
      <c r="U123" s="181" t="s">
        <v>1792</v>
      </c>
      <c r="V123" s="181">
        <v>28260</v>
      </c>
      <c r="W123" s="187" t="s">
        <v>1793</v>
      </c>
      <c r="X123" s="187" t="s">
        <v>178</v>
      </c>
      <c r="Y123" s="187" t="s">
        <v>162</v>
      </c>
      <c r="Z123" s="187" t="s">
        <v>157</v>
      </c>
      <c r="AA123" s="180">
        <v>8</v>
      </c>
      <c r="AB123" s="181">
        <v>42816</v>
      </c>
      <c r="AC123" s="310">
        <v>42430</v>
      </c>
      <c r="AD123" s="181"/>
      <c r="AE123" s="180" t="s">
        <v>614</v>
      </c>
      <c r="AF123" s="180" t="s">
        <v>1794</v>
      </c>
      <c r="AG123" s="180"/>
      <c r="AH123" s="180">
        <f t="shared" si="23"/>
        <v>2</v>
      </c>
      <c r="AI123" s="187" t="s">
        <v>160</v>
      </c>
      <c r="AJ123" s="180" t="s">
        <v>161</v>
      </c>
      <c r="AK123" s="180"/>
      <c r="AL123" s="180" t="s">
        <v>149</v>
      </c>
      <c r="AM123" s="180" t="s">
        <v>149</v>
      </c>
      <c r="AN123" s="180"/>
      <c r="AO123" s="180" t="s">
        <v>181</v>
      </c>
      <c r="AP123" s="180" t="s">
        <v>1272</v>
      </c>
      <c r="AQ123" s="180" t="s">
        <v>1795</v>
      </c>
      <c r="AR123" s="180" t="s">
        <v>149</v>
      </c>
      <c r="AS123" s="180"/>
      <c r="AT123" s="36" t="s">
        <v>36</v>
      </c>
      <c r="AU123" s="180" t="s">
        <v>1796</v>
      </c>
      <c r="AV123" s="181"/>
      <c r="AW123" s="182">
        <v>42428</v>
      </c>
      <c r="AX123" s="182">
        <v>42681</v>
      </c>
      <c r="AY123" s="182" t="s">
        <v>149</v>
      </c>
      <c r="AZ123" s="182">
        <v>43005</v>
      </c>
      <c r="BA123" s="182">
        <v>43063</v>
      </c>
      <c r="BB123" s="182"/>
      <c r="BC123" s="183" t="s">
        <v>1793</v>
      </c>
      <c r="BD123" s="182">
        <v>43309</v>
      </c>
      <c r="BE123" s="182" t="s">
        <v>149</v>
      </c>
      <c r="BF123" s="182">
        <v>43528</v>
      </c>
      <c r="BG123" s="182" t="s">
        <v>149</v>
      </c>
      <c r="BH123" s="181"/>
      <c r="BI123" s="181"/>
      <c r="BJ123" s="181"/>
      <c r="BK123" s="184">
        <v>44461</v>
      </c>
      <c r="BL123" s="180" t="s">
        <v>17</v>
      </c>
      <c r="BM123" s="186">
        <f>DATEDIF(AW123,BK123, "M")+1</f>
        <v>67</v>
      </c>
      <c r="BN123" s="180">
        <f t="shared" ref="BN123:BN124" si="30">DATEDIF(AX123,BK123, "M")+1</f>
        <v>59</v>
      </c>
      <c r="BO123" s="180" t="s">
        <v>1793</v>
      </c>
      <c r="BP123" s="180">
        <v>6</v>
      </c>
      <c r="BQ123" s="180">
        <v>13</v>
      </c>
      <c r="BR123" s="180">
        <v>3</v>
      </c>
      <c r="BS123" s="180">
        <v>0</v>
      </c>
      <c r="BT123" s="180">
        <v>0</v>
      </c>
      <c r="BU123" s="180">
        <v>0</v>
      </c>
      <c r="BV123" s="180">
        <v>0</v>
      </c>
      <c r="BW123" s="180" t="s">
        <v>162</v>
      </c>
      <c r="BX123" s="180">
        <v>0</v>
      </c>
      <c r="BY123" s="180"/>
      <c r="BZ123" s="185"/>
      <c r="CA123" s="185"/>
      <c r="CB123" s="180"/>
      <c r="CC123" s="180" t="s">
        <v>162</v>
      </c>
      <c r="CD123" s="180"/>
      <c r="CE123" s="180"/>
      <c r="CF123" s="412">
        <v>0</v>
      </c>
      <c r="CG123" s="180">
        <v>0</v>
      </c>
      <c r="CH123" s="180">
        <v>2</v>
      </c>
      <c r="CI123" s="180" t="s">
        <v>814</v>
      </c>
    </row>
    <row r="124" spans="1:100" ht="25" hidden="1" customHeight="1" x14ac:dyDescent="0.35">
      <c r="A124" s="180">
        <v>124</v>
      </c>
      <c r="B124" s="180" t="s">
        <v>1797</v>
      </c>
      <c r="C124" s="180" t="s">
        <v>1798</v>
      </c>
      <c r="D124" s="180" t="s">
        <v>1799</v>
      </c>
      <c r="E124" s="180" t="s">
        <v>1800</v>
      </c>
      <c r="F124" s="180" t="s">
        <v>25</v>
      </c>
      <c r="G124" s="180">
        <v>6</v>
      </c>
      <c r="H124" s="180" t="s">
        <v>49</v>
      </c>
      <c r="I124" s="180" t="s">
        <v>40</v>
      </c>
      <c r="J124" s="180" t="s">
        <v>1801</v>
      </c>
      <c r="K124" s="180" t="s">
        <v>1802</v>
      </c>
      <c r="L124" s="180" t="s">
        <v>40</v>
      </c>
      <c r="M124" s="180" t="s">
        <v>149</v>
      </c>
      <c r="N124" s="180" t="s">
        <v>1803</v>
      </c>
      <c r="O124" s="271" t="s">
        <v>150</v>
      </c>
      <c r="P124" s="272" t="s">
        <v>150</v>
      </c>
      <c r="Q124" s="180" t="s">
        <v>150</v>
      </c>
      <c r="R124" s="180" t="s">
        <v>1804</v>
      </c>
      <c r="S124" s="180" t="s">
        <v>1805</v>
      </c>
      <c r="T124" s="380" t="s">
        <v>1806</v>
      </c>
      <c r="U124" s="181" t="s">
        <v>1807</v>
      </c>
      <c r="V124" s="181">
        <v>30764</v>
      </c>
      <c r="W124" s="187" t="s">
        <v>1808</v>
      </c>
      <c r="X124" s="187" t="s">
        <v>178</v>
      </c>
      <c r="Y124" s="187" t="s">
        <v>162</v>
      </c>
      <c r="Z124" s="187" t="s">
        <v>157</v>
      </c>
      <c r="AA124" s="180">
        <v>34.5</v>
      </c>
      <c r="AB124" s="181">
        <v>42704</v>
      </c>
      <c r="AC124" s="310">
        <v>42430</v>
      </c>
      <c r="AD124" s="181"/>
      <c r="AE124" s="274" t="s">
        <v>1809</v>
      </c>
      <c r="AF124" s="180" t="s">
        <v>1810</v>
      </c>
      <c r="AG124" s="180"/>
      <c r="AH124" s="180">
        <f t="shared" si="23"/>
        <v>2</v>
      </c>
      <c r="AI124" s="187" t="s">
        <v>160</v>
      </c>
      <c r="AJ124" s="180"/>
      <c r="AK124" s="180"/>
      <c r="AL124" s="180" t="s">
        <v>149</v>
      </c>
      <c r="AM124" s="180"/>
      <c r="AN124" s="180"/>
      <c r="AO124" s="180" t="s">
        <v>163</v>
      </c>
      <c r="AP124" s="180" t="s">
        <v>1191</v>
      </c>
      <c r="AQ124" s="180" t="s">
        <v>1191</v>
      </c>
      <c r="AR124" s="180"/>
      <c r="AS124" s="180"/>
      <c r="AT124" s="36" t="s">
        <v>419</v>
      </c>
      <c r="AU124" s="180" t="s">
        <v>1811</v>
      </c>
      <c r="AV124" s="181"/>
      <c r="AW124" s="182">
        <v>42428</v>
      </c>
      <c r="AX124" s="182">
        <v>42681</v>
      </c>
      <c r="AY124" s="182" t="s">
        <v>149</v>
      </c>
      <c r="AZ124" s="182"/>
      <c r="BA124" s="182"/>
      <c r="BB124" s="182"/>
      <c r="BC124" s="183" t="s">
        <v>1812</v>
      </c>
      <c r="BD124" s="182">
        <v>43309</v>
      </c>
      <c r="BE124" s="182" t="s">
        <v>149</v>
      </c>
      <c r="BF124" s="182">
        <v>43528</v>
      </c>
      <c r="BG124" s="182" t="s">
        <v>149</v>
      </c>
      <c r="BH124" s="181"/>
      <c r="BI124" s="181"/>
      <c r="BJ124" s="181"/>
      <c r="BK124" s="184">
        <v>44069</v>
      </c>
      <c r="BL124" s="180" t="s">
        <v>17</v>
      </c>
      <c r="BM124" s="186">
        <f>DATEDIF(AW124,BK124, "M")+1</f>
        <v>54</v>
      </c>
      <c r="BN124" s="180">
        <f t="shared" si="30"/>
        <v>46</v>
      </c>
      <c r="BO124" s="187" t="s">
        <v>1813</v>
      </c>
      <c r="BP124" s="180">
        <v>0</v>
      </c>
      <c r="BQ124" s="180">
        <v>1</v>
      </c>
      <c r="BR124" s="180">
        <v>1</v>
      </c>
      <c r="BS124" s="180">
        <v>0</v>
      </c>
      <c r="BT124" s="180">
        <v>0</v>
      </c>
      <c r="BU124" s="180">
        <v>0</v>
      </c>
      <c r="BV124" s="180">
        <v>0</v>
      </c>
      <c r="BW124" s="180" t="s">
        <v>162</v>
      </c>
      <c r="BX124" s="180">
        <v>0</v>
      </c>
      <c r="BY124" s="180"/>
      <c r="BZ124" s="185">
        <v>43941</v>
      </c>
      <c r="CA124" s="185">
        <v>43993</v>
      </c>
      <c r="CB124" s="180">
        <v>2</v>
      </c>
      <c r="CC124" s="180" t="s">
        <v>162</v>
      </c>
      <c r="CD124" s="180"/>
      <c r="CE124" s="180"/>
      <c r="CF124" s="412">
        <v>1</v>
      </c>
      <c r="CG124" s="180">
        <v>1</v>
      </c>
      <c r="CH124" s="180"/>
      <c r="CI124" s="180" t="s">
        <v>814</v>
      </c>
    </row>
    <row r="125" spans="1:100" ht="25" hidden="1" customHeight="1" x14ac:dyDescent="0.35">
      <c r="A125" s="180">
        <v>125</v>
      </c>
      <c r="B125" s="180" t="s">
        <v>1814</v>
      </c>
      <c r="C125" s="180" t="s">
        <v>1815</v>
      </c>
      <c r="D125" s="180" t="s">
        <v>1816</v>
      </c>
      <c r="E125" s="180" t="s">
        <v>1817</v>
      </c>
      <c r="F125" s="180" t="s">
        <v>25</v>
      </c>
      <c r="G125" s="180">
        <v>6</v>
      </c>
      <c r="H125" s="180" t="s">
        <v>50</v>
      </c>
      <c r="I125" s="180" t="s">
        <v>44</v>
      </c>
      <c r="J125" s="180" t="s">
        <v>1429</v>
      </c>
      <c r="K125" s="180" t="s">
        <v>1818</v>
      </c>
      <c r="L125" s="180" t="s">
        <v>42</v>
      </c>
      <c r="M125" s="180" t="s">
        <v>149</v>
      </c>
      <c r="N125" s="188" t="s">
        <v>1819</v>
      </c>
      <c r="O125" s="271" t="s">
        <v>150</v>
      </c>
      <c r="P125" s="272" t="s">
        <v>150</v>
      </c>
      <c r="Q125" s="180"/>
      <c r="R125" s="180" t="s">
        <v>1820</v>
      </c>
      <c r="S125" s="180" t="s">
        <v>1821</v>
      </c>
      <c r="T125" s="381" t="s">
        <v>1822</v>
      </c>
      <c r="U125" s="181" t="s">
        <v>917</v>
      </c>
      <c r="V125" s="181">
        <v>30609</v>
      </c>
      <c r="W125" s="187" t="s">
        <v>1823</v>
      </c>
      <c r="X125" s="187" t="s">
        <v>155</v>
      </c>
      <c r="Y125" s="187" t="s">
        <v>162</v>
      </c>
      <c r="Z125" s="187" t="s">
        <v>157</v>
      </c>
      <c r="AA125" s="180">
        <v>24</v>
      </c>
      <c r="AB125" s="181">
        <v>42826</v>
      </c>
      <c r="AC125" s="310">
        <v>42430</v>
      </c>
      <c r="AD125" s="181"/>
      <c r="AE125" s="274" t="s">
        <v>1824</v>
      </c>
      <c r="AF125" s="274" t="s">
        <v>1825</v>
      </c>
      <c r="AG125" s="180"/>
      <c r="AH125" s="180">
        <f t="shared" si="23"/>
        <v>2</v>
      </c>
      <c r="AI125" s="187" t="s">
        <v>281</v>
      </c>
      <c r="AJ125" s="187" t="s">
        <v>160</v>
      </c>
      <c r="AK125" s="180"/>
      <c r="AL125" s="180" t="s">
        <v>162</v>
      </c>
      <c r="AM125" s="180" t="s">
        <v>149</v>
      </c>
      <c r="AN125" s="180"/>
      <c r="AO125" s="180" t="s">
        <v>163</v>
      </c>
      <c r="AP125" s="180" t="s">
        <v>202</v>
      </c>
      <c r="AQ125" s="180" t="s">
        <v>202</v>
      </c>
      <c r="AR125" s="180"/>
      <c r="AS125" s="180"/>
      <c r="AT125" s="36" t="s">
        <v>1826</v>
      </c>
      <c r="AU125" s="180" t="s">
        <v>1827</v>
      </c>
      <c r="AV125" s="181"/>
      <c r="AW125" s="182">
        <v>42428</v>
      </c>
      <c r="AX125" s="182">
        <v>42681</v>
      </c>
      <c r="AY125" s="182" t="s">
        <v>149</v>
      </c>
      <c r="AZ125" s="182">
        <v>42978</v>
      </c>
      <c r="BA125" s="182">
        <v>42997</v>
      </c>
      <c r="BB125" s="182">
        <v>43012</v>
      </c>
      <c r="BC125" s="183" t="s">
        <v>1828</v>
      </c>
      <c r="BD125" s="182">
        <v>43309</v>
      </c>
      <c r="BE125" s="182" t="s">
        <v>149</v>
      </c>
      <c r="BF125" s="182">
        <v>43528</v>
      </c>
      <c r="BG125" s="182" t="s">
        <v>149</v>
      </c>
      <c r="BH125" s="181">
        <v>44463</v>
      </c>
      <c r="BI125" s="181"/>
      <c r="BJ125" s="181"/>
      <c r="BK125" s="184"/>
      <c r="BL125" s="189" t="s">
        <v>18</v>
      </c>
      <c r="BM125" s="273"/>
      <c r="BN125" s="180"/>
      <c r="BO125" s="180"/>
      <c r="BP125" s="180"/>
      <c r="BQ125" s="180">
        <v>2</v>
      </c>
      <c r="BR125" s="180">
        <v>0</v>
      </c>
      <c r="BS125" s="180">
        <v>1</v>
      </c>
      <c r="BT125" s="180">
        <v>0</v>
      </c>
      <c r="BU125" s="180">
        <v>0</v>
      </c>
      <c r="BV125" s="180">
        <v>0</v>
      </c>
      <c r="BW125" s="180" t="s">
        <v>162</v>
      </c>
      <c r="BX125" s="180">
        <v>0</v>
      </c>
      <c r="BY125" s="180"/>
      <c r="BZ125" s="185"/>
      <c r="CA125" s="185"/>
      <c r="CB125" s="180"/>
      <c r="CC125" s="180" t="s">
        <v>162</v>
      </c>
      <c r="CD125" s="180"/>
      <c r="CE125" s="180"/>
      <c r="CF125" s="412"/>
      <c r="CG125" s="180"/>
      <c r="CH125" s="180"/>
      <c r="CI125" s="180" t="s">
        <v>1829</v>
      </c>
    </row>
    <row r="126" spans="1:100" ht="25" hidden="1" customHeight="1" x14ac:dyDescent="0.35">
      <c r="A126" s="180">
        <v>126</v>
      </c>
      <c r="B126" s="180" t="s">
        <v>1830</v>
      </c>
      <c r="C126" s="180" t="s">
        <v>1831</v>
      </c>
      <c r="D126" s="180" t="s">
        <v>1832</v>
      </c>
      <c r="E126" s="180" t="s">
        <v>1833</v>
      </c>
      <c r="F126" s="180" t="s">
        <v>25</v>
      </c>
      <c r="G126" s="180">
        <v>6</v>
      </c>
      <c r="H126" s="180" t="s">
        <v>51</v>
      </c>
      <c r="I126" s="180" t="s">
        <v>43</v>
      </c>
      <c r="J126" s="180" t="s">
        <v>362</v>
      </c>
      <c r="K126" s="180" t="s">
        <v>1834</v>
      </c>
      <c r="L126" s="180" t="s">
        <v>43</v>
      </c>
      <c r="M126" s="180" t="s">
        <v>149</v>
      </c>
      <c r="N126" s="180">
        <v>6815541</v>
      </c>
      <c r="O126" s="271" t="s">
        <v>321</v>
      </c>
      <c r="P126" s="272" t="s">
        <v>321</v>
      </c>
      <c r="Q126" s="180" t="s">
        <v>1835</v>
      </c>
      <c r="R126" s="180" t="s">
        <v>1836</v>
      </c>
      <c r="S126" s="190" t="s">
        <v>1837</v>
      </c>
      <c r="T126" s="381" t="s">
        <v>1838</v>
      </c>
      <c r="U126" s="181" t="s">
        <v>1839</v>
      </c>
      <c r="V126" s="181">
        <v>32614</v>
      </c>
      <c r="W126" s="187" t="s">
        <v>1840</v>
      </c>
      <c r="X126" s="187" t="s">
        <v>178</v>
      </c>
      <c r="Y126" s="187" t="s">
        <v>162</v>
      </c>
      <c r="Z126" s="187" t="s">
        <v>157</v>
      </c>
      <c r="AA126" s="180">
        <v>5.5</v>
      </c>
      <c r="AB126" s="181">
        <v>42464</v>
      </c>
      <c r="AC126" s="310">
        <v>42430</v>
      </c>
      <c r="AD126" s="181"/>
      <c r="AE126" s="274" t="s">
        <v>1841</v>
      </c>
      <c r="AF126" s="180"/>
      <c r="AG126" s="180"/>
      <c r="AH126" s="180">
        <f t="shared" si="23"/>
        <v>1</v>
      </c>
      <c r="AI126" s="37" t="s">
        <v>160</v>
      </c>
      <c r="AJ126" s="180"/>
      <c r="AK126" s="180"/>
      <c r="AL126" s="180" t="s">
        <v>162</v>
      </c>
      <c r="AM126" s="180"/>
      <c r="AN126" s="180"/>
      <c r="AO126" s="180" t="s">
        <v>181</v>
      </c>
      <c r="AP126" s="180" t="s">
        <v>1842</v>
      </c>
      <c r="AQ126" s="180" t="s">
        <v>1842</v>
      </c>
      <c r="AR126" s="180" t="s">
        <v>162</v>
      </c>
      <c r="AS126" s="180"/>
      <c r="AT126" s="36" t="s">
        <v>1843</v>
      </c>
      <c r="AU126" s="180" t="s">
        <v>1844</v>
      </c>
      <c r="AV126" s="181"/>
      <c r="AW126" s="182">
        <v>42428</v>
      </c>
      <c r="AX126" s="182">
        <v>42681</v>
      </c>
      <c r="AY126" s="182" t="s">
        <v>149</v>
      </c>
      <c r="AZ126" s="182">
        <v>42753</v>
      </c>
      <c r="BA126" s="182">
        <v>43242</v>
      </c>
      <c r="BB126" s="180"/>
      <c r="BC126" s="183" t="s">
        <v>1845</v>
      </c>
      <c r="BD126" s="182">
        <v>43309</v>
      </c>
      <c r="BE126" s="182" t="s">
        <v>149</v>
      </c>
      <c r="BF126" s="182">
        <v>43528</v>
      </c>
      <c r="BG126" s="182" t="s">
        <v>149</v>
      </c>
      <c r="BH126" s="181"/>
      <c r="BI126" s="181"/>
      <c r="BJ126" s="181"/>
      <c r="BK126" s="184">
        <v>43768</v>
      </c>
      <c r="BL126" s="180" t="s">
        <v>17</v>
      </c>
      <c r="BM126" s="186">
        <f>DATEDIF(AW126,BK126, "M")+1</f>
        <v>45</v>
      </c>
      <c r="BN126" s="180">
        <f>DATEDIF(AX126,BK126, "M")+1</f>
        <v>36</v>
      </c>
      <c r="BO126" s="180"/>
      <c r="BP126" s="180">
        <v>2</v>
      </c>
      <c r="BQ126" s="180">
        <v>14</v>
      </c>
      <c r="BR126" s="180">
        <v>7</v>
      </c>
      <c r="BS126" s="180">
        <v>2</v>
      </c>
      <c r="BT126" s="180">
        <v>3</v>
      </c>
      <c r="BU126" s="180">
        <v>0</v>
      </c>
      <c r="BV126" s="180">
        <v>0</v>
      </c>
      <c r="BW126" s="180" t="s">
        <v>162</v>
      </c>
      <c r="BX126" s="180">
        <v>0</v>
      </c>
      <c r="BY126" s="180"/>
      <c r="BZ126" s="185">
        <v>44896</v>
      </c>
      <c r="CA126" s="185">
        <v>44985</v>
      </c>
      <c r="CB126" s="180">
        <v>3</v>
      </c>
      <c r="CC126" s="180" t="s">
        <v>162</v>
      </c>
      <c r="CD126" s="180"/>
      <c r="CE126" s="180"/>
      <c r="CF126" s="412">
        <v>0</v>
      </c>
      <c r="CG126" s="180">
        <v>0</v>
      </c>
      <c r="CH126" s="180">
        <v>3</v>
      </c>
      <c r="CI126" s="180" t="s">
        <v>814</v>
      </c>
    </row>
    <row r="127" spans="1:100" ht="25" customHeight="1" x14ac:dyDescent="0.35">
      <c r="A127" s="180">
        <v>127</v>
      </c>
      <c r="B127" s="180" t="s">
        <v>1846</v>
      </c>
      <c r="C127" s="180" t="s">
        <v>1847</v>
      </c>
      <c r="D127" s="180"/>
      <c r="E127" s="180" t="s">
        <v>1848</v>
      </c>
      <c r="F127" s="180" t="s">
        <v>24</v>
      </c>
      <c r="G127" s="180">
        <v>6</v>
      </c>
      <c r="H127" s="180" t="s">
        <v>52</v>
      </c>
      <c r="I127" s="180" t="s">
        <v>41</v>
      </c>
      <c r="J127" s="180" t="s">
        <v>606</v>
      </c>
      <c r="K127" s="180" t="s">
        <v>289</v>
      </c>
      <c r="L127" s="180" t="s">
        <v>43</v>
      </c>
      <c r="M127" s="180" t="s">
        <v>149</v>
      </c>
      <c r="N127" s="180">
        <v>1584607</v>
      </c>
      <c r="O127" s="271" t="s">
        <v>150</v>
      </c>
      <c r="P127" s="272" t="s">
        <v>150</v>
      </c>
      <c r="Q127" s="180"/>
      <c r="R127" s="180" t="s">
        <v>1849</v>
      </c>
      <c r="S127" s="180" t="s">
        <v>1850</v>
      </c>
      <c r="T127" s="381" t="s">
        <v>1851</v>
      </c>
      <c r="U127" s="181" t="s">
        <v>822</v>
      </c>
      <c r="V127" s="181">
        <v>28875</v>
      </c>
      <c r="W127" s="187" t="s">
        <v>1852</v>
      </c>
      <c r="X127" s="187" t="s">
        <v>178</v>
      </c>
      <c r="Y127" s="187" t="s">
        <v>162</v>
      </c>
      <c r="Z127" s="187" t="s">
        <v>157</v>
      </c>
      <c r="AA127" s="180">
        <v>31.5</v>
      </c>
      <c r="AB127" s="181">
        <v>42810</v>
      </c>
      <c r="AC127" s="310">
        <v>42430</v>
      </c>
      <c r="AD127" s="181"/>
      <c r="AE127" s="274" t="s">
        <v>1853</v>
      </c>
      <c r="AF127" s="274" t="s">
        <v>1854</v>
      </c>
      <c r="AG127" s="180"/>
      <c r="AH127" s="180">
        <f t="shared" si="23"/>
        <v>2</v>
      </c>
      <c r="AI127" s="37" t="s">
        <v>281</v>
      </c>
      <c r="AJ127" s="180" t="s">
        <v>160</v>
      </c>
      <c r="AK127" s="180"/>
      <c r="AL127" s="180" t="s">
        <v>162</v>
      </c>
      <c r="AM127" s="180" t="s">
        <v>162</v>
      </c>
      <c r="AN127" s="180"/>
      <c r="AO127" s="180" t="s">
        <v>163</v>
      </c>
      <c r="AP127" s="187" t="s">
        <v>180</v>
      </c>
      <c r="AQ127" s="187" t="s">
        <v>202</v>
      </c>
      <c r="AR127" s="187" t="s">
        <v>162</v>
      </c>
      <c r="AS127" s="187"/>
      <c r="AT127" s="36" t="s">
        <v>218</v>
      </c>
      <c r="AU127" s="180" t="s">
        <v>1855</v>
      </c>
      <c r="AV127" s="181"/>
      <c r="AW127" s="182">
        <v>42428</v>
      </c>
      <c r="AX127" s="182">
        <v>42681</v>
      </c>
      <c r="AY127" s="182" t="s">
        <v>149</v>
      </c>
      <c r="AZ127" s="182">
        <v>43433</v>
      </c>
      <c r="BA127" s="182">
        <v>43437</v>
      </c>
      <c r="BB127" s="180"/>
      <c r="BC127" s="183" t="s">
        <v>1856</v>
      </c>
      <c r="BD127" s="344">
        <v>44937</v>
      </c>
      <c r="BE127" s="344" t="s">
        <v>162</v>
      </c>
      <c r="BF127" s="344">
        <v>44431</v>
      </c>
      <c r="BG127" s="342" t="s">
        <v>162</v>
      </c>
      <c r="BH127" s="181"/>
      <c r="BI127" s="181"/>
      <c r="BJ127" s="181"/>
      <c r="BK127" s="184">
        <v>45591</v>
      </c>
      <c r="BL127" s="180" t="s">
        <v>17</v>
      </c>
      <c r="BM127" s="186">
        <f>DATEDIF(AW127,BK127, "M")+1</f>
        <v>104</v>
      </c>
      <c r="BN127" s="180">
        <f>DATEDIF(AX127,BK127, "M")+1</f>
        <v>96</v>
      </c>
      <c r="BO127" s="187" t="s">
        <v>1852</v>
      </c>
      <c r="BP127" s="180">
        <v>1</v>
      </c>
      <c r="BQ127" s="180">
        <v>1</v>
      </c>
      <c r="BR127" s="180">
        <v>0</v>
      </c>
      <c r="BS127" s="180">
        <v>0</v>
      </c>
      <c r="BT127" s="180">
        <v>0</v>
      </c>
      <c r="BU127" s="180">
        <v>0</v>
      </c>
      <c r="BV127" s="180">
        <v>0</v>
      </c>
      <c r="BW127" s="180" t="s">
        <v>162</v>
      </c>
      <c r="BX127" s="180">
        <v>0</v>
      </c>
      <c r="BY127" s="180"/>
      <c r="BZ127" s="185"/>
      <c r="CA127" s="185"/>
      <c r="CB127" s="180"/>
      <c r="CC127" s="180" t="s">
        <v>162</v>
      </c>
      <c r="CD127" s="180"/>
      <c r="CE127" s="180"/>
      <c r="CF127" s="412">
        <v>2</v>
      </c>
      <c r="CG127" s="180">
        <v>4</v>
      </c>
      <c r="CH127" s="180"/>
      <c r="CI127" s="180" t="s">
        <v>1829</v>
      </c>
    </row>
    <row r="128" spans="1:100" ht="25" hidden="1" customHeight="1" x14ac:dyDescent="0.35">
      <c r="A128" s="180">
        <v>128</v>
      </c>
      <c r="B128" s="180" t="s">
        <v>1857</v>
      </c>
      <c r="C128" s="180" t="s">
        <v>1858</v>
      </c>
      <c r="D128" s="180"/>
      <c r="E128" s="180" t="s">
        <v>1859</v>
      </c>
      <c r="F128" s="180" t="s">
        <v>24</v>
      </c>
      <c r="G128" s="180">
        <v>6</v>
      </c>
      <c r="H128" s="180" t="s">
        <v>51</v>
      </c>
      <c r="I128" s="180" t="s">
        <v>30</v>
      </c>
      <c r="J128" s="180" t="s">
        <v>1079</v>
      </c>
      <c r="K128" s="180" t="s">
        <v>564</v>
      </c>
      <c r="L128" s="180" t="s">
        <v>30</v>
      </c>
      <c r="M128" s="180" t="s">
        <v>149</v>
      </c>
      <c r="N128" s="180">
        <v>98769</v>
      </c>
      <c r="O128" s="271" t="s">
        <v>150</v>
      </c>
      <c r="P128" s="272" t="s">
        <v>150</v>
      </c>
      <c r="Q128" s="180" t="s">
        <v>150</v>
      </c>
      <c r="R128" s="180" t="s">
        <v>1860</v>
      </c>
      <c r="S128" s="180" t="s">
        <v>1861</v>
      </c>
      <c r="T128" s="380" t="s">
        <v>1862</v>
      </c>
      <c r="U128" s="181" t="s">
        <v>1863</v>
      </c>
      <c r="V128" s="181">
        <v>29721</v>
      </c>
      <c r="W128" s="187" t="s">
        <v>1864</v>
      </c>
      <c r="X128" s="187" t="s">
        <v>178</v>
      </c>
      <c r="Y128" s="187" t="s">
        <v>162</v>
      </c>
      <c r="Z128" s="187" t="s">
        <v>157</v>
      </c>
      <c r="AA128" s="180">
        <v>5.5</v>
      </c>
      <c r="AB128" s="181">
        <v>42590</v>
      </c>
      <c r="AC128" s="310">
        <v>42430</v>
      </c>
      <c r="AD128" s="181"/>
      <c r="AE128" s="274" t="s">
        <v>1865</v>
      </c>
      <c r="AF128" s="180"/>
      <c r="AG128" s="180"/>
      <c r="AH128" s="180">
        <f t="shared" si="23"/>
        <v>1</v>
      </c>
      <c r="AI128" s="187" t="s">
        <v>160</v>
      </c>
      <c r="AJ128" s="180"/>
      <c r="AK128" s="180"/>
      <c r="AL128" s="180" t="s">
        <v>149</v>
      </c>
      <c r="AM128" s="180"/>
      <c r="AN128" s="180"/>
      <c r="AO128" s="180" t="s">
        <v>163</v>
      </c>
      <c r="AP128" s="187" t="s">
        <v>1866</v>
      </c>
      <c r="AQ128" s="187" t="s">
        <v>249</v>
      </c>
      <c r="AR128" s="187"/>
      <c r="AS128" s="187"/>
      <c r="AT128" s="36" t="s">
        <v>327</v>
      </c>
      <c r="AU128" s="180" t="s">
        <v>1867</v>
      </c>
      <c r="AV128" s="181"/>
      <c r="AW128" s="182">
        <v>42428</v>
      </c>
      <c r="AX128" s="182">
        <v>42681</v>
      </c>
      <c r="AY128" s="182" t="s">
        <v>149</v>
      </c>
      <c r="AZ128" s="182">
        <v>42752</v>
      </c>
      <c r="BA128" s="182">
        <v>42752</v>
      </c>
      <c r="BB128" s="181">
        <v>43116</v>
      </c>
      <c r="BC128" s="183" t="s">
        <v>1868</v>
      </c>
      <c r="BD128" s="182">
        <v>43309</v>
      </c>
      <c r="BE128" s="182" t="s">
        <v>149</v>
      </c>
      <c r="BF128" s="182">
        <v>43528</v>
      </c>
      <c r="BG128" s="182" t="s">
        <v>149</v>
      </c>
      <c r="BH128" s="181"/>
      <c r="BI128" s="181"/>
      <c r="BJ128" s="181"/>
      <c r="BK128" s="184">
        <v>44276</v>
      </c>
      <c r="BL128" s="180" t="s">
        <v>17</v>
      </c>
      <c r="BM128" s="180">
        <f t="shared" ref="BM128" si="31">DATEDIF(AW128,BK128, "M")+1</f>
        <v>61</v>
      </c>
      <c r="BN128" s="180">
        <f t="shared" ref="BN128:BN132" si="32">DATEDIF(AX128,BK128, "M")+1</f>
        <v>53</v>
      </c>
      <c r="BO128" s="180"/>
      <c r="BP128" s="180">
        <v>4</v>
      </c>
      <c r="BQ128" s="180">
        <v>2</v>
      </c>
      <c r="BR128" s="180">
        <v>0</v>
      </c>
      <c r="BS128" s="180">
        <v>0</v>
      </c>
      <c r="BT128" s="180">
        <v>1</v>
      </c>
      <c r="BU128" s="180">
        <v>0</v>
      </c>
      <c r="BV128" s="180">
        <v>0</v>
      </c>
      <c r="BW128" s="180" t="s">
        <v>162</v>
      </c>
      <c r="BX128" s="180">
        <v>0</v>
      </c>
      <c r="BY128" s="180"/>
      <c r="BZ128" s="185">
        <v>43907</v>
      </c>
      <c r="CA128" s="185">
        <v>44242</v>
      </c>
      <c r="CB128" s="180">
        <v>11</v>
      </c>
      <c r="CC128" s="180" t="s">
        <v>162</v>
      </c>
      <c r="CD128" s="180"/>
      <c r="CE128" s="180"/>
      <c r="CF128" s="412">
        <v>2</v>
      </c>
      <c r="CG128" s="180">
        <v>2</v>
      </c>
      <c r="CH128" s="180"/>
      <c r="CI128" s="180" t="s">
        <v>1869</v>
      </c>
    </row>
    <row r="129" spans="1:88" ht="25" hidden="1" customHeight="1" x14ac:dyDescent="0.35">
      <c r="A129" s="180">
        <v>129</v>
      </c>
      <c r="B129" s="180" t="s">
        <v>1870</v>
      </c>
      <c r="C129" s="180" t="s">
        <v>1871</v>
      </c>
      <c r="D129" s="180" t="s">
        <v>1872</v>
      </c>
      <c r="E129" s="180" t="s">
        <v>1873</v>
      </c>
      <c r="F129" s="180" t="s">
        <v>25</v>
      </c>
      <c r="G129" s="180">
        <v>6</v>
      </c>
      <c r="H129" s="180" t="s">
        <v>55</v>
      </c>
      <c r="I129" s="180" t="s">
        <v>43</v>
      </c>
      <c r="J129" s="180" t="s">
        <v>1874</v>
      </c>
      <c r="K129" s="180" t="s">
        <v>1875</v>
      </c>
      <c r="L129" s="180" t="s">
        <v>43</v>
      </c>
      <c r="M129" s="180" t="s">
        <v>149</v>
      </c>
      <c r="N129" s="275" t="s">
        <v>1876</v>
      </c>
      <c r="O129" s="276"/>
      <c r="P129" s="277" t="s">
        <v>150</v>
      </c>
      <c r="Q129" s="180" t="s">
        <v>150</v>
      </c>
      <c r="R129" s="422" t="s">
        <v>1877</v>
      </c>
      <c r="S129" s="422" t="s">
        <v>1878</v>
      </c>
      <c r="T129" s="381" t="s">
        <v>1879</v>
      </c>
      <c r="U129" s="181" t="s">
        <v>1880</v>
      </c>
      <c r="V129" s="181">
        <v>29976</v>
      </c>
      <c r="W129" s="187" t="s">
        <v>1881</v>
      </c>
      <c r="X129" s="187" t="s">
        <v>178</v>
      </c>
      <c r="Y129" s="187" t="s">
        <v>162</v>
      </c>
      <c r="Z129" s="187" t="s">
        <v>157</v>
      </c>
      <c r="AA129" s="180">
        <v>13.5</v>
      </c>
      <c r="AB129" s="181">
        <v>42036</v>
      </c>
      <c r="AC129" s="310">
        <v>42430</v>
      </c>
      <c r="AD129" s="181"/>
      <c r="AE129" s="37" t="s">
        <v>1882</v>
      </c>
      <c r="AF129" s="278"/>
      <c r="AG129" s="278"/>
      <c r="AH129" s="180">
        <f t="shared" si="23"/>
        <v>1</v>
      </c>
      <c r="AI129" s="187" t="s">
        <v>160</v>
      </c>
      <c r="AJ129" s="278"/>
      <c r="AK129" s="278"/>
      <c r="AL129" s="278" t="s">
        <v>149</v>
      </c>
      <c r="AM129" s="278"/>
      <c r="AN129" s="278"/>
      <c r="AO129" s="276" t="s">
        <v>163</v>
      </c>
      <c r="AP129" s="279" t="s">
        <v>369</v>
      </c>
      <c r="AQ129" s="279" t="s">
        <v>342</v>
      </c>
      <c r="AR129" s="276" t="s">
        <v>149</v>
      </c>
      <c r="AS129" s="276"/>
      <c r="AT129" s="456" t="s">
        <v>371</v>
      </c>
      <c r="AU129" s="180" t="s">
        <v>1883</v>
      </c>
      <c r="AV129" s="181"/>
      <c r="AW129" s="182">
        <v>42428</v>
      </c>
      <c r="AX129" s="182">
        <v>42675</v>
      </c>
      <c r="AY129" s="182" t="s">
        <v>149</v>
      </c>
      <c r="AZ129" s="182">
        <v>42430</v>
      </c>
      <c r="BA129" s="182">
        <v>42430</v>
      </c>
      <c r="BB129" s="182">
        <v>42461</v>
      </c>
      <c r="BC129" s="183" t="s">
        <v>1884</v>
      </c>
      <c r="BD129" s="182">
        <v>43309</v>
      </c>
      <c r="BE129" s="182" t="s">
        <v>149</v>
      </c>
      <c r="BF129" s="182">
        <v>43528</v>
      </c>
      <c r="BG129" s="182" t="s">
        <v>149</v>
      </c>
      <c r="BH129" s="181">
        <v>43313</v>
      </c>
      <c r="BI129" s="181">
        <v>43313</v>
      </c>
      <c r="BJ129" s="181">
        <v>43393</v>
      </c>
      <c r="BK129" s="184">
        <v>43398</v>
      </c>
      <c r="BL129" s="180" t="s">
        <v>17</v>
      </c>
      <c r="BM129" s="180">
        <f>DATEDIF(AW129,BK129, "M")+1</f>
        <v>32</v>
      </c>
      <c r="BN129" s="180">
        <f t="shared" si="32"/>
        <v>24</v>
      </c>
      <c r="BO129" s="187" t="s">
        <v>1885</v>
      </c>
      <c r="BP129" s="180">
        <v>1</v>
      </c>
      <c r="BQ129" s="180">
        <v>8</v>
      </c>
      <c r="BR129" s="180">
        <v>20</v>
      </c>
      <c r="BS129" s="180">
        <v>7</v>
      </c>
      <c r="BT129" s="180">
        <v>1</v>
      </c>
      <c r="BU129" s="180">
        <v>0</v>
      </c>
      <c r="BV129" s="180">
        <v>0</v>
      </c>
      <c r="BW129" s="180" t="s">
        <v>162</v>
      </c>
      <c r="BX129" s="180">
        <v>0</v>
      </c>
      <c r="BY129" s="180"/>
      <c r="BZ129" s="185"/>
      <c r="CA129" s="185"/>
      <c r="CB129" s="180"/>
      <c r="CC129" s="180" t="s">
        <v>162</v>
      </c>
      <c r="CD129" s="180"/>
      <c r="CE129" s="180"/>
      <c r="CF129" s="412">
        <v>2</v>
      </c>
      <c r="CG129" s="180">
        <v>2</v>
      </c>
      <c r="CH129" s="180"/>
      <c r="CI129" s="180" t="s">
        <v>1869</v>
      </c>
    </row>
    <row r="130" spans="1:88" ht="25" hidden="1" customHeight="1" x14ac:dyDescent="0.35">
      <c r="A130" s="180">
        <v>130</v>
      </c>
      <c r="B130" s="180" t="s">
        <v>1886</v>
      </c>
      <c r="C130" s="180" t="s">
        <v>1887</v>
      </c>
      <c r="D130" s="180"/>
      <c r="E130" s="180" t="s">
        <v>1888</v>
      </c>
      <c r="F130" s="180" t="s">
        <v>24</v>
      </c>
      <c r="G130" s="180">
        <v>6</v>
      </c>
      <c r="H130" s="180" t="s">
        <v>57</v>
      </c>
      <c r="I130" s="180" t="s">
        <v>33</v>
      </c>
      <c r="J130" s="180" t="s">
        <v>1889</v>
      </c>
      <c r="K130" s="180" t="s">
        <v>1890</v>
      </c>
      <c r="L130" s="180" t="s">
        <v>33</v>
      </c>
      <c r="M130" s="180" t="s">
        <v>149</v>
      </c>
      <c r="N130" s="180" t="s">
        <v>1891</v>
      </c>
      <c r="O130" s="271" t="s">
        <v>150</v>
      </c>
      <c r="P130" s="272" t="s">
        <v>150</v>
      </c>
      <c r="Q130" s="180" t="s">
        <v>150</v>
      </c>
      <c r="R130" s="180" t="s">
        <v>1892</v>
      </c>
      <c r="S130" s="180" t="s">
        <v>1893</v>
      </c>
      <c r="T130" s="380" t="s">
        <v>1894</v>
      </c>
      <c r="U130" s="181" t="s">
        <v>1895</v>
      </c>
      <c r="V130" s="181">
        <v>30230</v>
      </c>
      <c r="W130" s="187" t="s">
        <v>1896</v>
      </c>
      <c r="X130" s="187" t="s">
        <v>178</v>
      </c>
      <c r="Y130" s="187" t="s">
        <v>156</v>
      </c>
      <c r="Z130" s="187" t="s">
        <v>157</v>
      </c>
      <c r="AA130" s="180">
        <v>17.5</v>
      </c>
      <c r="AB130" s="181">
        <v>42638</v>
      </c>
      <c r="AC130" s="310">
        <v>42430</v>
      </c>
      <c r="AD130" s="181"/>
      <c r="AE130" s="274" t="s">
        <v>1897</v>
      </c>
      <c r="AF130" s="274" t="s">
        <v>1898</v>
      </c>
      <c r="AG130" s="180" t="s">
        <v>1899</v>
      </c>
      <c r="AH130" s="180">
        <f t="shared" ref="AH130:AH161" si="33">COUNTA(AE130:AG130)</f>
        <v>3</v>
      </c>
      <c r="AI130" s="187" t="s">
        <v>160</v>
      </c>
      <c r="AJ130" s="187" t="s">
        <v>160</v>
      </c>
      <c r="AK130" s="180" t="s">
        <v>1900</v>
      </c>
      <c r="AL130" s="180" t="s">
        <v>149</v>
      </c>
      <c r="AM130" s="180" t="s">
        <v>162</v>
      </c>
      <c r="AN130" s="180" t="s">
        <v>162</v>
      </c>
      <c r="AO130" s="180" t="s">
        <v>163</v>
      </c>
      <c r="AP130" s="187" t="s">
        <v>583</v>
      </c>
      <c r="AQ130" s="180" t="s">
        <v>202</v>
      </c>
      <c r="AR130" s="180" t="s">
        <v>149</v>
      </c>
      <c r="AS130" s="279" t="s">
        <v>1901</v>
      </c>
      <c r="AT130" s="36" t="s">
        <v>584</v>
      </c>
      <c r="AU130" s="180" t="s">
        <v>1902</v>
      </c>
      <c r="AV130" s="181"/>
      <c r="AW130" s="182">
        <v>42428</v>
      </c>
      <c r="AX130" s="182">
        <v>42681</v>
      </c>
      <c r="AY130" s="182" t="s">
        <v>149</v>
      </c>
      <c r="AZ130" s="182">
        <v>42745</v>
      </c>
      <c r="BA130" s="182">
        <v>42858</v>
      </c>
      <c r="BB130" s="182"/>
      <c r="BC130" s="183" t="s">
        <v>1896</v>
      </c>
      <c r="BD130" s="182">
        <v>43309</v>
      </c>
      <c r="BE130" s="182" t="s">
        <v>149</v>
      </c>
      <c r="BF130" s="182">
        <v>43528</v>
      </c>
      <c r="BG130" s="182" t="s">
        <v>149</v>
      </c>
      <c r="BH130" s="181"/>
      <c r="BI130" s="181">
        <v>44476</v>
      </c>
      <c r="BJ130" s="181"/>
      <c r="BK130" s="184">
        <v>44607</v>
      </c>
      <c r="BL130" s="180" t="s">
        <v>17</v>
      </c>
      <c r="BM130" s="180">
        <f t="shared" ref="BM130" si="34">DATEDIF(AW130,BK130, "M")+1</f>
        <v>72</v>
      </c>
      <c r="BN130" s="180">
        <f t="shared" si="32"/>
        <v>64</v>
      </c>
      <c r="BO130" s="180" t="s">
        <v>1903</v>
      </c>
      <c r="BP130" s="180">
        <v>4</v>
      </c>
      <c r="BQ130" s="180">
        <v>20</v>
      </c>
      <c r="BR130" s="180">
        <v>5</v>
      </c>
      <c r="BS130" s="180">
        <v>3</v>
      </c>
      <c r="BT130" s="180">
        <v>2</v>
      </c>
      <c r="BU130" s="180">
        <v>0</v>
      </c>
      <c r="BV130" s="180">
        <v>0</v>
      </c>
      <c r="BW130" s="180" t="s">
        <v>162</v>
      </c>
      <c r="BX130" s="180">
        <v>0</v>
      </c>
      <c r="BY130" s="180"/>
      <c r="BZ130" s="185"/>
      <c r="CA130" s="185"/>
      <c r="CB130" s="180"/>
      <c r="CC130" s="180" t="s">
        <v>162</v>
      </c>
      <c r="CD130" s="180"/>
      <c r="CE130" s="180"/>
      <c r="CF130" s="412">
        <v>2</v>
      </c>
      <c r="CG130" s="180">
        <v>4</v>
      </c>
      <c r="CH130" s="180"/>
      <c r="CI130" s="180" t="s">
        <v>1904</v>
      </c>
    </row>
    <row r="131" spans="1:88" ht="25" hidden="1" customHeight="1" x14ac:dyDescent="0.35">
      <c r="A131" s="180">
        <v>131</v>
      </c>
      <c r="B131" s="180" t="s">
        <v>1905</v>
      </c>
      <c r="C131" s="180" t="s">
        <v>623</v>
      </c>
      <c r="D131" s="180" t="s">
        <v>1906</v>
      </c>
      <c r="E131" s="180" t="s">
        <v>1907</v>
      </c>
      <c r="F131" s="180" t="s">
        <v>24</v>
      </c>
      <c r="G131" s="180">
        <v>6</v>
      </c>
      <c r="H131" s="180" t="s">
        <v>51</v>
      </c>
      <c r="I131" s="180" t="s">
        <v>37</v>
      </c>
      <c r="J131" s="180" t="s">
        <v>1908</v>
      </c>
      <c r="K131" s="180" t="s">
        <v>1908</v>
      </c>
      <c r="L131" s="180" t="s">
        <v>37</v>
      </c>
      <c r="M131" s="180" t="s">
        <v>149</v>
      </c>
      <c r="N131" s="186" t="s">
        <v>1909</v>
      </c>
      <c r="O131" s="280" t="s">
        <v>150</v>
      </c>
      <c r="P131" s="281" t="s">
        <v>150</v>
      </c>
      <c r="Q131" s="180" t="s">
        <v>150</v>
      </c>
      <c r="R131" s="180" t="s">
        <v>1910</v>
      </c>
      <c r="S131" s="180" t="s">
        <v>1911</v>
      </c>
      <c r="T131" s="381" t="s">
        <v>1912</v>
      </c>
      <c r="U131" s="181" t="s">
        <v>1913</v>
      </c>
      <c r="V131" s="181">
        <v>28952</v>
      </c>
      <c r="W131" s="187" t="s">
        <v>1914</v>
      </c>
      <c r="X131" s="187" t="s">
        <v>178</v>
      </c>
      <c r="Y131" s="187" t="s">
        <v>162</v>
      </c>
      <c r="Z131" s="187" t="s">
        <v>157</v>
      </c>
      <c r="AA131" s="180">
        <v>24.5</v>
      </c>
      <c r="AB131" s="181">
        <v>42683</v>
      </c>
      <c r="AC131" s="310">
        <v>42430</v>
      </c>
      <c r="AD131" s="181"/>
      <c r="AE131" s="37" t="s">
        <v>1915</v>
      </c>
      <c r="AF131" s="278" t="s">
        <v>1916</v>
      </c>
      <c r="AG131" s="278"/>
      <c r="AH131" s="180">
        <f t="shared" si="33"/>
        <v>2</v>
      </c>
      <c r="AI131" s="187" t="s">
        <v>160</v>
      </c>
      <c r="AJ131" s="278"/>
      <c r="AK131" s="278"/>
      <c r="AL131" s="278" t="s">
        <v>149</v>
      </c>
      <c r="AM131" s="278"/>
      <c r="AN131" s="278"/>
      <c r="AO131" s="278" t="s">
        <v>163</v>
      </c>
      <c r="AP131" s="187" t="s">
        <v>180</v>
      </c>
      <c r="AQ131" s="282" t="s">
        <v>249</v>
      </c>
      <c r="AR131" s="282" t="s">
        <v>149</v>
      </c>
      <c r="AS131" s="282" t="s">
        <v>920</v>
      </c>
      <c r="AT131" s="457" t="s">
        <v>1917</v>
      </c>
      <c r="AU131" s="180" t="s">
        <v>1918</v>
      </c>
      <c r="AV131" s="181"/>
      <c r="AW131" s="182">
        <v>42428</v>
      </c>
      <c r="AX131" s="182">
        <v>42681</v>
      </c>
      <c r="AY131" s="182" t="s">
        <v>149</v>
      </c>
      <c r="AZ131" s="182">
        <v>43034</v>
      </c>
      <c r="BA131" s="182">
        <v>43046</v>
      </c>
      <c r="BB131" s="182"/>
      <c r="BC131" s="183" t="s">
        <v>1919</v>
      </c>
      <c r="BD131" s="182">
        <v>43309</v>
      </c>
      <c r="BE131" s="182" t="s">
        <v>149</v>
      </c>
      <c r="BF131" s="182">
        <v>43528</v>
      </c>
      <c r="BG131" s="182" t="s">
        <v>149</v>
      </c>
      <c r="BH131" s="181"/>
      <c r="BI131" s="181"/>
      <c r="BJ131" s="181"/>
      <c r="BK131" s="184">
        <v>43637</v>
      </c>
      <c r="BL131" s="180" t="s">
        <v>17</v>
      </c>
      <c r="BM131" s="180">
        <f>DATEDIF(AW131,BK131, "M")+1</f>
        <v>40</v>
      </c>
      <c r="BN131" s="180">
        <f t="shared" si="32"/>
        <v>32</v>
      </c>
      <c r="BO131" s="180"/>
      <c r="BP131" s="180">
        <v>2</v>
      </c>
      <c r="BQ131" s="180">
        <v>3</v>
      </c>
      <c r="BR131" s="180">
        <v>0</v>
      </c>
      <c r="BS131" s="180">
        <v>0</v>
      </c>
      <c r="BT131" s="180">
        <v>0</v>
      </c>
      <c r="BU131" s="180">
        <v>0</v>
      </c>
      <c r="BV131" s="180">
        <v>0</v>
      </c>
      <c r="BW131" s="180" t="s">
        <v>162</v>
      </c>
      <c r="BX131" s="180">
        <v>0</v>
      </c>
      <c r="BY131" s="180"/>
      <c r="BZ131" s="185"/>
      <c r="CA131" s="185"/>
      <c r="CB131" s="180"/>
      <c r="CC131" s="180" t="s">
        <v>162</v>
      </c>
      <c r="CD131" s="180"/>
      <c r="CE131" s="180"/>
      <c r="CF131" s="412">
        <v>1</v>
      </c>
      <c r="CG131" s="180">
        <v>2</v>
      </c>
      <c r="CH131" s="180"/>
      <c r="CI131" s="180" t="s">
        <v>814</v>
      </c>
    </row>
    <row r="132" spans="1:88" ht="25" customHeight="1" x14ac:dyDescent="0.35">
      <c r="A132" s="180">
        <v>132</v>
      </c>
      <c r="B132" s="180" t="s">
        <v>1920</v>
      </c>
      <c r="C132" s="180" t="s">
        <v>1921</v>
      </c>
      <c r="D132" s="180"/>
      <c r="E132" s="180" t="s">
        <v>1922</v>
      </c>
      <c r="F132" s="180" t="s">
        <v>24</v>
      </c>
      <c r="G132" s="180">
        <v>6</v>
      </c>
      <c r="H132" s="180" t="s">
        <v>50</v>
      </c>
      <c r="I132" s="180" t="s">
        <v>44</v>
      </c>
      <c r="J132" s="180" t="s">
        <v>1923</v>
      </c>
      <c r="K132" s="180" t="s">
        <v>1924</v>
      </c>
      <c r="L132" s="180" t="s">
        <v>43</v>
      </c>
      <c r="M132" s="180" t="s">
        <v>162</v>
      </c>
      <c r="N132" s="180">
        <v>1598631</v>
      </c>
      <c r="O132" s="271" t="s">
        <v>321</v>
      </c>
      <c r="P132" s="272" t="s">
        <v>150</v>
      </c>
      <c r="Q132" s="180"/>
      <c r="R132" s="180" t="s">
        <v>1925</v>
      </c>
      <c r="S132" s="180" t="s">
        <v>1926</v>
      </c>
      <c r="T132" s="381" t="s">
        <v>1927</v>
      </c>
      <c r="U132" s="181" t="s">
        <v>579</v>
      </c>
      <c r="V132" s="181">
        <v>32242</v>
      </c>
      <c r="W132" s="187" t="s">
        <v>1928</v>
      </c>
      <c r="X132" s="187" t="s">
        <v>810</v>
      </c>
      <c r="Y132" s="187" t="s">
        <v>156</v>
      </c>
      <c r="Z132" s="187" t="s">
        <v>157</v>
      </c>
      <c r="AA132" s="180">
        <v>25</v>
      </c>
      <c r="AB132" s="181">
        <v>42622</v>
      </c>
      <c r="AC132" s="310">
        <v>42430</v>
      </c>
      <c r="AD132" s="181"/>
      <c r="AE132" s="274" t="s">
        <v>1929</v>
      </c>
      <c r="AF132" s="37" t="s">
        <v>1930</v>
      </c>
      <c r="AG132" s="180"/>
      <c r="AH132" s="180">
        <f t="shared" si="33"/>
        <v>2</v>
      </c>
      <c r="AI132" s="37" t="s">
        <v>161</v>
      </c>
      <c r="AJ132" s="187" t="s">
        <v>160</v>
      </c>
      <c r="AK132" s="180"/>
      <c r="AL132" s="180" t="s">
        <v>149</v>
      </c>
      <c r="AM132" s="180" t="s">
        <v>149</v>
      </c>
      <c r="AN132" s="180"/>
      <c r="AO132" s="180" t="s">
        <v>181</v>
      </c>
      <c r="AP132" s="187" t="s">
        <v>1931</v>
      </c>
      <c r="AQ132" s="180" t="s">
        <v>597</v>
      </c>
      <c r="AR132" s="180"/>
      <c r="AS132" s="180"/>
      <c r="AT132" s="36" t="s">
        <v>297</v>
      </c>
      <c r="AU132" s="180" t="s">
        <v>1932</v>
      </c>
      <c r="AV132" s="181"/>
      <c r="AW132" s="182">
        <v>42428</v>
      </c>
      <c r="AX132" s="182">
        <v>42681</v>
      </c>
      <c r="AY132" s="182" t="s">
        <v>149</v>
      </c>
      <c r="AZ132" s="182">
        <v>43257</v>
      </c>
      <c r="BA132" s="182">
        <v>43326</v>
      </c>
      <c r="BB132" s="182">
        <v>42992</v>
      </c>
      <c r="BC132" s="183" t="s">
        <v>1933</v>
      </c>
      <c r="BD132" s="182">
        <v>43309</v>
      </c>
      <c r="BE132" s="182" t="s">
        <v>149</v>
      </c>
      <c r="BF132" s="182">
        <v>43528</v>
      </c>
      <c r="BG132" s="182" t="s">
        <v>149</v>
      </c>
      <c r="BH132" s="181">
        <v>45502</v>
      </c>
      <c r="BI132" s="181"/>
      <c r="BJ132" s="181"/>
      <c r="BK132" s="184">
        <v>45610</v>
      </c>
      <c r="BL132" s="189" t="s">
        <v>17</v>
      </c>
      <c r="BM132" s="180">
        <f>DATEDIF(AW132,BK132, "M")+1</f>
        <v>105</v>
      </c>
      <c r="BN132" s="180">
        <f t="shared" si="32"/>
        <v>97</v>
      </c>
      <c r="BO132" s="180" t="s">
        <v>1934</v>
      </c>
      <c r="BP132" s="180">
        <v>0</v>
      </c>
      <c r="BQ132" s="180">
        <v>2</v>
      </c>
      <c r="BR132" s="180">
        <v>0</v>
      </c>
      <c r="BS132" s="180">
        <v>0</v>
      </c>
      <c r="BT132" s="180">
        <v>0</v>
      </c>
      <c r="BU132" s="180">
        <v>0</v>
      </c>
      <c r="BV132" s="180">
        <v>0</v>
      </c>
      <c r="BW132" s="180" t="s">
        <v>162</v>
      </c>
      <c r="BX132" s="180">
        <v>0</v>
      </c>
      <c r="BY132" s="180"/>
      <c r="BZ132" s="185"/>
      <c r="CA132" s="185"/>
      <c r="CB132" s="180"/>
      <c r="CC132" s="180" t="s">
        <v>162</v>
      </c>
      <c r="CD132" s="180"/>
      <c r="CE132" s="180"/>
      <c r="CF132" s="412">
        <v>0</v>
      </c>
      <c r="CG132" s="180" t="s">
        <v>167</v>
      </c>
      <c r="CH132" s="180"/>
      <c r="CI132" s="180" t="s">
        <v>1829</v>
      </c>
    </row>
    <row r="133" spans="1:88" ht="25" hidden="1" customHeight="1" x14ac:dyDescent="0.35">
      <c r="A133" s="180">
        <v>133</v>
      </c>
      <c r="B133" s="180" t="s">
        <v>1935</v>
      </c>
      <c r="C133" s="180" t="s">
        <v>1936</v>
      </c>
      <c r="D133" s="180" t="s">
        <v>1937</v>
      </c>
      <c r="E133" s="180" t="s">
        <v>1938</v>
      </c>
      <c r="F133" s="180" t="s">
        <v>25</v>
      </c>
      <c r="G133" s="180">
        <v>6</v>
      </c>
      <c r="H133" s="180" t="s">
        <v>57</v>
      </c>
      <c r="I133" s="180" t="s">
        <v>33</v>
      </c>
      <c r="J133" s="180" t="s">
        <v>1216</v>
      </c>
      <c r="K133" s="180" t="s">
        <v>1939</v>
      </c>
      <c r="L133" s="180" t="s">
        <v>33</v>
      </c>
      <c r="M133" s="180" t="s">
        <v>149</v>
      </c>
      <c r="N133" s="180" t="s">
        <v>1940</v>
      </c>
      <c r="O133" s="271" t="s">
        <v>150</v>
      </c>
      <c r="P133" s="272" t="s">
        <v>150</v>
      </c>
      <c r="Q133" s="180" t="s">
        <v>150</v>
      </c>
      <c r="R133" s="180" t="s">
        <v>1941</v>
      </c>
      <c r="S133" s="180" t="s">
        <v>1942</v>
      </c>
      <c r="T133" s="380" t="s">
        <v>1943</v>
      </c>
      <c r="U133" s="181" t="s">
        <v>1944</v>
      </c>
      <c r="V133" s="181">
        <v>26039</v>
      </c>
      <c r="W133" s="187" t="s">
        <v>1945</v>
      </c>
      <c r="X133" s="187" t="s">
        <v>178</v>
      </c>
      <c r="Y133" s="187" t="s">
        <v>162</v>
      </c>
      <c r="Z133" s="187" t="s">
        <v>157</v>
      </c>
      <c r="AA133" s="180">
        <v>8</v>
      </c>
      <c r="AB133" s="181">
        <v>42464</v>
      </c>
      <c r="AC133" s="310">
        <v>42430</v>
      </c>
      <c r="AD133" s="181"/>
      <c r="AE133" s="274" t="s">
        <v>1946</v>
      </c>
      <c r="AF133" s="37" t="s">
        <v>1947</v>
      </c>
      <c r="AG133" s="180"/>
      <c r="AH133" s="180">
        <f t="shared" si="33"/>
        <v>2</v>
      </c>
      <c r="AI133" s="187" t="s">
        <v>160</v>
      </c>
      <c r="AJ133" s="187" t="s">
        <v>160</v>
      </c>
      <c r="AK133" s="180"/>
      <c r="AL133" s="180" t="s">
        <v>162</v>
      </c>
      <c r="AM133" s="180" t="s">
        <v>149</v>
      </c>
      <c r="AN133" s="180"/>
      <c r="AO133" s="180" t="s">
        <v>163</v>
      </c>
      <c r="AP133" s="187" t="s">
        <v>202</v>
      </c>
      <c r="AQ133" s="38" t="s">
        <v>249</v>
      </c>
      <c r="AR133" s="180" t="s">
        <v>149</v>
      </c>
      <c r="AS133" s="180"/>
      <c r="AT133" s="36" t="s">
        <v>584</v>
      </c>
      <c r="AU133" s="180" t="s">
        <v>1948</v>
      </c>
      <c r="AV133" s="181"/>
      <c r="AW133" s="182">
        <v>42428</v>
      </c>
      <c r="AX133" s="182">
        <v>42681</v>
      </c>
      <c r="AY133" s="182" t="s">
        <v>149</v>
      </c>
      <c r="AZ133" s="182">
        <v>42564</v>
      </c>
      <c r="BA133" s="182">
        <v>42718</v>
      </c>
      <c r="BB133" s="180"/>
      <c r="BC133" s="183" t="s">
        <v>1949</v>
      </c>
      <c r="BD133" s="182">
        <v>43309</v>
      </c>
      <c r="BE133" s="182" t="s">
        <v>149</v>
      </c>
      <c r="BF133" s="182">
        <v>43528</v>
      </c>
      <c r="BG133" s="182" t="s">
        <v>149</v>
      </c>
      <c r="BH133" s="181"/>
      <c r="BI133" s="181">
        <v>44511</v>
      </c>
      <c r="BJ133" s="181"/>
      <c r="BK133" s="184">
        <v>44607</v>
      </c>
      <c r="BL133" s="180" t="s">
        <v>17</v>
      </c>
      <c r="BM133" s="180">
        <f t="shared" ref="BM133" si="35">DATEDIF(AW133,BK133, "M")+1</f>
        <v>72</v>
      </c>
      <c r="BN133" s="180">
        <f t="shared" ref="BN133:BN146" si="36">DATEDIF(AX133,BK133, "M")+1</f>
        <v>64</v>
      </c>
      <c r="BO133" s="187" t="s">
        <v>1950</v>
      </c>
      <c r="BP133" s="180">
        <v>5</v>
      </c>
      <c r="BQ133" s="180">
        <v>15</v>
      </c>
      <c r="BR133" s="180">
        <v>3</v>
      </c>
      <c r="BS133" s="180">
        <v>1</v>
      </c>
      <c r="BT133" s="180">
        <v>1</v>
      </c>
      <c r="BU133" s="180">
        <v>0</v>
      </c>
      <c r="BV133" s="180">
        <v>0</v>
      </c>
      <c r="BW133" s="180" t="s">
        <v>162</v>
      </c>
      <c r="BX133" s="180">
        <v>0</v>
      </c>
      <c r="BY133" s="180"/>
      <c r="BZ133" s="185"/>
      <c r="CA133" s="185"/>
      <c r="CB133" s="180"/>
      <c r="CC133" s="180" t="s">
        <v>162</v>
      </c>
      <c r="CD133" s="180"/>
      <c r="CE133" s="180"/>
      <c r="CF133" s="412">
        <v>4</v>
      </c>
      <c r="CG133" s="180">
        <v>4</v>
      </c>
      <c r="CH133" s="180"/>
      <c r="CI133" s="180" t="s">
        <v>1829</v>
      </c>
    </row>
    <row r="134" spans="1:88" ht="25" hidden="1" customHeight="1" x14ac:dyDescent="0.35">
      <c r="A134" s="180">
        <v>134</v>
      </c>
      <c r="B134" s="180" t="s">
        <v>1951</v>
      </c>
      <c r="C134" s="180" t="s">
        <v>1952</v>
      </c>
      <c r="D134" s="180" t="s">
        <v>1953</v>
      </c>
      <c r="E134" s="180" t="s">
        <v>1954</v>
      </c>
      <c r="F134" s="180" t="s">
        <v>24</v>
      </c>
      <c r="G134" s="180">
        <v>6</v>
      </c>
      <c r="H134" s="180" t="s">
        <v>51</v>
      </c>
      <c r="I134" s="180" t="s">
        <v>30</v>
      </c>
      <c r="J134" s="180" t="s">
        <v>941</v>
      </c>
      <c r="K134" s="180" t="s">
        <v>941</v>
      </c>
      <c r="L134" s="180" t="s">
        <v>30</v>
      </c>
      <c r="M134" s="180" t="s">
        <v>149</v>
      </c>
      <c r="N134" s="180">
        <v>121147</v>
      </c>
      <c r="O134" s="271" t="s">
        <v>321</v>
      </c>
      <c r="P134" s="272" t="s">
        <v>239</v>
      </c>
      <c r="Q134" s="180" t="s">
        <v>150</v>
      </c>
      <c r="R134" s="422" t="s">
        <v>1955</v>
      </c>
      <c r="S134" s="180" t="s">
        <v>1956</v>
      </c>
      <c r="T134" s="381" t="s">
        <v>1957</v>
      </c>
      <c r="U134" s="181" t="s">
        <v>1958</v>
      </c>
      <c r="V134" s="181">
        <v>30695</v>
      </c>
      <c r="W134" s="187" t="s">
        <v>1959</v>
      </c>
      <c r="X134" s="187" t="s">
        <v>178</v>
      </c>
      <c r="Y134" s="187" t="s">
        <v>162</v>
      </c>
      <c r="Z134" s="187" t="s">
        <v>157</v>
      </c>
      <c r="AA134" s="180">
        <v>17.5</v>
      </c>
      <c r="AB134" s="181">
        <v>41358</v>
      </c>
      <c r="AC134" s="310">
        <v>42430</v>
      </c>
      <c r="AD134" s="181"/>
      <c r="AE134" s="274" t="s">
        <v>1960</v>
      </c>
      <c r="AF134" s="180"/>
      <c r="AG134" s="180"/>
      <c r="AH134" s="180">
        <f t="shared" si="33"/>
        <v>1</v>
      </c>
      <c r="AI134" s="187" t="s">
        <v>160</v>
      </c>
      <c r="AJ134" s="187"/>
      <c r="AK134" s="180"/>
      <c r="AL134" s="180" t="s">
        <v>149</v>
      </c>
      <c r="AM134" s="180"/>
      <c r="AN134" s="180"/>
      <c r="AO134" s="180" t="s">
        <v>163</v>
      </c>
      <c r="AP134" s="187" t="s">
        <v>1961</v>
      </c>
      <c r="AQ134" s="180" t="s">
        <v>1962</v>
      </c>
      <c r="AR134" s="180" t="s">
        <v>149</v>
      </c>
      <c r="AS134" s="180"/>
      <c r="AT134" s="36" t="s">
        <v>327</v>
      </c>
      <c r="AU134" s="180" t="s">
        <v>1963</v>
      </c>
      <c r="AV134" s="181"/>
      <c r="AW134" s="182">
        <v>42428</v>
      </c>
      <c r="AX134" s="182">
        <v>42681</v>
      </c>
      <c r="AY134" s="182" t="s">
        <v>149</v>
      </c>
      <c r="AZ134" s="182">
        <v>42420</v>
      </c>
      <c r="BA134" s="182">
        <v>42500</v>
      </c>
      <c r="BB134" s="182">
        <v>42921</v>
      </c>
      <c r="BC134" s="183" t="s">
        <v>1964</v>
      </c>
      <c r="BD134" s="182">
        <v>43309</v>
      </c>
      <c r="BE134" s="182" t="s">
        <v>149</v>
      </c>
      <c r="BF134" s="182">
        <v>43528</v>
      </c>
      <c r="BG134" s="182" t="s">
        <v>149</v>
      </c>
      <c r="BH134" s="181"/>
      <c r="BI134" s="181"/>
      <c r="BJ134" s="181"/>
      <c r="BK134" s="184">
        <v>43585</v>
      </c>
      <c r="BL134" s="180" t="s">
        <v>17</v>
      </c>
      <c r="BM134" s="186">
        <f t="shared" ref="BM134:BM144" si="37">DATEDIF(AW134,BK134, "M")+1</f>
        <v>39</v>
      </c>
      <c r="BN134" s="180">
        <f t="shared" si="36"/>
        <v>30</v>
      </c>
      <c r="BO134" s="180"/>
      <c r="BP134" s="180">
        <v>1</v>
      </c>
      <c r="BQ134" s="180">
        <v>3</v>
      </c>
      <c r="BR134" s="180">
        <v>14</v>
      </c>
      <c r="BS134" s="180">
        <v>1</v>
      </c>
      <c r="BT134" s="180">
        <v>0</v>
      </c>
      <c r="BU134" s="180">
        <v>0</v>
      </c>
      <c r="BV134" s="180">
        <v>0</v>
      </c>
      <c r="BW134" s="180" t="s">
        <v>162</v>
      </c>
      <c r="BX134" s="180">
        <v>0</v>
      </c>
      <c r="BY134" s="180"/>
      <c r="BZ134" s="185"/>
      <c r="CA134" s="185"/>
      <c r="CB134" s="180"/>
      <c r="CC134" s="180" t="s">
        <v>162</v>
      </c>
      <c r="CD134" s="180"/>
      <c r="CE134" s="180"/>
      <c r="CF134" s="412">
        <v>0</v>
      </c>
      <c r="CG134" s="180">
        <v>0</v>
      </c>
      <c r="CH134" s="180"/>
      <c r="CI134" s="180" t="s">
        <v>814</v>
      </c>
    </row>
    <row r="135" spans="1:88" ht="25" hidden="1" customHeight="1" x14ac:dyDescent="0.35">
      <c r="A135" s="180">
        <v>135</v>
      </c>
      <c r="B135" s="180" t="s">
        <v>1965</v>
      </c>
      <c r="C135" s="180" t="s">
        <v>269</v>
      </c>
      <c r="D135" s="180" t="s">
        <v>1966</v>
      </c>
      <c r="E135" s="180" t="s">
        <v>1967</v>
      </c>
      <c r="F135" s="180" t="s">
        <v>24</v>
      </c>
      <c r="G135" s="180">
        <v>6</v>
      </c>
      <c r="H135" s="180" t="s">
        <v>51</v>
      </c>
      <c r="I135" s="180" t="s">
        <v>37</v>
      </c>
      <c r="J135" s="180" t="s">
        <v>1968</v>
      </c>
      <c r="K135" s="180" t="s">
        <v>1968</v>
      </c>
      <c r="L135" s="180" t="s">
        <v>37</v>
      </c>
      <c r="M135" s="180" t="s">
        <v>149</v>
      </c>
      <c r="N135" s="186" t="s">
        <v>1969</v>
      </c>
      <c r="O135" s="280" t="s">
        <v>150</v>
      </c>
      <c r="P135" s="281" t="s">
        <v>150</v>
      </c>
      <c r="Q135" s="180" t="s">
        <v>150</v>
      </c>
      <c r="R135" s="180" t="s">
        <v>1970</v>
      </c>
      <c r="S135" s="190" t="s">
        <v>1971</v>
      </c>
      <c r="T135" s="381" t="s">
        <v>1972</v>
      </c>
      <c r="U135" s="181" t="s">
        <v>1973</v>
      </c>
      <c r="V135" s="181">
        <v>29489</v>
      </c>
      <c r="W135" s="187" t="s">
        <v>1974</v>
      </c>
      <c r="X135" s="187" t="s">
        <v>178</v>
      </c>
      <c r="Y135" s="187" t="s">
        <v>162</v>
      </c>
      <c r="Z135" s="187" t="s">
        <v>157</v>
      </c>
      <c r="AA135" s="180">
        <v>22</v>
      </c>
      <c r="AB135" s="181">
        <v>42724</v>
      </c>
      <c r="AC135" s="310">
        <v>42430</v>
      </c>
      <c r="AD135" s="181"/>
      <c r="AE135" s="37" t="s">
        <v>1975</v>
      </c>
      <c r="AF135" s="180"/>
      <c r="AG135" s="180"/>
      <c r="AH135" s="180">
        <f t="shared" si="33"/>
        <v>1</v>
      </c>
      <c r="AI135" s="187" t="s">
        <v>160</v>
      </c>
      <c r="AJ135" s="187"/>
      <c r="AK135" s="180"/>
      <c r="AL135" s="180" t="s">
        <v>149</v>
      </c>
      <c r="AM135" s="180"/>
      <c r="AN135" s="180"/>
      <c r="AO135" s="186" t="s">
        <v>163</v>
      </c>
      <c r="AP135" s="283" t="s">
        <v>180</v>
      </c>
      <c r="AQ135" s="187" t="s">
        <v>1976</v>
      </c>
      <c r="AR135" s="186" t="s">
        <v>149</v>
      </c>
      <c r="AS135" s="186"/>
      <c r="AT135" s="457" t="s">
        <v>284</v>
      </c>
      <c r="AU135" s="180" t="s">
        <v>1977</v>
      </c>
      <c r="AV135" s="181"/>
      <c r="AW135" s="182">
        <v>42428</v>
      </c>
      <c r="AX135" s="182">
        <v>42681</v>
      </c>
      <c r="AY135" s="182" t="s">
        <v>149</v>
      </c>
      <c r="AZ135" s="182">
        <v>43202</v>
      </c>
      <c r="BA135" s="182">
        <v>43046</v>
      </c>
      <c r="BB135" s="182"/>
      <c r="BC135" s="183" t="s">
        <v>1978</v>
      </c>
      <c r="BD135" s="182">
        <v>43309</v>
      </c>
      <c r="BE135" s="182" t="s">
        <v>149</v>
      </c>
      <c r="BF135" s="182">
        <v>43528</v>
      </c>
      <c r="BG135" s="182" t="s">
        <v>149</v>
      </c>
      <c r="BH135" s="181"/>
      <c r="BI135" s="181"/>
      <c r="BJ135" s="181"/>
      <c r="BK135" s="184">
        <v>43678</v>
      </c>
      <c r="BL135" s="180" t="s">
        <v>17</v>
      </c>
      <c r="BM135" s="186">
        <f t="shared" si="37"/>
        <v>42</v>
      </c>
      <c r="BN135" s="180">
        <f t="shared" si="36"/>
        <v>33</v>
      </c>
      <c r="BO135" s="180"/>
      <c r="BP135" s="180">
        <v>0</v>
      </c>
      <c r="BQ135" s="180">
        <v>0</v>
      </c>
      <c r="BR135" s="180">
        <v>0</v>
      </c>
      <c r="BS135" s="180">
        <v>0</v>
      </c>
      <c r="BT135" s="180">
        <v>0</v>
      </c>
      <c r="BU135" s="180">
        <v>0</v>
      </c>
      <c r="BV135" s="180">
        <v>0</v>
      </c>
      <c r="BW135" s="180" t="s">
        <v>162</v>
      </c>
      <c r="BX135" s="180">
        <v>0</v>
      </c>
      <c r="BY135" s="180"/>
      <c r="BZ135" s="185"/>
      <c r="CA135" s="185"/>
      <c r="CB135" s="180"/>
      <c r="CC135" s="180" t="s">
        <v>162</v>
      </c>
      <c r="CD135" s="180"/>
      <c r="CE135" s="180"/>
      <c r="CF135" s="412">
        <v>2</v>
      </c>
      <c r="CG135" s="180">
        <v>2</v>
      </c>
      <c r="CH135" s="180"/>
      <c r="CI135" s="180" t="s">
        <v>1829</v>
      </c>
    </row>
    <row r="136" spans="1:88" ht="25" hidden="1" customHeight="1" x14ac:dyDescent="0.35">
      <c r="A136" s="180">
        <v>136</v>
      </c>
      <c r="B136" s="180" t="s">
        <v>1979</v>
      </c>
      <c r="C136" s="180" t="s">
        <v>1980</v>
      </c>
      <c r="D136" s="180" t="s">
        <v>1350</v>
      </c>
      <c r="E136" s="180" t="s">
        <v>1981</v>
      </c>
      <c r="F136" s="180" t="s">
        <v>24</v>
      </c>
      <c r="G136" s="180">
        <v>6</v>
      </c>
      <c r="H136" s="180" t="s">
        <v>50</v>
      </c>
      <c r="I136" s="180" t="s">
        <v>44</v>
      </c>
      <c r="J136" s="180" t="s">
        <v>1982</v>
      </c>
      <c r="K136" s="180" t="s">
        <v>1751</v>
      </c>
      <c r="L136" s="180" t="s">
        <v>42</v>
      </c>
      <c r="M136" s="180" t="s">
        <v>149</v>
      </c>
      <c r="N136" s="180" t="s">
        <v>1983</v>
      </c>
      <c r="O136" s="271" t="s">
        <v>150</v>
      </c>
      <c r="P136" s="272" t="s">
        <v>150</v>
      </c>
      <c r="Q136" s="180" t="s">
        <v>150</v>
      </c>
      <c r="R136" s="180" t="s">
        <v>1984</v>
      </c>
      <c r="S136" s="180" t="s">
        <v>1985</v>
      </c>
      <c r="T136" s="380" t="s">
        <v>1986</v>
      </c>
      <c r="U136" s="181" t="s">
        <v>1987</v>
      </c>
      <c r="V136" s="181">
        <v>28999</v>
      </c>
      <c r="W136" s="187" t="s">
        <v>1988</v>
      </c>
      <c r="X136" s="187" t="s">
        <v>178</v>
      </c>
      <c r="Y136" s="187" t="s">
        <v>162</v>
      </c>
      <c r="Z136" s="187" t="s">
        <v>157</v>
      </c>
      <c r="AA136" s="180">
        <v>7.5</v>
      </c>
      <c r="AB136" s="181">
        <v>41828</v>
      </c>
      <c r="AC136" s="310">
        <v>42430</v>
      </c>
      <c r="AD136" s="181"/>
      <c r="AE136" s="274" t="s">
        <v>1989</v>
      </c>
      <c r="AF136" s="274" t="s">
        <v>1990</v>
      </c>
      <c r="AG136" s="180" t="s">
        <v>1991</v>
      </c>
      <c r="AH136" s="180">
        <f t="shared" si="33"/>
        <v>3</v>
      </c>
      <c r="AI136" s="187" t="s">
        <v>160</v>
      </c>
      <c r="AJ136" s="187" t="s">
        <v>160</v>
      </c>
      <c r="AK136" s="187" t="s">
        <v>160</v>
      </c>
      <c r="AL136" s="187" t="s">
        <v>149</v>
      </c>
      <c r="AM136" s="187" t="s">
        <v>162</v>
      </c>
      <c r="AN136" s="187" t="s">
        <v>162</v>
      </c>
      <c r="AO136" s="187" t="s">
        <v>163</v>
      </c>
      <c r="AP136" s="187" t="s">
        <v>249</v>
      </c>
      <c r="AQ136" s="187" t="s">
        <v>249</v>
      </c>
      <c r="AR136" s="187" t="s">
        <v>149</v>
      </c>
      <c r="AS136" s="187"/>
      <c r="AT136" s="36" t="s">
        <v>297</v>
      </c>
      <c r="AU136" s="180" t="s">
        <v>1992</v>
      </c>
      <c r="AV136" s="181"/>
      <c r="AW136" s="182">
        <v>42428</v>
      </c>
      <c r="AX136" s="182">
        <v>42681</v>
      </c>
      <c r="AY136" s="182" t="s">
        <v>149</v>
      </c>
      <c r="AZ136" s="182">
        <v>42720</v>
      </c>
      <c r="BA136" s="182">
        <v>43048</v>
      </c>
      <c r="BB136" s="182"/>
      <c r="BC136" s="183" t="s">
        <v>1988</v>
      </c>
      <c r="BD136" s="182">
        <v>43309</v>
      </c>
      <c r="BE136" s="182" t="s">
        <v>149</v>
      </c>
      <c r="BF136" s="182">
        <v>43528</v>
      </c>
      <c r="BG136" s="182" t="s">
        <v>149</v>
      </c>
      <c r="BH136" s="181"/>
      <c r="BI136" s="181">
        <v>43934</v>
      </c>
      <c r="BJ136" s="181">
        <v>43948</v>
      </c>
      <c r="BK136" s="184">
        <v>43948</v>
      </c>
      <c r="BL136" s="180" t="s">
        <v>17</v>
      </c>
      <c r="BM136" s="186">
        <f t="shared" si="37"/>
        <v>50</v>
      </c>
      <c r="BN136" s="180">
        <f t="shared" si="36"/>
        <v>42</v>
      </c>
      <c r="BO136" s="180"/>
      <c r="BP136" s="180">
        <v>3</v>
      </c>
      <c r="BQ136" s="180">
        <v>2</v>
      </c>
      <c r="BR136" s="180">
        <v>2</v>
      </c>
      <c r="BS136" s="180">
        <v>1</v>
      </c>
      <c r="BT136" s="180">
        <v>0</v>
      </c>
      <c r="BU136" s="180">
        <v>0</v>
      </c>
      <c r="BV136" s="180">
        <v>0</v>
      </c>
      <c r="BW136" s="180" t="s">
        <v>162</v>
      </c>
      <c r="BX136" s="180">
        <v>0</v>
      </c>
      <c r="BY136" s="180"/>
      <c r="BZ136" s="185"/>
      <c r="CA136" s="185"/>
      <c r="CB136" s="180"/>
      <c r="CC136" s="180" t="s">
        <v>162</v>
      </c>
      <c r="CD136" s="180"/>
      <c r="CE136" s="180"/>
      <c r="CF136" s="412">
        <v>2</v>
      </c>
      <c r="CG136" s="180">
        <v>2</v>
      </c>
      <c r="CH136" s="180"/>
      <c r="CI136" s="180" t="s">
        <v>1829</v>
      </c>
    </row>
    <row r="137" spans="1:88" ht="25" hidden="1" customHeight="1" x14ac:dyDescent="0.35">
      <c r="A137" s="180">
        <v>137</v>
      </c>
      <c r="B137" s="180" t="s">
        <v>1993</v>
      </c>
      <c r="C137" s="180" t="s">
        <v>1994</v>
      </c>
      <c r="D137" s="180"/>
      <c r="E137" s="180" t="s">
        <v>1995</v>
      </c>
      <c r="F137" s="180" t="s">
        <v>24</v>
      </c>
      <c r="G137" s="180">
        <v>6</v>
      </c>
      <c r="H137" s="180" t="s">
        <v>51</v>
      </c>
      <c r="I137" s="180" t="s">
        <v>30</v>
      </c>
      <c r="J137" s="180" t="s">
        <v>1751</v>
      </c>
      <c r="K137" s="180" t="s">
        <v>1752</v>
      </c>
      <c r="L137" s="180" t="s">
        <v>30</v>
      </c>
      <c r="M137" s="180" t="s">
        <v>149</v>
      </c>
      <c r="N137" s="180">
        <v>136414</v>
      </c>
      <c r="O137" s="271" t="s">
        <v>150</v>
      </c>
      <c r="P137" s="272" t="s">
        <v>150</v>
      </c>
      <c r="Q137" s="180" t="s">
        <v>150</v>
      </c>
      <c r="R137" s="180" t="s">
        <v>1996</v>
      </c>
      <c r="S137" s="180" t="s">
        <v>1997</v>
      </c>
      <c r="T137" s="380" t="s">
        <v>1998</v>
      </c>
      <c r="U137" s="181" t="s">
        <v>1756</v>
      </c>
      <c r="V137" s="181">
        <v>28027</v>
      </c>
      <c r="W137" s="187" t="s">
        <v>1999</v>
      </c>
      <c r="X137" s="187" t="s">
        <v>178</v>
      </c>
      <c r="Y137" s="187" t="s">
        <v>162</v>
      </c>
      <c r="Z137" s="187" t="s">
        <v>157</v>
      </c>
      <c r="AA137" s="180">
        <v>18.5</v>
      </c>
      <c r="AB137" s="181">
        <v>41403</v>
      </c>
      <c r="AC137" s="310">
        <v>42430</v>
      </c>
      <c r="AD137" s="181"/>
      <c r="AE137" s="274" t="s">
        <v>2000</v>
      </c>
      <c r="AF137" s="274" t="s">
        <v>2001</v>
      </c>
      <c r="AG137" s="180"/>
      <c r="AH137" s="180">
        <f t="shared" si="33"/>
        <v>2</v>
      </c>
      <c r="AI137" s="187" t="s">
        <v>160</v>
      </c>
      <c r="AJ137" s="187" t="s">
        <v>160</v>
      </c>
      <c r="AK137" s="180"/>
      <c r="AL137" s="180" t="s">
        <v>149</v>
      </c>
      <c r="AM137" s="180"/>
      <c r="AN137" s="180"/>
      <c r="AO137" s="180" t="s">
        <v>163</v>
      </c>
      <c r="AP137" s="187" t="s">
        <v>444</v>
      </c>
      <c r="AQ137" s="180" t="s">
        <v>1448</v>
      </c>
      <c r="AR137" s="180" t="s">
        <v>149</v>
      </c>
      <c r="AS137" s="180"/>
      <c r="AT137" s="36" t="s">
        <v>327</v>
      </c>
      <c r="AU137" s="180" t="s">
        <v>2002</v>
      </c>
      <c r="AV137" s="181"/>
      <c r="AW137" s="182">
        <v>42428</v>
      </c>
      <c r="AX137" s="182">
        <v>42681</v>
      </c>
      <c r="AY137" s="182" t="s">
        <v>149</v>
      </c>
      <c r="AZ137" s="182">
        <v>42857</v>
      </c>
      <c r="BA137" s="182">
        <v>43049</v>
      </c>
      <c r="BB137" s="182">
        <v>43046</v>
      </c>
      <c r="BC137" s="183" t="s">
        <v>2003</v>
      </c>
      <c r="BD137" s="182">
        <v>43309</v>
      </c>
      <c r="BE137" s="182" t="s">
        <v>149</v>
      </c>
      <c r="BF137" s="182">
        <v>43528</v>
      </c>
      <c r="BG137" s="182" t="s">
        <v>149</v>
      </c>
      <c r="BH137" s="181"/>
      <c r="BI137" s="181">
        <v>44442</v>
      </c>
      <c r="BJ137" s="181">
        <v>44453</v>
      </c>
      <c r="BK137" s="184">
        <v>44453</v>
      </c>
      <c r="BL137" s="180" t="s">
        <v>17</v>
      </c>
      <c r="BM137" s="186">
        <f t="shared" si="37"/>
        <v>67</v>
      </c>
      <c r="BN137" s="180">
        <f t="shared" si="36"/>
        <v>59</v>
      </c>
      <c r="BO137" s="180"/>
      <c r="BP137" s="180">
        <v>2</v>
      </c>
      <c r="BQ137" s="180">
        <v>4</v>
      </c>
      <c r="BR137" s="180">
        <v>0</v>
      </c>
      <c r="BS137" s="180">
        <v>1</v>
      </c>
      <c r="BT137" s="180">
        <v>1</v>
      </c>
      <c r="BU137" s="180">
        <v>0</v>
      </c>
      <c r="BV137" s="180">
        <v>0</v>
      </c>
      <c r="BW137" s="180" t="s">
        <v>162</v>
      </c>
      <c r="BX137" s="180">
        <v>0</v>
      </c>
      <c r="BY137" s="180"/>
      <c r="BZ137" s="185"/>
      <c r="CA137" s="185"/>
      <c r="CB137" s="180"/>
      <c r="CC137" s="180" t="s">
        <v>162</v>
      </c>
      <c r="CD137" s="180"/>
      <c r="CE137" s="180"/>
      <c r="CF137" s="412">
        <v>1</v>
      </c>
      <c r="CG137" s="180">
        <v>2</v>
      </c>
      <c r="CH137" s="180"/>
      <c r="CI137" s="180" t="s">
        <v>1829</v>
      </c>
    </row>
    <row r="138" spans="1:88" s="53" customFormat="1" ht="25" hidden="1" customHeight="1" x14ac:dyDescent="0.35">
      <c r="A138" s="180">
        <v>138</v>
      </c>
      <c r="B138" s="180" t="s">
        <v>2004</v>
      </c>
      <c r="C138" s="180" t="s">
        <v>2005</v>
      </c>
      <c r="D138" s="180" t="s">
        <v>2006</v>
      </c>
      <c r="E138" s="180" t="s">
        <v>2007</v>
      </c>
      <c r="F138" s="180" t="s">
        <v>25</v>
      </c>
      <c r="G138" s="180">
        <v>6</v>
      </c>
      <c r="H138" s="180" t="s">
        <v>51</v>
      </c>
      <c r="I138" s="180" t="s">
        <v>37</v>
      </c>
      <c r="J138" s="180" t="s">
        <v>606</v>
      </c>
      <c r="K138" s="180" t="s">
        <v>289</v>
      </c>
      <c r="L138" s="180" t="s">
        <v>37</v>
      </c>
      <c r="M138" s="180" t="s">
        <v>149</v>
      </c>
      <c r="N138" s="180" t="s">
        <v>2008</v>
      </c>
      <c r="O138" s="271" t="s">
        <v>150</v>
      </c>
      <c r="P138" s="272" t="s">
        <v>150</v>
      </c>
      <c r="Q138" s="180" t="s">
        <v>150</v>
      </c>
      <c r="R138" s="180" t="s">
        <v>2009</v>
      </c>
      <c r="S138" s="180" t="s">
        <v>2010</v>
      </c>
      <c r="T138" s="380" t="s">
        <v>2011</v>
      </c>
      <c r="U138" s="181" t="s">
        <v>793</v>
      </c>
      <c r="V138" s="181">
        <v>26659</v>
      </c>
      <c r="W138" s="187" t="s">
        <v>2012</v>
      </c>
      <c r="X138" s="187" t="s">
        <v>178</v>
      </c>
      <c r="Y138" s="187" t="s">
        <v>162</v>
      </c>
      <c r="Z138" s="187" t="s">
        <v>157</v>
      </c>
      <c r="AA138" s="180">
        <v>15.5</v>
      </c>
      <c r="AB138" s="181">
        <v>41862</v>
      </c>
      <c r="AC138" s="310">
        <v>42430</v>
      </c>
      <c r="AD138" s="181"/>
      <c r="AE138" s="274" t="s">
        <v>2013</v>
      </c>
      <c r="AF138" s="274" t="s">
        <v>2014</v>
      </c>
      <c r="AG138" s="180"/>
      <c r="AH138" s="180">
        <f t="shared" si="33"/>
        <v>2</v>
      </c>
      <c r="AI138" s="187" t="s">
        <v>160</v>
      </c>
      <c r="AJ138" s="187" t="s">
        <v>160</v>
      </c>
      <c r="AK138" s="180"/>
      <c r="AL138" s="180" t="s">
        <v>162</v>
      </c>
      <c r="AM138" s="180" t="s">
        <v>149</v>
      </c>
      <c r="AN138" s="180"/>
      <c r="AO138" s="180" t="s">
        <v>163</v>
      </c>
      <c r="AP138" s="187" t="s">
        <v>249</v>
      </c>
      <c r="AQ138" s="279" t="s">
        <v>312</v>
      </c>
      <c r="AR138" s="187" t="s">
        <v>149</v>
      </c>
      <c r="AS138" s="187"/>
      <c r="AT138" s="36" t="s">
        <v>284</v>
      </c>
      <c r="AU138" s="180" t="s">
        <v>2015</v>
      </c>
      <c r="AV138" s="181"/>
      <c r="AW138" s="182">
        <v>42428</v>
      </c>
      <c r="AX138" s="182">
        <v>42681</v>
      </c>
      <c r="AY138" s="182" t="s">
        <v>149</v>
      </c>
      <c r="AZ138" s="182">
        <v>43069</v>
      </c>
      <c r="BA138" s="182">
        <v>43130</v>
      </c>
      <c r="BB138" s="181">
        <v>43130</v>
      </c>
      <c r="BC138" s="183" t="s">
        <v>2016</v>
      </c>
      <c r="BD138" s="182">
        <v>43309</v>
      </c>
      <c r="BE138" s="182" t="s">
        <v>149</v>
      </c>
      <c r="BF138" s="182">
        <v>43528</v>
      </c>
      <c r="BG138" s="182" t="s">
        <v>149</v>
      </c>
      <c r="BH138" s="181"/>
      <c r="BI138" s="181"/>
      <c r="BJ138" s="181"/>
      <c r="BK138" s="184">
        <v>43813</v>
      </c>
      <c r="BL138" s="180" t="s">
        <v>17</v>
      </c>
      <c r="BM138" s="186">
        <f t="shared" si="37"/>
        <v>46</v>
      </c>
      <c r="BN138" s="180">
        <f t="shared" si="36"/>
        <v>38</v>
      </c>
      <c r="BO138" s="180"/>
      <c r="BP138" s="180">
        <v>11</v>
      </c>
      <c r="BQ138" s="180">
        <v>7</v>
      </c>
      <c r="BR138" s="180">
        <v>5</v>
      </c>
      <c r="BS138" s="180">
        <v>0</v>
      </c>
      <c r="BT138" s="180">
        <v>1</v>
      </c>
      <c r="BU138" s="180">
        <v>0</v>
      </c>
      <c r="BV138" s="180">
        <v>0</v>
      </c>
      <c r="BW138" s="180" t="s">
        <v>162</v>
      </c>
      <c r="BX138" s="180">
        <v>0</v>
      </c>
      <c r="BY138" s="180"/>
      <c r="BZ138" s="185"/>
      <c r="CA138" s="185"/>
      <c r="CB138" s="180"/>
      <c r="CC138" s="180" t="s">
        <v>162</v>
      </c>
      <c r="CD138" s="180"/>
      <c r="CE138" s="180"/>
      <c r="CF138" s="412">
        <v>3</v>
      </c>
      <c r="CG138" s="180">
        <v>3</v>
      </c>
      <c r="CH138" s="180"/>
      <c r="CI138" s="180" t="s">
        <v>1829</v>
      </c>
      <c r="CJ138"/>
    </row>
    <row r="139" spans="1:88" s="53" customFormat="1" ht="25" hidden="1" customHeight="1" x14ac:dyDescent="0.35">
      <c r="A139" s="180">
        <v>139</v>
      </c>
      <c r="B139" s="180" t="s">
        <v>2017</v>
      </c>
      <c r="C139" s="180" t="s">
        <v>2018</v>
      </c>
      <c r="D139" s="180"/>
      <c r="E139" s="180" t="s">
        <v>2019</v>
      </c>
      <c r="F139" s="180" t="s">
        <v>25</v>
      </c>
      <c r="G139" s="180">
        <v>6</v>
      </c>
      <c r="H139" s="180" t="s">
        <v>52</v>
      </c>
      <c r="I139" s="180" t="s">
        <v>41</v>
      </c>
      <c r="J139" s="180" t="s">
        <v>2020</v>
      </c>
      <c r="K139" s="180" t="s">
        <v>2021</v>
      </c>
      <c r="L139" s="180" t="s">
        <v>43</v>
      </c>
      <c r="M139" s="180" t="s">
        <v>162</v>
      </c>
      <c r="N139" s="180">
        <v>1586122</v>
      </c>
      <c r="O139" s="271" t="s">
        <v>150</v>
      </c>
      <c r="P139" s="272" t="s">
        <v>150</v>
      </c>
      <c r="Q139" s="180" t="s">
        <v>150</v>
      </c>
      <c r="R139" s="180" t="s">
        <v>2022</v>
      </c>
      <c r="S139" s="180" t="s">
        <v>2023</v>
      </c>
      <c r="T139" s="380" t="s">
        <v>2024</v>
      </c>
      <c r="U139" s="181" t="s">
        <v>2025</v>
      </c>
      <c r="V139" s="181">
        <v>27124</v>
      </c>
      <c r="W139" s="187" t="s">
        <v>2026</v>
      </c>
      <c r="X139" s="187" t="s">
        <v>155</v>
      </c>
      <c r="Y139" s="187" t="s">
        <v>162</v>
      </c>
      <c r="Z139" s="187" t="s">
        <v>157</v>
      </c>
      <c r="AA139" s="180">
        <v>36</v>
      </c>
      <c r="AB139" s="181">
        <v>42782</v>
      </c>
      <c r="AC139" s="310">
        <v>42430</v>
      </c>
      <c r="AD139" s="181"/>
      <c r="AE139" s="274" t="s">
        <v>2027</v>
      </c>
      <c r="AF139" s="274" t="s">
        <v>2028</v>
      </c>
      <c r="AG139" s="180"/>
      <c r="AH139" s="180">
        <f t="shared" si="33"/>
        <v>2</v>
      </c>
      <c r="AI139" s="187" t="s">
        <v>281</v>
      </c>
      <c r="AJ139" s="187" t="s">
        <v>201</v>
      </c>
      <c r="AK139" s="180"/>
      <c r="AL139" s="180" t="s">
        <v>162</v>
      </c>
      <c r="AM139" s="180" t="s">
        <v>149</v>
      </c>
      <c r="AN139" s="180"/>
      <c r="AO139" s="180" t="s">
        <v>163</v>
      </c>
      <c r="AP139" s="187" t="s">
        <v>2029</v>
      </c>
      <c r="AQ139" s="180" t="s">
        <v>249</v>
      </c>
      <c r="AR139" s="180" t="s">
        <v>149</v>
      </c>
      <c r="AS139" s="180"/>
      <c r="AT139" s="36" t="s">
        <v>218</v>
      </c>
      <c r="AU139" s="180" t="s">
        <v>2030</v>
      </c>
      <c r="AV139" s="181"/>
      <c r="AW139" s="182">
        <v>42428</v>
      </c>
      <c r="AX139" s="182">
        <v>42681</v>
      </c>
      <c r="AY139" s="182" t="s">
        <v>149</v>
      </c>
      <c r="AZ139" s="182">
        <v>42993</v>
      </c>
      <c r="BA139" s="182">
        <v>43174</v>
      </c>
      <c r="BB139" s="182"/>
      <c r="BC139" s="183"/>
      <c r="BD139" s="182">
        <v>43675</v>
      </c>
      <c r="BE139" s="182" t="s">
        <v>162</v>
      </c>
      <c r="BF139" s="182">
        <v>43891</v>
      </c>
      <c r="BG139" s="182" t="s">
        <v>162</v>
      </c>
      <c r="BH139" s="181"/>
      <c r="BI139" s="181"/>
      <c r="BJ139" s="181"/>
      <c r="BK139" s="184">
        <v>44067</v>
      </c>
      <c r="BL139" s="180" t="s">
        <v>17</v>
      </c>
      <c r="BM139" s="186">
        <f t="shared" si="37"/>
        <v>54</v>
      </c>
      <c r="BN139" s="180">
        <f t="shared" si="36"/>
        <v>46</v>
      </c>
      <c r="BO139" s="187" t="s">
        <v>2031</v>
      </c>
      <c r="BP139" s="180">
        <v>0</v>
      </c>
      <c r="BQ139" s="180">
        <v>1</v>
      </c>
      <c r="BR139" s="180">
        <v>1</v>
      </c>
      <c r="BS139" s="180">
        <v>1</v>
      </c>
      <c r="BT139" s="180">
        <v>0</v>
      </c>
      <c r="BU139" s="180">
        <v>0</v>
      </c>
      <c r="BV139" s="180">
        <v>0</v>
      </c>
      <c r="BW139" s="180" t="s">
        <v>162</v>
      </c>
      <c r="BX139" s="180">
        <v>0</v>
      </c>
      <c r="BY139" s="180"/>
      <c r="BZ139" s="185"/>
      <c r="CA139" s="185"/>
      <c r="CB139" s="180"/>
      <c r="CC139" s="180" t="s">
        <v>162</v>
      </c>
      <c r="CD139" s="180"/>
      <c r="CE139" s="180"/>
      <c r="CF139" s="412">
        <v>2</v>
      </c>
      <c r="CG139" s="180">
        <v>2</v>
      </c>
      <c r="CH139" s="180"/>
      <c r="CI139" s="180" t="s">
        <v>814</v>
      </c>
      <c r="CJ139"/>
    </row>
    <row r="140" spans="1:88" s="53" customFormat="1" ht="25" hidden="1" customHeight="1" x14ac:dyDescent="0.35">
      <c r="A140" s="180">
        <v>140</v>
      </c>
      <c r="B140" s="180" t="s">
        <v>2032</v>
      </c>
      <c r="C140" s="180" t="s">
        <v>633</v>
      </c>
      <c r="D140" s="180" t="s">
        <v>2033</v>
      </c>
      <c r="E140" s="180" t="s">
        <v>2034</v>
      </c>
      <c r="F140" s="180" t="s">
        <v>25</v>
      </c>
      <c r="G140" s="180">
        <v>6</v>
      </c>
      <c r="H140" s="180" t="s">
        <v>49</v>
      </c>
      <c r="I140" s="180" t="s">
        <v>40</v>
      </c>
      <c r="J140" s="180" t="s">
        <v>2035</v>
      </c>
      <c r="K140" s="180" t="s">
        <v>2036</v>
      </c>
      <c r="L140" s="180" t="s">
        <v>40</v>
      </c>
      <c r="M140" s="180" t="s">
        <v>149</v>
      </c>
      <c r="N140" s="180" t="s">
        <v>2037</v>
      </c>
      <c r="O140" s="271" t="s">
        <v>150</v>
      </c>
      <c r="P140" s="272" t="s">
        <v>150</v>
      </c>
      <c r="Q140" s="180" t="s">
        <v>150</v>
      </c>
      <c r="R140" s="180" t="s">
        <v>2038</v>
      </c>
      <c r="S140" s="180" t="s">
        <v>2039</v>
      </c>
      <c r="T140" s="380" t="s">
        <v>2040</v>
      </c>
      <c r="U140" s="181" t="s">
        <v>2041</v>
      </c>
      <c r="V140" s="181">
        <v>27626</v>
      </c>
      <c r="W140" s="187" t="s">
        <v>2042</v>
      </c>
      <c r="X140" s="187" t="s">
        <v>178</v>
      </c>
      <c r="Y140" s="187" t="s">
        <v>162</v>
      </c>
      <c r="Z140" s="187" t="s">
        <v>157</v>
      </c>
      <c r="AA140" s="180">
        <v>23.5</v>
      </c>
      <c r="AB140" s="181">
        <v>42272</v>
      </c>
      <c r="AC140" s="310">
        <v>42430</v>
      </c>
      <c r="AD140" s="181"/>
      <c r="AE140" s="274" t="s">
        <v>2043</v>
      </c>
      <c r="AF140" s="274" t="s">
        <v>2044</v>
      </c>
      <c r="AG140" s="180"/>
      <c r="AH140" s="180">
        <f t="shared" si="33"/>
        <v>2</v>
      </c>
      <c r="AI140" s="187" t="s">
        <v>160</v>
      </c>
      <c r="AJ140" s="187" t="s">
        <v>160</v>
      </c>
      <c r="AK140" s="180"/>
      <c r="AL140" s="180" t="s">
        <v>149</v>
      </c>
      <c r="AM140" s="180"/>
      <c r="AN140" s="180"/>
      <c r="AO140" s="180" t="s">
        <v>163</v>
      </c>
      <c r="AP140" s="187" t="s">
        <v>202</v>
      </c>
      <c r="AQ140" s="187" t="s">
        <v>202</v>
      </c>
      <c r="AR140" s="187" t="s">
        <v>162</v>
      </c>
      <c r="AS140" s="187"/>
      <c r="AT140" s="36" t="s">
        <v>419</v>
      </c>
      <c r="AU140" s="180" t="s">
        <v>2045</v>
      </c>
      <c r="AV140" s="181"/>
      <c r="AW140" s="182">
        <v>42428</v>
      </c>
      <c r="AX140" s="182">
        <v>42681</v>
      </c>
      <c r="AY140" s="182" t="s">
        <v>149</v>
      </c>
      <c r="AZ140" s="182">
        <v>42228</v>
      </c>
      <c r="BA140" s="182">
        <v>42249</v>
      </c>
      <c r="BB140" s="182"/>
      <c r="BC140" s="183" t="s">
        <v>2046</v>
      </c>
      <c r="BD140" s="182">
        <v>43309</v>
      </c>
      <c r="BE140" s="182" t="s">
        <v>149</v>
      </c>
      <c r="BF140" s="182">
        <v>43528</v>
      </c>
      <c r="BG140" s="182" t="s">
        <v>149</v>
      </c>
      <c r="BH140" s="181"/>
      <c r="BI140" s="181"/>
      <c r="BJ140" s="181"/>
      <c r="BK140" s="184">
        <v>43819</v>
      </c>
      <c r="BL140" s="180" t="s">
        <v>17</v>
      </c>
      <c r="BM140" s="186">
        <f t="shared" si="37"/>
        <v>46</v>
      </c>
      <c r="BN140" s="180">
        <f t="shared" si="36"/>
        <v>38</v>
      </c>
      <c r="BO140" s="180"/>
      <c r="BP140" s="180">
        <v>11</v>
      </c>
      <c r="BQ140" s="180">
        <v>3</v>
      </c>
      <c r="BR140" s="180">
        <v>5</v>
      </c>
      <c r="BS140" s="180">
        <v>2</v>
      </c>
      <c r="BT140" s="180">
        <v>0</v>
      </c>
      <c r="BU140" s="180">
        <v>0</v>
      </c>
      <c r="BV140" s="180">
        <v>0</v>
      </c>
      <c r="BW140" s="180" t="s">
        <v>162</v>
      </c>
      <c r="BX140" s="180">
        <v>0</v>
      </c>
      <c r="BY140" s="180"/>
      <c r="BZ140" s="185"/>
      <c r="CA140" s="185"/>
      <c r="CB140" s="180"/>
      <c r="CC140" s="180" t="s">
        <v>162</v>
      </c>
      <c r="CD140" s="180"/>
      <c r="CE140" s="180"/>
      <c r="CF140" s="412">
        <v>3</v>
      </c>
      <c r="CG140" s="180">
        <v>3</v>
      </c>
      <c r="CH140" s="180"/>
      <c r="CI140" s="180" t="s">
        <v>814</v>
      </c>
      <c r="CJ140"/>
    </row>
    <row r="141" spans="1:88" s="53" customFormat="1" ht="25" hidden="1" customHeight="1" x14ac:dyDescent="0.35">
      <c r="A141" s="180">
        <v>141</v>
      </c>
      <c r="B141" s="180" t="s">
        <v>2047</v>
      </c>
      <c r="C141" s="180" t="s">
        <v>2048</v>
      </c>
      <c r="D141" s="180" t="s">
        <v>2049</v>
      </c>
      <c r="E141" s="180" t="s">
        <v>2050</v>
      </c>
      <c r="F141" s="180" t="s">
        <v>25</v>
      </c>
      <c r="G141" s="180">
        <v>6</v>
      </c>
      <c r="H141" s="180" t="s">
        <v>55</v>
      </c>
      <c r="I141" s="180" t="s">
        <v>43</v>
      </c>
      <c r="J141" s="180" t="s">
        <v>2051</v>
      </c>
      <c r="K141" s="180" t="s">
        <v>2052</v>
      </c>
      <c r="L141" s="180" t="s">
        <v>43</v>
      </c>
      <c r="M141" s="180" t="s">
        <v>149</v>
      </c>
      <c r="N141" s="180">
        <v>781183</v>
      </c>
      <c r="O141" s="271" t="s">
        <v>150</v>
      </c>
      <c r="P141" s="272" t="s">
        <v>150</v>
      </c>
      <c r="Q141" s="180" t="s">
        <v>150</v>
      </c>
      <c r="R141" s="180" t="s">
        <v>2053</v>
      </c>
      <c r="S141" s="180" t="s">
        <v>2054</v>
      </c>
      <c r="T141" s="381" t="s">
        <v>2055</v>
      </c>
      <c r="U141" s="181" t="s">
        <v>2056</v>
      </c>
      <c r="V141" s="181">
        <v>30471</v>
      </c>
      <c r="W141" s="187" t="s">
        <v>2057</v>
      </c>
      <c r="X141" s="187" t="s">
        <v>178</v>
      </c>
      <c r="Y141" s="187" t="s">
        <v>162</v>
      </c>
      <c r="Z141" s="187" t="s">
        <v>157</v>
      </c>
      <c r="AA141" s="180">
        <v>28</v>
      </c>
      <c r="AB141" s="181">
        <v>42036</v>
      </c>
      <c r="AC141" s="310">
        <v>42430</v>
      </c>
      <c r="AD141" s="181"/>
      <c r="AE141" s="274" t="s">
        <v>2058</v>
      </c>
      <c r="AF141" s="274" t="s">
        <v>2059</v>
      </c>
      <c r="AG141" s="180"/>
      <c r="AH141" s="180">
        <f t="shared" si="33"/>
        <v>2</v>
      </c>
      <c r="AI141" s="187" t="s">
        <v>281</v>
      </c>
      <c r="AJ141" s="180" t="s">
        <v>201</v>
      </c>
      <c r="AK141" s="180"/>
      <c r="AL141" s="180" t="s">
        <v>162</v>
      </c>
      <c r="AM141" s="180" t="s">
        <v>162</v>
      </c>
      <c r="AN141" s="180"/>
      <c r="AO141" s="180" t="s">
        <v>181</v>
      </c>
      <c r="AP141" s="187" t="s">
        <v>2060</v>
      </c>
      <c r="AQ141" s="38" t="s">
        <v>181</v>
      </c>
      <c r="AR141" s="180"/>
      <c r="AS141" s="180"/>
      <c r="AT141" s="36" t="s">
        <v>371</v>
      </c>
      <c r="AU141" s="180" t="s">
        <v>2061</v>
      </c>
      <c r="AV141" s="181"/>
      <c r="AW141" s="182">
        <v>42428</v>
      </c>
      <c r="AX141" s="182">
        <v>42681</v>
      </c>
      <c r="AY141" s="182" t="s">
        <v>149</v>
      </c>
      <c r="AZ141" s="182"/>
      <c r="BA141" s="182"/>
      <c r="BB141" s="182"/>
      <c r="BC141" s="183" t="s">
        <v>2062</v>
      </c>
      <c r="BD141" s="182">
        <v>43309</v>
      </c>
      <c r="BE141" s="182" t="s">
        <v>149</v>
      </c>
      <c r="BF141" s="182">
        <v>43528</v>
      </c>
      <c r="BG141" s="182" t="s">
        <v>149</v>
      </c>
      <c r="BH141" s="181">
        <v>44680</v>
      </c>
      <c r="BI141" s="181"/>
      <c r="BJ141" s="181"/>
      <c r="BK141" s="184">
        <v>44718</v>
      </c>
      <c r="BL141" s="189" t="s">
        <v>17</v>
      </c>
      <c r="BM141" s="186">
        <f t="shared" si="37"/>
        <v>76</v>
      </c>
      <c r="BN141" s="180">
        <f t="shared" si="36"/>
        <v>67</v>
      </c>
      <c r="BO141" s="187" t="s">
        <v>2063</v>
      </c>
      <c r="BP141" s="180">
        <v>0</v>
      </c>
      <c r="BQ141" s="180">
        <v>18</v>
      </c>
      <c r="BR141" s="180">
        <v>0</v>
      </c>
      <c r="BS141" s="180">
        <v>1</v>
      </c>
      <c r="BT141" s="180">
        <v>0</v>
      </c>
      <c r="BU141" s="180">
        <v>0</v>
      </c>
      <c r="BV141" s="180">
        <v>0</v>
      </c>
      <c r="BW141" s="180" t="s">
        <v>162</v>
      </c>
      <c r="BX141" s="180">
        <v>0</v>
      </c>
      <c r="BY141" s="180"/>
      <c r="BZ141" s="185"/>
      <c r="CA141" s="185"/>
      <c r="CB141" s="180"/>
      <c r="CC141" s="180" t="s">
        <v>162</v>
      </c>
      <c r="CD141" s="180"/>
      <c r="CE141" s="180"/>
      <c r="CF141" s="412">
        <v>3</v>
      </c>
      <c r="CG141" s="180">
        <v>3</v>
      </c>
      <c r="CH141" s="180"/>
      <c r="CI141" s="180" t="s">
        <v>814</v>
      </c>
      <c r="CJ141"/>
    </row>
    <row r="142" spans="1:88" s="53" customFormat="1" ht="25" hidden="1" customHeight="1" x14ac:dyDescent="0.35">
      <c r="A142" s="180">
        <v>142</v>
      </c>
      <c r="B142" s="180" t="s">
        <v>2064</v>
      </c>
      <c r="C142" s="180" t="s">
        <v>2065</v>
      </c>
      <c r="D142" s="180" t="s">
        <v>2066</v>
      </c>
      <c r="E142" s="180" t="s">
        <v>2067</v>
      </c>
      <c r="F142" s="180" t="s">
        <v>25</v>
      </c>
      <c r="G142" s="180">
        <v>6</v>
      </c>
      <c r="H142" s="180" t="s">
        <v>51</v>
      </c>
      <c r="I142" s="180" t="s">
        <v>37</v>
      </c>
      <c r="J142" s="180" t="s">
        <v>1429</v>
      </c>
      <c r="K142" s="180" t="s">
        <v>1500</v>
      </c>
      <c r="L142" s="180" t="s">
        <v>37</v>
      </c>
      <c r="M142" s="180" t="s">
        <v>149</v>
      </c>
      <c r="N142" s="180" t="s">
        <v>2068</v>
      </c>
      <c r="O142" s="271" t="s">
        <v>150</v>
      </c>
      <c r="P142" s="272" t="s">
        <v>150</v>
      </c>
      <c r="Q142" s="180"/>
      <c r="R142" s="180" t="s">
        <v>2069</v>
      </c>
      <c r="S142" s="180" t="s">
        <v>2070</v>
      </c>
      <c r="T142" s="380" t="s">
        <v>2071</v>
      </c>
      <c r="U142" s="181" t="s">
        <v>2072</v>
      </c>
      <c r="V142" s="181">
        <v>29550</v>
      </c>
      <c r="W142" s="187" t="s">
        <v>2073</v>
      </c>
      <c r="X142" s="187" t="s">
        <v>178</v>
      </c>
      <c r="Y142" s="187" t="s">
        <v>162</v>
      </c>
      <c r="Z142" s="187" t="s">
        <v>157</v>
      </c>
      <c r="AA142" s="180">
        <v>19</v>
      </c>
      <c r="AB142" s="181">
        <v>41908</v>
      </c>
      <c r="AC142" s="310">
        <v>42430</v>
      </c>
      <c r="AD142" s="181"/>
      <c r="AE142" s="274" t="s">
        <v>2074</v>
      </c>
      <c r="AF142" s="339" t="s">
        <v>2075</v>
      </c>
      <c r="AG142" s="180"/>
      <c r="AH142" s="180">
        <f t="shared" si="33"/>
        <v>2</v>
      </c>
      <c r="AI142" s="37" t="s">
        <v>160</v>
      </c>
      <c r="AJ142" s="180"/>
      <c r="AK142" s="180"/>
      <c r="AL142" s="180" t="s">
        <v>149</v>
      </c>
      <c r="AM142" s="180"/>
      <c r="AN142" s="180"/>
      <c r="AO142" s="180" t="s">
        <v>163</v>
      </c>
      <c r="AP142" s="187" t="s">
        <v>202</v>
      </c>
      <c r="AQ142" s="187" t="s">
        <v>948</v>
      </c>
      <c r="AR142" s="180" t="s">
        <v>149</v>
      </c>
      <c r="AS142" s="180"/>
      <c r="AT142" s="36" t="s">
        <v>284</v>
      </c>
      <c r="AU142" s="180" t="s">
        <v>2076</v>
      </c>
      <c r="AV142" s="181"/>
      <c r="AW142" s="182">
        <v>42428</v>
      </c>
      <c r="AX142" s="182">
        <v>42681</v>
      </c>
      <c r="AY142" s="182" t="s">
        <v>149</v>
      </c>
      <c r="AZ142" s="182"/>
      <c r="BA142" s="182"/>
      <c r="BB142" s="182"/>
      <c r="BC142" s="183" t="s">
        <v>2077</v>
      </c>
      <c r="BD142" s="182">
        <v>43309</v>
      </c>
      <c r="BE142" s="182" t="s">
        <v>149</v>
      </c>
      <c r="BF142" s="182">
        <v>44410</v>
      </c>
      <c r="BG142" s="181" t="s">
        <v>162</v>
      </c>
      <c r="BH142" s="181"/>
      <c r="BI142" s="181"/>
      <c r="BJ142" s="181"/>
      <c r="BK142" s="184">
        <v>43281</v>
      </c>
      <c r="BL142" s="180" t="s">
        <v>17</v>
      </c>
      <c r="BM142" s="186">
        <f t="shared" si="37"/>
        <v>29</v>
      </c>
      <c r="BN142" s="180">
        <f t="shared" si="36"/>
        <v>20</v>
      </c>
      <c r="BO142" s="180"/>
      <c r="BP142" s="180">
        <v>2</v>
      </c>
      <c r="BQ142" s="180">
        <v>1</v>
      </c>
      <c r="BR142" s="180">
        <v>8</v>
      </c>
      <c r="BS142" s="180">
        <v>3</v>
      </c>
      <c r="BT142" s="180">
        <v>0</v>
      </c>
      <c r="BU142" s="180">
        <v>0</v>
      </c>
      <c r="BV142" s="180">
        <v>0</v>
      </c>
      <c r="BW142" s="180" t="s">
        <v>162</v>
      </c>
      <c r="BX142" s="180">
        <v>0</v>
      </c>
      <c r="BY142" s="180"/>
      <c r="BZ142" s="185"/>
      <c r="CA142" s="185"/>
      <c r="CB142" s="180"/>
      <c r="CC142" s="180" t="s">
        <v>162</v>
      </c>
      <c r="CD142" s="180"/>
      <c r="CE142" s="180"/>
      <c r="CF142" s="412">
        <v>1</v>
      </c>
      <c r="CG142" s="180">
        <v>1</v>
      </c>
      <c r="CH142" s="180"/>
      <c r="CI142" s="180" t="s">
        <v>814</v>
      </c>
      <c r="CJ142"/>
    </row>
    <row r="143" spans="1:88" s="53" customFormat="1" ht="25" hidden="1" customHeight="1" x14ac:dyDescent="0.35">
      <c r="A143" s="180">
        <v>143</v>
      </c>
      <c r="B143" s="180" t="s">
        <v>2078</v>
      </c>
      <c r="C143" s="180" t="s">
        <v>2079</v>
      </c>
      <c r="D143" s="180" t="s">
        <v>2080</v>
      </c>
      <c r="E143" s="180" t="s">
        <v>2081</v>
      </c>
      <c r="F143" s="180" t="s">
        <v>25</v>
      </c>
      <c r="G143" s="180">
        <v>6</v>
      </c>
      <c r="H143" s="180" t="s">
        <v>49</v>
      </c>
      <c r="I143" s="180" t="s">
        <v>40</v>
      </c>
      <c r="J143" s="180" t="s">
        <v>2082</v>
      </c>
      <c r="K143" s="180" t="s">
        <v>2083</v>
      </c>
      <c r="L143" s="180" t="s">
        <v>40</v>
      </c>
      <c r="M143" s="180" t="s">
        <v>149</v>
      </c>
      <c r="N143" s="180" t="s">
        <v>2084</v>
      </c>
      <c r="O143" s="271" t="s">
        <v>150</v>
      </c>
      <c r="P143" s="272" t="s">
        <v>150</v>
      </c>
      <c r="Q143" s="180" t="s">
        <v>150</v>
      </c>
      <c r="R143" s="180" t="s">
        <v>2085</v>
      </c>
      <c r="S143" s="180" t="s">
        <v>2086</v>
      </c>
      <c r="T143" s="380" t="s">
        <v>2087</v>
      </c>
      <c r="U143" s="181" t="s">
        <v>2088</v>
      </c>
      <c r="V143" s="181">
        <v>29969</v>
      </c>
      <c r="W143" s="187" t="s">
        <v>2089</v>
      </c>
      <c r="X143" s="187" t="s">
        <v>2090</v>
      </c>
      <c r="Y143" s="187" t="s">
        <v>156</v>
      </c>
      <c r="Z143" s="187" t="s">
        <v>157</v>
      </c>
      <c r="AA143" s="180">
        <v>17.5</v>
      </c>
      <c r="AB143" s="181">
        <v>42649</v>
      </c>
      <c r="AC143" s="310">
        <v>42430</v>
      </c>
      <c r="AD143" s="181"/>
      <c r="AE143" s="274" t="s">
        <v>2091</v>
      </c>
      <c r="AF143" s="274" t="s">
        <v>2092</v>
      </c>
      <c r="AG143" s="180" t="s">
        <v>2093</v>
      </c>
      <c r="AH143" s="180">
        <f t="shared" si="33"/>
        <v>3</v>
      </c>
      <c r="AI143" s="37" t="s">
        <v>160</v>
      </c>
      <c r="AJ143" s="37" t="s">
        <v>160</v>
      </c>
      <c r="AK143" s="37" t="s">
        <v>160</v>
      </c>
      <c r="AL143" s="37" t="s">
        <v>149</v>
      </c>
      <c r="AM143" s="37" t="s">
        <v>162</v>
      </c>
      <c r="AN143" s="37" t="s">
        <v>162</v>
      </c>
      <c r="AO143" s="37" t="s">
        <v>163</v>
      </c>
      <c r="AP143" s="187" t="s">
        <v>202</v>
      </c>
      <c r="AQ143" s="187" t="s">
        <v>249</v>
      </c>
      <c r="AR143" s="187" t="s">
        <v>149</v>
      </c>
      <c r="AS143" s="187" t="s">
        <v>2094</v>
      </c>
      <c r="AT143" s="36" t="s">
        <v>419</v>
      </c>
      <c r="AU143" s="180" t="s">
        <v>2095</v>
      </c>
      <c r="AV143" s="181"/>
      <c r="AW143" s="182">
        <v>42428</v>
      </c>
      <c r="AX143" s="182">
        <v>42681</v>
      </c>
      <c r="AY143" s="182" t="s">
        <v>149</v>
      </c>
      <c r="AZ143" s="182">
        <v>42653</v>
      </c>
      <c r="BA143" s="182">
        <v>42548</v>
      </c>
      <c r="BB143" s="182"/>
      <c r="BC143" s="183" t="s">
        <v>2096</v>
      </c>
      <c r="BD143" s="182">
        <v>43309</v>
      </c>
      <c r="BE143" s="182" t="s">
        <v>149</v>
      </c>
      <c r="BF143" s="182">
        <v>43528</v>
      </c>
      <c r="BG143" s="182" t="s">
        <v>149</v>
      </c>
      <c r="BH143" s="181"/>
      <c r="BI143" s="181"/>
      <c r="BJ143" s="181"/>
      <c r="BK143" s="184">
        <v>43789</v>
      </c>
      <c r="BL143" s="180" t="s">
        <v>17</v>
      </c>
      <c r="BM143" s="186">
        <f t="shared" si="37"/>
        <v>45</v>
      </c>
      <c r="BN143" s="180">
        <f t="shared" si="36"/>
        <v>37</v>
      </c>
      <c r="BO143" s="180"/>
      <c r="BP143" s="180">
        <v>2</v>
      </c>
      <c r="BQ143" s="180">
        <v>2</v>
      </c>
      <c r="BR143" s="180">
        <v>2</v>
      </c>
      <c r="BS143" s="180">
        <v>4</v>
      </c>
      <c r="BT143" s="180">
        <v>0</v>
      </c>
      <c r="BU143" s="180">
        <v>0</v>
      </c>
      <c r="BV143" s="180">
        <v>0</v>
      </c>
      <c r="BW143" s="180" t="s">
        <v>2097</v>
      </c>
      <c r="BX143" s="180">
        <v>0</v>
      </c>
      <c r="BY143" s="180"/>
      <c r="BZ143" s="185"/>
      <c r="CA143" s="185"/>
      <c r="CB143" s="180"/>
      <c r="CC143" s="180" t="s">
        <v>162</v>
      </c>
      <c r="CD143" s="180"/>
      <c r="CE143" s="180"/>
      <c r="CF143" s="412">
        <v>2</v>
      </c>
      <c r="CG143" s="180">
        <v>2</v>
      </c>
      <c r="CH143" s="180"/>
      <c r="CI143" s="180" t="s">
        <v>1321</v>
      </c>
      <c r="CJ143"/>
    </row>
    <row r="144" spans="1:88" s="53" customFormat="1" ht="25" hidden="1" customHeight="1" x14ac:dyDescent="0.35">
      <c r="A144" s="180">
        <v>144</v>
      </c>
      <c r="B144" s="180" t="s">
        <v>2098</v>
      </c>
      <c r="C144" s="180" t="s">
        <v>2099</v>
      </c>
      <c r="D144" s="180" t="s">
        <v>2100</v>
      </c>
      <c r="E144" s="180" t="s">
        <v>2101</v>
      </c>
      <c r="F144" s="180" t="s">
        <v>25</v>
      </c>
      <c r="G144" s="180">
        <v>6</v>
      </c>
      <c r="H144" s="180" t="s">
        <v>51</v>
      </c>
      <c r="I144" s="180" t="s">
        <v>30</v>
      </c>
      <c r="J144" s="180" t="s">
        <v>606</v>
      </c>
      <c r="K144" s="180"/>
      <c r="L144" s="180" t="s">
        <v>43</v>
      </c>
      <c r="M144" s="180" t="s">
        <v>162</v>
      </c>
      <c r="N144" s="180" t="s">
        <v>2102</v>
      </c>
      <c r="O144" s="271" t="s">
        <v>150</v>
      </c>
      <c r="P144" s="272" t="s">
        <v>150</v>
      </c>
      <c r="Q144" s="180"/>
      <c r="R144" s="180" t="s">
        <v>2103</v>
      </c>
      <c r="S144" s="190" t="s">
        <v>2104</v>
      </c>
      <c r="T144" s="381" t="s">
        <v>2105</v>
      </c>
      <c r="U144" s="181" t="s">
        <v>793</v>
      </c>
      <c r="V144" s="181">
        <v>26560</v>
      </c>
      <c r="W144" s="187" t="s">
        <v>2106</v>
      </c>
      <c r="X144" s="187" t="s">
        <v>178</v>
      </c>
      <c r="Y144" s="187" t="s">
        <v>162</v>
      </c>
      <c r="Z144" s="187" t="s">
        <v>157</v>
      </c>
      <c r="AA144" s="180">
        <v>4</v>
      </c>
      <c r="AB144" s="181">
        <v>42891</v>
      </c>
      <c r="AC144" s="310">
        <v>42430</v>
      </c>
      <c r="AD144" s="181"/>
      <c r="AE144" s="180" t="s">
        <v>2107</v>
      </c>
      <c r="AF144" s="180" t="s">
        <v>2108</v>
      </c>
      <c r="AG144" s="180"/>
      <c r="AH144" s="180">
        <f t="shared" si="33"/>
        <v>2</v>
      </c>
      <c r="AI144" s="180"/>
      <c r="AJ144" s="180"/>
      <c r="AK144" s="180"/>
      <c r="AL144" s="180"/>
      <c r="AM144" s="180"/>
      <c r="AN144" s="180"/>
      <c r="AO144" s="180" t="s">
        <v>163</v>
      </c>
      <c r="AP144" s="187" t="s">
        <v>1866</v>
      </c>
      <c r="AQ144" s="180" t="s">
        <v>202</v>
      </c>
      <c r="AR144" s="180"/>
      <c r="AS144" s="180"/>
      <c r="AT144" s="36" t="s">
        <v>327</v>
      </c>
      <c r="AU144" s="180" t="s">
        <v>2109</v>
      </c>
      <c r="AV144" s="181"/>
      <c r="AW144" s="182">
        <v>42428</v>
      </c>
      <c r="AX144" s="182">
        <v>42681</v>
      </c>
      <c r="AY144" s="182" t="s">
        <v>149</v>
      </c>
      <c r="AZ144" s="182">
        <v>43069</v>
      </c>
      <c r="BA144" s="182">
        <v>43138</v>
      </c>
      <c r="BB144" s="182"/>
      <c r="BC144" s="183"/>
      <c r="BD144" s="344">
        <v>43675</v>
      </c>
      <c r="BE144" s="344" t="s">
        <v>162</v>
      </c>
      <c r="BF144" s="344"/>
      <c r="BG144" s="344" t="s">
        <v>162</v>
      </c>
      <c r="BH144" s="181"/>
      <c r="BI144" s="181"/>
      <c r="BJ144" s="181"/>
      <c r="BK144" s="191">
        <v>45105</v>
      </c>
      <c r="BL144" s="189" t="s">
        <v>17</v>
      </c>
      <c r="BM144" s="186">
        <f t="shared" si="37"/>
        <v>89</v>
      </c>
      <c r="BN144" s="180">
        <f t="shared" si="36"/>
        <v>80</v>
      </c>
      <c r="BO144" s="180"/>
      <c r="BP144" s="180">
        <v>3</v>
      </c>
      <c r="BQ144" s="180">
        <v>9</v>
      </c>
      <c r="BR144" s="180">
        <v>0</v>
      </c>
      <c r="BS144" s="180">
        <v>2</v>
      </c>
      <c r="BT144" s="180">
        <v>0</v>
      </c>
      <c r="BU144" s="180">
        <v>0</v>
      </c>
      <c r="BV144" s="180">
        <v>0</v>
      </c>
      <c r="BW144" s="180" t="s">
        <v>162</v>
      </c>
      <c r="BX144" s="180">
        <v>0</v>
      </c>
      <c r="BY144" s="180"/>
      <c r="BZ144" s="185"/>
      <c r="CA144" s="185"/>
      <c r="CB144" s="180"/>
      <c r="CC144" s="180" t="s">
        <v>162</v>
      </c>
      <c r="CD144" s="180"/>
      <c r="CE144" s="180"/>
      <c r="CF144" s="412">
        <v>2</v>
      </c>
      <c r="CG144" s="180"/>
      <c r="CH144" s="180"/>
      <c r="CI144" s="180" t="s">
        <v>814</v>
      </c>
      <c r="CJ144"/>
    </row>
    <row r="145" spans="1:88" s="53" customFormat="1" ht="25" hidden="1" customHeight="1" x14ac:dyDescent="0.35">
      <c r="A145" s="180">
        <v>145</v>
      </c>
      <c r="B145" s="180" t="s">
        <v>2110</v>
      </c>
      <c r="C145" s="180" t="s">
        <v>2111</v>
      </c>
      <c r="D145" s="180" t="s">
        <v>2112</v>
      </c>
      <c r="E145" s="180" t="s">
        <v>2113</v>
      </c>
      <c r="F145" s="180" t="s">
        <v>25</v>
      </c>
      <c r="G145" s="180">
        <v>6</v>
      </c>
      <c r="H145" s="180" t="s">
        <v>55</v>
      </c>
      <c r="I145" s="180" t="s">
        <v>43</v>
      </c>
      <c r="J145" s="180" t="s">
        <v>2114</v>
      </c>
      <c r="K145" s="180" t="s">
        <v>606</v>
      </c>
      <c r="L145" s="180" t="s">
        <v>43</v>
      </c>
      <c r="M145" s="180" t="s">
        <v>149</v>
      </c>
      <c r="N145" s="180" t="s">
        <v>2115</v>
      </c>
      <c r="O145" s="271" t="s">
        <v>150</v>
      </c>
      <c r="P145" s="272" t="s">
        <v>150</v>
      </c>
      <c r="Q145" s="180" t="s">
        <v>150</v>
      </c>
      <c r="R145" s="190" t="s">
        <v>2116</v>
      </c>
      <c r="S145" s="180" t="s">
        <v>2117</v>
      </c>
      <c r="T145" s="380" t="s">
        <v>2118</v>
      </c>
      <c r="U145" s="181" t="s">
        <v>2119</v>
      </c>
      <c r="V145" s="181">
        <v>26993</v>
      </c>
      <c r="W145" s="187" t="s">
        <v>2120</v>
      </c>
      <c r="X145" s="187" t="s">
        <v>178</v>
      </c>
      <c r="Y145" s="187" t="s">
        <v>162</v>
      </c>
      <c r="Z145" s="187" t="s">
        <v>157</v>
      </c>
      <c r="AA145" s="180">
        <v>12</v>
      </c>
      <c r="AB145" s="181">
        <v>42373</v>
      </c>
      <c r="AC145" s="310">
        <v>42430</v>
      </c>
      <c r="AD145" s="181"/>
      <c r="AE145" s="274" t="s">
        <v>1522</v>
      </c>
      <c r="AF145" s="274" t="s">
        <v>2121</v>
      </c>
      <c r="AG145" s="180"/>
      <c r="AH145" s="180">
        <f t="shared" si="33"/>
        <v>2</v>
      </c>
      <c r="AI145" s="37" t="s">
        <v>160</v>
      </c>
      <c r="AJ145" s="37" t="s">
        <v>160</v>
      </c>
      <c r="AK145" s="180"/>
      <c r="AL145" s="180" t="s">
        <v>149</v>
      </c>
      <c r="AM145" s="180" t="s">
        <v>149</v>
      </c>
      <c r="AN145" s="180"/>
      <c r="AO145" s="180" t="s">
        <v>163</v>
      </c>
      <c r="AP145" s="187" t="s">
        <v>2122</v>
      </c>
      <c r="AQ145" s="180" t="s">
        <v>2123</v>
      </c>
      <c r="AR145" s="180"/>
      <c r="AS145" s="180"/>
      <c r="AT145" s="36" t="s">
        <v>371</v>
      </c>
      <c r="AU145" s="180" t="s">
        <v>2124</v>
      </c>
      <c r="AV145" s="181"/>
      <c r="AW145" s="182">
        <v>42428</v>
      </c>
      <c r="AX145" s="182">
        <v>42681</v>
      </c>
      <c r="AY145" s="182" t="s">
        <v>149</v>
      </c>
      <c r="AZ145" s="182">
        <v>42753</v>
      </c>
      <c r="BA145" s="182">
        <v>42762</v>
      </c>
      <c r="BB145" s="182"/>
      <c r="BC145" s="183" t="s">
        <v>2125</v>
      </c>
      <c r="BD145" s="182">
        <v>43309</v>
      </c>
      <c r="BE145" s="182" t="s">
        <v>149</v>
      </c>
      <c r="BF145" s="182">
        <v>43528</v>
      </c>
      <c r="BG145" s="182" t="s">
        <v>149</v>
      </c>
      <c r="BH145" s="181"/>
      <c r="BI145" s="181"/>
      <c r="BJ145" s="181"/>
      <c r="BK145" s="184">
        <v>44316</v>
      </c>
      <c r="BL145" s="180" t="s">
        <v>17</v>
      </c>
      <c r="BM145" s="186">
        <f>DATEDIF(AW145,BK145, "M")+1</f>
        <v>63</v>
      </c>
      <c r="BN145" s="180">
        <f t="shared" si="36"/>
        <v>54</v>
      </c>
      <c r="BO145" s="187" t="s">
        <v>2126</v>
      </c>
      <c r="BP145" s="180">
        <v>2</v>
      </c>
      <c r="BQ145" s="180">
        <v>6</v>
      </c>
      <c r="BR145" s="180">
        <v>1</v>
      </c>
      <c r="BS145" s="180">
        <v>3</v>
      </c>
      <c r="BT145" s="180">
        <v>1</v>
      </c>
      <c r="BU145" s="180">
        <v>0</v>
      </c>
      <c r="BV145" s="180">
        <v>0</v>
      </c>
      <c r="BW145" s="180" t="s">
        <v>162</v>
      </c>
      <c r="BX145" s="180">
        <v>0</v>
      </c>
      <c r="BY145" s="180"/>
      <c r="BZ145" s="185"/>
      <c r="CA145" s="185"/>
      <c r="CB145" s="180"/>
      <c r="CC145" s="180" t="s">
        <v>162</v>
      </c>
      <c r="CD145" s="180"/>
      <c r="CE145" s="180"/>
      <c r="CF145" s="412">
        <v>2</v>
      </c>
      <c r="CG145" s="180">
        <v>2</v>
      </c>
      <c r="CH145" s="180"/>
      <c r="CI145" s="180" t="s">
        <v>814</v>
      </c>
      <c r="CJ145"/>
    </row>
    <row r="146" spans="1:88" s="53" customFormat="1" ht="25" hidden="1" customHeight="1" x14ac:dyDescent="0.35">
      <c r="A146" s="180">
        <v>146</v>
      </c>
      <c r="B146" s="180" t="s">
        <v>2127</v>
      </c>
      <c r="C146" s="180" t="s">
        <v>2128</v>
      </c>
      <c r="D146" s="180" t="s">
        <v>2129</v>
      </c>
      <c r="E146" s="180" t="s">
        <v>2130</v>
      </c>
      <c r="F146" s="180" t="s">
        <v>25</v>
      </c>
      <c r="G146" s="180">
        <v>6</v>
      </c>
      <c r="H146" s="180" t="s">
        <v>56</v>
      </c>
      <c r="I146" s="180" t="s">
        <v>38</v>
      </c>
      <c r="J146" s="180" t="s">
        <v>2131</v>
      </c>
      <c r="K146" s="180" t="s">
        <v>2132</v>
      </c>
      <c r="L146" s="180" t="s">
        <v>39</v>
      </c>
      <c r="M146" s="180" t="s">
        <v>162</v>
      </c>
      <c r="N146" s="180" t="s">
        <v>2133</v>
      </c>
      <c r="O146" s="271" t="s">
        <v>150</v>
      </c>
      <c r="P146" s="272" t="s">
        <v>150</v>
      </c>
      <c r="Q146" s="180"/>
      <c r="R146" s="180" t="s">
        <v>2134</v>
      </c>
      <c r="S146" s="180" t="s">
        <v>2135</v>
      </c>
      <c r="T146" s="381" t="s">
        <v>2136</v>
      </c>
      <c r="U146" s="181" t="s">
        <v>2137</v>
      </c>
      <c r="V146" s="181">
        <v>28749</v>
      </c>
      <c r="W146" s="187" t="s">
        <v>2138</v>
      </c>
      <c r="X146" s="187" t="s">
        <v>2090</v>
      </c>
      <c r="Y146" s="187" t="s">
        <v>156</v>
      </c>
      <c r="Z146" s="187" t="s">
        <v>157</v>
      </c>
      <c r="AA146" s="180">
        <v>36</v>
      </c>
      <c r="AB146" s="181">
        <v>42663</v>
      </c>
      <c r="AC146" s="310">
        <v>42430</v>
      </c>
      <c r="AD146" s="181"/>
      <c r="AE146" s="274" t="s">
        <v>2139</v>
      </c>
      <c r="AF146" s="180"/>
      <c r="AG146" s="180"/>
      <c r="AH146" s="180">
        <f t="shared" si="33"/>
        <v>1</v>
      </c>
      <c r="AI146" s="187" t="s">
        <v>161</v>
      </c>
      <c r="AJ146" s="180"/>
      <c r="AK146" s="180"/>
      <c r="AL146" s="180" t="s">
        <v>162</v>
      </c>
      <c r="AM146" s="180"/>
      <c r="AN146" s="180"/>
      <c r="AO146" s="180" t="s">
        <v>181</v>
      </c>
      <c r="AP146" s="187" t="s">
        <v>2140</v>
      </c>
      <c r="AQ146" s="180" t="s">
        <v>597</v>
      </c>
      <c r="AR146" s="180"/>
      <c r="AS146" s="180"/>
      <c r="AT146" s="36" t="s">
        <v>1273</v>
      </c>
      <c r="AU146" s="180" t="s">
        <v>2141</v>
      </c>
      <c r="AV146" s="181"/>
      <c r="AW146" s="182">
        <v>42428</v>
      </c>
      <c r="AX146" s="182">
        <v>42681</v>
      </c>
      <c r="AY146" s="182" t="s">
        <v>149</v>
      </c>
      <c r="AZ146" s="182">
        <v>42838</v>
      </c>
      <c r="BA146" s="182">
        <v>42936</v>
      </c>
      <c r="BB146" s="182"/>
      <c r="BC146" s="183" t="s">
        <v>2142</v>
      </c>
      <c r="BD146" s="182">
        <v>43309</v>
      </c>
      <c r="BE146" s="182" t="s">
        <v>149</v>
      </c>
      <c r="BF146" s="182">
        <v>43528</v>
      </c>
      <c r="BG146" s="182" t="s">
        <v>149</v>
      </c>
      <c r="BH146" s="181"/>
      <c r="BI146" s="181"/>
      <c r="BJ146" s="181"/>
      <c r="BK146" s="184">
        <v>45443</v>
      </c>
      <c r="BL146" s="192" t="s">
        <v>17</v>
      </c>
      <c r="BM146" s="186">
        <f>DATEDIF(AW146,BK146, "M")+1</f>
        <v>100</v>
      </c>
      <c r="BN146" s="180">
        <f t="shared" si="36"/>
        <v>91</v>
      </c>
      <c r="BO146" s="180"/>
      <c r="BP146" s="180">
        <v>2</v>
      </c>
      <c r="BQ146" s="180">
        <v>1</v>
      </c>
      <c r="BR146" s="180">
        <v>0</v>
      </c>
      <c r="BS146" s="180">
        <v>0</v>
      </c>
      <c r="BT146" s="180">
        <v>0</v>
      </c>
      <c r="BU146" s="180">
        <v>0</v>
      </c>
      <c r="BV146" s="180">
        <v>0</v>
      </c>
      <c r="BW146" s="180" t="s">
        <v>2097</v>
      </c>
      <c r="BX146" s="180">
        <v>0</v>
      </c>
      <c r="BY146" s="180"/>
      <c r="BZ146" s="185"/>
      <c r="CA146" s="185"/>
      <c r="CB146" s="180"/>
      <c r="CC146" s="180" t="s">
        <v>162</v>
      </c>
      <c r="CD146" s="180"/>
      <c r="CE146" s="180"/>
      <c r="CF146" s="412"/>
      <c r="CG146" s="180"/>
      <c r="CH146" s="180"/>
      <c r="CI146" s="180" t="s">
        <v>1829</v>
      </c>
      <c r="CJ146"/>
    </row>
    <row r="147" spans="1:88" ht="25" hidden="1" customHeight="1" x14ac:dyDescent="0.35">
      <c r="A147" s="97">
        <v>147</v>
      </c>
      <c r="B147" s="97" t="s">
        <v>2143</v>
      </c>
      <c r="C147" s="97" t="s">
        <v>2144</v>
      </c>
      <c r="D147" s="97" t="s">
        <v>2145</v>
      </c>
      <c r="E147" s="97" t="s">
        <v>2146</v>
      </c>
      <c r="F147" s="97" t="s">
        <v>24</v>
      </c>
      <c r="G147" s="97">
        <v>6</v>
      </c>
      <c r="H147" s="97" t="s">
        <v>49</v>
      </c>
      <c r="I147" s="97" t="s">
        <v>35</v>
      </c>
      <c r="J147" s="97" t="s">
        <v>2147</v>
      </c>
      <c r="K147" s="97" t="s">
        <v>2148</v>
      </c>
      <c r="L147" s="97" t="s">
        <v>43</v>
      </c>
      <c r="M147" s="97" t="s">
        <v>162</v>
      </c>
      <c r="N147" s="97" t="s">
        <v>167</v>
      </c>
      <c r="O147" s="97" t="s">
        <v>167</v>
      </c>
      <c r="P147" s="97" t="s">
        <v>167</v>
      </c>
      <c r="Q147" s="97" t="s">
        <v>167</v>
      </c>
      <c r="R147" s="97" t="s">
        <v>2149</v>
      </c>
      <c r="S147" s="97" t="s">
        <v>2150</v>
      </c>
      <c r="T147" s="371" t="s">
        <v>2151</v>
      </c>
      <c r="U147" s="98"/>
      <c r="V147" s="98"/>
      <c r="W147" s="179"/>
      <c r="X147" s="179"/>
      <c r="Y147" s="179"/>
      <c r="Z147" s="179"/>
      <c r="AA147" s="97"/>
      <c r="AB147" s="98"/>
      <c r="AC147" s="303">
        <v>42795</v>
      </c>
      <c r="AD147" s="98">
        <v>43342</v>
      </c>
      <c r="AE147" s="98"/>
      <c r="AF147" s="98"/>
      <c r="AG147" s="98"/>
      <c r="AH147" s="97">
        <f t="shared" si="33"/>
        <v>0</v>
      </c>
      <c r="AI147" s="98"/>
      <c r="AJ147" s="98"/>
      <c r="AK147" s="98"/>
      <c r="AL147" s="98"/>
      <c r="AM147" s="98"/>
      <c r="AN147" s="98"/>
      <c r="AO147" s="98"/>
      <c r="AP147" s="98"/>
      <c r="AQ147" s="98"/>
      <c r="AR147" s="98"/>
      <c r="AS147" s="98"/>
      <c r="AT147" s="10" t="s">
        <v>203</v>
      </c>
      <c r="AU147" s="97"/>
      <c r="AV147" s="98"/>
      <c r="AW147" s="99">
        <v>42428</v>
      </c>
      <c r="AX147" s="99"/>
      <c r="AY147" s="99"/>
      <c r="AZ147" s="99"/>
      <c r="BA147" s="99"/>
      <c r="BB147" s="99"/>
      <c r="BC147" s="100"/>
      <c r="BD147" s="99"/>
      <c r="BE147" s="99"/>
      <c r="BF147" s="99"/>
      <c r="BG147" s="99"/>
      <c r="BH147" s="98"/>
      <c r="BI147" s="98"/>
      <c r="BJ147" s="98"/>
      <c r="BK147" s="98"/>
      <c r="BL147" s="97" t="s">
        <v>19</v>
      </c>
      <c r="BM147" s="235" t="s">
        <v>19</v>
      </c>
      <c r="BN147" s="235"/>
      <c r="BO147" s="97"/>
      <c r="BP147" s="97"/>
      <c r="BQ147" s="97"/>
      <c r="BR147" s="97"/>
      <c r="BS147" s="97"/>
      <c r="BT147" s="97"/>
      <c r="BU147" s="97"/>
      <c r="BV147" s="97"/>
      <c r="BW147" s="97" t="s">
        <v>162</v>
      </c>
      <c r="BX147" s="97"/>
      <c r="BY147" s="97"/>
      <c r="BZ147" s="101"/>
      <c r="CA147" s="101"/>
      <c r="CB147" s="97"/>
      <c r="CC147" s="97"/>
      <c r="CD147" s="97"/>
      <c r="CE147" s="97"/>
      <c r="CF147" s="119"/>
      <c r="CG147" s="97"/>
      <c r="CH147" s="97"/>
      <c r="CI147" s="97" t="s">
        <v>1829</v>
      </c>
    </row>
    <row r="148" spans="1:88" s="53" customFormat="1" ht="25" customHeight="1" x14ac:dyDescent="0.35">
      <c r="A148" s="193">
        <v>148</v>
      </c>
      <c r="B148" s="193" t="s">
        <v>2152</v>
      </c>
      <c r="C148" s="193" t="s">
        <v>2153</v>
      </c>
      <c r="D148" s="193" t="s">
        <v>2154</v>
      </c>
      <c r="E148" s="193" t="s">
        <v>2155</v>
      </c>
      <c r="F148" s="193" t="s">
        <v>25</v>
      </c>
      <c r="G148" s="193">
        <v>7</v>
      </c>
      <c r="H148" s="193" t="s">
        <v>55</v>
      </c>
      <c r="I148" s="193" t="s">
        <v>43</v>
      </c>
      <c r="J148" s="193" t="s">
        <v>2156</v>
      </c>
      <c r="K148" s="193" t="s">
        <v>1788</v>
      </c>
      <c r="L148" s="193" t="s">
        <v>43</v>
      </c>
      <c r="M148" s="193" t="s">
        <v>149</v>
      </c>
      <c r="N148" s="193">
        <v>530939</v>
      </c>
      <c r="O148" s="193" t="s">
        <v>321</v>
      </c>
      <c r="P148" s="193" t="s">
        <v>321</v>
      </c>
      <c r="Q148" s="193" t="s">
        <v>321</v>
      </c>
      <c r="R148" s="420" t="s">
        <v>2157</v>
      </c>
      <c r="S148" s="193" t="s">
        <v>2158</v>
      </c>
      <c r="T148" s="382" t="s">
        <v>2159</v>
      </c>
      <c r="U148" s="194" t="s">
        <v>2160</v>
      </c>
      <c r="V148" s="194">
        <v>27288</v>
      </c>
      <c r="W148" s="202" t="s">
        <v>2161</v>
      </c>
      <c r="X148" s="202" t="s">
        <v>178</v>
      </c>
      <c r="Y148" s="202" t="s">
        <v>162</v>
      </c>
      <c r="Z148" s="202"/>
      <c r="AA148" s="193">
        <v>3.5</v>
      </c>
      <c r="AB148" s="194">
        <v>42614</v>
      </c>
      <c r="AC148" s="311">
        <v>42795</v>
      </c>
      <c r="AD148" s="194"/>
      <c r="AE148" s="194" t="s">
        <v>2162</v>
      </c>
      <c r="AF148" s="194"/>
      <c r="AG148" s="194"/>
      <c r="AH148" s="193">
        <f t="shared" si="33"/>
        <v>1</v>
      </c>
      <c r="AI148" s="194" t="s">
        <v>160</v>
      </c>
      <c r="AJ148" s="194"/>
      <c r="AK148" s="194"/>
      <c r="AL148" s="194" t="s">
        <v>149</v>
      </c>
      <c r="AM148" s="194"/>
      <c r="AN148" s="194"/>
      <c r="AO148" s="194" t="s">
        <v>163</v>
      </c>
      <c r="AP148" s="193" t="s">
        <v>202</v>
      </c>
      <c r="AQ148" s="194" t="s">
        <v>202</v>
      </c>
      <c r="AR148" s="194"/>
      <c r="AS148" s="194"/>
      <c r="AT148" s="458" t="s">
        <v>371</v>
      </c>
      <c r="AU148" s="193" t="s">
        <v>2163</v>
      </c>
      <c r="AV148" s="194"/>
      <c r="AW148" s="195">
        <v>42793</v>
      </c>
      <c r="AX148" s="195">
        <v>43045</v>
      </c>
      <c r="AY148" s="195" t="s">
        <v>149</v>
      </c>
      <c r="AZ148" s="195"/>
      <c r="BA148" s="195"/>
      <c r="BB148" s="195">
        <v>42944</v>
      </c>
      <c r="BC148" s="196" t="s">
        <v>2164</v>
      </c>
      <c r="BD148" s="195">
        <v>43675</v>
      </c>
      <c r="BE148" s="195" t="s">
        <v>149</v>
      </c>
      <c r="BF148" s="195">
        <v>44410</v>
      </c>
      <c r="BG148" s="194" t="s">
        <v>162</v>
      </c>
      <c r="BH148" s="194"/>
      <c r="BI148" s="194"/>
      <c r="BJ148" s="194"/>
      <c r="BK148" s="197">
        <v>45852</v>
      </c>
      <c r="BL148" s="198" t="s">
        <v>17</v>
      </c>
      <c r="BM148" s="284">
        <f>DATEDIF(AW148,BK148, "M")+1</f>
        <v>101</v>
      </c>
      <c r="BN148" s="284">
        <f t="shared" ref="BN148:BN156" si="38">DATEDIF(AX148,BK148, "M")+1</f>
        <v>93</v>
      </c>
      <c r="BO148" s="193" t="s">
        <v>2165</v>
      </c>
      <c r="BP148" s="193">
        <v>2</v>
      </c>
      <c r="BQ148" s="193">
        <v>3</v>
      </c>
      <c r="BR148" s="193"/>
      <c r="BS148" s="193"/>
      <c r="BT148" s="193"/>
      <c r="BU148" s="193"/>
      <c r="BV148" s="193"/>
      <c r="BW148" s="193" t="s">
        <v>162</v>
      </c>
      <c r="BX148" s="193" t="s">
        <v>162</v>
      </c>
      <c r="BY148" s="193"/>
      <c r="BZ148" s="199"/>
      <c r="CA148" s="199"/>
      <c r="CB148" s="193"/>
      <c r="CC148" s="193" t="s">
        <v>162</v>
      </c>
      <c r="CD148" s="193"/>
      <c r="CE148" s="193"/>
      <c r="CF148" s="413">
        <v>1</v>
      </c>
      <c r="CG148" s="193"/>
      <c r="CH148" s="193"/>
      <c r="CI148" s="193" t="s">
        <v>1829</v>
      </c>
      <c r="CJ148"/>
    </row>
    <row r="149" spans="1:88" s="53" customFormat="1" ht="25" hidden="1" customHeight="1" x14ac:dyDescent="0.35">
      <c r="A149" s="193">
        <v>149</v>
      </c>
      <c r="B149" s="193" t="s">
        <v>2166</v>
      </c>
      <c r="C149" s="193" t="s">
        <v>2167</v>
      </c>
      <c r="D149" s="193" t="s">
        <v>21</v>
      </c>
      <c r="E149" s="193" t="s">
        <v>2168</v>
      </c>
      <c r="F149" s="193" t="s">
        <v>24</v>
      </c>
      <c r="G149" s="193">
        <v>7</v>
      </c>
      <c r="H149" s="193" t="s">
        <v>57</v>
      </c>
      <c r="I149" s="193" t="s">
        <v>33</v>
      </c>
      <c r="J149" s="193" t="s">
        <v>941</v>
      </c>
      <c r="K149" s="193" t="s">
        <v>2169</v>
      </c>
      <c r="L149" s="193" t="s">
        <v>43</v>
      </c>
      <c r="M149" s="193" t="s">
        <v>162</v>
      </c>
      <c r="N149" s="193">
        <v>1834444</v>
      </c>
      <c r="O149" s="193" t="s">
        <v>321</v>
      </c>
      <c r="P149" s="193" t="s">
        <v>321</v>
      </c>
      <c r="Q149" s="193" t="s">
        <v>321</v>
      </c>
      <c r="R149" s="193" t="s">
        <v>2170</v>
      </c>
      <c r="S149" s="200" t="s">
        <v>2171</v>
      </c>
      <c r="T149" s="383" t="s">
        <v>2172</v>
      </c>
      <c r="U149" s="194" t="s">
        <v>2173</v>
      </c>
      <c r="V149" s="194">
        <v>28693</v>
      </c>
      <c r="W149" s="202" t="s">
        <v>2174</v>
      </c>
      <c r="X149" s="202" t="s">
        <v>178</v>
      </c>
      <c r="Y149" s="202" t="s">
        <v>162</v>
      </c>
      <c r="Z149" s="202"/>
      <c r="AA149" s="193"/>
      <c r="AB149" s="194">
        <v>42889</v>
      </c>
      <c r="AC149" s="311">
        <v>42795</v>
      </c>
      <c r="AD149" s="194"/>
      <c r="AE149" s="194" t="s">
        <v>2175</v>
      </c>
      <c r="AF149" s="194"/>
      <c r="AG149" s="194"/>
      <c r="AH149" s="193">
        <f t="shared" si="33"/>
        <v>1</v>
      </c>
      <c r="AI149" s="194" t="s">
        <v>161</v>
      </c>
      <c r="AJ149" s="194"/>
      <c r="AK149" s="194"/>
      <c r="AL149" s="194" t="s">
        <v>162</v>
      </c>
      <c r="AM149" s="194"/>
      <c r="AN149" s="194"/>
      <c r="AO149" s="194" t="s">
        <v>163</v>
      </c>
      <c r="AP149" s="193" t="s">
        <v>2176</v>
      </c>
      <c r="AQ149" s="194" t="s">
        <v>180</v>
      </c>
      <c r="AR149" s="194"/>
      <c r="AS149" s="194"/>
      <c r="AT149" s="458" t="s">
        <v>584</v>
      </c>
      <c r="AU149" s="200" t="s">
        <v>2177</v>
      </c>
      <c r="AV149" s="194"/>
      <c r="AW149" s="195">
        <v>42793</v>
      </c>
      <c r="AX149" s="195">
        <v>43045</v>
      </c>
      <c r="AY149" s="195" t="s">
        <v>149</v>
      </c>
      <c r="AZ149" s="195">
        <v>43224</v>
      </c>
      <c r="BA149" s="195">
        <v>43222</v>
      </c>
      <c r="BB149" s="195"/>
      <c r="BC149" s="196" t="s">
        <v>2178</v>
      </c>
      <c r="BD149" s="195">
        <v>43675</v>
      </c>
      <c r="BE149" s="195" t="s">
        <v>149</v>
      </c>
      <c r="BF149" s="195">
        <v>43891</v>
      </c>
      <c r="BG149" s="195" t="s">
        <v>149</v>
      </c>
      <c r="BH149" s="194"/>
      <c r="BI149" s="194"/>
      <c r="BJ149" s="194"/>
      <c r="BK149" s="197">
        <v>44337</v>
      </c>
      <c r="BL149" s="193" t="s">
        <v>17</v>
      </c>
      <c r="BM149" s="284">
        <f>DATEDIF(AW149,BK149, "M")+1</f>
        <v>51</v>
      </c>
      <c r="BN149" s="284">
        <f t="shared" si="38"/>
        <v>43</v>
      </c>
      <c r="BO149" s="202" t="s">
        <v>2179</v>
      </c>
      <c r="BP149" s="193">
        <v>1</v>
      </c>
      <c r="BQ149" s="193">
        <v>2</v>
      </c>
      <c r="BR149" s="193">
        <v>2</v>
      </c>
      <c r="BS149" s="193"/>
      <c r="BT149" s="193"/>
      <c r="BU149" s="193"/>
      <c r="BV149" s="193"/>
      <c r="BW149" s="193" t="s">
        <v>162</v>
      </c>
      <c r="BX149" s="193" t="s">
        <v>149</v>
      </c>
      <c r="BY149" s="193" t="s">
        <v>2180</v>
      </c>
      <c r="BZ149" s="199">
        <v>42830</v>
      </c>
      <c r="CA149" s="199">
        <v>43982</v>
      </c>
      <c r="CB149" s="193">
        <v>37</v>
      </c>
      <c r="CC149" s="193" t="s">
        <v>162</v>
      </c>
      <c r="CD149" s="193"/>
      <c r="CE149" s="193"/>
      <c r="CF149" s="413">
        <v>0</v>
      </c>
      <c r="CG149" s="193">
        <v>0</v>
      </c>
      <c r="CH149" s="193"/>
      <c r="CI149" s="193" t="s">
        <v>1829</v>
      </c>
      <c r="CJ149"/>
    </row>
    <row r="150" spans="1:88" s="53" customFormat="1" ht="25" hidden="1" customHeight="1" x14ac:dyDescent="0.35">
      <c r="A150" s="193">
        <v>150</v>
      </c>
      <c r="B150" s="193" t="s">
        <v>2181</v>
      </c>
      <c r="C150" s="193" t="s">
        <v>2182</v>
      </c>
      <c r="D150" s="193" t="s">
        <v>2183</v>
      </c>
      <c r="E150" s="193" t="s">
        <v>2184</v>
      </c>
      <c r="F150" s="193" t="s">
        <v>25</v>
      </c>
      <c r="G150" s="193">
        <v>7</v>
      </c>
      <c r="H150" s="193" t="s">
        <v>51</v>
      </c>
      <c r="I150" s="193" t="s">
        <v>37</v>
      </c>
      <c r="J150" s="193" t="s">
        <v>1429</v>
      </c>
      <c r="K150" s="193" t="s">
        <v>2185</v>
      </c>
      <c r="L150" s="193" t="s">
        <v>37</v>
      </c>
      <c r="M150" s="193" t="s">
        <v>149</v>
      </c>
      <c r="N150" s="193" t="s">
        <v>2186</v>
      </c>
      <c r="O150" s="193" t="s">
        <v>150</v>
      </c>
      <c r="P150" s="193" t="s">
        <v>150</v>
      </c>
      <c r="Q150" s="193" t="s">
        <v>150</v>
      </c>
      <c r="R150" s="193" t="s">
        <v>2187</v>
      </c>
      <c r="S150" s="420" t="s">
        <v>2188</v>
      </c>
      <c r="T150" s="382" t="s">
        <v>2189</v>
      </c>
      <c r="U150" s="194" t="s">
        <v>2190</v>
      </c>
      <c r="V150" s="194">
        <v>26823</v>
      </c>
      <c r="W150" s="202" t="s">
        <v>2191</v>
      </c>
      <c r="X150" s="202" t="s">
        <v>178</v>
      </c>
      <c r="Y150" s="202" t="s">
        <v>162</v>
      </c>
      <c r="Z150" s="202"/>
      <c r="AA150" s="193"/>
      <c r="AB150" s="194">
        <v>42458</v>
      </c>
      <c r="AC150" s="311">
        <v>42795</v>
      </c>
      <c r="AD150" s="194"/>
      <c r="AE150" s="340" t="s">
        <v>2192</v>
      </c>
      <c r="AF150" s="194"/>
      <c r="AG150" s="194"/>
      <c r="AH150" s="193">
        <f t="shared" si="33"/>
        <v>1</v>
      </c>
      <c r="AI150" s="194" t="s">
        <v>160</v>
      </c>
      <c r="AJ150" s="194"/>
      <c r="AK150" s="194"/>
      <c r="AL150" s="194" t="s">
        <v>149</v>
      </c>
      <c r="AM150" s="194"/>
      <c r="AN150" s="194"/>
      <c r="AO150" s="194" t="s">
        <v>181</v>
      </c>
      <c r="AP150" s="193" t="s">
        <v>2193</v>
      </c>
      <c r="AQ150" s="194" t="s">
        <v>202</v>
      </c>
      <c r="AR150" s="194"/>
      <c r="AS150" s="194"/>
      <c r="AT150" s="458" t="s">
        <v>284</v>
      </c>
      <c r="AU150" s="193" t="s">
        <v>2194</v>
      </c>
      <c r="AV150" s="194"/>
      <c r="AW150" s="195">
        <v>42793</v>
      </c>
      <c r="AX150" s="195">
        <v>43045</v>
      </c>
      <c r="AY150" s="195" t="s">
        <v>149</v>
      </c>
      <c r="AZ150" s="195">
        <v>43348</v>
      </c>
      <c r="BA150" s="195">
        <v>43353</v>
      </c>
      <c r="BB150" s="195"/>
      <c r="BC150" s="196" t="s">
        <v>2195</v>
      </c>
      <c r="BD150" s="195">
        <v>43675</v>
      </c>
      <c r="BE150" s="195" t="s">
        <v>149</v>
      </c>
      <c r="BF150" s="195">
        <v>43891</v>
      </c>
      <c r="BG150" s="195" t="s">
        <v>149</v>
      </c>
      <c r="BH150" s="194"/>
      <c r="BI150" s="194"/>
      <c r="BJ150" s="194"/>
      <c r="BK150" s="203">
        <v>43813</v>
      </c>
      <c r="BL150" s="193" t="s">
        <v>17</v>
      </c>
      <c r="BM150" s="284">
        <f t="shared" ref="BM150:BM151" si="39">DATEDIF(AW150,BK150, "M")+1</f>
        <v>34</v>
      </c>
      <c r="BN150" s="284">
        <f t="shared" si="38"/>
        <v>26</v>
      </c>
      <c r="BO150" s="193"/>
      <c r="BP150" s="193">
        <v>0</v>
      </c>
      <c r="BQ150" s="193">
        <v>1</v>
      </c>
      <c r="BR150" s="193">
        <v>2</v>
      </c>
      <c r="BS150" s="193"/>
      <c r="BT150" s="193"/>
      <c r="BU150" s="193"/>
      <c r="BV150" s="193"/>
      <c r="BW150" s="193" t="s">
        <v>162</v>
      </c>
      <c r="BX150" s="193" t="s">
        <v>162</v>
      </c>
      <c r="BY150" s="193"/>
      <c r="BZ150" s="199"/>
      <c r="CA150" s="199"/>
      <c r="CB150" s="193"/>
      <c r="CC150" s="193" t="s">
        <v>162</v>
      </c>
      <c r="CD150" s="193"/>
      <c r="CE150" s="193"/>
      <c r="CF150" s="413">
        <v>3</v>
      </c>
      <c r="CG150" s="193">
        <v>3</v>
      </c>
      <c r="CH150" s="193"/>
      <c r="CI150" s="193" t="s">
        <v>1829</v>
      </c>
      <c r="CJ150"/>
    </row>
    <row r="151" spans="1:88" s="53" customFormat="1" ht="25" hidden="1" customHeight="1" x14ac:dyDescent="0.35">
      <c r="A151" s="193">
        <v>151</v>
      </c>
      <c r="B151" s="193" t="s">
        <v>2196</v>
      </c>
      <c r="C151" s="193" t="s">
        <v>2197</v>
      </c>
      <c r="D151" s="193" t="s">
        <v>2198</v>
      </c>
      <c r="E151" s="193" t="s">
        <v>2199</v>
      </c>
      <c r="F151" s="193" t="s">
        <v>25</v>
      </c>
      <c r="G151" s="193">
        <v>7</v>
      </c>
      <c r="H151" s="193" t="s">
        <v>50</v>
      </c>
      <c r="I151" s="193" t="s">
        <v>44</v>
      </c>
      <c r="J151" s="193" t="s">
        <v>2200</v>
      </c>
      <c r="K151" s="193" t="s">
        <v>2148</v>
      </c>
      <c r="L151" s="193" t="s">
        <v>43</v>
      </c>
      <c r="M151" s="193" t="s">
        <v>162</v>
      </c>
      <c r="N151" s="193">
        <v>1487823</v>
      </c>
      <c r="O151" s="193" t="s">
        <v>150</v>
      </c>
      <c r="P151" s="193" t="s">
        <v>150</v>
      </c>
      <c r="Q151" s="193" t="s">
        <v>150</v>
      </c>
      <c r="R151" s="193" t="s">
        <v>2201</v>
      </c>
      <c r="S151" s="420" t="s">
        <v>2202</v>
      </c>
      <c r="T151" s="382" t="s">
        <v>2203</v>
      </c>
      <c r="U151" s="194" t="s">
        <v>2204</v>
      </c>
      <c r="V151" s="194">
        <v>30105</v>
      </c>
      <c r="W151" s="202" t="s">
        <v>2205</v>
      </c>
      <c r="X151" s="202" t="s">
        <v>178</v>
      </c>
      <c r="Y151" s="202" t="s">
        <v>162</v>
      </c>
      <c r="Z151" s="202"/>
      <c r="AA151" s="193">
        <v>18</v>
      </c>
      <c r="AB151" s="194">
        <v>42855</v>
      </c>
      <c r="AC151" s="311">
        <v>42795</v>
      </c>
      <c r="AD151" s="194"/>
      <c r="AE151" s="194" t="s">
        <v>2175</v>
      </c>
      <c r="AF151" s="342" t="s">
        <v>2206</v>
      </c>
      <c r="AG151" s="342" t="s">
        <v>2207</v>
      </c>
      <c r="AH151" s="193">
        <f t="shared" si="33"/>
        <v>3</v>
      </c>
      <c r="AI151" s="194" t="s">
        <v>161</v>
      </c>
      <c r="AJ151" s="194"/>
      <c r="AK151" s="194"/>
      <c r="AL151" s="194" t="s">
        <v>162</v>
      </c>
      <c r="AM151" s="194"/>
      <c r="AN151" s="194"/>
      <c r="AO151" s="194" t="s">
        <v>181</v>
      </c>
      <c r="AP151" s="193" t="s">
        <v>597</v>
      </c>
      <c r="AQ151" s="194" t="s">
        <v>2208</v>
      </c>
      <c r="AR151" s="194"/>
      <c r="AS151" s="194"/>
      <c r="AT151" s="458" t="s">
        <v>297</v>
      </c>
      <c r="AU151" s="193" t="s">
        <v>2209</v>
      </c>
      <c r="AV151" s="194"/>
      <c r="AW151" s="195">
        <v>42793</v>
      </c>
      <c r="AX151" s="195">
        <v>43045</v>
      </c>
      <c r="AY151" s="195" t="s">
        <v>149</v>
      </c>
      <c r="AZ151" s="195">
        <v>43235</v>
      </c>
      <c r="BA151" s="195">
        <v>43329</v>
      </c>
      <c r="BB151" s="195">
        <v>43329</v>
      </c>
      <c r="BC151" s="196" t="s">
        <v>2210</v>
      </c>
      <c r="BD151" s="195">
        <v>43675</v>
      </c>
      <c r="BE151" s="195" t="s">
        <v>149</v>
      </c>
      <c r="BF151" s="195">
        <v>43891</v>
      </c>
      <c r="BG151" s="195" t="s">
        <v>149</v>
      </c>
      <c r="BH151" s="194"/>
      <c r="BI151" s="194"/>
      <c r="BJ151" s="194"/>
      <c r="BK151" s="197">
        <v>44337</v>
      </c>
      <c r="BL151" s="193" t="s">
        <v>17</v>
      </c>
      <c r="BM151" s="284">
        <f t="shared" si="39"/>
        <v>51</v>
      </c>
      <c r="BN151" s="284">
        <f t="shared" si="38"/>
        <v>43</v>
      </c>
      <c r="BO151" s="202" t="s">
        <v>2210</v>
      </c>
      <c r="BP151" s="193">
        <v>1</v>
      </c>
      <c r="BQ151" s="193">
        <v>9</v>
      </c>
      <c r="BR151" s="193">
        <v>2</v>
      </c>
      <c r="BS151" s="193"/>
      <c r="BT151" s="193"/>
      <c r="BU151" s="193"/>
      <c r="BV151" s="193"/>
      <c r="BW151" s="193" t="s">
        <v>162</v>
      </c>
      <c r="BX151" s="193" t="s">
        <v>149</v>
      </c>
      <c r="BY151" s="193" t="s">
        <v>2211</v>
      </c>
      <c r="BZ151" s="199">
        <v>43647</v>
      </c>
      <c r="CA151" s="199">
        <v>44196</v>
      </c>
      <c r="CB151" s="193">
        <v>17</v>
      </c>
      <c r="CC151" s="193" t="s">
        <v>162</v>
      </c>
      <c r="CD151" s="193"/>
      <c r="CE151" s="193"/>
      <c r="CF151" s="413">
        <v>2</v>
      </c>
      <c r="CG151" s="193">
        <v>2</v>
      </c>
      <c r="CH151" s="193"/>
      <c r="CI151" s="193" t="s">
        <v>1829</v>
      </c>
      <c r="CJ151"/>
    </row>
    <row r="152" spans="1:88" s="53" customFormat="1" ht="25" hidden="1" customHeight="1" x14ac:dyDescent="0.35">
      <c r="A152" s="193">
        <v>152</v>
      </c>
      <c r="B152" s="193" t="s">
        <v>2212</v>
      </c>
      <c r="C152" s="193" t="s">
        <v>1483</v>
      </c>
      <c r="D152" s="193"/>
      <c r="E152" s="193" t="s">
        <v>2213</v>
      </c>
      <c r="F152" s="193" t="s">
        <v>24</v>
      </c>
      <c r="G152" s="193">
        <v>7</v>
      </c>
      <c r="H152" s="193" t="s">
        <v>52</v>
      </c>
      <c r="I152" s="193" t="s">
        <v>41</v>
      </c>
      <c r="J152" s="193" t="s">
        <v>223</v>
      </c>
      <c r="K152" s="193" t="s">
        <v>2214</v>
      </c>
      <c r="L152" s="193" t="s">
        <v>33</v>
      </c>
      <c r="M152" s="193" t="s">
        <v>162</v>
      </c>
      <c r="N152" s="193"/>
      <c r="O152" s="193" t="s">
        <v>150</v>
      </c>
      <c r="P152" s="193" t="s">
        <v>150</v>
      </c>
      <c r="Q152" s="193"/>
      <c r="R152" s="193" t="s">
        <v>2215</v>
      </c>
      <c r="S152" s="420" t="s">
        <v>2216</v>
      </c>
      <c r="T152" s="383" t="s">
        <v>2217</v>
      </c>
      <c r="U152" s="204" t="s">
        <v>2218</v>
      </c>
      <c r="V152" s="194">
        <v>30296</v>
      </c>
      <c r="W152" s="202" t="s">
        <v>2219</v>
      </c>
      <c r="X152" s="202" t="s">
        <v>178</v>
      </c>
      <c r="Y152" s="202"/>
      <c r="Z152" s="202"/>
      <c r="AA152" s="193"/>
      <c r="AB152" s="194">
        <v>42916</v>
      </c>
      <c r="AC152" s="311">
        <v>42795</v>
      </c>
      <c r="AD152" s="194"/>
      <c r="AE152" s="194" t="s">
        <v>2220</v>
      </c>
      <c r="AF152" s="342" t="s">
        <v>2221</v>
      </c>
      <c r="AG152" s="342" t="s">
        <v>2222</v>
      </c>
      <c r="AH152" s="193">
        <f t="shared" si="33"/>
        <v>3</v>
      </c>
      <c r="AI152" s="194" t="s">
        <v>161</v>
      </c>
      <c r="AJ152" s="194"/>
      <c r="AK152" s="194"/>
      <c r="AL152" s="194" t="s">
        <v>149</v>
      </c>
      <c r="AM152" s="194"/>
      <c r="AN152" s="194"/>
      <c r="AO152" s="194" t="s">
        <v>163</v>
      </c>
      <c r="AP152" s="193" t="s">
        <v>180</v>
      </c>
      <c r="AQ152" s="194" t="s">
        <v>249</v>
      </c>
      <c r="AR152" s="194" t="s">
        <v>162</v>
      </c>
      <c r="AS152" s="194"/>
      <c r="AT152" s="458" t="s">
        <v>218</v>
      </c>
      <c r="AU152" s="193" t="s">
        <v>2223</v>
      </c>
      <c r="AV152" s="194"/>
      <c r="AW152" s="195">
        <v>42793</v>
      </c>
      <c r="AX152" s="195">
        <v>43045</v>
      </c>
      <c r="AY152" s="195" t="s">
        <v>149</v>
      </c>
      <c r="AZ152" s="195">
        <v>43290</v>
      </c>
      <c r="BA152" s="195">
        <v>43447</v>
      </c>
      <c r="BB152" s="195"/>
      <c r="BC152" s="196" t="s">
        <v>2224</v>
      </c>
      <c r="BD152" s="194">
        <v>44207</v>
      </c>
      <c r="BE152" s="194" t="s">
        <v>162</v>
      </c>
      <c r="BF152" s="194">
        <v>44410</v>
      </c>
      <c r="BG152" s="194" t="s">
        <v>162</v>
      </c>
      <c r="BH152" s="194"/>
      <c r="BI152" s="194"/>
      <c r="BJ152" s="194"/>
      <c r="BK152" s="197">
        <v>45273</v>
      </c>
      <c r="BL152" s="205" t="s">
        <v>17</v>
      </c>
      <c r="BM152" s="284"/>
      <c r="BN152" s="284">
        <f t="shared" si="38"/>
        <v>74</v>
      </c>
      <c r="BO152" s="193"/>
      <c r="BP152" s="193"/>
      <c r="BQ152" s="193"/>
      <c r="BR152" s="193"/>
      <c r="BS152" s="193"/>
      <c r="BT152" s="193"/>
      <c r="BU152" s="193"/>
      <c r="BV152" s="193"/>
      <c r="BW152" s="193" t="s">
        <v>162</v>
      </c>
      <c r="BX152" s="193"/>
      <c r="BY152" s="193"/>
      <c r="BZ152" s="199"/>
      <c r="CA152" s="199"/>
      <c r="CB152" s="193"/>
      <c r="CC152" s="193"/>
      <c r="CD152" s="193"/>
      <c r="CE152" s="193"/>
      <c r="CF152" s="413">
        <v>3</v>
      </c>
      <c r="CG152" s="193"/>
      <c r="CH152" s="193"/>
      <c r="CI152" s="193" t="s">
        <v>2225</v>
      </c>
      <c r="CJ152"/>
    </row>
    <row r="153" spans="1:88" s="53" customFormat="1" ht="25" hidden="1" customHeight="1" x14ac:dyDescent="0.35">
      <c r="A153" s="193">
        <v>153</v>
      </c>
      <c r="B153" s="193" t="s">
        <v>2226</v>
      </c>
      <c r="C153" s="193" t="s">
        <v>2227</v>
      </c>
      <c r="D153" s="193" t="s">
        <v>2228</v>
      </c>
      <c r="E153" s="193" t="s">
        <v>2229</v>
      </c>
      <c r="F153" s="193" t="s">
        <v>25</v>
      </c>
      <c r="G153" s="193">
        <v>7</v>
      </c>
      <c r="H153" s="193" t="s">
        <v>49</v>
      </c>
      <c r="I153" s="193" t="s">
        <v>40</v>
      </c>
      <c r="J153" s="193" t="s">
        <v>2230</v>
      </c>
      <c r="K153" s="193" t="s">
        <v>2231</v>
      </c>
      <c r="L153" s="193" t="s">
        <v>40</v>
      </c>
      <c r="M153" s="193" t="s">
        <v>149</v>
      </c>
      <c r="N153" s="193">
        <v>10127492016</v>
      </c>
      <c r="O153" s="193" t="s">
        <v>150</v>
      </c>
      <c r="P153" s="193" t="s">
        <v>150</v>
      </c>
      <c r="Q153" s="193" t="s">
        <v>150</v>
      </c>
      <c r="R153" s="193" t="s">
        <v>2232</v>
      </c>
      <c r="S153" s="193" t="s">
        <v>2233</v>
      </c>
      <c r="T153" s="382" t="s">
        <v>2234</v>
      </c>
      <c r="U153" s="194" t="s">
        <v>2235</v>
      </c>
      <c r="V153" s="194">
        <v>26570</v>
      </c>
      <c r="W153" s="202" t="s">
        <v>2236</v>
      </c>
      <c r="X153" s="202" t="s">
        <v>178</v>
      </c>
      <c r="Y153" s="202" t="s">
        <v>162</v>
      </c>
      <c r="Z153" s="202"/>
      <c r="AA153" s="193">
        <v>21</v>
      </c>
      <c r="AB153" s="194">
        <v>42982</v>
      </c>
      <c r="AC153" s="311">
        <v>42795</v>
      </c>
      <c r="AD153" s="194"/>
      <c r="AE153" s="194" t="s">
        <v>2237</v>
      </c>
      <c r="AF153" s="194" t="s">
        <v>2238</v>
      </c>
      <c r="AG153" s="194" t="s">
        <v>2239</v>
      </c>
      <c r="AH153" s="193">
        <f t="shared" si="33"/>
        <v>3</v>
      </c>
      <c r="AI153" s="194" t="s">
        <v>160</v>
      </c>
      <c r="AJ153" s="194"/>
      <c r="AK153" s="194"/>
      <c r="AL153" s="194" t="s">
        <v>149</v>
      </c>
      <c r="AM153" s="194"/>
      <c r="AN153" s="194"/>
      <c r="AO153" s="194" t="s">
        <v>201</v>
      </c>
      <c r="AP153" s="193" t="s">
        <v>2240</v>
      </c>
      <c r="AQ153" s="194" t="s">
        <v>2241</v>
      </c>
      <c r="AR153" s="194"/>
      <c r="AS153" s="194"/>
      <c r="AT153" s="458" t="s">
        <v>419</v>
      </c>
      <c r="AU153" s="193" t="s">
        <v>2242</v>
      </c>
      <c r="AV153" s="194"/>
      <c r="AW153" s="195">
        <v>42793</v>
      </c>
      <c r="AX153" s="195">
        <v>43045</v>
      </c>
      <c r="AY153" s="195" t="s">
        <v>149</v>
      </c>
      <c r="AZ153" s="195">
        <v>43140</v>
      </c>
      <c r="BA153" s="195">
        <v>43251</v>
      </c>
      <c r="BB153" s="195"/>
      <c r="BC153" s="196" t="s">
        <v>2243</v>
      </c>
      <c r="BD153" s="195">
        <v>43675</v>
      </c>
      <c r="BE153" s="195" t="s">
        <v>149</v>
      </c>
      <c r="BF153" s="195">
        <v>43891</v>
      </c>
      <c r="BG153" s="195" t="s">
        <v>149</v>
      </c>
      <c r="BH153" s="194">
        <v>44260</v>
      </c>
      <c r="BI153" s="194">
        <v>44468</v>
      </c>
      <c r="BJ153" s="194"/>
      <c r="BK153" s="197">
        <v>44468</v>
      </c>
      <c r="BL153" s="193" t="s">
        <v>17</v>
      </c>
      <c r="BM153" s="284">
        <f>DATEDIF(AW153,BK153, "M")+1</f>
        <v>56</v>
      </c>
      <c r="BN153" s="284">
        <f t="shared" si="38"/>
        <v>47</v>
      </c>
      <c r="BO153" s="193"/>
      <c r="BP153" s="193">
        <v>0</v>
      </c>
      <c r="BQ153" s="193">
        <v>2</v>
      </c>
      <c r="BR153" s="193">
        <v>0</v>
      </c>
      <c r="BS153" s="193"/>
      <c r="BT153" s="193"/>
      <c r="BU153" s="193"/>
      <c r="BV153" s="193"/>
      <c r="BW153" s="193" t="s">
        <v>162</v>
      </c>
      <c r="BX153" s="193" t="s">
        <v>162</v>
      </c>
      <c r="BY153" s="193"/>
      <c r="BZ153" s="199"/>
      <c r="CA153" s="199"/>
      <c r="CB153" s="193"/>
      <c r="CC153" s="193" t="s">
        <v>162</v>
      </c>
      <c r="CD153" s="193"/>
      <c r="CE153" s="193"/>
      <c r="CF153" s="413">
        <v>5</v>
      </c>
      <c r="CG153" s="193">
        <v>5</v>
      </c>
      <c r="CH153" s="193"/>
      <c r="CI153" s="193" t="s">
        <v>2225</v>
      </c>
      <c r="CJ153"/>
    </row>
    <row r="154" spans="1:88" s="53" customFormat="1" ht="25" hidden="1" customHeight="1" x14ac:dyDescent="0.35">
      <c r="A154" s="193">
        <v>154</v>
      </c>
      <c r="B154" s="193" t="s">
        <v>2244</v>
      </c>
      <c r="C154" s="193" t="s">
        <v>1858</v>
      </c>
      <c r="D154" s="193" t="s">
        <v>2245</v>
      </c>
      <c r="E154" s="193" t="s">
        <v>2246</v>
      </c>
      <c r="F154" s="193" t="s">
        <v>25</v>
      </c>
      <c r="G154" s="193">
        <v>7</v>
      </c>
      <c r="H154" s="193" t="s">
        <v>51</v>
      </c>
      <c r="I154" s="193" t="s">
        <v>30</v>
      </c>
      <c r="J154" s="193" t="s">
        <v>606</v>
      </c>
      <c r="K154" s="193" t="s">
        <v>2247</v>
      </c>
      <c r="L154" s="193" t="s">
        <v>30</v>
      </c>
      <c r="M154" s="193" t="s">
        <v>149</v>
      </c>
      <c r="N154" s="193">
        <v>1706</v>
      </c>
      <c r="O154" s="193" t="s">
        <v>150</v>
      </c>
      <c r="P154" s="193" t="s">
        <v>150</v>
      </c>
      <c r="Q154" s="193" t="s">
        <v>150</v>
      </c>
      <c r="R154" s="193" t="s">
        <v>2248</v>
      </c>
      <c r="S154" s="420" t="s">
        <v>2249</v>
      </c>
      <c r="T154" s="383" t="s">
        <v>2250</v>
      </c>
      <c r="U154" s="194"/>
      <c r="V154" s="194">
        <v>27928</v>
      </c>
      <c r="W154" s="202" t="s">
        <v>2251</v>
      </c>
      <c r="X154" s="202" t="s">
        <v>178</v>
      </c>
      <c r="Y154" s="202"/>
      <c r="Z154" s="202"/>
      <c r="AA154" s="193">
        <v>30.5</v>
      </c>
      <c r="AB154" s="194">
        <v>42999</v>
      </c>
      <c r="AC154" s="311">
        <v>42795</v>
      </c>
      <c r="AD154" s="194"/>
      <c r="AE154" s="194" t="s">
        <v>2252</v>
      </c>
      <c r="AF154" s="194" t="s">
        <v>2253</v>
      </c>
      <c r="AG154" s="194"/>
      <c r="AH154" s="193">
        <f t="shared" si="33"/>
        <v>2</v>
      </c>
      <c r="AI154" s="194" t="s">
        <v>160</v>
      </c>
      <c r="AJ154" s="194"/>
      <c r="AK154" s="194"/>
      <c r="AL154" s="194" t="s">
        <v>149</v>
      </c>
      <c r="AM154" s="194"/>
      <c r="AN154" s="194"/>
      <c r="AO154" s="194" t="s">
        <v>163</v>
      </c>
      <c r="AP154" s="193"/>
      <c r="AQ154" s="194" t="s">
        <v>249</v>
      </c>
      <c r="AR154" s="194" t="s">
        <v>149</v>
      </c>
      <c r="AS154" s="194"/>
      <c r="AT154" s="458" t="s">
        <v>327</v>
      </c>
      <c r="AU154" s="193" t="s">
        <v>2254</v>
      </c>
      <c r="AV154" s="194"/>
      <c r="AW154" s="195">
        <v>42793</v>
      </c>
      <c r="AX154" s="195">
        <v>43045</v>
      </c>
      <c r="AY154" s="195" t="s">
        <v>149</v>
      </c>
      <c r="AZ154" s="195"/>
      <c r="BA154" s="195"/>
      <c r="BB154" s="195"/>
      <c r="BC154" s="196" t="s">
        <v>2255</v>
      </c>
      <c r="BD154" s="195">
        <v>43675</v>
      </c>
      <c r="BE154" s="195" t="s">
        <v>149</v>
      </c>
      <c r="BF154" s="195">
        <v>43891</v>
      </c>
      <c r="BG154" s="195" t="s">
        <v>149</v>
      </c>
      <c r="BH154" s="194"/>
      <c r="BI154" s="194">
        <v>44435</v>
      </c>
      <c r="BJ154" s="194">
        <v>44452</v>
      </c>
      <c r="BK154" s="197">
        <v>44452</v>
      </c>
      <c r="BL154" s="193" t="s">
        <v>17</v>
      </c>
      <c r="BM154" s="193">
        <f t="shared" ref="BM154:BM155" si="40">DATEDIF(AW154,BK154, "M")+1</f>
        <v>55</v>
      </c>
      <c r="BN154" s="284">
        <f t="shared" si="38"/>
        <v>47</v>
      </c>
      <c r="BO154" s="202" t="s">
        <v>2256</v>
      </c>
      <c r="BP154" s="193">
        <v>7</v>
      </c>
      <c r="BQ154" s="193">
        <v>9</v>
      </c>
      <c r="BR154" s="193">
        <v>4</v>
      </c>
      <c r="BS154" s="193"/>
      <c r="BT154" s="193"/>
      <c r="BU154" s="193"/>
      <c r="BV154" s="193"/>
      <c r="BW154" s="193" t="s">
        <v>162</v>
      </c>
      <c r="BX154" s="193"/>
      <c r="BY154" s="193"/>
      <c r="BZ154" s="199">
        <v>44078</v>
      </c>
      <c r="CA154" s="199">
        <v>44256</v>
      </c>
      <c r="CB154" s="193">
        <v>6</v>
      </c>
      <c r="CC154" s="193"/>
      <c r="CD154" s="193"/>
      <c r="CE154" s="193"/>
      <c r="CF154" s="413">
        <v>4</v>
      </c>
      <c r="CG154" s="193">
        <v>4</v>
      </c>
      <c r="CH154" s="193"/>
      <c r="CI154" s="193" t="s">
        <v>1829</v>
      </c>
      <c r="CJ154"/>
    </row>
    <row r="155" spans="1:88" s="53" customFormat="1" ht="25" hidden="1" customHeight="1" x14ac:dyDescent="0.35">
      <c r="A155" s="193">
        <v>155</v>
      </c>
      <c r="B155" s="193" t="s">
        <v>2257</v>
      </c>
      <c r="C155" s="193" t="s">
        <v>2258</v>
      </c>
      <c r="D155" s="193" t="s">
        <v>2259</v>
      </c>
      <c r="E155" s="193" t="s">
        <v>2260</v>
      </c>
      <c r="F155" s="193" t="s">
        <v>25</v>
      </c>
      <c r="G155" s="193">
        <v>7</v>
      </c>
      <c r="H155" s="193" t="s">
        <v>50</v>
      </c>
      <c r="I155" s="193" t="s">
        <v>44</v>
      </c>
      <c r="J155" s="193" t="s">
        <v>606</v>
      </c>
      <c r="K155" s="193" t="s">
        <v>606</v>
      </c>
      <c r="L155" s="193" t="s">
        <v>43</v>
      </c>
      <c r="M155" s="193" t="s">
        <v>162</v>
      </c>
      <c r="N155" s="193">
        <v>1746377</v>
      </c>
      <c r="O155" s="193" t="s">
        <v>150</v>
      </c>
      <c r="P155" s="193" t="s">
        <v>150</v>
      </c>
      <c r="Q155" s="193"/>
      <c r="R155" s="200" t="s">
        <v>2261</v>
      </c>
      <c r="S155" s="193" t="s">
        <v>2262</v>
      </c>
      <c r="T155" s="383" t="s">
        <v>2263</v>
      </c>
      <c r="U155" s="194" t="s">
        <v>822</v>
      </c>
      <c r="V155" s="194">
        <v>29816</v>
      </c>
      <c r="W155" s="202" t="s">
        <v>2264</v>
      </c>
      <c r="X155" s="202" t="s">
        <v>178</v>
      </c>
      <c r="Y155" s="202" t="s">
        <v>162</v>
      </c>
      <c r="Z155" s="202"/>
      <c r="AA155" s="193">
        <v>20</v>
      </c>
      <c r="AB155" s="194">
        <v>42978</v>
      </c>
      <c r="AC155" s="311">
        <v>42795</v>
      </c>
      <c r="AD155" s="194"/>
      <c r="AE155" s="193" t="s">
        <v>2265</v>
      </c>
      <c r="AF155" s="193" t="s">
        <v>2266</v>
      </c>
      <c r="AG155" s="194"/>
      <c r="AH155" s="193">
        <f t="shared" si="33"/>
        <v>2</v>
      </c>
      <c r="AI155" s="194" t="s">
        <v>160</v>
      </c>
      <c r="AJ155" s="194"/>
      <c r="AK155" s="194"/>
      <c r="AL155" s="194" t="s">
        <v>149</v>
      </c>
      <c r="AM155" s="194"/>
      <c r="AN155" s="194"/>
      <c r="AO155" s="194" t="s">
        <v>181</v>
      </c>
      <c r="AP155" s="193" t="s">
        <v>2267</v>
      </c>
      <c r="AQ155" s="194" t="s">
        <v>2268</v>
      </c>
      <c r="AR155" s="194"/>
      <c r="AS155" s="194"/>
      <c r="AT155" s="458" t="s">
        <v>297</v>
      </c>
      <c r="AU155" s="193" t="s">
        <v>2269</v>
      </c>
      <c r="AV155" s="194"/>
      <c r="AW155" s="195">
        <v>42793</v>
      </c>
      <c r="AX155" s="195">
        <v>43045</v>
      </c>
      <c r="AY155" s="195" t="s">
        <v>149</v>
      </c>
      <c r="AZ155" s="195">
        <v>43341</v>
      </c>
      <c r="BA155" s="195">
        <v>43410</v>
      </c>
      <c r="BB155" s="195"/>
      <c r="BC155" s="196" t="s">
        <v>2270</v>
      </c>
      <c r="BD155" s="195">
        <v>43675</v>
      </c>
      <c r="BE155" s="195" t="s">
        <v>149</v>
      </c>
      <c r="BF155" s="195">
        <v>43891</v>
      </c>
      <c r="BG155" s="195" t="s">
        <v>149</v>
      </c>
      <c r="BH155" s="194"/>
      <c r="BI155" s="194"/>
      <c r="BJ155" s="194"/>
      <c r="BK155" s="197">
        <v>45248</v>
      </c>
      <c r="BL155" s="205" t="s">
        <v>17</v>
      </c>
      <c r="BM155" s="193">
        <f t="shared" si="40"/>
        <v>81</v>
      </c>
      <c r="BN155" s="284">
        <f t="shared" si="38"/>
        <v>73</v>
      </c>
      <c r="BO155" s="202" t="s">
        <v>2271</v>
      </c>
      <c r="BP155" s="193">
        <v>1</v>
      </c>
      <c r="BQ155" s="193">
        <v>0</v>
      </c>
      <c r="BR155" s="193">
        <v>0</v>
      </c>
      <c r="BS155" s="193"/>
      <c r="BT155" s="193"/>
      <c r="BU155" s="193"/>
      <c r="BV155" s="193"/>
      <c r="BW155" s="193" t="s">
        <v>2272</v>
      </c>
      <c r="BX155" s="193" t="s">
        <v>162</v>
      </c>
      <c r="BY155" s="193"/>
      <c r="BZ155" s="199"/>
      <c r="CA155" s="199"/>
      <c r="CB155" s="193"/>
      <c r="CC155" s="193" t="s">
        <v>162</v>
      </c>
      <c r="CD155" s="193"/>
      <c r="CE155" s="193"/>
      <c r="CF155" s="413">
        <v>2</v>
      </c>
      <c r="CG155" s="193"/>
      <c r="CH155" s="193"/>
      <c r="CI155" s="193" t="s">
        <v>814</v>
      </c>
      <c r="CJ155"/>
    </row>
    <row r="156" spans="1:88" s="53" customFormat="1" ht="25" hidden="1" customHeight="1" x14ac:dyDescent="0.35">
      <c r="A156" s="193">
        <v>156</v>
      </c>
      <c r="B156" s="193" t="s">
        <v>2273</v>
      </c>
      <c r="C156" s="193" t="s">
        <v>2274</v>
      </c>
      <c r="D156" s="193" t="s">
        <v>2275</v>
      </c>
      <c r="E156" s="193" t="s">
        <v>2276</v>
      </c>
      <c r="F156" s="193" t="s">
        <v>24</v>
      </c>
      <c r="G156" s="193">
        <v>7</v>
      </c>
      <c r="H156" s="193" t="s">
        <v>50</v>
      </c>
      <c r="I156" s="193" t="s">
        <v>44</v>
      </c>
      <c r="J156" s="193" t="s">
        <v>2277</v>
      </c>
      <c r="K156" s="193" t="s">
        <v>2278</v>
      </c>
      <c r="L156" s="193" t="s">
        <v>42</v>
      </c>
      <c r="M156" s="193" t="s">
        <v>149</v>
      </c>
      <c r="N156" s="201" t="s">
        <v>2279</v>
      </c>
      <c r="O156" s="193" t="s">
        <v>150</v>
      </c>
      <c r="P156" s="193" t="s">
        <v>150</v>
      </c>
      <c r="Q156" s="193" t="s">
        <v>150</v>
      </c>
      <c r="R156" s="193" t="s">
        <v>2280</v>
      </c>
      <c r="S156" s="420" t="s">
        <v>2281</v>
      </c>
      <c r="T156" s="383" t="s">
        <v>2282</v>
      </c>
      <c r="U156" s="194" t="s">
        <v>2283</v>
      </c>
      <c r="V156" s="194">
        <v>27916</v>
      </c>
      <c r="W156" s="202" t="s">
        <v>2284</v>
      </c>
      <c r="X156" s="202" t="s">
        <v>155</v>
      </c>
      <c r="Y156" s="202"/>
      <c r="Z156" s="202"/>
      <c r="AA156" s="193">
        <v>18.5</v>
      </c>
      <c r="AB156" s="194">
        <v>42704</v>
      </c>
      <c r="AC156" s="311">
        <v>42795</v>
      </c>
      <c r="AD156" s="194"/>
      <c r="AE156" s="194" t="s">
        <v>2285</v>
      </c>
      <c r="AF156" s="194" t="s">
        <v>2286</v>
      </c>
      <c r="AG156" s="194"/>
      <c r="AH156" s="193">
        <f t="shared" si="33"/>
        <v>2</v>
      </c>
      <c r="AI156" s="194" t="s">
        <v>160</v>
      </c>
      <c r="AJ156" s="194"/>
      <c r="AK156" s="194"/>
      <c r="AL156" s="194" t="s">
        <v>162</v>
      </c>
      <c r="AM156" s="194"/>
      <c r="AN156" s="194"/>
      <c r="AO156" s="194" t="s">
        <v>163</v>
      </c>
      <c r="AP156" s="193" t="s">
        <v>202</v>
      </c>
      <c r="AQ156" s="194" t="s">
        <v>216</v>
      </c>
      <c r="AR156" s="194" t="s">
        <v>149</v>
      </c>
      <c r="AS156" s="206" t="s">
        <v>2287</v>
      </c>
      <c r="AT156" s="458" t="s">
        <v>297</v>
      </c>
      <c r="AU156" s="193" t="s">
        <v>2288</v>
      </c>
      <c r="AV156" s="194"/>
      <c r="AW156" s="195">
        <v>42793</v>
      </c>
      <c r="AX156" s="195">
        <v>43045</v>
      </c>
      <c r="AY156" s="195" t="s">
        <v>149</v>
      </c>
      <c r="AZ156" s="195">
        <v>42892</v>
      </c>
      <c r="BA156" s="195">
        <v>42975</v>
      </c>
      <c r="BB156" s="195"/>
      <c r="BC156" s="196" t="s">
        <v>2289</v>
      </c>
      <c r="BD156" s="195">
        <v>43675</v>
      </c>
      <c r="BE156" s="195" t="s">
        <v>149</v>
      </c>
      <c r="BF156" s="195">
        <v>43891</v>
      </c>
      <c r="BG156" s="195" t="s">
        <v>149</v>
      </c>
      <c r="BH156" s="194"/>
      <c r="BI156" s="194">
        <v>44147</v>
      </c>
      <c r="BJ156" s="194"/>
      <c r="BK156" s="197">
        <v>44181</v>
      </c>
      <c r="BL156" s="193" t="s">
        <v>17</v>
      </c>
      <c r="BM156" s="193">
        <f>DATEDIF(AW156,BK156, "M")+1</f>
        <v>46</v>
      </c>
      <c r="BN156" s="284">
        <f t="shared" si="38"/>
        <v>38</v>
      </c>
      <c r="BO156" s="202" t="s">
        <v>2290</v>
      </c>
      <c r="BP156" s="193">
        <v>2</v>
      </c>
      <c r="BQ156" s="193">
        <v>8</v>
      </c>
      <c r="BR156" s="193">
        <v>2</v>
      </c>
      <c r="BS156" s="193"/>
      <c r="BT156" s="193"/>
      <c r="BU156" s="193"/>
      <c r="BV156" s="193"/>
      <c r="BW156" s="193" t="s">
        <v>162</v>
      </c>
      <c r="BX156" s="193" t="s">
        <v>162</v>
      </c>
      <c r="BY156" s="193"/>
      <c r="BZ156" s="199"/>
      <c r="CA156" s="199"/>
      <c r="CB156" s="193"/>
      <c r="CC156" s="193" t="s">
        <v>162</v>
      </c>
      <c r="CD156" s="193"/>
      <c r="CE156" s="193"/>
      <c r="CF156" s="413">
        <v>3</v>
      </c>
      <c r="CG156" s="193">
        <v>3</v>
      </c>
      <c r="CH156" s="193"/>
      <c r="CI156" s="193" t="s">
        <v>1829</v>
      </c>
      <c r="CJ156"/>
    </row>
    <row r="157" spans="1:88" s="53" customFormat="1" ht="25" hidden="1" customHeight="1" x14ac:dyDescent="0.35">
      <c r="A157" s="97">
        <v>157</v>
      </c>
      <c r="B157" s="97" t="s">
        <v>2291</v>
      </c>
      <c r="C157" s="97" t="s">
        <v>2292</v>
      </c>
      <c r="D157" s="97" t="s">
        <v>2293</v>
      </c>
      <c r="E157" s="97" t="s">
        <v>2294</v>
      </c>
      <c r="F157" s="97" t="s">
        <v>25</v>
      </c>
      <c r="G157" s="97">
        <v>7</v>
      </c>
      <c r="H157" s="97" t="s">
        <v>49</v>
      </c>
      <c r="I157" s="97" t="s">
        <v>40</v>
      </c>
      <c r="J157" s="97" t="s">
        <v>2295</v>
      </c>
      <c r="K157" s="97" t="s">
        <v>2296</v>
      </c>
      <c r="L157" s="97" t="s">
        <v>40</v>
      </c>
      <c r="M157" s="97" t="s">
        <v>149</v>
      </c>
      <c r="N157" s="97"/>
      <c r="O157" s="97" t="s">
        <v>150</v>
      </c>
      <c r="P157" s="97" t="s">
        <v>150</v>
      </c>
      <c r="Q157" s="97"/>
      <c r="R157" s="97" t="s">
        <v>2297</v>
      </c>
      <c r="S157" s="97" t="s">
        <v>2298</v>
      </c>
      <c r="T157" s="371" t="s">
        <v>2299</v>
      </c>
      <c r="U157" s="98"/>
      <c r="V157" s="98">
        <v>29274</v>
      </c>
      <c r="W157" s="179" t="s">
        <v>2300</v>
      </c>
      <c r="X157" s="179"/>
      <c r="Y157" s="179"/>
      <c r="Z157" s="179"/>
      <c r="AA157" s="97">
        <v>22.5</v>
      </c>
      <c r="AB157" s="98">
        <v>42978</v>
      </c>
      <c r="AC157" s="303">
        <v>42795</v>
      </c>
      <c r="AD157" s="98">
        <v>44214</v>
      </c>
      <c r="AE157" s="98" t="s">
        <v>2301</v>
      </c>
      <c r="AF157" s="98"/>
      <c r="AG157" s="98"/>
      <c r="AH157" s="97">
        <f t="shared" si="33"/>
        <v>1</v>
      </c>
      <c r="AI157" s="98" t="s">
        <v>160</v>
      </c>
      <c r="AJ157" s="98"/>
      <c r="AK157" s="98"/>
      <c r="AL157" s="98" t="s">
        <v>149</v>
      </c>
      <c r="AM157" s="98"/>
      <c r="AN157" s="98"/>
      <c r="AO157" s="98" t="s">
        <v>163</v>
      </c>
      <c r="AP157" s="97"/>
      <c r="AQ157" s="98"/>
      <c r="AR157" s="98"/>
      <c r="AS157" s="98"/>
      <c r="AT157" s="437" t="s">
        <v>419</v>
      </c>
      <c r="AU157" s="97"/>
      <c r="AV157" s="98"/>
      <c r="AW157" s="99">
        <v>42793</v>
      </c>
      <c r="AX157" s="99">
        <v>43045</v>
      </c>
      <c r="AY157" s="99" t="s">
        <v>149</v>
      </c>
      <c r="AZ157" s="99">
        <v>42970</v>
      </c>
      <c r="BA157" s="99">
        <v>43026</v>
      </c>
      <c r="BB157" s="99">
        <v>43047</v>
      </c>
      <c r="BC157" s="100" t="s">
        <v>2302</v>
      </c>
      <c r="BD157" s="99" t="s">
        <v>726</v>
      </c>
      <c r="BE157" s="99" t="s">
        <v>162</v>
      </c>
      <c r="BF157" s="99" t="s">
        <v>726</v>
      </c>
      <c r="BG157" s="99" t="s">
        <v>162</v>
      </c>
      <c r="BH157" s="98"/>
      <c r="BI157" s="98"/>
      <c r="BJ157" s="98"/>
      <c r="BK157" s="207"/>
      <c r="BL157" s="208" t="s">
        <v>19</v>
      </c>
      <c r="BM157" s="286" t="s">
        <v>19</v>
      </c>
      <c r="BN157" s="286"/>
      <c r="BO157" s="97"/>
      <c r="BP157" s="97"/>
      <c r="BQ157" s="97"/>
      <c r="BR157" s="97"/>
      <c r="BS157" s="97"/>
      <c r="BT157" s="97"/>
      <c r="BU157" s="97"/>
      <c r="BV157" s="97"/>
      <c r="BW157" s="97" t="s">
        <v>162</v>
      </c>
      <c r="BX157" s="97"/>
      <c r="BY157" s="97"/>
      <c r="BZ157" s="101"/>
      <c r="CA157" s="101"/>
      <c r="CB157" s="97"/>
      <c r="CC157" s="97"/>
      <c r="CD157" s="97"/>
      <c r="CE157" s="97"/>
      <c r="CF157" s="119"/>
      <c r="CG157" s="97"/>
      <c r="CH157" s="97"/>
      <c r="CI157" s="97" t="s">
        <v>1829</v>
      </c>
      <c r="CJ157"/>
    </row>
    <row r="158" spans="1:88" s="53" customFormat="1" ht="25" hidden="1" customHeight="1" x14ac:dyDescent="0.35">
      <c r="A158" s="193">
        <v>158</v>
      </c>
      <c r="B158" s="193" t="s">
        <v>2303</v>
      </c>
      <c r="C158" s="193" t="s">
        <v>2304</v>
      </c>
      <c r="D158" s="193" t="s">
        <v>2305</v>
      </c>
      <c r="E158" s="193" t="s">
        <v>2306</v>
      </c>
      <c r="F158" s="193" t="s">
        <v>25</v>
      </c>
      <c r="G158" s="193">
        <v>7</v>
      </c>
      <c r="H158" s="193" t="s">
        <v>49</v>
      </c>
      <c r="I158" s="193" t="s">
        <v>35</v>
      </c>
      <c r="J158" s="193" t="s">
        <v>2307</v>
      </c>
      <c r="K158" s="193" t="s">
        <v>2308</v>
      </c>
      <c r="L158" s="193" t="s">
        <v>35</v>
      </c>
      <c r="M158" s="193" t="s">
        <v>162</v>
      </c>
      <c r="N158" s="193" t="s">
        <v>2309</v>
      </c>
      <c r="O158" s="193" t="s">
        <v>321</v>
      </c>
      <c r="P158" s="193" t="s">
        <v>321</v>
      </c>
      <c r="Q158" s="193" t="s">
        <v>321</v>
      </c>
      <c r="R158" s="193" t="s">
        <v>2310</v>
      </c>
      <c r="S158" s="193" t="s">
        <v>2311</v>
      </c>
      <c r="T158" s="383" t="s">
        <v>2312</v>
      </c>
      <c r="U158" s="194" t="s">
        <v>2313</v>
      </c>
      <c r="V158" s="194">
        <v>29754</v>
      </c>
      <c r="W158" s="202" t="s">
        <v>2314</v>
      </c>
      <c r="X158" s="202" t="s">
        <v>178</v>
      </c>
      <c r="Y158" s="202" t="s">
        <v>162</v>
      </c>
      <c r="Z158" s="202"/>
      <c r="AA158" s="193"/>
      <c r="AB158" s="194">
        <v>42856</v>
      </c>
      <c r="AC158" s="311">
        <v>42795</v>
      </c>
      <c r="AD158" s="194"/>
      <c r="AE158" s="194" t="s">
        <v>2315</v>
      </c>
      <c r="AF158" s="342" t="s">
        <v>2316</v>
      </c>
      <c r="AG158" s="194"/>
      <c r="AH158" s="193">
        <f t="shared" si="33"/>
        <v>2</v>
      </c>
      <c r="AI158" s="194" t="s">
        <v>160</v>
      </c>
      <c r="AJ158" s="194"/>
      <c r="AK158" s="194"/>
      <c r="AL158" s="194" t="s">
        <v>162</v>
      </c>
      <c r="AM158" s="194"/>
      <c r="AN158" s="194"/>
      <c r="AO158" s="194" t="s">
        <v>163</v>
      </c>
      <c r="AP158" s="193" t="s">
        <v>1288</v>
      </c>
      <c r="AQ158" s="206" t="s">
        <v>202</v>
      </c>
      <c r="AR158" s="194" t="s">
        <v>149</v>
      </c>
      <c r="AS158" s="194"/>
      <c r="AT158" s="458" t="s">
        <v>203</v>
      </c>
      <c r="AU158" s="193" t="s">
        <v>2317</v>
      </c>
      <c r="AV158" s="194"/>
      <c r="AW158" s="195">
        <v>42793</v>
      </c>
      <c r="AX158" s="195">
        <v>43045</v>
      </c>
      <c r="AY158" s="195" t="s">
        <v>149</v>
      </c>
      <c r="AZ158" s="195"/>
      <c r="BA158" s="195"/>
      <c r="BB158" s="195"/>
      <c r="BC158" s="196" t="s">
        <v>2318</v>
      </c>
      <c r="BD158" s="195">
        <v>44207</v>
      </c>
      <c r="BE158" s="194" t="s">
        <v>162</v>
      </c>
      <c r="BF158" s="194">
        <v>44410</v>
      </c>
      <c r="BG158" s="194" t="s">
        <v>162</v>
      </c>
      <c r="BH158" s="194"/>
      <c r="BI158" s="194"/>
      <c r="BJ158" s="194"/>
      <c r="BK158" s="197">
        <v>44917</v>
      </c>
      <c r="BL158" s="198" t="s">
        <v>17</v>
      </c>
      <c r="BM158" s="193">
        <f t="shared" ref="BM158:BM160" si="41">DATEDIF(AW158,BK158, "M")+1</f>
        <v>70</v>
      </c>
      <c r="BN158" s="284">
        <f t="shared" ref="BN158:BN160" si="42">DATEDIF(AX158,BK158, "M")+1</f>
        <v>62</v>
      </c>
      <c r="BO158" s="202" t="s">
        <v>2319</v>
      </c>
      <c r="BP158" s="193">
        <v>3</v>
      </c>
      <c r="BQ158" s="193"/>
      <c r="BR158" s="193"/>
      <c r="BS158" s="193"/>
      <c r="BT158" s="193"/>
      <c r="BU158" s="193"/>
      <c r="BV158" s="193"/>
      <c r="BW158" s="193" t="s">
        <v>2320</v>
      </c>
      <c r="BX158" s="193" t="s">
        <v>162</v>
      </c>
      <c r="BY158" s="193"/>
      <c r="BZ158" s="199"/>
      <c r="CA158" s="199"/>
      <c r="CB158" s="193"/>
      <c r="CC158" s="193" t="s">
        <v>162</v>
      </c>
      <c r="CD158" s="193"/>
      <c r="CE158" s="193"/>
      <c r="CF158" s="413">
        <v>0</v>
      </c>
      <c r="CG158" s="193"/>
      <c r="CH158" s="193"/>
      <c r="CI158" s="193" t="s">
        <v>2225</v>
      </c>
      <c r="CJ158"/>
    </row>
    <row r="159" spans="1:88" s="53" customFormat="1" ht="25" hidden="1" customHeight="1" x14ac:dyDescent="0.35">
      <c r="A159" s="193">
        <v>159</v>
      </c>
      <c r="B159" s="193" t="s">
        <v>2321</v>
      </c>
      <c r="C159" s="193" t="s">
        <v>2322</v>
      </c>
      <c r="D159" s="193" t="s">
        <v>2323</v>
      </c>
      <c r="E159" s="193" t="s">
        <v>2324</v>
      </c>
      <c r="F159" s="193" t="s">
        <v>25</v>
      </c>
      <c r="G159" s="193">
        <v>7</v>
      </c>
      <c r="H159" s="193" t="s">
        <v>51</v>
      </c>
      <c r="I159" s="193" t="s">
        <v>30</v>
      </c>
      <c r="J159" s="193" t="s">
        <v>2325</v>
      </c>
      <c r="K159" s="193" t="s">
        <v>2326</v>
      </c>
      <c r="L159" s="193" t="s">
        <v>30</v>
      </c>
      <c r="M159" s="193" t="s">
        <v>149</v>
      </c>
      <c r="N159" s="193"/>
      <c r="O159" s="193" t="s">
        <v>150</v>
      </c>
      <c r="P159" s="193" t="s">
        <v>150</v>
      </c>
      <c r="Q159" s="193" t="s">
        <v>150</v>
      </c>
      <c r="R159" s="193" t="s">
        <v>2327</v>
      </c>
      <c r="S159" s="193" t="s">
        <v>2328</v>
      </c>
      <c r="T159" s="383" t="s">
        <v>2329</v>
      </c>
      <c r="U159" s="194" t="s">
        <v>2330</v>
      </c>
      <c r="V159" s="194">
        <v>29035</v>
      </c>
      <c r="W159" s="202" t="s">
        <v>2331</v>
      </c>
      <c r="X159" s="202" t="s">
        <v>178</v>
      </c>
      <c r="Y159" s="202" t="s">
        <v>162</v>
      </c>
      <c r="Z159" s="202"/>
      <c r="AA159" s="193">
        <v>32.5</v>
      </c>
      <c r="AB159" s="194">
        <v>42828</v>
      </c>
      <c r="AC159" s="311">
        <v>42795</v>
      </c>
      <c r="AD159" s="194"/>
      <c r="AE159" s="194" t="s">
        <v>2332</v>
      </c>
      <c r="AF159" s="194"/>
      <c r="AG159" s="194"/>
      <c r="AH159" s="193">
        <f t="shared" si="33"/>
        <v>1</v>
      </c>
      <c r="AI159" s="194" t="s">
        <v>160</v>
      </c>
      <c r="AJ159" s="194"/>
      <c r="AK159" s="194"/>
      <c r="AL159" s="194" t="s">
        <v>149</v>
      </c>
      <c r="AM159" s="194"/>
      <c r="AN159" s="194"/>
      <c r="AO159" s="194" t="s">
        <v>163</v>
      </c>
      <c r="AP159" s="193" t="s">
        <v>2333</v>
      </c>
      <c r="AQ159" s="194" t="s">
        <v>948</v>
      </c>
      <c r="AR159" s="194" t="s">
        <v>149</v>
      </c>
      <c r="AS159" s="194"/>
      <c r="AT159" s="458" t="s">
        <v>327</v>
      </c>
      <c r="AU159" s="193" t="s">
        <v>2334</v>
      </c>
      <c r="AV159" s="194"/>
      <c r="AW159" s="195">
        <v>42793</v>
      </c>
      <c r="AX159" s="195">
        <v>43045</v>
      </c>
      <c r="AY159" s="195" t="s">
        <v>149</v>
      </c>
      <c r="AZ159" s="195"/>
      <c r="BA159" s="195">
        <v>43175</v>
      </c>
      <c r="BB159" s="195"/>
      <c r="BC159" s="196" t="s">
        <v>2335</v>
      </c>
      <c r="BD159" s="195">
        <v>43675</v>
      </c>
      <c r="BE159" s="195" t="s">
        <v>149</v>
      </c>
      <c r="BF159" s="195">
        <v>43891</v>
      </c>
      <c r="BG159" s="195" t="s">
        <v>149</v>
      </c>
      <c r="BH159" s="194"/>
      <c r="BI159" s="194"/>
      <c r="BJ159" s="194"/>
      <c r="BK159" s="197">
        <v>44460</v>
      </c>
      <c r="BL159" s="193" t="s">
        <v>17</v>
      </c>
      <c r="BM159" s="193">
        <f t="shared" si="41"/>
        <v>55</v>
      </c>
      <c r="BN159" s="284">
        <f t="shared" si="42"/>
        <v>47</v>
      </c>
      <c r="BO159" s="193"/>
      <c r="BP159" s="193">
        <v>12</v>
      </c>
      <c r="BQ159" s="193">
        <v>14</v>
      </c>
      <c r="BR159" s="193">
        <v>8</v>
      </c>
      <c r="BS159" s="193"/>
      <c r="BT159" s="193"/>
      <c r="BU159" s="193"/>
      <c r="BV159" s="193"/>
      <c r="BW159" s="193" t="s">
        <v>162</v>
      </c>
      <c r="BX159" s="193" t="s">
        <v>162</v>
      </c>
      <c r="BY159" s="193"/>
      <c r="BZ159" s="199">
        <v>44077</v>
      </c>
      <c r="CA159" s="199">
        <v>44287</v>
      </c>
      <c r="CB159" s="193">
        <v>7</v>
      </c>
      <c r="CC159" s="193" t="s">
        <v>162</v>
      </c>
      <c r="CD159" s="193"/>
      <c r="CE159" s="193"/>
      <c r="CF159" s="413">
        <v>4</v>
      </c>
      <c r="CG159" s="193">
        <v>4</v>
      </c>
      <c r="CH159" s="193"/>
      <c r="CI159" s="193" t="s">
        <v>1829</v>
      </c>
      <c r="CJ159"/>
    </row>
    <row r="160" spans="1:88" s="53" customFormat="1" ht="25" hidden="1" customHeight="1" x14ac:dyDescent="0.35">
      <c r="A160" s="193">
        <v>160</v>
      </c>
      <c r="B160" s="193" t="s">
        <v>2336</v>
      </c>
      <c r="C160" s="193" t="s">
        <v>2337</v>
      </c>
      <c r="D160" s="193" t="s">
        <v>2338</v>
      </c>
      <c r="E160" s="193" t="s">
        <v>2339</v>
      </c>
      <c r="F160" s="193" t="s">
        <v>25</v>
      </c>
      <c r="G160" s="193">
        <v>7</v>
      </c>
      <c r="H160" s="193" t="s">
        <v>51</v>
      </c>
      <c r="I160" s="193" t="s">
        <v>37</v>
      </c>
      <c r="J160" s="193" t="s">
        <v>438</v>
      </c>
      <c r="K160" s="193" t="s">
        <v>438</v>
      </c>
      <c r="L160" s="193" t="s">
        <v>37</v>
      </c>
      <c r="M160" s="193" t="s">
        <v>149</v>
      </c>
      <c r="N160" s="193" t="s">
        <v>2340</v>
      </c>
      <c r="O160" s="193" t="s">
        <v>150</v>
      </c>
      <c r="P160" s="193" t="s">
        <v>150</v>
      </c>
      <c r="Q160" s="193" t="s">
        <v>150</v>
      </c>
      <c r="R160" s="193" t="s">
        <v>2341</v>
      </c>
      <c r="S160" s="193" t="s">
        <v>2342</v>
      </c>
      <c r="T160" s="383" t="s">
        <v>2343</v>
      </c>
      <c r="U160" s="194" t="s">
        <v>2344</v>
      </c>
      <c r="V160" s="194">
        <v>29757</v>
      </c>
      <c r="W160" s="202" t="s">
        <v>2345</v>
      </c>
      <c r="X160" s="202" t="s">
        <v>178</v>
      </c>
      <c r="Y160" s="202" t="s">
        <v>162</v>
      </c>
      <c r="Z160" s="202"/>
      <c r="AA160" s="193"/>
      <c r="AB160" s="194">
        <v>42683</v>
      </c>
      <c r="AC160" s="311">
        <v>42795</v>
      </c>
      <c r="AD160" s="194"/>
      <c r="AE160" s="194" t="s">
        <v>2346</v>
      </c>
      <c r="AF160" s="194" t="s">
        <v>2347</v>
      </c>
      <c r="AG160" s="194"/>
      <c r="AH160" s="193">
        <f t="shared" si="33"/>
        <v>2</v>
      </c>
      <c r="AI160" s="194" t="s">
        <v>160</v>
      </c>
      <c r="AJ160" s="194"/>
      <c r="AK160" s="194"/>
      <c r="AL160" s="194" t="s">
        <v>149</v>
      </c>
      <c r="AM160" s="194"/>
      <c r="AN160" s="194"/>
      <c r="AO160" s="194" t="s">
        <v>163</v>
      </c>
      <c r="AP160" s="193" t="s">
        <v>248</v>
      </c>
      <c r="AQ160" s="194" t="s">
        <v>249</v>
      </c>
      <c r="AR160" s="194" t="s">
        <v>149</v>
      </c>
      <c r="AS160" s="194"/>
      <c r="AT160" s="458" t="s">
        <v>284</v>
      </c>
      <c r="AU160" s="193" t="s">
        <v>2348</v>
      </c>
      <c r="AV160" s="194"/>
      <c r="AW160" s="195">
        <v>42793</v>
      </c>
      <c r="AX160" s="195">
        <v>43045</v>
      </c>
      <c r="AY160" s="195" t="s">
        <v>149</v>
      </c>
      <c r="AZ160" s="195">
        <v>43230</v>
      </c>
      <c r="BA160" s="195">
        <v>43234</v>
      </c>
      <c r="BB160" s="195"/>
      <c r="BC160" s="196" t="s">
        <v>2349</v>
      </c>
      <c r="BD160" s="195">
        <v>43675</v>
      </c>
      <c r="BE160" s="195" t="s">
        <v>149</v>
      </c>
      <c r="BF160" s="195">
        <v>43891</v>
      </c>
      <c r="BG160" s="195" t="s">
        <v>149</v>
      </c>
      <c r="BH160" s="194"/>
      <c r="BI160" s="194"/>
      <c r="BJ160" s="194"/>
      <c r="BK160" s="203">
        <v>43783</v>
      </c>
      <c r="BL160" s="193" t="s">
        <v>17</v>
      </c>
      <c r="BM160" s="193">
        <f t="shared" si="41"/>
        <v>33</v>
      </c>
      <c r="BN160" s="284">
        <f t="shared" si="42"/>
        <v>25</v>
      </c>
      <c r="BO160" s="193"/>
      <c r="BP160" s="193">
        <v>0</v>
      </c>
      <c r="BQ160" s="193">
        <v>0</v>
      </c>
      <c r="BR160" s="193">
        <v>2</v>
      </c>
      <c r="BS160" s="193"/>
      <c r="BT160" s="193"/>
      <c r="BU160" s="193"/>
      <c r="BV160" s="193"/>
      <c r="BW160" s="193" t="s">
        <v>2350</v>
      </c>
      <c r="BX160" s="193" t="s">
        <v>162</v>
      </c>
      <c r="BY160" s="193"/>
      <c r="BZ160" s="199"/>
      <c r="CA160" s="199"/>
      <c r="CB160" s="193"/>
      <c r="CC160" s="193" t="s">
        <v>162</v>
      </c>
      <c r="CD160" s="193"/>
      <c r="CE160" s="193"/>
      <c r="CF160" s="413">
        <v>2</v>
      </c>
      <c r="CG160" s="193">
        <v>2</v>
      </c>
      <c r="CH160" s="193"/>
      <c r="CI160" s="193" t="s">
        <v>1829</v>
      </c>
      <c r="CJ160"/>
    </row>
    <row r="161" spans="1:88" ht="25" hidden="1" customHeight="1" x14ac:dyDescent="0.35">
      <c r="A161" s="97">
        <v>161</v>
      </c>
      <c r="B161" s="97" t="s">
        <v>2351</v>
      </c>
      <c r="C161" s="97" t="s">
        <v>2352</v>
      </c>
      <c r="D161" s="97" t="s">
        <v>2353</v>
      </c>
      <c r="E161" s="97" t="s">
        <v>2354</v>
      </c>
      <c r="F161" s="97" t="s">
        <v>24</v>
      </c>
      <c r="G161" s="97">
        <v>7</v>
      </c>
      <c r="H161" s="97" t="s">
        <v>49</v>
      </c>
      <c r="I161" s="97" t="s">
        <v>36</v>
      </c>
      <c r="J161" s="97" t="s">
        <v>2355</v>
      </c>
      <c r="K161" s="97" t="s">
        <v>2356</v>
      </c>
      <c r="L161" s="97" t="s">
        <v>43</v>
      </c>
      <c r="M161" s="97" t="s">
        <v>162</v>
      </c>
      <c r="N161" s="97"/>
      <c r="O161" s="97" t="s">
        <v>150</v>
      </c>
      <c r="P161" s="97" t="s">
        <v>150</v>
      </c>
      <c r="Q161" s="97"/>
      <c r="R161" s="209" t="s">
        <v>2357</v>
      </c>
      <c r="S161" s="209" t="s">
        <v>2358</v>
      </c>
      <c r="T161" s="371" t="s">
        <v>2359</v>
      </c>
      <c r="U161" s="98"/>
      <c r="V161" s="98">
        <v>29668</v>
      </c>
      <c r="W161" s="179" t="s">
        <v>2360</v>
      </c>
      <c r="X161" s="179"/>
      <c r="Y161" s="179"/>
      <c r="Z161" s="179"/>
      <c r="AA161" s="97"/>
      <c r="AB161" s="98">
        <v>42855</v>
      </c>
      <c r="AC161" s="303">
        <v>42795</v>
      </c>
      <c r="AD161" s="98">
        <v>43930</v>
      </c>
      <c r="AE161" s="98" t="s">
        <v>2361</v>
      </c>
      <c r="AF161" s="98" t="s">
        <v>2362</v>
      </c>
      <c r="AG161" s="98"/>
      <c r="AH161" s="97">
        <f t="shared" si="33"/>
        <v>2</v>
      </c>
      <c r="AI161" s="98" t="s">
        <v>161</v>
      </c>
      <c r="AJ161" s="98"/>
      <c r="AK161" s="98"/>
      <c r="AL161" s="98" t="s">
        <v>149</v>
      </c>
      <c r="AM161" s="98"/>
      <c r="AN161" s="98"/>
      <c r="AO161" s="98" t="s">
        <v>964</v>
      </c>
      <c r="AP161" s="97"/>
      <c r="AQ161" s="98"/>
      <c r="AR161" s="98"/>
      <c r="AS161" s="98"/>
      <c r="AT161" s="437" t="s">
        <v>192</v>
      </c>
      <c r="AU161" s="97" t="s">
        <v>2363</v>
      </c>
      <c r="AV161" s="98"/>
      <c r="AW161" s="99">
        <v>42793</v>
      </c>
      <c r="AX161" s="99">
        <v>43045</v>
      </c>
      <c r="AY161" s="99" t="s">
        <v>149</v>
      </c>
      <c r="AZ161" s="99"/>
      <c r="BA161" s="99"/>
      <c r="BB161" s="99"/>
      <c r="BC161" s="100"/>
      <c r="BD161" s="120" t="s">
        <v>726</v>
      </c>
      <c r="BE161" s="99" t="s">
        <v>162</v>
      </c>
      <c r="BF161" s="99" t="s">
        <v>726</v>
      </c>
      <c r="BG161" s="99" t="s">
        <v>162</v>
      </c>
      <c r="BH161" s="98"/>
      <c r="BI161" s="98"/>
      <c r="BJ161" s="98"/>
      <c r="BK161" s="101"/>
      <c r="BL161" s="208" t="s">
        <v>19</v>
      </c>
      <c r="BM161" s="235" t="s">
        <v>19</v>
      </c>
      <c r="BN161" s="235"/>
      <c r="BO161" s="97"/>
      <c r="BP161" s="97"/>
      <c r="BQ161" s="97"/>
      <c r="BR161" s="97"/>
      <c r="BS161" s="97"/>
      <c r="BT161" s="97"/>
      <c r="BU161" s="97"/>
      <c r="BV161" s="97"/>
      <c r="BW161" s="97" t="s">
        <v>162</v>
      </c>
      <c r="BX161" s="97"/>
      <c r="BY161" s="97"/>
      <c r="BZ161" s="101"/>
      <c r="CA161" s="101"/>
      <c r="CB161" s="97"/>
      <c r="CC161" s="97"/>
      <c r="CD161" s="97"/>
      <c r="CE161" s="97"/>
      <c r="CF161" s="119"/>
      <c r="CG161" s="97"/>
      <c r="CH161" s="97"/>
      <c r="CI161" s="97" t="s">
        <v>814</v>
      </c>
    </row>
    <row r="162" spans="1:88" s="53" customFormat="1" ht="25" hidden="1" customHeight="1" x14ac:dyDescent="0.35">
      <c r="A162" s="193">
        <v>162</v>
      </c>
      <c r="B162" s="193" t="s">
        <v>2364</v>
      </c>
      <c r="C162" s="193" t="s">
        <v>924</v>
      </c>
      <c r="D162" s="193" t="s">
        <v>2365</v>
      </c>
      <c r="E162" s="193" t="s">
        <v>2366</v>
      </c>
      <c r="F162" s="193" t="s">
        <v>25</v>
      </c>
      <c r="G162" s="193">
        <v>7</v>
      </c>
      <c r="H162" s="193" t="s">
        <v>55</v>
      </c>
      <c r="I162" s="193" t="s">
        <v>43</v>
      </c>
      <c r="J162" s="193" t="s">
        <v>927</v>
      </c>
      <c r="K162" s="193" t="s">
        <v>606</v>
      </c>
      <c r="L162" s="193" t="s">
        <v>43</v>
      </c>
      <c r="M162" s="193" t="s">
        <v>162</v>
      </c>
      <c r="N162" s="193">
        <v>1512734</v>
      </c>
      <c r="O162" s="193" t="s">
        <v>150</v>
      </c>
      <c r="P162" s="193" t="s">
        <v>150</v>
      </c>
      <c r="Q162" s="193"/>
      <c r="R162" s="193" t="s">
        <v>2367</v>
      </c>
      <c r="S162" s="193" t="s">
        <v>2368</v>
      </c>
      <c r="T162" s="383" t="s">
        <v>2369</v>
      </c>
      <c r="U162" s="194"/>
      <c r="V162" s="194">
        <v>28059</v>
      </c>
      <c r="W162" s="202" t="s">
        <v>2370</v>
      </c>
      <c r="X162" s="202" t="s">
        <v>178</v>
      </c>
      <c r="Y162" s="202"/>
      <c r="Z162" s="202"/>
      <c r="AA162" s="193">
        <v>5</v>
      </c>
      <c r="AB162" s="194">
        <v>42443</v>
      </c>
      <c r="AC162" s="311">
        <v>42795</v>
      </c>
      <c r="AD162" s="194"/>
      <c r="AE162" s="194" t="s">
        <v>2371</v>
      </c>
      <c r="AF162" s="194"/>
      <c r="AG162" s="194"/>
      <c r="AH162" s="193">
        <f t="shared" ref="AH162:AH193" si="43">COUNTA(AE162:AG162)</f>
        <v>1</v>
      </c>
      <c r="AI162" s="194" t="s">
        <v>160</v>
      </c>
      <c r="AJ162" s="194"/>
      <c r="AK162" s="194"/>
      <c r="AL162" s="194" t="s">
        <v>162</v>
      </c>
      <c r="AM162" s="194"/>
      <c r="AN162" s="194"/>
      <c r="AO162" s="194" t="s">
        <v>181</v>
      </c>
      <c r="AP162" s="193" t="s">
        <v>880</v>
      </c>
      <c r="AQ162" s="194" t="s">
        <v>2372</v>
      </c>
      <c r="AR162" s="194" t="s">
        <v>149</v>
      </c>
      <c r="AS162" s="194"/>
      <c r="AT162" s="458" t="s">
        <v>371</v>
      </c>
      <c r="AU162" s="193" t="s">
        <v>2373</v>
      </c>
      <c r="AV162" s="194"/>
      <c r="AW162" s="195">
        <v>42793</v>
      </c>
      <c r="AX162" s="195">
        <v>43045</v>
      </c>
      <c r="AY162" s="195" t="s">
        <v>149</v>
      </c>
      <c r="AZ162" s="195">
        <v>42599</v>
      </c>
      <c r="BA162" s="195">
        <v>43320</v>
      </c>
      <c r="BB162" s="195">
        <v>42916</v>
      </c>
      <c r="BC162" s="196" t="s">
        <v>2374</v>
      </c>
      <c r="BD162" s="195">
        <v>43675</v>
      </c>
      <c r="BE162" s="195" t="s">
        <v>149</v>
      </c>
      <c r="BF162" s="195">
        <v>44410</v>
      </c>
      <c r="BG162" s="194" t="s">
        <v>162</v>
      </c>
      <c r="BH162" s="194"/>
      <c r="BI162" s="194"/>
      <c r="BJ162" s="194"/>
      <c r="BK162" s="197">
        <v>44995</v>
      </c>
      <c r="BL162" s="193" t="s">
        <v>17</v>
      </c>
      <c r="BM162" s="194"/>
      <c r="BN162" s="193">
        <f t="shared" ref="BN162:BN165" si="44">DATEDIF(AX162,BK162, "M")+1</f>
        <v>65</v>
      </c>
      <c r="BO162" s="202" t="s">
        <v>2374</v>
      </c>
      <c r="BP162" s="193">
        <v>10</v>
      </c>
      <c r="BQ162" s="193">
        <v>8</v>
      </c>
      <c r="BR162" s="193">
        <v>0</v>
      </c>
      <c r="BS162" s="193"/>
      <c r="BT162" s="193"/>
      <c r="BU162" s="193"/>
      <c r="BV162" s="193"/>
      <c r="BW162" s="193" t="s">
        <v>2375</v>
      </c>
      <c r="BX162" s="193"/>
      <c r="BY162" s="193"/>
      <c r="BZ162" s="199"/>
      <c r="CA162" s="199"/>
      <c r="CB162" s="193"/>
      <c r="CC162" s="193"/>
      <c r="CD162" s="193"/>
      <c r="CE162" s="193"/>
      <c r="CF162" s="413">
        <v>3</v>
      </c>
      <c r="CG162" s="193"/>
      <c r="CH162" s="193"/>
      <c r="CI162" s="193" t="s">
        <v>814</v>
      </c>
      <c r="CJ162"/>
    </row>
    <row r="163" spans="1:88" s="53" customFormat="1" ht="25" hidden="1" customHeight="1" x14ac:dyDescent="0.35">
      <c r="A163" s="193">
        <v>163</v>
      </c>
      <c r="B163" s="193" t="s">
        <v>2376</v>
      </c>
      <c r="C163" s="193" t="s">
        <v>2377</v>
      </c>
      <c r="D163" s="193" t="s">
        <v>2378</v>
      </c>
      <c r="E163" s="193" t="s">
        <v>1799</v>
      </c>
      <c r="F163" s="193" t="s">
        <v>25</v>
      </c>
      <c r="G163" s="193">
        <v>7</v>
      </c>
      <c r="H163" s="193" t="s">
        <v>49</v>
      </c>
      <c r="I163" s="193" t="s">
        <v>40</v>
      </c>
      <c r="J163" s="193" t="s">
        <v>2379</v>
      </c>
      <c r="K163" s="193" t="s">
        <v>2380</v>
      </c>
      <c r="L163" s="193" t="s">
        <v>43</v>
      </c>
      <c r="M163" s="193" t="s">
        <v>162</v>
      </c>
      <c r="N163" s="193">
        <v>2012904</v>
      </c>
      <c r="O163" s="193" t="s">
        <v>150</v>
      </c>
      <c r="P163" s="193" t="s">
        <v>150</v>
      </c>
      <c r="Q163" s="193"/>
      <c r="R163" s="193" t="s">
        <v>2381</v>
      </c>
      <c r="S163" s="193" t="s">
        <v>2382</v>
      </c>
      <c r="T163" s="382" t="s">
        <v>2383</v>
      </c>
      <c r="U163" s="194"/>
      <c r="V163" s="194">
        <v>29169</v>
      </c>
      <c r="W163" s="202" t="s">
        <v>2384</v>
      </c>
      <c r="X163" s="202" t="s">
        <v>2385</v>
      </c>
      <c r="Y163" s="202"/>
      <c r="Z163" s="202"/>
      <c r="AA163" s="193">
        <v>23</v>
      </c>
      <c r="AB163" s="194">
        <v>42916</v>
      </c>
      <c r="AC163" s="311">
        <v>42795</v>
      </c>
      <c r="AD163" s="194"/>
      <c r="AE163" s="194" t="s">
        <v>2386</v>
      </c>
      <c r="AF163" s="194"/>
      <c r="AG163" s="194"/>
      <c r="AH163" s="193">
        <f t="shared" si="43"/>
        <v>1</v>
      </c>
      <c r="AI163" s="194" t="s">
        <v>160</v>
      </c>
      <c r="AJ163" s="194"/>
      <c r="AK163" s="194"/>
      <c r="AL163" s="194" t="s">
        <v>149</v>
      </c>
      <c r="AM163" s="194"/>
      <c r="AN163" s="194"/>
      <c r="AO163" s="194" t="s">
        <v>181</v>
      </c>
      <c r="AP163" s="193" t="s">
        <v>1842</v>
      </c>
      <c r="AQ163" s="194" t="s">
        <v>202</v>
      </c>
      <c r="AR163" s="194"/>
      <c r="AS163" s="194"/>
      <c r="AT163" s="458" t="s">
        <v>419</v>
      </c>
      <c r="AU163" s="193" t="s">
        <v>1811</v>
      </c>
      <c r="AV163" s="194"/>
      <c r="AW163" s="195">
        <v>42793</v>
      </c>
      <c r="AX163" s="195">
        <v>43045</v>
      </c>
      <c r="AY163" s="195" t="s">
        <v>149</v>
      </c>
      <c r="AZ163" s="195">
        <v>43341</v>
      </c>
      <c r="BA163" s="195">
        <v>43579</v>
      </c>
      <c r="BB163" s="195"/>
      <c r="BC163" s="196" t="s">
        <v>2387</v>
      </c>
      <c r="BD163" s="195">
        <v>44207</v>
      </c>
      <c r="BE163" s="194" t="s">
        <v>162</v>
      </c>
      <c r="BF163" s="195">
        <v>44410</v>
      </c>
      <c r="BG163" s="194" t="s">
        <v>162</v>
      </c>
      <c r="BH163" s="194"/>
      <c r="BI163" s="194"/>
      <c r="BJ163" s="194"/>
      <c r="BK163" s="197">
        <v>45195</v>
      </c>
      <c r="BL163" s="198" t="s">
        <v>17</v>
      </c>
      <c r="BM163" s="193">
        <f t="shared" ref="BM163:BM165" si="45">DATEDIF(AW163,BK163, "M")+1</f>
        <v>79</v>
      </c>
      <c r="BN163" s="193">
        <f t="shared" si="44"/>
        <v>71</v>
      </c>
      <c r="BO163" s="202" t="s">
        <v>2388</v>
      </c>
      <c r="BP163" s="193"/>
      <c r="BQ163" s="193"/>
      <c r="BR163" s="193"/>
      <c r="BS163" s="193"/>
      <c r="BT163" s="193"/>
      <c r="BU163" s="193"/>
      <c r="BV163" s="193"/>
      <c r="BW163" s="193" t="s">
        <v>2320</v>
      </c>
      <c r="BX163" s="193"/>
      <c r="BY163" s="193"/>
      <c r="BZ163" s="199"/>
      <c r="CA163" s="199"/>
      <c r="CB163" s="193"/>
      <c r="CC163" s="193"/>
      <c r="CD163" s="193"/>
      <c r="CE163" s="193"/>
      <c r="CF163" s="413">
        <v>1</v>
      </c>
      <c r="CG163" s="193"/>
      <c r="CH163" s="193"/>
      <c r="CI163" s="193" t="s">
        <v>1321</v>
      </c>
      <c r="CJ163"/>
    </row>
    <row r="164" spans="1:88" s="53" customFormat="1" ht="25" hidden="1" customHeight="1" x14ac:dyDescent="0.35">
      <c r="A164" s="193">
        <v>164</v>
      </c>
      <c r="B164" s="193" t="s">
        <v>2389</v>
      </c>
      <c r="C164" s="193" t="s">
        <v>2390</v>
      </c>
      <c r="D164" s="193" t="s">
        <v>561</v>
      </c>
      <c r="E164" s="193" t="s">
        <v>2391</v>
      </c>
      <c r="F164" s="193" t="s">
        <v>25</v>
      </c>
      <c r="G164" s="193">
        <v>7</v>
      </c>
      <c r="H164" s="193" t="s">
        <v>56</v>
      </c>
      <c r="I164" s="193" t="s">
        <v>38</v>
      </c>
      <c r="J164" s="193" t="s">
        <v>606</v>
      </c>
      <c r="K164" s="193" t="s">
        <v>606</v>
      </c>
      <c r="L164" s="193" t="s">
        <v>43</v>
      </c>
      <c r="M164" s="193" t="s">
        <v>162</v>
      </c>
      <c r="N164" s="193" t="s">
        <v>2392</v>
      </c>
      <c r="O164" s="193" t="s">
        <v>321</v>
      </c>
      <c r="P164" s="193" t="s">
        <v>321</v>
      </c>
      <c r="Q164" s="193" t="s">
        <v>321</v>
      </c>
      <c r="R164" s="193" t="s">
        <v>2393</v>
      </c>
      <c r="S164" s="420" t="s">
        <v>2394</v>
      </c>
      <c r="T164" s="383" t="s">
        <v>2395</v>
      </c>
      <c r="U164" s="194"/>
      <c r="V164" s="194">
        <v>29181</v>
      </c>
      <c r="W164" s="202" t="s">
        <v>2396</v>
      </c>
      <c r="X164" s="202" t="s">
        <v>155</v>
      </c>
      <c r="Y164" s="202"/>
      <c r="Z164" s="202"/>
      <c r="AA164" s="193"/>
      <c r="AB164" s="194">
        <v>42825</v>
      </c>
      <c r="AC164" s="311">
        <v>42795</v>
      </c>
      <c r="AD164" s="194"/>
      <c r="AE164" s="194" t="s">
        <v>2397</v>
      </c>
      <c r="AF164" s="194"/>
      <c r="AG164" s="194"/>
      <c r="AH164" s="193">
        <f t="shared" si="43"/>
        <v>1</v>
      </c>
      <c r="AI164" s="194" t="s">
        <v>161</v>
      </c>
      <c r="AJ164" s="194"/>
      <c r="AK164" s="194"/>
      <c r="AL164" s="194" t="s">
        <v>162</v>
      </c>
      <c r="AM164" s="194"/>
      <c r="AN164" s="194"/>
      <c r="AO164" s="194" t="s">
        <v>181</v>
      </c>
      <c r="AP164" s="193"/>
      <c r="AQ164" s="194" t="s">
        <v>2398</v>
      </c>
      <c r="AR164" s="194"/>
      <c r="AS164" s="194"/>
      <c r="AT164" s="458" t="s">
        <v>1273</v>
      </c>
      <c r="AU164" s="193" t="s">
        <v>2399</v>
      </c>
      <c r="AV164" s="194"/>
      <c r="AW164" s="195">
        <v>42793</v>
      </c>
      <c r="AX164" s="195">
        <v>43045</v>
      </c>
      <c r="AY164" s="195" t="s">
        <v>149</v>
      </c>
      <c r="AZ164" s="195">
        <v>43263</v>
      </c>
      <c r="BA164" s="195">
        <v>43280</v>
      </c>
      <c r="BB164" s="195"/>
      <c r="BC164" s="196" t="s">
        <v>2400</v>
      </c>
      <c r="BD164" s="195">
        <v>43675</v>
      </c>
      <c r="BE164" s="194" t="s">
        <v>149</v>
      </c>
      <c r="BF164" s="195">
        <v>43891</v>
      </c>
      <c r="BG164" s="194" t="s">
        <v>149</v>
      </c>
      <c r="BH164" s="194">
        <v>44392</v>
      </c>
      <c r="BI164" s="194"/>
      <c r="BJ164" s="194"/>
      <c r="BK164" s="197">
        <v>44469</v>
      </c>
      <c r="BL164" s="193" t="s">
        <v>17</v>
      </c>
      <c r="BM164" s="193">
        <f t="shared" si="45"/>
        <v>56</v>
      </c>
      <c r="BN164" s="193">
        <f t="shared" si="44"/>
        <v>47</v>
      </c>
      <c r="BO164" s="196" t="s">
        <v>2400</v>
      </c>
      <c r="BP164" s="193">
        <v>1</v>
      </c>
      <c r="BQ164" s="193">
        <v>23</v>
      </c>
      <c r="BR164" s="193">
        <v>8</v>
      </c>
      <c r="BS164" s="193"/>
      <c r="BT164" s="193"/>
      <c r="BU164" s="193"/>
      <c r="BV164" s="193"/>
      <c r="BW164" s="193" t="s">
        <v>162</v>
      </c>
      <c r="BX164" s="193"/>
      <c r="BY164" s="193"/>
      <c r="BZ164" s="199"/>
      <c r="CA164" s="199"/>
      <c r="CB164" s="193"/>
      <c r="CC164" s="193"/>
      <c r="CD164" s="193"/>
      <c r="CE164" s="193"/>
      <c r="CF164" s="413">
        <v>4</v>
      </c>
      <c r="CG164" s="193">
        <v>4</v>
      </c>
      <c r="CH164" s="193"/>
      <c r="CI164" s="193" t="s">
        <v>814</v>
      </c>
      <c r="CJ164"/>
    </row>
    <row r="165" spans="1:88" s="53" customFormat="1" ht="25" customHeight="1" x14ac:dyDescent="0.35">
      <c r="A165" s="193">
        <v>165</v>
      </c>
      <c r="B165" s="193" t="s">
        <v>2401</v>
      </c>
      <c r="C165" s="193" t="s">
        <v>2402</v>
      </c>
      <c r="D165" s="193" t="s">
        <v>2403</v>
      </c>
      <c r="E165" s="193" t="s">
        <v>2404</v>
      </c>
      <c r="F165" s="193" t="s">
        <v>25</v>
      </c>
      <c r="G165" s="193">
        <v>7</v>
      </c>
      <c r="H165" s="193" t="s">
        <v>50</v>
      </c>
      <c r="I165" s="193" t="s">
        <v>44</v>
      </c>
      <c r="J165" s="193" t="s">
        <v>1123</v>
      </c>
      <c r="K165" s="193" t="s">
        <v>2405</v>
      </c>
      <c r="L165" s="193" t="s">
        <v>43</v>
      </c>
      <c r="M165" s="193" t="s">
        <v>162</v>
      </c>
      <c r="N165" s="193">
        <v>2083454</v>
      </c>
      <c r="O165" s="193" t="s">
        <v>150</v>
      </c>
      <c r="P165" s="193" t="s">
        <v>150</v>
      </c>
      <c r="Q165" s="193" t="s">
        <v>150</v>
      </c>
      <c r="R165" s="193" t="s">
        <v>2406</v>
      </c>
      <c r="S165" s="193" t="s">
        <v>2407</v>
      </c>
      <c r="T165" s="382" t="s">
        <v>2408</v>
      </c>
      <c r="U165" s="194" t="s">
        <v>2409</v>
      </c>
      <c r="V165" s="194">
        <v>27456</v>
      </c>
      <c r="W165" s="202" t="s">
        <v>2410</v>
      </c>
      <c r="X165" s="202" t="s">
        <v>2385</v>
      </c>
      <c r="Y165" s="202" t="s">
        <v>156</v>
      </c>
      <c r="Z165" s="202"/>
      <c r="AA165" s="193">
        <v>19.5</v>
      </c>
      <c r="AB165" s="194">
        <v>42816</v>
      </c>
      <c r="AC165" s="311">
        <v>42795</v>
      </c>
      <c r="AD165" s="194"/>
      <c r="AE165" s="194" t="s">
        <v>1713</v>
      </c>
      <c r="AF165" s="194" t="s">
        <v>2411</v>
      </c>
      <c r="AG165" s="194"/>
      <c r="AH165" s="193">
        <f t="shared" si="43"/>
        <v>2</v>
      </c>
      <c r="AI165" s="194" t="s">
        <v>161</v>
      </c>
      <c r="AJ165" s="194"/>
      <c r="AK165" s="194"/>
      <c r="AL165" s="194" t="s">
        <v>149</v>
      </c>
      <c r="AM165" s="194"/>
      <c r="AN165" s="194"/>
      <c r="AO165" s="194" t="s">
        <v>163</v>
      </c>
      <c r="AP165" s="193" t="s">
        <v>2412</v>
      </c>
      <c r="AQ165" s="194" t="s">
        <v>2413</v>
      </c>
      <c r="AR165" s="194" t="s">
        <v>149</v>
      </c>
      <c r="AS165" s="194" t="s">
        <v>2414</v>
      </c>
      <c r="AT165" s="458" t="s">
        <v>297</v>
      </c>
      <c r="AU165" s="193" t="s">
        <v>2415</v>
      </c>
      <c r="AV165" s="194"/>
      <c r="AW165" s="195">
        <v>42793</v>
      </c>
      <c r="AX165" s="195">
        <v>43045</v>
      </c>
      <c r="AY165" s="195" t="s">
        <v>149</v>
      </c>
      <c r="AZ165" s="195">
        <v>43593</v>
      </c>
      <c r="BA165" s="195">
        <v>43648</v>
      </c>
      <c r="BB165" s="195"/>
      <c r="BC165" s="196" t="s">
        <v>2416</v>
      </c>
      <c r="BD165" s="195">
        <v>44207</v>
      </c>
      <c r="BE165" s="194" t="s">
        <v>162</v>
      </c>
      <c r="BF165" s="195">
        <v>44410</v>
      </c>
      <c r="BG165" s="194" t="s">
        <v>162</v>
      </c>
      <c r="BH165" s="194"/>
      <c r="BI165" s="194"/>
      <c r="BJ165" s="194"/>
      <c r="BK165" s="197">
        <v>45595</v>
      </c>
      <c r="BL165" s="193" t="s">
        <v>17</v>
      </c>
      <c r="BM165" s="193">
        <f t="shared" si="45"/>
        <v>93</v>
      </c>
      <c r="BN165" s="193">
        <f t="shared" si="44"/>
        <v>84</v>
      </c>
      <c r="BO165" s="196" t="s">
        <v>2417</v>
      </c>
      <c r="BP165" s="193">
        <v>0</v>
      </c>
      <c r="BQ165" s="193">
        <v>13</v>
      </c>
      <c r="BR165" s="193">
        <v>0</v>
      </c>
      <c r="BS165" s="193"/>
      <c r="BT165" s="193"/>
      <c r="BU165" s="193"/>
      <c r="BV165" s="193"/>
      <c r="BW165" s="193" t="s">
        <v>162</v>
      </c>
      <c r="BX165" s="193" t="s">
        <v>162</v>
      </c>
      <c r="BY165" s="193"/>
      <c r="BZ165" s="199"/>
      <c r="CA165" s="199"/>
      <c r="CB165" s="193"/>
      <c r="CC165" s="193" t="s">
        <v>162</v>
      </c>
      <c r="CD165" s="193"/>
      <c r="CE165" s="193"/>
      <c r="CF165" s="413">
        <v>2</v>
      </c>
      <c r="CG165" s="193"/>
      <c r="CH165" s="193"/>
      <c r="CI165" s="193" t="s">
        <v>814</v>
      </c>
      <c r="CJ165"/>
    </row>
    <row r="166" spans="1:88" s="53" customFormat="1" ht="25" hidden="1" customHeight="1" x14ac:dyDescent="0.35">
      <c r="A166" s="193">
        <v>166</v>
      </c>
      <c r="B166" s="193" t="s">
        <v>2418</v>
      </c>
      <c r="C166" s="193" t="s">
        <v>2419</v>
      </c>
      <c r="D166" s="193" t="s">
        <v>21</v>
      </c>
      <c r="E166" s="193" t="s">
        <v>2420</v>
      </c>
      <c r="F166" s="193" t="s">
        <v>25</v>
      </c>
      <c r="G166" s="193">
        <v>7</v>
      </c>
      <c r="H166" s="193" t="s">
        <v>52</v>
      </c>
      <c r="I166" s="193" t="s">
        <v>41</v>
      </c>
      <c r="J166" s="193" t="s">
        <v>1429</v>
      </c>
      <c r="K166" s="193" t="s">
        <v>1429</v>
      </c>
      <c r="L166" s="193" t="s">
        <v>43</v>
      </c>
      <c r="M166" s="193" t="s">
        <v>162</v>
      </c>
      <c r="N166" s="193">
        <v>1760159</v>
      </c>
      <c r="O166" s="193" t="s">
        <v>150</v>
      </c>
      <c r="P166" s="193" t="s">
        <v>150</v>
      </c>
      <c r="Q166" s="193" t="s">
        <v>150</v>
      </c>
      <c r="R166" s="193" t="s">
        <v>2421</v>
      </c>
      <c r="S166" s="193" t="s">
        <v>2422</v>
      </c>
      <c r="T166" s="383" t="s">
        <v>2423</v>
      </c>
      <c r="U166" s="194"/>
      <c r="V166" s="194">
        <v>29082</v>
      </c>
      <c r="W166" s="202" t="s">
        <v>2424</v>
      </c>
      <c r="X166" s="202" t="s">
        <v>155</v>
      </c>
      <c r="Y166" s="202"/>
      <c r="Z166" s="202"/>
      <c r="AA166" s="193">
        <v>15</v>
      </c>
      <c r="AB166" s="194">
        <v>42917</v>
      </c>
      <c r="AC166" s="311">
        <v>42795</v>
      </c>
      <c r="AD166" s="194"/>
      <c r="AE166" s="194" t="s">
        <v>2425</v>
      </c>
      <c r="AF166" s="194" t="s">
        <v>2426</v>
      </c>
      <c r="AG166" s="194"/>
      <c r="AH166" s="193">
        <f t="shared" si="43"/>
        <v>2</v>
      </c>
      <c r="AI166" s="194" t="s">
        <v>161</v>
      </c>
      <c r="AJ166" s="194"/>
      <c r="AK166" s="194"/>
      <c r="AL166" s="194" t="s">
        <v>149</v>
      </c>
      <c r="AM166" s="194"/>
      <c r="AN166" s="194"/>
      <c r="AO166" s="194" t="s">
        <v>163</v>
      </c>
      <c r="AP166" s="193"/>
      <c r="AQ166" s="194" t="s">
        <v>2427</v>
      </c>
      <c r="AR166" s="194" t="s">
        <v>149</v>
      </c>
      <c r="AS166" s="194"/>
      <c r="AT166" s="458" t="s">
        <v>2428</v>
      </c>
      <c r="AU166" s="193" t="s">
        <v>2429</v>
      </c>
      <c r="AV166" s="194"/>
      <c r="AW166" s="195">
        <v>42793</v>
      </c>
      <c r="AX166" s="195">
        <v>43045</v>
      </c>
      <c r="AY166" s="195" t="s">
        <v>149</v>
      </c>
      <c r="AZ166" s="195">
        <v>43146</v>
      </c>
      <c r="BA166" s="195">
        <v>43196</v>
      </c>
      <c r="BB166" s="195"/>
      <c r="BC166" s="196" t="s">
        <v>2430</v>
      </c>
      <c r="BD166" s="195">
        <v>43675</v>
      </c>
      <c r="BE166" s="195" t="s">
        <v>149</v>
      </c>
      <c r="BF166" s="195">
        <v>43891</v>
      </c>
      <c r="BG166" s="195" t="s">
        <v>149</v>
      </c>
      <c r="BH166" s="194"/>
      <c r="BI166" s="194"/>
      <c r="BJ166" s="194"/>
      <c r="BK166" s="197">
        <v>44344</v>
      </c>
      <c r="BL166" s="193" t="s">
        <v>17</v>
      </c>
      <c r="BM166" s="193">
        <f t="shared" ref="BM166" si="46">DATEDIF(AW166,BK166, "M")+1</f>
        <v>52</v>
      </c>
      <c r="BN166" s="193">
        <f t="shared" ref="BN166:BN173" si="47">DATEDIF(AX166,BK166, "M")+1</f>
        <v>43</v>
      </c>
      <c r="BO166" s="193"/>
      <c r="BP166" s="193"/>
      <c r="BQ166" s="193"/>
      <c r="BR166" s="193"/>
      <c r="BS166" s="193"/>
      <c r="BT166" s="193"/>
      <c r="BU166" s="193"/>
      <c r="BV166" s="193"/>
      <c r="BW166" s="193" t="s">
        <v>162</v>
      </c>
      <c r="BX166" s="193"/>
      <c r="BY166" s="193"/>
      <c r="BZ166" s="199">
        <v>43930</v>
      </c>
      <c r="CA166" s="199">
        <v>44035</v>
      </c>
      <c r="CB166" s="193">
        <v>4</v>
      </c>
      <c r="CC166" s="193"/>
      <c r="CD166" s="193"/>
      <c r="CE166" s="193"/>
      <c r="CF166" s="413">
        <v>3</v>
      </c>
      <c r="CG166" s="193">
        <v>3</v>
      </c>
      <c r="CH166" s="193"/>
      <c r="CI166" s="193" t="s">
        <v>814</v>
      </c>
      <c r="CJ166"/>
    </row>
    <row r="167" spans="1:88" s="53" customFormat="1" ht="25" hidden="1" customHeight="1" x14ac:dyDescent="0.35">
      <c r="A167" s="193">
        <v>167</v>
      </c>
      <c r="B167" s="193" t="s">
        <v>2431</v>
      </c>
      <c r="C167" s="193" t="s">
        <v>2432</v>
      </c>
      <c r="D167" s="193" t="s">
        <v>2433</v>
      </c>
      <c r="E167" s="193" t="s">
        <v>2433</v>
      </c>
      <c r="F167" s="193" t="s">
        <v>25</v>
      </c>
      <c r="G167" s="193">
        <v>7</v>
      </c>
      <c r="H167" s="193" t="s">
        <v>52</v>
      </c>
      <c r="I167" s="193" t="s">
        <v>41</v>
      </c>
      <c r="J167" s="193" t="s">
        <v>606</v>
      </c>
      <c r="K167" s="193" t="s">
        <v>606</v>
      </c>
      <c r="L167" s="193" t="s">
        <v>43</v>
      </c>
      <c r="M167" s="193" t="s">
        <v>162</v>
      </c>
      <c r="N167" s="193">
        <v>1941393</v>
      </c>
      <c r="O167" s="193" t="s">
        <v>150</v>
      </c>
      <c r="P167" s="193" t="s">
        <v>150</v>
      </c>
      <c r="Q167" s="193" t="s">
        <v>150</v>
      </c>
      <c r="R167" s="193" t="s">
        <v>2434</v>
      </c>
      <c r="S167" s="193" t="s">
        <v>2435</v>
      </c>
      <c r="T167" s="383" t="s">
        <v>2436</v>
      </c>
      <c r="U167" s="194" t="s">
        <v>2437</v>
      </c>
      <c r="V167" s="194">
        <v>31760</v>
      </c>
      <c r="W167" s="202" t="s">
        <v>2438</v>
      </c>
      <c r="X167" s="202" t="s">
        <v>178</v>
      </c>
      <c r="Y167" s="202" t="s">
        <v>162</v>
      </c>
      <c r="Z167" s="202"/>
      <c r="AA167" s="193">
        <v>10.5</v>
      </c>
      <c r="AB167" s="194">
        <v>42826</v>
      </c>
      <c r="AC167" s="311">
        <v>42795</v>
      </c>
      <c r="AD167" s="194"/>
      <c r="AE167" s="194" t="s">
        <v>2439</v>
      </c>
      <c r="AF167" s="194"/>
      <c r="AG167" s="194"/>
      <c r="AH167" s="193">
        <f t="shared" si="43"/>
        <v>1</v>
      </c>
      <c r="AI167" s="194" t="s">
        <v>161</v>
      </c>
      <c r="AJ167" s="194"/>
      <c r="AK167" s="194"/>
      <c r="AL167" s="194" t="s">
        <v>162</v>
      </c>
      <c r="AM167" s="194"/>
      <c r="AN167" s="194"/>
      <c r="AO167" s="194" t="s">
        <v>163</v>
      </c>
      <c r="AP167" s="193" t="s">
        <v>180</v>
      </c>
      <c r="AQ167" s="194" t="s">
        <v>2440</v>
      </c>
      <c r="AR167" s="194" t="s">
        <v>149</v>
      </c>
      <c r="AS167" s="194" t="s">
        <v>2441</v>
      </c>
      <c r="AT167" s="458" t="s">
        <v>218</v>
      </c>
      <c r="AU167" s="193" t="s">
        <v>2442</v>
      </c>
      <c r="AV167" s="194"/>
      <c r="AW167" s="195">
        <v>42793</v>
      </c>
      <c r="AX167" s="195">
        <v>43045</v>
      </c>
      <c r="AY167" s="195" t="s">
        <v>149</v>
      </c>
      <c r="AZ167" s="195">
        <v>43322</v>
      </c>
      <c r="BA167" s="195">
        <v>43416</v>
      </c>
      <c r="BB167" s="195">
        <v>43445</v>
      </c>
      <c r="BC167" s="196" t="s">
        <v>2443</v>
      </c>
      <c r="BD167" s="195">
        <v>43675</v>
      </c>
      <c r="BE167" s="195" t="s">
        <v>149</v>
      </c>
      <c r="BF167" s="195">
        <v>43891</v>
      </c>
      <c r="BG167" s="195" t="s">
        <v>149</v>
      </c>
      <c r="BH167" s="194"/>
      <c r="BI167" s="194"/>
      <c r="BJ167" s="194"/>
      <c r="BK167" s="197">
        <v>44851</v>
      </c>
      <c r="BL167" s="205" t="s">
        <v>17</v>
      </c>
      <c r="BM167" s="193">
        <f t="shared" ref="BM167:BM169" si="48">DATEDIF(AW167,BK167, "M")+1</f>
        <v>68</v>
      </c>
      <c r="BN167" s="193">
        <f t="shared" si="47"/>
        <v>60</v>
      </c>
      <c r="BO167" s="202" t="s">
        <v>2443</v>
      </c>
      <c r="BP167" s="193">
        <v>0</v>
      </c>
      <c r="BQ167" s="193">
        <v>9</v>
      </c>
      <c r="BR167" s="193">
        <v>0</v>
      </c>
      <c r="BS167" s="193"/>
      <c r="BT167" s="193"/>
      <c r="BU167" s="193"/>
      <c r="BV167" s="193"/>
      <c r="BW167" s="193" t="s">
        <v>162</v>
      </c>
      <c r="BX167" s="193" t="s">
        <v>149</v>
      </c>
      <c r="BY167" s="193" t="s">
        <v>2444</v>
      </c>
      <c r="BZ167" s="199">
        <v>43160</v>
      </c>
      <c r="CA167" s="199">
        <v>44621</v>
      </c>
      <c r="CB167" s="193">
        <v>48</v>
      </c>
      <c r="CC167" s="193" t="s">
        <v>162</v>
      </c>
      <c r="CD167" s="193"/>
      <c r="CE167" s="193"/>
      <c r="CF167" s="413">
        <v>2</v>
      </c>
      <c r="CG167" s="193"/>
      <c r="CH167" s="193"/>
      <c r="CI167" s="193" t="s">
        <v>814</v>
      </c>
      <c r="CJ167"/>
    </row>
    <row r="168" spans="1:88" s="53" customFormat="1" ht="25" hidden="1" customHeight="1" x14ac:dyDescent="0.35">
      <c r="A168" s="193">
        <v>168</v>
      </c>
      <c r="B168" s="193" t="s">
        <v>2445</v>
      </c>
      <c r="C168" s="193" t="s">
        <v>2446</v>
      </c>
      <c r="D168" s="193" t="s">
        <v>1749</v>
      </c>
      <c r="E168" s="193" t="s">
        <v>2447</v>
      </c>
      <c r="F168" s="193" t="s">
        <v>24</v>
      </c>
      <c r="G168" s="193">
        <v>7</v>
      </c>
      <c r="H168" s="193" t="s">
        <v>51</v>
      </c>
      <c r="I168" s="193" t="s">
        <v>37</v>
      </c>
      <c r="J168" s="193" t="s">
        <v>1908</v>
      </c>
      <c r="K168" s="193" t="s">
        <v>2448</v>
      </c>
      <c r="L168" s="193" t="s">
        <v>37</v>
      </c>
      <c r="M168" s="193" t="s">
        <v>149</v>
      </c>
      <c r="N168" s="193" t="s">
        <v>2449</v>
      </c>
      <c r="O168" s="193" t="s">
        <v>150</v>
      </c>
      <c r="P168" s="193" t="s">
        <v>150</v>
      </c>
      <c r="Q168" s="193" t="s">
        <v>150</v>
      </c>
      <c r="R168" s="193" t="s">
        <v>2450</v>
      </c>
      <c r="S168" s="193" t="s">
        <v>2451</v>
      </c>
      <c r="T168" s="383" t="s">
        <v>2452</v>
      </c>
      <c r="U168" s="194" t="s">
        <v>1908</v>
      </c>
      <c r="V168" s="194">
        <v>29059</v>
      </c>
      <c r="W168" s="202" t="s">
        <v>2453</v>
      </c>
      <c r="X168" s="202" t="s">
        <v>178</v>
      </c>
      <c r="Y168" s="202" t="s">
        <v>162</v>
      </c>
      <c r="Z168" s="202"/>
      <c r="AA168" s="193"/>
      <c r="AB168" s="194">
        <v>42683</v>
      </c>
      <c r="AC168" s="311">
        <v>42795</v>
      </c>
      <c r="AD168" s="194"/>
      <c r="AE168" s="194" t="s">
        <v>2454</v>
      </c>
      <c r="AF168" s="194"/>
      <c r="AG168" s="194"/>
      <c r="AH168" s="193">
        <f t="shared" si="43"/>
        <v>1</v>
      </c>
      <c r="AI168" s="194" t="s">
        <v>160</v>
      </c>
      <c r="AJ168" s="194"/>
      <c r="AK168" s="194"/>
      <c r="AL168" s="194" t="s">
        <v>149</v>
      </c>
      <c r="AM168" s="194"/>
      <c r="AN168" s="194"/>
      <c r="AO168" s="194" t="s">
        <v>163</v>
      </c>
      <c r="AP168" s="193"/>
      <c r="AQ168" s="194" t="s">
        <v>1448</v>
      </c>
      <c r="AR168" s="194"/>
      <c r="AS168" s="194"/>
      <c r="AT168" s="458" t="s">
        <v>284</v>
      </c>
      <c r="AU168" s="193" t="s">
        <v>2455</v>
      </c>
      <c r="AV168" s="194"/>
      <c r="AW168" s="195">
        <v>42793</v>
      </c>
      <c r="AX168" s="195">
        <v>43045</v>
      </c>
      <c r="AY168" s="195" t="s">
        <v>149</v>
      </c>
      <c r="AZ168" s="195">
        <v>42419</v>
      </c>
      <c r="BA168" s="195">
        <v>42419</v>
      </c>
      <c r="BB168" s="195"/>
      <c r="BC168" s="196" t="s">
        <v>2456</v>
      </c>
      <c r="BD168" s="195">
        <v>43675</v>
      </c>
      <c r="BE168" s="195" t="s">
        <v>149</v>
      </c>
      <c r="BF168" s="195">
        <v>43891</v>
      </c>
      <c r="BG168" s="195" t="s">
        <v>149</v>
      </c>
      <c r="BH168" s="194"/>
      <c r="BI168" s="194"/>
      <c r="BJ168" s="194"/>
      <c r="BK168" s="203">
        <v>43813</v>
      </c>
      <c r="BL168" s="193" t="s">
        <v>17</v>
      </c>
      <c r="BM168" s="193">
        <f t="shared" si="48"/>
        <v>34</v>
      </c>
      <c r="BN168" s="193">
        <f t="shared" si="47"/>
        <v>26</v>
      </c>
      <c r="BO168" s="193"/>
      <c r="BP168" s="193">
        <v>0</v>
      </c>
      <c r="BQ168" s="193">
        <v>0</v>
      </c>
      <c r="BR168" s="193">
        <v>3</v>
      </c>
      <c r="BS168" s="193"/>
      <c r="BT168" s="193"/>
      <c r="BU168" s="193"/>
      <c r="BV168" s="193"/>
      <c r="BW168" s="193" t="s">
        <v>162</v>
      </c>
      <c r="BX168" s="193" t="s">
        <v>162</v>
      </c>
      <c r="BY168" s="193"/>
      <c r="BZ168" s="199"/>
      <c r="CA168" s="199"/>
      <c r="CB168" s="193"/>
      <c r="CC168" s="193" t="s">
        <v>162</v>
      </c>
      <c r="CD168" s="193"/>
      <c r="CE168" s="193"/>
      <c r="CF168" s="413">
        <v>1</v>
      </c>
      <c r="CG168" s="193">
        <v>3</v>
      </c>
      <c r="CH168" s="193"/>
      <c r="CI168" s="193" t="s">
        <v>814</v>
      </c>
      <c r="CJ168"/>
    </row>
    <row r="169" spans="1:88" s="53" customFormat="1" ht="25" hidden="1" customHeight="1" x14ac:dyDescent="0.35">
      <c r="A169" s="193">
        <v>169</v>
      </c>
      <c r="B169" s="193" t="s">
        <v>2457</v>
      </c>
      <c r="C169" s="193" t="s">
        <v>980</v>
      </c>
      <c r="D169" s="193" t="s">
        <v>2458</v>
      </c>
      <c r="E169" s="193" t="s">
        <v>2459</v>
      </c>
      <c r="F169" s="193" t="s">
        <v>25</v>
      </c>
      <c r="G169" s="193">
        <v>7</v>
      </c>
      <c r="H169" s="193" t="s">
        <v>51</v>
      </c>
      <c r="I169" s="193" t="s">
        <v>30</v>
      </c>
      <c r="J169" s="193" t="s">
        <v>2247</v>
      </c>
      <c r="K169" s="193" t="s">
        <v>1123</v>
      </c>
      <c r="L169" s="193" t="s">
        <v>30</v>
      </c>
      <c r="M169" s="193" t="s">
        <v>149</v>
      </c>
      <c r="N169" s="193" t="s">
        <v>2460</v>
      </c>
      <c r="O169" s="193" t="s">
        <v>150</v>
      </c>
      <c r="P169" s="193" t="s">
        <v>150</v>
      </c>
      <c r="Q169" s="193"/>
      <c r="R169" s="193" t="s">
        <v>2461</v>
      </c>
      <c r="S169" s="193" t="s">
        <v>2462</v>
      </c>
      <c r="T169" s="383" t="s">
        <v>2463</v>
      </c>
      <c r="U169" s="194"/>
      <c r="V169" s="194">
        <v>26417</v>
      </c>
      <c r="W169" s="202" t="s">
        <v>2464</v>
      </c>
      <c r="X169" s="202" t="s">
        <v>155</v>
      </c>
      <c r="Y169" s="202"/>
      <c r="Z169" s="202"/>
      <c r="AA169" s="193"/>
      <c r="AB169" s="194">
        <v>43038</v>
      </c>
      <c r="AC169" s="311">
        <v>42795</v>
      </c>
      <c r="AD169" s="194"/>
      <c r="AE169" s="194" t="s">
        <v>2465</v>
      </c>
      <c r="AF169" s="194"/>
      <c r="AG169" s="194"/>
      <c r="AH169" s="193">
        <f t="shared" si="43"/>
        <v>1</v>
      </c>
      <c r="AI169" s="194" t="s">
        <v>160</v>
      </c>
      <c r="AJ169" s="194"/>
      <c r="AK169" s="194"/>
      <c r="AL169" s="194" t="s">
        <v>162</v>
      </c>
      <c r="AM169" s="194"/>
      <c r="AN169" s="194"/>
      <c r="AO169" s="194" t="s">
        <v>163</v>
      </c>
      <c r="AP169" s="193"/>
      <c r="AQ169" s="194"/>
      <c r="AR169" s="194"/>
      <c r="AS169" s="194"/>
      <c r="AT169" s="458" t="s">
        <v>327</v>
      </c>
      <c r="AU169" s="193" t="s">
        <v>992</v>
      </c>
      <c r="AV169" s="194"/>
      <c r="AW169" s="195">
        <v>42793</v>
      </c>
      <c r="AX169" s="195">
        <v>43045</v>
      </c>
      <c r="AY169" s="195" t="s">
        <v>149</v>
      </c>
      <c r="AZ169" s="195">
        <v>43312</v>
      </c>
      <c r="BA169" s="195">
        <v>43332</v>
      </c>
      <c r="BB169" s="195"/>
      <c r="BC169" s="196" t="s">
        <v>2466</v>
      </c>
      <c r="BD169" s="195">
        <v>43675</v>
      </c>
      <c r="BE169" s="195" t="s">
        <v>149</v>
      </c>
      <c r="BF169" s="195">
        <v>43891</v>
      </c>
      <c r="BG169" s="195" t="s">
        <v>149</v>
      </c>
      <c r="BH169" s="194"/>
      <c r="BI169" s="194"/>
      <c r="BJ169" s="194"/>
      <c r="BK169" s="197">
        <v>44543</v>
      </c>
      <c r="BL169" s="193" t="s">
        <v>17</v>
      </c>
      <c r="BM169" s="193">
        <f t="shared" si="48"/>
        <v>58</v>
      </c>
      <c r="BN169" s="193">
        <f t="shared" si="47"/>
        <v>50</v>
      </c>
      <c r="BO169" s="193"/>
      <c r="BP169" s="193">
        <v>17</v>
      </c>
      <c r="BQ169" s="193">
        <v>2</v>
      </c>
      <c r="BR169" s="193">
        <v>0</v>
      </c>
      <c r="BS169" s="193"/>
      <c r="BT169" s="193"/>
      <c r="BU169" s="193"/>
      <c r="BV169" s="193"/>
      <c r="BW169" s="193" t="s">
        <v>162</v>
      </c>
      <c r="BX169" s="193"/>
      <c r="BY169" s="193"/>
      <c r="BZ169" s="199">
        <v>44075</v>
      </c>
      <c r="CA169" s="199">
        <v>44317</v>
      </c>
      <c r="CB169" s="193">
        <v>9</v>
      </c>
      <c r="CC169" s="193"/>
      <c r="CD169" s="193"/>
      <c r="CE169" s="193"/>
      <c r="CF169" s="413">
        <v>3</v>
      </c>
      <c r="CG169" s="193">
        <v>3</v>
      </c>
      <c r="CH169" s="193"/>
      <c r="CI169" s="193" t="s">
        <v>814</v>
      </c>
      <c r="CJ169"/>
    </row>
    <row r="170" spans="1:88" s="53" customFormat="1" ht="25" hidden="1" customHeight="1" x14ac:dyDescent="0.35">
      <c r="A170" s="193">
        <v>170</v>
      </c>
      <c r="B170" s="193" t="s">
        <v>2467</v>
      </c>
      <c r="C170" s="193" t="s">
        <v>2468</v>
      </c>
      <c r="D170" s="193" t="s">
        <v>2469</v>
      </c>
      <c r="E170" s="193" t="s">
        <v>2470</v>
      </c>
      <c r="F170" s="193" t="s">
        <v>24</v>
      </c>
      <c r="G170" s="193">
        <v>7</v>
      </c>
      <c r="H170" s="193" t="s">
        <v>51</v>
      </c>
      <c r="I170" s="193" t="s">
        <v>37</v>
      </c>
      <c r="J170" s="193" t="s">
        <v>2471</v>
      </c>
      <c r="K170" s="193" t="s">
        <v>2472</v>
      </c>
      <c r="L170" s="193" t="s">
        <v>37</v>
      </c>
      <c r="M170" s="193" t="s">
        <v>149</v>
      </c>
      <c r="N170" s="193"/>
      <c r="O170" s="193" t="s">
        <v>150</v>
      </c>
      <c r="P170" s="193" t="s">
        <v>150</v>
      </c>
      <c r="Q170" s="193"/>
      <c r="R170" s="193" t="s">
        <v>2473</v>
      </c>
      <c r="S170" s="193" t="s">
        <v>2474</v>
      </c>
      <c r="T170" s="383" t="s">
        <v>2475</v>
      </c>
      <c r="U170" s="194"/>
      <c r="V170" s="194">
        <v>28387</v>
      </c>
      <c r="W170" s="202" t="s">
        <v>2476</v>
      </c>
      <c r="X170" s="202" t="s">
        <v>178</v>
      </c>
      <c r="Y170" s="202"/>
      <c r="Z170" s="202"/>
      <c r="AA170" s="193"/>
      <c r="AB170" s="194">
        <v>42837</v>
      </c>
      <c r="AC170" s="311">
        <v>42795</v>
      </c>
      <c r="AD170" s="194"/>
      <c r="AE170" s="194" t="s">
        <v>2477</v>
      </c>
      <c r="AF170" s="194"/>
      <c r="AG170" s="194"/>
      <c r="AH170" s="193">
        <f t="shared" si="43"/>
        <v>1</v>
      </c>
      <c r="AI170" s="194" t="s">
        <v>160</v>
      </c>
      <c r="AJ170" s="194"/>
      <c r="AK170" s="194"/>
      <c r="AL170" s="194" t="s">
        <v>149</v>
      </c>
      <c r="AM170" s="194"/>
      <c r="AN170" s="194"/>
      <c r="AO170" s="194" t="s">
        <v>181</v>
      </c>
      <c r="AP170" s="193"/>
      <c r="AQ170" s="194" t="s">
        <v>2208</v>
      </c>
      <c r="AR170" s="194"/>
      <c r="AS170" s="194"/>
      <c r="AT170" s="458" t="s">
        <v>284</v>
      </c>
      <c r="AU170" s="193" t="s">
        <v>2478</v>
      </c>
      <c r="AV170" s="194"/>
      <c r="AW170" s="195">
        <v>42793</v>
      </c>
      <c r="AX170" s="195">
        <v>43045</v>
      </c>
      <c r="AY170" s="195" t="s">
        <v>149</v>
      </c>
      <c r="AZ170" s="195">
        <v>43200</v>
      </c>
      <c r="BA170" s="195">
        <v>43451</v>
      </c>
      <c r="BB170" s="195"/>
      <c r="BC170" s="196" t="s">
        <v>2479</v>
      </c>
      <c r="BD170" s="195">
        <v>43675</v>
      </c>
      <c r="BE170" s="195" t="s">
        <v>149</v>
      </c>
      <c r="BF170" s="195">
        <v>43891</v>
      </c>
      <c r="BG170" s="195" t="s">
        <v>149</v>
      </c>
      <c r="BH170" s="194"/>
      <c r="BI170" s="194">
        <v>44272</v>
      </c>
      <c r="BJ170" s="194">
        <v>44403</v>
      </c>
      <c r="BK170" s="197">
        <v>44410</v>
      </c>
      <c r="BL170" s="193" t="s">
        <v>17</v>
      </c>
      <c r="BM170" s="284">
        <f t="shared" ref="BM170:BM173" si="49">DATEDIF(AW170,BK170, "M")+1</f>
        <v>54</v>
      </c>
      <c r="BN170" s="193">
        <f t="shared" si="47"/>
        <v>45</v>
      </c>
      <c r="BO170" s="202" t="s">
        <v>2480</v>
      </c>
      <c r="BP170" s="193">
        <v>0</v>
      </c>
      <c r="BQ170" s="193">
        <v>1</v>
      </c>
      <c r="BR170" s="193">
        <v>0</v>
      </c>
      <c r="BS170" s="193"/>
      <c r="BT170" s="193"/>
      <c r="BU170" s="193"/>
      <c r="BV170" s="193"/>
      <c r="BW170" s="193" t="s">
        <v>162</v>
      </c>
      <c r="BX170" s="193"/>
      <c r="BY170" s="193"/>
      <c r="BZ170" s="199"/>
      <c r="CA170" s="199"/>
      <c r="CB170" s="193"/>
      <c r="CC170" s="193"/>
      <c r="CD170" s="193"/>
      <c r="CE170" s="193"/>
      <c r="CF170" s="413"/>
      <c r="CG170" s="193"/>
      <c r="CH170" s="193"/>
      <c r="CI170" s="193" t="s">
        <v>814</v>
      </c>
      <c r="CJ170"/>
    </row>
    <row r="171" spans="1:88" s="53" customFormat="1" ht="25" hidden="1" customHeight="1" x14ac:dyDescent="0.35">
      <c r="A171" s="193">
        <v>171</v>
      </c>
      <c r="B171" s="193" t="s">
        <v>2481</v>
      </c>
      <c r="C171" s="193" t="s">
        <v>2482</v>
      </c>
      <c r="D171" s="193" t="s">
        <v>2483</v>
      </c>
      <c r="E171" s="193" t="s">
        <v>2484</v>
      </c>
      <c r="F171" s="193" t="s">
        <v>25</v>
      </c>
      <c r="G171" s="193">
        <v>7</v>
      </c>
      <c r="H171" s="193" t="s">
        <v>51</v>
      </c>
      <c r="I171" s="193" t="s">
        <v>30</v>
      </c>
      <c r="J171" s="193" t="s">
        <v>2485</v>
      </c>
      <c r="K171" s="193" t="s">
        <v>2486</v>
      </c>
      <c r="L171" s="193" t="s">
        <v>30</v>
      </c>
      <c r="M171" s="193" t="s">
        <v>149</v>
      </c>
      <c r="N171" s="193">
        <v>155101</v>
      </c>
      <c r="O171" s="193" t="s">
        <v>150</v>
      </c>
      <c r="P171" s="193" t="s">
        <v>150</v>
      </c>
      <c r="Q171" s="193" t="s">
        <v>150</v>
      </c>
      <c r="R171" s="193" t="s">
        <v>2487</v>
      </c>
      <c r="S171" s="200" t="s">
        <v>2488</v>
      </c>
      <c r="T171" s="383" t="s">
        <v>2489</v>
      </c>
      <c r="U171" s="194"/>
      <c r="V171" s="194">
        <v>27214</v>
      </c>
      <c r="W171" s="202" t="s">
        <v>2490</v>
      </c>
      <c r="X171" s="202" t="s">
        <v>155</v>
      </c>
      <c r="Y171" s="202"/>
      <c r="Z171" s="202"/>
      <c r="AA171" s="193"/>
      <c r="AB171" s="194">
        <v>42307</v>
      </c>
      <c r="AC171" s="311">
        <v>42795</v>
      </c>
      <c r="AD171" s="194"/>
      <c r="AE171" s="194" t="s">
        <v>2491</v>
      </c>
      <c r="AF171" s="342" t="s">
        <v>2492</v>
      </c>
      <c r="AG171" s="194"/>
      <c r="AH171" s="193">
        <f t="shared" si="43"/>
        <v>2</v>
      </c>
      <c r="AI171" s="194" t="s">
        <v>160</v>
      </c>
      <c r="AJ171" s="194"/>
      <c r="AK171" s="194"/>
      <c r="AL171" s="194" t="s">
        <v>149</v>
      </c>
      <c r="AM171" s="194"/>
      <c r="AN171" s="194"/>
      <c r="AO171" s="194" t="s">
        <v>163</v>
      </c>
      <c r="AP171" s="193" t="s">
        <v>202</v>
      </c>
      <c r="AQ171" s="194" t="s">
        <v>948</v>
      </c>
      <c r="AR171" s="194"/>
      <c r="AS171" s="194"/>
      <c r="AT171" s="458" t="s">
        <v>327</v>
      </c>
      <c r="AU171" s="193" t="s">
        <v>2493</v>
      </c>
      <c r="AV171" s="194"/>
      <c r="AW171" s="195">
        <v>42793</v>
      </c>
      <c r="AX171" s="195">
        <v>43045</v>
      </c>
      <c r="AY171" s="195" t="s">
        <v>149</v>
      </c>
      <c r="AZ171" s="195">
        <v>43005</v>
      </c>
      <c r="BA171" s="195">
        <v>43119</v>
      </c>
      <c r="BB171" s="195"/>
      <c r="BC171" s="196" t="s">
        <v>2494</v>
      </c>
      <c r="BD171" s="195">
        <v>43675</v>
      </c>
      <c r="BE171" s="195" t="s">
        <v>149</v>
      </c>
      <c r="BF171" s="195">
        <v>43891</v>
      </c>
      <c r="BG171" s="195" t="s">
        <v>149</v>
      </c>
      <c r="BH171" s="194"/>
      <c r="BI171" s="194"/>
      <c r="BJ171" s="194"/>
      <c r="BK171" s="197">
        <v>44402</v>
      </c>
      <c r="BL171" s="193" t="s">
        <v>17</v>
      </c>
      <c r="BM171" s="284">
        <f t="shared" si="49"/>
        <v>53</v>
      </c>
      <c r="BN171" s="193">
        <f t="shared" si="47"/>
        <v>45</v>
      </c>
      <c r="BO171" s="193"/>
      <c r="BP171" s="193">
        <v>14</v>
      </c>
      <c r="BQ171" s="193">
        <v>13</v>
      </c>
      <c r="BR171" s="193">
        <v>5</v>
      </c>
      <c r="BS171" s="193"/>
      <c r="BT171" s="193"/>
      <c r="BU171" s="193"/>
      <c r="BV171" s="193"/>
      <c r="BW171" s="193" t="s">
        <v>162</v>
      </c>
      <c r="BX171" s="193"/>
      <c r="BY171" s="193"/>
      <c r="BZ171" s="199">
        <v>44077</v>
      </c>
      <c r="CA171" s="199">
        <v>44348</v>
      </c>
      <c r="CB171" s="193">
        <v>9</v>
      </c>
      <c r="CC171" s="193"/>
      <c r="CD171" s="193"/>
      <c r="CE171" s="193"/>
      <c r="CF171" s="413">
        <v>4</v>
      </c>
      <c r="CG171" s="193">
        <v>4</v>
      </c>
      <c r="CH171" s="193"/>
      <c r="CI171" s="193" t="s">
        <v>814</v>
      </c>
      <c r="CJ171"/>
    </row>
    <row r="172" spans="1:88" s="53" customFormat="1" ht="25" hidden="1" customHeight="1" x14ac:dyDescent="0.35">
      <c r="A172" s="193">
        <v>172</v>
      </c>
      <c r="B172" s="193" t="s">
        <v>2495</v>
      </c>
      <c r="C172" s="193" t="s">
        <v>2496</v>
      </c>
      <c r="D172" s="193" t="s">
        <v>2497</v>
      </c>
      <c r="E172" s="193" t="s">
        <v>2498</v>
      </c>
      <c r="F172" s="193" t="s">
        <v>24</v>
      </c>
      <c r="G172" s="193">
        <v>7</v>
      </c>
      <c r="H172" s="193" t="s">
        <v>57</v>
      </c>
      <c r="I172" s="193" t="s">
        <v>33</v>
      </c>
      <c r="J172" s="193" t="s">
        <v>482</v>
      </c>
      <c r="K172" s="193" t="s">
        <v>927</v>
      </c>
      <c r="L172" s="193" t="s">
        <v>40</v>
      </c>
      <c r="M172" s="193" t="s">
        <v>162</v>
      </c>
      <c r="N172" s="193" t="s">
        <v>2499</v>
      </c>
      <c r="O172" s="193" t="s">
        <v>150</v>
      </c>
      <c r="P172" s="193" t="s">
        <v>150</v>
      </c>
      <c r="Q172" s="193" t="s">
        <v>150</v>
      </c>
      <c r="R172" s="193" t="s">
        <v>2500</v>
      </c>
      <c r="S172" s="193" t="s">
        <v>2501</v>
      </c>
      <c r="T172" s="382" t="s">
        <v>2502</v>
      </c>
      <c r="U172" s="194" t="s">
        <v>822</v>
      </c>
      <c r="V172" s="194">
        <v>29504</v>
      </c>
      <c r="W172" s="202" t="s">
        <v>2503</v>
      </c>
      <c r="X172" s="202" t="s">
        <v>2504</v>
      </c>
      <c r="Y172" s="202"/>
      <c r="Z172" s="202"/>
      <c r="AA172" s="193"/>
      <c r="AB172" s="194">
        <v>42887</v>
      </c>
      <c r="AC172" s="311">
        <v>42795</v>
      </c>
      <c r="AD172" s="194"/>
      <c r="AE172" s="194" t="s">
        <v>2505</v>
      </c>
      <c r="AF172" s="194"/>
      <c r="AG172" s="194"/>
      <c r="AH172" s="193">
        <f t="shared" si="43"/>
        <v>1</v>
      </c>
      <c r="AI172" s="194" t="s">
        <v>160</v>
      </c>
      <c r="AJ172" s="194"/>
      <c r="AK172" s="194"/>
      <c r="AL172" s="194" t="s">
        <v>149</v>
      </c>
      <c r="AM172" s="194"/>
      <c r="AN172" s="194"/>
      <c r="AO172" s="194" t="s">
        <v>163</v>
      </c>
      <c r="AP172" s="193" t="s">
        <v>180</v>
      </c>
      <c r="AQ172" s="194" t="s">
        <v>202</v>
      </c>
      <c r="AR172" s="194"/>
      <c r="AS172" s="194"/>
      <c r="AT172" s="458" t="s">
        <v>2506</v>
      </c>
      <c r="AU172" s="193" t="s">
        <v>2507</v>
      </c>
      <c r="AV172" s="194"/>
      <c r="AW172" s="195">
        <v>42793</v>
      </c>
      <c r="AX172" s="195">
        <v>43045</v>
      </c>
      <c r="AY172" s="195" t="s">
        <v>149</v>
      </c>
      <c r="AZ172" s="195"/>
      <c r="BA172" s="195">
        <v>43495</v>
      </c>
      <c r="BB172" s="195"/>
      <c r="BC172" s="195" t="s">
        <v>2508</v>
      </c>
      <c r="BD172" s="195">
        <v>43675</v>
      </c>
      <c r="BE172" s="195" t="s">
        <v>149</v>
      </c>
      <c r="BF172" s="195">
        <v>43891</v>
      </c>
      <c r="BG172" s="195" t="s">
        <v>149</v>
      </c>
      <c r="BH172" s="194"/>
      <c r="BI172" s="194"/>
      <c r="BJ172" s="194"/>
      <c r="BK172" s="197">
        <v>44901</v>
      </c>
      <c r="BL172" s="205" t="s">
        <v>17</v>
      </c>
      <c r="BM172" s="284">
        <f t="shared" si="49"/>
        <v>70</v>
      </c>
      <c r="BN172" s="193">
        <f t="shared" si="47"/>
        <v>62</v>
      </c>
      <c r="BO172" s="196" t="s">
        <v>2509</v>
      </c>
      <c r="BP172" s="193">
        <v>5</v>
      </c>
      <c r="BQ172" s="193">
        <v>5</v>
      </c>
      <c r="BR172" s="193"/>
      <c r="BS172" s="193"/>
      <c r="BT172" s="193"/>
      <c r="BU172" s="193"/>
      <c r="BV172" s="193"/>
      <c r="BW172" s="193" t="s">
        <v>162</v>
      </c>
      <c r="BX172" s="193" t="s">
        <v>149</v>
      </c>
      <c r="BY172" s="193" t="s">
        <v>2510</v>
      </c>
      <c r="BZ172" s="199">
        <v>43313</v>
      </c>
      <c r="CA172" s="199">
        <v>44044</v>
      </c>
      <c r="CB172" s="193">
        <v>24</v>
      </c>
      <c r="CC172" s="193" t="s">
        <v>162</v>
      </c>
      <c r="CD172" s="193"/>
      <c r="CE172" s="193"/>
      <c r="CF172" s="413">
        <v>1</v>
      </c>
      <c r="CG172" s="193">
        <v>2</v>
      </c>
      <c r="CH172" s="193"/>
      <c r="CI172" s="193" t="s">
        <v>1321</v>
      </c>
      <c r="CJ172"/>
    </row>
    <row r="173" spans="1:88" s="53" customFormat="1" ht="25" hidden="1" customHeight="1" x14ac:dyDescent="0.35">
      <c r="A173" s="193">
        <v>173</v>
      </c>
      <c r="B173" s="193" t="s">
        <v>2511</v>
      </c>
      <c r="C173" s="193" t="s">
        <v>2512</v>
      </c>
      <c r="D173" s="193" t="s">
        <v>2513</v>
      </c>
      <c r="E173" s="193" t="s">
        <v>2514</v>
      </c>
      <c r="F173" s="193" t="s">
        <v>25</v>
      </c>
      <c r="G173" s="193">
        <v>7</v>
      </c>
      <c r="H173" s="193" t="s">
        <v>55</v>
      </c>
      <c r="I173" s="193" t="s">
        <v>43</v>
      </c>
      <c r="J173" s="193" t="s">
        <v>2515</v>
      </c>
      <c r="K173" s="193" t="s">
        <v>2515</v>
      </c>
      <c r="L173" s="193" t="s">
        <v>43</v>
      </c>
      <c r="M173" s="193" t="s">
        <v>149</v>
      </c>
      <c r="N173" s="193" t="s">
        <v>2516</v>
      </c>
      <c r="O173" s="193" t="s">
        <v>150</v>
      </c>
      <c r="P173" s="193" t="s">
        <v>150</v>
      </c>
      <c r="Q173" s="193" t="s">
        <v>150</v>
      </c>
      <c r="R173" s="193" t="s">
        <v>2517</v>
      </c>
      <c r="S173" s="193" t="s">
        <v>2518</v>
      </c>
      <c r="T173" s="382" t="s">
        <v>2519</v>
      </c>
      <c r="U173" s="194"/>
      <c r="V173" s="194">
        <v>27576</v>
      </c>
      <c r="W173" s="202" t="s">
        <v>2520</v>
      </c>
      <c r="X173" s="202" t="s">
        <v>178</v>
      </c>
      <c r="Y173" s="202"/>
      <c r="Z173" s="202"/>
      <c r="AA173" s="193"/>
      <c r="AB173" s="194">
        <v>42769</v>
      </c>
      <c r="AC173" s="311">
        <v>42795</v>
      </c>
      <c r="AD173" s="194"/>
      <c r="AE173" s="194" t="s">
        <v>2521</v>
      </c>
      <c r="AF173" s="342" t="s">
        <v>2522</v>
      </c>
      <c r="AG173" s="194" t="s">
        <v>2522</v>
      </c>
      <c r="AH173" s="193">
        <f t="shared" si="43"/>
        <v>3</v>
      </c>
      <c r="AI173" s="194" t="s">
        <v>160</v>
      </c>
      <c r="AJ173" s="194"/>
      <c r="AK173" s="194"/>
      <c r="AL173" s="194" t="s">
        <v>162</v>
      </c>
      <c r="AM173" s="194"/>
      <c r="AN173" s="194"/>
      <c r="AO173" s="194" t="s">
        <v>163</v>
      </c>
      <c r="AP173" s="193" t="s">
        <v>202</v>
      </c>
      <c r="AQ173" s="194" t="s">
        <v>249</v>
      </c>
      <c r="AR173" s="194" t="s">
        <v>149</v>
      </c>
      <c r="AS173" s="194"/>
      <c r="AT173" s="458" t="s">
        <v>371</v>
      </c>
      <c r="AU173" s="193" t="s">
        <v>2523</v>
      </c>
      <c r="AV173" s="194"/>
      <c r="AW173" s="195">
        <v>42793</v>
      </c>
      <c r="AX173" s="195">
        <v>43045</v>
      </c>
      <c r="AY173" s="195" t="s">
        <v>149</v>
      </c>
      <c r="AZ173" s="195">
        <v>43005</v>
      </c>
      <c r="BA173" s="195">
        <v>43080</v>
      </c>
      <c r="BB173" s="195">
        <v>43116</v>
      </c>
      <c r="BC173" s="196" t="s">
        <v>2524</v>
      </c>
      <c r="BD173" s="195">
        <v>43675</v>
      </c>
      <c r="BE173" s="195" t="s">
        <v>149</v>
      </c>
      <c r="BF173" s="195">
        <v>43891</v>
      </c>
      <c r="BG173" s="195" t="s">
        <v>149</v>
      </c>
      <c r="BH173" s="194"/>
      <c r="BI173" s="194"/>
      <c r="BJ173" s="194"/>
      <c r="BK173" s="197">
        <v>44509</v>
      </c>
      <c r="BL173" s="193" t="s">
        <v>17</v>
      </c>
      <c r="BM173" s="284">
        <f t="shared" si="49"/>
        <v>57</v>
      </c>
      <c r="BN173" s="193">
        <f t="shared" si="47"/>
        <v>49</v>
      </c>
      <c r="BO173" s="202" t="s">
        <v>2525</v>
      </c>
      <c r="BP173" s="193">
        <v>0</v>
      </c>
      <c r="BQ173" s="193">
        <v>7</v>
      </c>
      <c r="BR173" s="193">
        <v>3</v>
      </c>
      <c r="BS173" s="193"/>
      <c r="BT173" s="193"/>
      <c r="BU173" s="193"/>
      <c r="BV173" s="193"/>
      <c r="BW173" s="193" t="s">
        <v>162</v>
      </c>
      <c r="BX173" s="193"/>
      <c r="BY173" s="193"/>
      <c r="BZ173" s="199"/>
      <c r="CA173" s="199"/>
      <c r="CB173" s="193"/>
      <c r="CC173" s="193"/>
      <c r="CD173" s="193"/>
      <c r="CE173" s="193"/>
      <c r="CF173" s="413">
        <v>3</v>
      </c>
      <c r="CG173" s="193">
        <v>3</v>
      </c>
      <c r="CH173" s="193"/>
      <c r="CI173" s="193" t="s">
        <v>814</v>
      </c>
      <c r="CJ173"/>
    </row>
    <row r="174" spans="1:88" ht="25" hidden="1" customHeight="1" x14ac:dyDescent="0.35">
      <c r="A174" s="97">
        <v>174</v>
      </c>
      <c r="B174" s="97" t="s">
        <v>2526</v>
      </c>
      <c r="C174" s="97" t="s">
        <v>2527</v>
      </c>
      <c r="D174" s="97"/>
      <c r="E174" s="97" t="s">
        <v>2528</v>
      </c>
      <c r="F174" s="97" t="s">
        <v>24</v>
      </c>
      <c r="G174" s="97">
        <v>7</v>
      </c>
      <c r="H174" s="97" t="s">
        <v>52</v>
      </c>
      <c r="I174" s="97" t="s">
        <v>41</v>
      </c>
      <c r="J174" s="97" t="s">
        <v>2529</v>
      </c>
      <c r="K174" s="97" t="s">
        <v>2530</v>
      </c>
      <c r="L174" s="97" t="s">
        <v>33</v>
      </c>
      <c r="M174" s="97" t="s">
        <v>162</v>
      </c>
      <c r="N174" s="97" t="s">
        <v>167</v>
      </c>
      <c r="O174" s="97" t="s">
        <v>167</v>
      </c>
      <c r="P174" s="97" t="s">
        <v>167</v>
      </c>
      <c r="Q174" s="97" t="s">
        <v>167</v>
      </c>
      <c r="R174" s="97" t="s">
        <v>2531</v>
      </c>
      <c r="S174" s="97" t="s">
        <v>2532</v>
      </c>
      <c r="T174" s="371" t="s">
        <v>2533</v>
      </c>
      <c r="U174" s="98"/>
      <c r="V174" s="98">
        <v>28615</v>
      </c>
      <c r="W174" s="179" t="s">
        <v>2534</v>
      </c>
      <c r="X174" s="179"/>
      <c r="Y174" s="179"/>
      <c r="Z174" s="179"/>
      <c r="AA174" s="97"/>
      <c r="AB174" s="98">
        <v>42845</v>
      </c>
      <c r="AC174" s="303">
        <v>42795</v>
      </c>
      <c r="AD174" s="98">
        <v>43100</v>
      </c>
      <c r="AE174" s="98"/>
      <c r="AF174" s="98"/>
      <c r="AG174" s="98"/>
      <c r="AH174" s="97">
        <f t="shared" si="43"/>
        <v>0</v>
      </c>
      <c r="AI174" s="98"/>
      <c r="AJ174" s="98"/>
      <c r="AK174" s="98"/>
      <c r="AL174" s="98"/>
      <c r="AM174" s="98"/>
      <c r="AN174" s="98"/>
      <c r="AO174" s="98"/>
      <c r="AP174" s="98"/>
      <c r="AQ174" s="98"/>
      <c r="AR174" s="98"/>
      <c r="AS174" s="98"/>
      <c r="AT174" s="437" t="s">
        <v>218</v>
      </c>
      <c r="AU174" s="97"/>
      <c r="AV174" s="98"/>
      <c r="AW174" s="99">
        <v>42793</v>
      </c>
      <c r="AX174" s="99">
        <v>43045</v>
      </c>
      <c r="AY174" s="99" t="s">
        <v>149</v>
      </c>
      <c r="AZ174" s="99"/>
      <c r="BA174" s="99"/>
      <c r="BB174" s="99"/>
      <c r="BC174" s="100"/>
      <c r="BD174" s="99"/>
      <c r="BE174" s="99"/>
      <c r="BF174" s="99"/>
      <c r="BG174" s="99"/>
      <c r="BH174" s="98"/>
      <c r="BI174" s="98"/>
      <c r="BJ174" s="98"/>
      <c r="BK174" s="101"/>
      <c r="BL174" s="208" t="s">
        <v>19</v>
      </c>
      <c r="BM174" s="235" t="s">
        <v>19</v>
      </c>
      <c r="BN174" s="235"/>
      <c r="BO174" s="97"/>
      <c r="BP174" s="97"/>
      <c r="BQ174" s="97"/>
      <c r="BR174" s="97"/>
      <c r="BS174" s="97"/>
      <c r="BT174" s="97"/>
      <c r="BU174" s="97"/>
      <c r="BV174" s="97"/>
      <c r="BW174" s="97" t="s">
        <v>162</v>
      </c>
      <c r="BX174" s="97"/>
      <c r="BY174" s="97"/>
      <c r="BZ174" s="101"/>
      <c r="CA174" s="101"/>
      <c r="CB174" s="97"/>
      <c r="CC174" s="97"/>
      <c r="CD174" s="97"/>
      <c r="CE174" s="97"/>
      <c r="CF174" s="119"/>
      <c r="CG174" s="97"/>
      <c r="CH174" s="97"/>
      <c r="CI174" s="97" t="s">
        <v>1829</v>
      </c>
    </row>
    <row r="175" spans="1:88" s="53" customFormat="1" ht="25" customHeight="1" x14ac:dyDescent="0.35">
      <c r="A175" s="151">
        <v>175</v>
      </c>
      <c r="B175" s="151" t="s">
        <v>2535</v>
      </c>
      <c r="C175" s="151" t="s">
        <v>2536</v>
      </c>
      <c r="D175" s="151"/>
      <c r="E175" s="151" t="s">
        <v>2537</v>
      </c>
      <c r="F175" s="151" t="s">
        <v>25</v>
      </c>
      <c r="G175" s="151">
        <v>8</v>
      </c>
      <c r="H175" s="151" t="s">
        <v>55</v>
      </c>
      <c r="I175" s="151" t="s">
        <v>43</v>
      </c>
      <c r="J175" s="151" t="s">
        <v>606</v>
      </c>
      <c r="K175" s="151" t="s">
        <v>2538</v>
      </c>
      <c r="L175" s="151" t="s">
        <v>43</v>
      </c>
      <c r="M175" s="151" t="s">
        <v>149</v>
      </c>
      <c r="N175" s="151"/>
      <c r="O175" s="151" t="s">
        <v>321</v>
      </c>
      <c r="P175" s="151" t="s">
        <v>321</v>
      </c>
      <c r="Q175" s="151"/>
      <c r="R175" s="423" t="s">
        <v>2539</v>
      </c>
      <c r="S175" s="160" t="s">
        <v>2540</v>
      </c>
      <c r="T175" s="376" t="s">
        <v>2541</v>
      </c>
      <c r="U175" s="154" t="s">
        <v>2542</v>
      </c>
      <c r="V175" s="154">
        <v>29485</v>
      </c>
      <c r="W175" s="162" t="s">
        <v>2543</v>
      </c>
      <c r="X175" s="162" t="s">
        <v>178</v>
      </c>
      <c r="Y175" s="162"/>
      <c r="Z175" s="162"/>
      <c r="AA175" s="151">
        <v>23</v>
      </c>
      <c r="AB175" s="154">
        <v>43467</v>
      </c>
      <c r="AC175" s="308">
        <v>43160</v>
      </c>
      <c r="AD175" s="154"/>
      <c r="AE175" s="154" t="s">
        <v>2544</v>
      </c>
      <c r="AF175" s="154" t="s">
        <v>2545</v>
      </c>
      <c r="AG175" s="154" t="s">
        <v>2546</v>
      </c>
      <c r="AH175" s="151">
        <f t="shared" si="43"/>
        <v>3</v>
      </c>
      <c r="AI175" s="154" t="s">
        <v>160</v>
      </c>
      <c r="AJ175" s="154" t="s">
        <v>160</v>
      </c>
      <c r="AK175" s="154"/>
      <c r="AL175" s="154" t="s">
        <v>149</v>
      </c>
      <c r="AM175" s="154" t="s">
        <v>162</v>
      </c>
      <c r="AN175" s="154" t="s">
        <v>162</v>
      </c>
      <c r="AO175" s="154" t="s">
        <v>201</v>
      </c>
      <c r="AP175" s="154" t="s">
        <v>2547</v>
      </c>
      <c r="AQ175" s="154" t="s">
        <v>2548</v>
      </c>
      <c r="AR175" s="154"/>
      <c r="AS175" s="154"/>
      <c r="AT175" s="459" t="s">
        <v>371</v>
      </c>
      <c r="AU175" s="151" t="s">
        <v>2549</v>
      </c>
      <c r="AV175" s="154"/>
      <c r="AW175" s="156">
        <v>43164</v>
      </c>
      <c r="AX175" s="156">
        <v>43409</v>
      </c>
      <c r="AY175" s="156" t="s">
        <v>149</v>
      </c>
      <c r="AZ175" s="156">
        <v>43799</v>
      </c>
      <c r="BA175" s="156">
        <v>43951</v>
      </c>
      <c r="BB175" s="156"/>
      <c r="BC175" s="157" t="s">
        <v>2550</v>
      </c>
      <c r="BD175" s="156">
        <v>44207</v>
      </c>
      <c r="BE175" s="156" t="s">
        <v>149</v>
      </c>
      <c r="BF175" s="156">
        <v>44410</v>
      </c>
      <c r="BG175" s="156" t="s">
        <v>149</v>
      </c>
      <c r="BH175" s="154"/>
      <c r="BI175" s="154"/>
      <c r="BJ175" s="154"/>
      <c r="BK175" s="158">
        <v>45776</v>
      </c>
      <c r="BL175" s="163" t="s">
        <v>17</v>
      </c>
      <c r="BM175" s="151">
        <f t="shared" ref="BM175:BM176" si="50">DATEDIF(AW175,BK175, "M")+1</f>
        <v>86</v>
      </c>
      <c r="BN175" s="151">
        <f>DATEDIF(AX175,BK175, "M")+1</f>
        <v>78</v>
      </c>
      <c r="BO175" s="151" t="s">
        <v>2551</v>
      </c>
      <c r="BP175" s="151">
        <v>2</v>
      </c>
      <c r="BQ175" s="151">
        <v>0</v>
      </c>
      <c r="BR175" s="151">
        <v>0</v>
      </c>
      <c r="BS175" s="151"/>
      <c r="BT175" s="151"/>
      <c r="BU175" s="151"/>
      <c r="BV175" s="151"/>
      <c r="BW175" s="151" t="s">
        <v>162</v>
      </c>
      <c r="BX175" s="151"/>
      <c r="BY175" s="151"/>
      <c r="BZ175" s="159"/>
      <c r="CA175" s="159"/>
      <c r="CB175" s="151"/>
      <c r="CC175" s="151"/>
      <c r="CD175" s="151"/>
      <c r="CE175" s="151"/>
      <c r="CF175" s="410">
        <v>2</v>
      </c>
      <c r="CG175" s="151"/>
      <c r="CH175" s="151"/>
      <c r="CI175" s="151" t="s">
        <v>814</v>
      </c>
      <c r="CJ175"/>
    </row>
    <row r="176" spans="1:88" s="53" customFormat="1" ht="25" hidden="1" customHeight="1" x14ac:dyDescent="0.35">
      <c r="A176" s="151">
        <v>176</v>
      </c>
      <c r="B176" s="151" t="s">
        <v>2552</v>
      </c>
      <c r="C176" s="151" t="s">
        <v>2553</v>
      </c>
      <c r="D176" s="151" t="s">
        <v>645</v>
      </c>
      <c r="E176" s="151" t="s">
        <v>2554</v>
      </c>
      <c r="F176" s="151" t="s">
        <v>24</v>
      </c>
      <c r="G176" s="151">
        <v>8</v>
      </c>
      <c r="H176" s="151" t="s">
        <v>51</v>
      </c>
      <c r="I176" s="151" t="s">
        <v>37</v>
      </c>
      <c r="J176" s="151" t="s">
        <v>606</v>
      </c>
      <c r="K176" s="151" t="s">
        <v>289</v>
      </c>
      <c r="L176" s="151" t="s">
        <v>43</v>
      </c>
      <c r="M176" s="151" t="s">
        <v>162</v>
      </c>
      <c r="N176" s="151"/>
      <c r="O176" s="151"/>
      <c r="P176" s="151" t="s">
        <v>150</v>
      </c>
      <c r="Q176" s="151" t="s">
        <v>150</v>
      </c>
      <c r="R176" s="151" t="s">
        <v>2555</v>
      </c>
      <c r="S176" s="151" t="s">
        <v>2556</v>
      </c>
      <c r="T176" s="377" t="s">
        <v>2557</v>
      </c>
      <c r="U176" s="154"/>
      <c r="V176" s="154">
        <v>29215</v>
      </c>
      <c r="W176" s="162" t="s">
        <v>2558</v>
      </c>
      <c r="X176" s="162" t="s">
        <v>178</v>
      </c>
      <c r="Y176" s="162"/>
      <c r="Z176" s="162"/>
      <c r="AA176" s="151">
        <v>6</v>
      </c>
      <c r="AB176" s="154">
        <v>43318</v>
      </c>
      <c r="AC176" s="308">
        <v>43160</v>
      </c>
      <c r="AD176" s="154"/>
      <c r="AE176" s="154" t="s">
        <v>2559</v>
      </c>
      <c r="AF176" s="154"/>
      <c r="AG176" s="154"/>
      <c r="AH176" s="151">
        <f t="shared" si="43"/>
        <v>1</v>
      </c>
      <c r="AI176" s="154" t="s">
        <v>161</v>
      </c>
      <c r="AJ176" s="154"/>
      <c r="AK176" s="154"/>
      <c r="AL176" s="154" t="s">
        <v>149</v>
      </c>
      <c r="AM176" s="154"/>
      <c r="AN176" s="154"/>
      <c r="AO176" s="154" t="s">
        <v>163</v>
      </c>
      <c r="AP176" s="154"/>
      <c r="AQ176" s="154" t="s">
        <v>249</v>
      </c>
      <c r="AR176" s="154"/>
      <c r="AS176" s="154"/>
      <c r="AT176" s="459" t="s">
        <v>284</v>
      </c>
      <c r="AU176" s="151" t="s">
        <v>2560</v>
      </c>
      <c r="AV176" s="154"/>
      <c r="AW176" s="156">
        <v>43164</v>
      </c>
      <c r="AX176" s="156">
        <v>43409</v>
      </c>
      <c r="AY176" s="156" t="s">
        <v>149</v>
      </c>
      <c r="AZ176" s="156">
        <v>43720</v>
      </c>
      <c r="BA176" s="156">
        <v>43570</v>
      </c>
      <c r="BB176" s="156"/>
      <c r="BC176" s="157" t="s">
        <v>2561</v>
      </c>
      <c r="BD176" s="156">
        <v>44207</v>
      </c>
      <c r="BE176" s="156" t="s">
        <v>149</v>
      </c>
      <c r="BF176" s="156">
        <v>44410</v>
      </c>
      <c r="BG176" s="156" t="s">
        <v>149</v>
      </c>
      <c r="BH176" s="154"/>
      <c r="BI176" s="154"/>
      <c r="BJ176" s="154"/>
      <c r="BK176" s="158">
        <v>44692</v>
      </c>
      <c r="BL176" s="151" t="s">
        <v>17</v>
      </c>
      <c r="BM176" s="151">
        <f t="shared" si="50"/>
        <v>51</v>
      </c>
      <c r="BN176" s="151">
        <f>DATEDIF(AX176,BK176, "M")+1</f>
        <v>43</v>
      </c>
      <c r="BO176" s="151"/>
      <c r="BP176" s="151">
        <v>9</v>
      </c>
      <c r="BQ176" s="151">
        <v>7</v>
      </c>
      <c r="BR176" s="151">
        <v>2</v>
      </c>
      <c r="BS176" s="151"/>
      <c r="BT176" s="151"/>
      <c r="BU176" s="151"/>
      <c r="BV176" s="151"/>
      <c r="BW176" s="151" t="s">
        <v>162</v>
      </c>
      <c r="BX176" s="151"/>
      <c r="BY176" s="151"/>
      <c r="BZ176" s="159"/>
      <c r="CA176" s="159"/>
      <c r="CB176" s="151"/>
      <c r="CC176" s="151"/>
      <c r="CD176" s="151"/>
      <c r="CE176" s="151"/>
      <c r="CF176" s="410">
        <v>2</v>
      </c>
      <c r="CG176" s="151">
        <v>3</v>
      </c>
      <c r="CH176" s="151"/>
      <c r="CI176" s="151" t="s">
        <v>1829</v>
      </c>
      <c r="CJ176"/>
    </row>
    <row r="177" spans="1:88" s="53" customFormat="1" ht="25" hidden="1" customHeight="1" x14ac:dyDescent="0.35">
      <c r="A177" s="151">
        <v>177</v>
      </c>
      <c r="B177" s="151" t="s">
        <v>2562</v>
      </c>
      <c r="C177" s="151" t="s">
        <v>2563</v>
      </c>
      <c r="D177" s="151"/>
      <c r="E177" s="151" t="s">
        <v>2564</v>
      </c>
      <c r="F177" s="151" t="s">
        <v>24</v>
      </c>
      <c r="G177" s="151">
        <v>8</v>
      </c>
      <c r="H177" s="151" t="s">
        <v>52</v>
      </c>
      <c r="I177" s="151" t="s">
        <v>41</v>
      </c>
      <c r="J177" s="151" t="s">
        <v>1151</v>
      </c>
      <c r="K177" s="151" t="s">
        <v>406</v>
      </c>
      <c r="L177" s="151" t="s">
        <v>41</v>
      </c>
      <c r="M177" s="151" t="s">
        <v>149</v>
      </c>
      <c r="N177" s="151"/>
      <c r="O177" s="151" t="s">
        <v>150</v>
      </c>
      <c r="P177" s="151" t="s">
        <v>150</v>
      </c>
      <c r="Q177" s="151"/>
      <c r="R177" s="151" t="s">
        <v>2565</v>
      </c>
      <c r="S177" s="151" t="s">
        <v>2566</v>
      </c>
      <c r="T177" s="376" t="s">
        <v>2567</v>
      </c>
      <c r="U177" s="154" t="s">
        <v>2568</v>
      </c>
      <c r="V177" s="154">
        <v>29288</v>
      </c>
      <c r="W177" s="162" t="s">
        <v>2569</v>
      </c>
      <c r="X177" s="162" t="s">
        <v>178</v>
      </c>
      <c r="Y177" s="162" t="s">
        <v>162</v>
      </c>
      <c r="Z177" s="162"/>
      <c r="AA177" s="151">
        <v>25</v>
      </c>
      <c r="AB177" s="154">
        <v>43160</v>
      </c>
      <c r="AC177" s="308">
        <v>43160</v>
      </c>
      <c r="AD177" s="154"/>
      <c r="AE177" s="154" t="s">
        <v>2570</v>
      </c>
      <c r="AF177" s="154"/>
      <c r="AG177" s="154"/>
      <c r="AH177" s="151">
        <f t="shared" si="43"/>
        <v>1</v>
      </c>
      <c r="AI177" s="154" t="s">
        <v>161</v>
      </c>
      <c r="AJ177" s="154"/>
      <c r="AK177" s="154"/>
      <c r="AL177" s="154" t="s">
        <v>162</v>
      </c>
      <c r="AM177" s="154"/>
      <c r="AN177" s="154"/>
      <c r="AO177" s="154" t="s">
        <v>163</v>
      </c>
      <c r="AP177" s="154" t="s">
        <v>2571</v>
      </c>
      <c r="AQ177" s="154" t="s">
        <v>180</v>
      </c>
      <c r="AR177" s="154" t="s">
        <v>162</v>
      </c>
      <c r="AS177" s="256" t="s">
        <v>2572</v>
      </c>
      <c r="AT177" s="459" t="s">
        <v>218</v>
      </c>
      <c r="AU177" s="151" t="s">
        <v>2573</v>
      </c>
      <c r="AV177" s="154"/>
      <c r="AW177" s="156">
        <v>43164</v>
      </c>
      <c r="AX177" s="156">
        <v>43409</v>
      </c>
      <c r="AY177" s="156" t="s">
        <v>149</v>
      </c>
      <c r="AZ177" s="156">
        <v>44082</v>
      </c>
      <c r="BA177" s="156">
        <v>44316</v>
      </c>
      <c r="BB177" s="156"/>
      <c r="BC177" s="157" t="s">
        <v>2574</v>
      </c>
      <c r="BD177" s="156">
        <v>44470</v>
      </c>
      <c r="BE177" s="156" t="s">
        <v>162</v>
      </c>
      <c r="BF177" s="156">
        <v>44732</v>
      </c>
      <c r="BG177" s="156" t="s">
        <v>162</v>
      </c>
      <c r="BH177" s="154"/>
      <c r="BI177" s="154"/>
      <c r="BJ177" s="154"/>
      <c r="BK177" s="158"/>
      <c r="BL177" s="144" t="s">
        <v>18</v>
      </c>
      <c r="BM177" s="154"/>
      <c r="BN177" s="151"/>
      <c r="BO177" s="151"/>
      <c r="BP177" s="151"/>
      <c r="BQ177" s="151"/>
      <c r="BR177" s="151"/>
      <c r="BS177" s="151"/>
      <c r="BT177" s="151"/>
      <c r="BU177" s="151"/>
      <c r="BV177" s="151"/>
      <c r="BW177" s="151" t="s">
        <v>162</v>
      </c>
      <c r="BX177" s="151" t="s">
        <v>162</v>
      </c>
      <c r="BY177" s="151"/>
      <c r="BZ177" s="159"/>
      <c r="CA177" s="159"/>
      <c r="CB177" s="151"/>
      <c r="CC177" s="151" t="s">
        <v>162</v>
      </c>
      <c r="CD177" s="151"/>
      <c r="CE177" s="151"/>
      <c r="CF177" s="410">
        <v>1</v>
      </c>
      <c r="CG177" s="151"/>
      <c r="CH177" s="151"/>
      <c r="CI177" s="151" t="s">
        <v>814</v>
      </c>
      <c r="CJ177"/>
    </row>
    <row r="178" spans="1:88" s="53" customFormat="1" ht="25" hidden="1" customHeight="1" x14ac:dyDescent="0.35">
      <c r="A178" s="151">
        <v>178</v>
      </c>
      <c r="B178" s="151" t="s">
        <v>2575</v>
      </c>
      <c r="C178" s="151" t="s">
        <v>2576</v>
      </c>
      <c r="D178" s="151"/>
      <c r="E178" s="151" t="s">
        <v>2577</v>
      </c>
      <c r="F178" s="151" t="s">
        <v>25</v>
      </c>
      <c r="G178" s="151">
        <v>8</v>
      </c>
      <c r="H178" s="151" t="s">
        <v>52</v>
      </c>
      <c r="I178" s="151" t="s">
        <v>41</v>
      </c>
      <c r="J178" s="151" t="s">
        <v>2325</v>
      </c>
      <c r="K178" s="151" t="s">
        <v>2578</v>
      </c>
      <c r="L178" s="151" t="s">
        <v>43</v>
      </c>
      <c r="M178" s="151" t="s">
        <v>162</v>
      </c>
      <c r="N178" s="151"/>
      <c r="O178" s="151" t="s">
        <v>321</v>
      </c>
      <c r="P178" s="151" t="s">
        <v>150</v>
      </c>
      <c r="Q178" s="151"/>
      <c r="R178" s="151" t="s">
        <v>2579</v>
      </c>
      <c r="S178" s="151" t="s">
        <v>2580</v>
      </c>
      <c r="T178" s="376" t="s">
        <v>2581</v>
      </c>
      <c r="U178" s="154"/>
      <c r="V178" s="154">
        <v>30682</v>
      </c>
      <c r="W178" s="162" t="s">
        <v>2582</v>
      </c>
      <c r="X178" s="162" t="s">
        <v>155</v>
      </c>
      <c r="Y178" s="162"/>
      <c r="Z178" s="162"/>
      <c r="AA178" s="151">
        <v>23</v>
      </c>
      <c r="AB178" s="154">
        <v>43403</v>
      </c>
      <c r="AC178" s="308">
        <v>43160</v>
      </c>
      <c r="AD178" s="154"/>
      <c r="AE178" s="154" t="s">
        <v>2583</v>
      </c>
      <c r="AF178" s="154" t="s">
        <v>2584</v>
      </c>
      <c r="AG178" s="154"/>
      <c r="AH178" s="151">
        <f t="shared" si="43"/>
        <v>2</v>
      </c>
      <c r="AI178" s="154" t="s">
        <v>161</v>
      </c>
      <c r="AJ178" s="154"/>
      <c r="AK178" s="154"/>
      <c r="AL178" s="154" t="s">
        <v>149</v>
      </c>
      <c r="AM178" s="154"/>
      <c r="AN178" s="154"/>
      <c r="AO178" s="154" t="s">
        <v>163</v>
      </c>
      <c r="AP178" s="154" t="s">
        <v>2176</v>
      </c>
      <c r="AQ178" s="154" t="s">
        <v>216</v>
      </c>
      <c r="AR178" s="154" t="s">
        <v>149</v>
      </c>
      <c r="AS178" s="154"/>
      <c r="AT178" s="459" t="s">
        <v>218</v>
      </c>
      <c r="AU178" s="151" t="s">
        <v>2585</v>
      </c>
      <c r="AV178" s="154"/>
      <c r="AW178" s="156">
        <v>43164</v>
      </c>
      <c r="AX178" s="156">
        <v>43409</v>
      </c>
      <c r="AY178" s="156" t="s">
        <v>149</v>
      </c>
      <c r="AZ178" s="156">
        <v>43797</v>
      </c>
      <c r="BA178" s="156">
        <v>43895</v>
      </c>
      <c r="BB178" s="156"/>
      <c r="BC178" s="157" t="s">
        <v>2586</v>
      </c>
      <c r="BD178" s="156">
        <v>44470</v>
      </c>
      <c r="BE178" s="156" t="s">
        <v>162</v>
      </c>
      <c r="BF178" s="156">
        <v>44732</v>
      </c>
      <c r="BG178" s="156" t="s">
        <v>162</v>
      </c>
      <c r="BH178" s="154"/>
      <c r="BI178" s="154"/>
      <c r="BJ178" s="154"/>
      <c r="BK178" s="158">
        <v>45434</v>
      </c>
      <c r="BL178" s="163" t="s">
        <v>17</v>
      </c>
      <c r="BM178" s="151">
        <f>DATEDIF(AW178,BK178, "M")+1</f>
        <v>75</v>
      </c>
      <c r="BN178" s="151">
        <f t="shared" ref="BN178:BN179" si="51">DATEDIF(AX178,BK178, "M")+1</f>
        <v>67</v>
      </c>
      <c r="BO178" s="162" t="s">
        <v>2587</v>
      </c>
      <c r="BP178" s="151">
        <v>1</v>
      </c>
      <c r="BQ178" s="151">
        <v>2</v>
      </c>
      <c r="BR178" s="151">
        <v>0</v>
      </c>
      <c r="BS178" s="151"/>
      <c r="BT178" s="151"/>
      <c r="BU178" s="151"/>
      <c r="BV178" s="151"/>
      <c r="BW178" s="151" t="s">
        <v>162</v>
      </c>
      <c r="BX178" s="151"/>
      <c r="BY178" s="151"/>
      <c r="BZ178" s="159">
        <v>43952</v>
      </c>
      <c r="CA178" s="159">
        <v>44043</v>
      </c>
      <c r="CB178" s="151">
        <v>3</v>
      </c>
      <c r="CC178" s="151"/>
      <c r="CD178" s="151"/>
      <c r="CE178" s="151"/>
      <c r="CF178" s="410">
        <v>0</v>
      </c>
      <c r="CG178" s="151"/>
      <c r="CH178" s="151"/>
      <c r="CI178" s="151" t="s">
        <v>814</v>
      </c>
      <c r="CJ178"/>
    </row>
    <row r="179" spans="1:88" s="53" customFormat="1" ht="25" hidden="1" customHeight="1" x14ac:dyDescent="0.35">
      <c r="A179" s="151">
        <v>179</v>
      </c>
      <c r="B179" s="151" t="s">
        <v>2588</v>
      </c>
      <c r="C179" s="151" t="s">
        <v>2589</v>
      </c>
      <c r="D179" s="151" t="s">
        <v>2590</v>
      </c>
      <c r="E179" s="151" t="s">
        <v>2591</v>
      </c>
      <c r="F179" s="151" t="s">
        <v>24</v>
      </c>
      <c r="G179" s="151">
        <v>8</v>
      </c>
      <c r="H179" s="151" t="s">
        <v>51</v>
      </c>
      <c r="I179" s="151" t="s">
        <v>37</v>
      </c>
      <c r="J179" s="151" t="s">
        <v>438</v>
      </c>
      <c r="K179" s="151" t="s">
        <v>438</v>
      </c>
      <c r="L179" s="151" t="s">
        <v>37</v>
      </c>
      <c r="M179" s="151" t="s">
        <v>149</v>
      </c>
      <c r="N179" s="151" t="s">
        <v>2592</v>
      </c>
      <c r="O179" s="151" t="s">
        <v>150</v>
      </c>
      <c r="P179" s="151" t="s">
        <v>150</v>
      </c>
      <c r="Q179" s="151" t="s">
        <v>150</v>
      </c>
      <c r="R179" s="151" t="s">
        <v>2593</v>
      </c>
      <c r="S179" s="151" t="s">
        <v>2594</v>
      </c>
      <c r="T179" s="376" t="s">
        <v>2595</v>
      </c>
      <c r="U179" s="154" t="s">
        <v>2596</v>
      </c>
      <c r="V179" s="154">
        <v>29237</v>
      </c>
      <c r="W179" s="162" t="s">
        <v>2597</v>
      </c>
      <c r="X179" s="162" t="s">
        <v>178</v>
      </c>
      <c r="Y179" s="162" t="s">
        <v>162</v>
      </c>
      <c r="Z179" s="162"/>
      <c r="AA179" s="151">
        <v>18</v>
      </c>
      <c r="AB179" s="154">
        <v>42870</v>
      </c>
      <c r="AC179" s="308">
        <v>43160</v>
      </c>
      <c r="AD179" s="154"/>
      <c r="AE179" s="154" t="s">
        <v>2598</v>
      </c>
      <c r="AF179" s="154" t="s">
        <v>2599</v>
      </c>
      <c r="AG179" s="154"/>
      <c r="AH179" s="151">
        <f t="shared" si="43"/>
        <v>2</v>
      </c>
      <c r="AI179" s="154" t="s">
        <v>160</v>
      </c>
      <c r="AJ179" s="154" t="s">
        <v>160</v>
      </c>
      <c r="AK179" s="154"/>
      <c r="AL179" s="154" t="s">
        <v>149</v>
      </c>
      <c r="AM179" s="154" t="s">
        <v>162</v>
      </c>
      <c r="AN179" s="154"/>
      <c r="AO179" s="154" t="s">
        <v>163</v>
      </c>
      <c r="AP179" s="154" t="s">
        <v>180</v>
      </c>
      <c r="AQ179" s="154" t="s">
        <v>249</v>
      </c>
      <c r="AR179" s="154" t="s">
        <v>149</v>
      </c>
      <c r="AS179" s="154"/>
      <c r="AT179" s="459" t="s">
        <v>284</v>
      </c>
      <c r="AU179" s="151" t="s">
        <v>2600</v>
      </c>
      <c r="AV179" s="154"/>
      <c r="AW179" s="156">
        <v>43164</v>
      </c>
      <c r="AX179" s="156">
        <v>43409</v>
      </c>
      <c r="AY179" s="156" t="s">
        <v>149</v>
      </c>
      <c r="AZ179" s="156">
        <v>43656</v>
      </c>
      <c r="BA179" s="156">
        <v>43675</v>
      </c>
      <c r="BB179" s="156"/>
      <c r="BC179" s="157" t="s">
        <v>2601</v>
      </c>
      <c r="BD179" s="156">
        <v>44207</v>
      </c>
      <c r="BE179" s="156" t="s">
        <v>149</v>
      </c>
      <c r="BF179" s="156">
        <v>44410</v>
      </c>
      <c r="BG179" s="156" t="s">
        <v>149</v>
      </c>
      <c r="BH179" s="154"/>
      <c r="BI179" s="154">
        <v>44421</v>
      </c>
      <c r="BJ179" s="154">
        <v>44461</v>
      </c>
      <c r="BK179" s="154">
        <v>44461</v>
      </c>
      <c r="BL179" s="151" t="s">
        <v>17</v>
      </c>
      <c r="BM179" s="151">
        <f>DATEDIF(AW179,BK179, "M")+1</f>
        <v>43</v>
      </c>
      <c r="BN179" s="151">
        <f t="shared" si="51"/>
        <v>35</v>
      </c>
      <c r="BO179" s="151"/>
      <c r="BP179" s="151">
        <v>0</v>
      </c>
      <c r="BQ179" s="151">
        <v>3</v>
      </c>
      <c r="BR179" s="151">
        <v>3</v>
      </c>
      <c r="BS179" s="151"/>
      <c r="BT179" s="151"/>
      <c r="BU179" s="151"/>
      <c r="BV179" s="151"/>
      <c r="BW179" s="151" t="s">
        <v>162</v>
      </c>
      <c r="BX179" s="151" t="s">
        <v>162</v>
      </c>
      <c r="BY179" s="151"/>
      <c r="BZ179" s="159"/>
      <c r="CA179" s="159"/>
      <c r="CB179" s="151"/>
      <c r="CC179" s="151" t="s">
        <v>149</v>
      </c>
      <c r="CD179" s="151">
        <v>43891</v>
      </c>
      <c r="CE179" s="151">
        <v>44012</v>
      </c>
      <c r="CF179" s="410">
        <v>2</v>
      </c>
      <c r="CG179" s="151">
        <v>3</v>
      </c>
      <c r="CH179" s="151"/>
      <c r="CI179" s="151" t="s">
        <v>814</v>
      </c>
      <c r="CJ179"/>
    </row>
    <row r="180" spans="1:88" ht="25" hidden="1" customHeight="1" x14ac:dyDescent="0.35">
      <c r="A180" s="97">
        <v>180</v>
      </c>
      <c r="B180" s="97" t="s">
        <v>2602</v>
      </c>
      <c r="C180" s="97" t="s">
        <v>2603</v>
      </c>
      <c r="D180" s="97"/>
      <c r="E180" s="97" t="s">
        <v>2604</v>
      </c>
      <c r="F180" s="97" t="s">
        <v>25</v>
      </c>
      <c r="G180" s="97">
        <v>8</v>
      </c>
      <c r="H180" s="97" t="s">
        <v>57</v>
      </c>
      <c r="I180" s="97" t="s">
        <v>33</v>
      </c>
      <c r="J180" s="97" t="s">
        <v>606</v>
      </c>
      <c r="K180" s="97" t="s">
        <v>1247</v>
      </c>
      <c r="L180" s="97" t="s">
        <v>33</v>
      </c>
      <c r="M180" s="97" t="s">
        <v>149</v>
      </c>
      <c r="N180" s="97">
        <v>207019377</v>
      </c>
      <c r="O180" s="97"/>
      <c r="P180" s="97" t="s">
        <v>150</v>
      </c>
      <c r="Q180" s="97"/>
      <c r="R180" s="97" t="s">
        <v>2605</v>
      </c>
      <c r="S180" s="97" t="s">
        <v>2606</v>
      </c>
      <c r="T180" s="215" t="s">
        <v>2607</v>
      </c>
      <c r="U180" s="98"/>
      <c r="V180" s="98">
        <v>29599</v>
      </c>
      <c r="W180" s="179" t="s">
        <v>2608</v>
      </c>
      <c r="X180" s="179"/>
      <c r="Y180" s="179"/>
      <c r="Z180" s="179"/>
      <c r="AA180" s="97">
        <v>33</v>
      </c>
      <c r="AB180" s="98">
        <v>43045</v>
      </c>
      <c r="AC180" s="303">
        <v>43160</v>
      </c>
      <c r="AD180" s="98">
        <v>43867</v>
      </c>
      <c r="AE180" s="98"/>
      <c r="AF180" s="98"/>
      <c r="AG180" s="98"/>
      <c r="AH180" s="97">
        <f t="shared" si="43"/>
        <v>0</v>
      </c>
      <c r="AI180" s="98"/>
      <c r="AJ180" s="98"/>
      <c r="AK180" s="98"/>
      <c r="AL180" s="98"/>
      <c r="AM180" s="98"/>
      <c r="AN180" s="98"/>
      <c r="AO180" s="98" t="s">
        <v>181</v>
      </c>
      <c r="AP180" s="98"/>
      <c r="AQ180" s="98"/>
      <c r="AR180" s="98"/>
      <c r="AS180" s="98"/>
      <c r="AT180" s="437" t="s">
        <v>584</v>
      </c>
      <c r="AU180" s="97"/>
      <c r="AV180" s="98"/>
      <c r="AW180" s="99">
        <v>43164</v>
      </c>
      <c r="AX180" s="99"/>
      <c r="AY180" s="99" t="s">
        <v>162</v>
      </c>
      <c r="AZ180" s="99"/>
      <c r="BA180" s="99"/>
      <c r="BB180" s="99"/>
      <c r="BC180" s="100"/>
      <c r="BD180" s="99"/>
      <c r="BE180" s="99"/>
      <c r="BF180" s="99"/>
      <c r="BG180" s="99"/>
      <c r="BH180" s="98"/>
      <c r="BI180" s="98"/>
      <c r="BJ180" s="98"/>
      <c r="BK180" s="98"/>
      <c r="BL180" s="208" t="s">
        <v>19</v>
      </c>
      <c r="BM180" s="208" t="s">
        <v>19</v>
      </c>
      <c r="BN180" s="286"/>
      <c r="BO180" s="97"/>
      <c r="BP180" s="97">
        <v>3</v>
      </c>
      <c r="BQ180" s="97"/>
      <c r="BR180" s="97"/>
      <c r="BS180" s="97"/>
      <c r="BT180" s="97"/>
      <c r="BU180" s="97"/>
      <c r="BV180" s="97"/>
      <c r="BW180" s="97" t="s">
        <v>162</v>
      </c>
      <c r="BX180" s="97"/>
      <c r="BY180" s="97"/>
      <c r="BZ180" s="101"/>
      <c r="CA180" s="101"/>
      <c r="CB180" s="97"/>
      <c r="CC180" s="97"/>
      <c r="CD180" s="97"/>
      <c r="CE180" s="97"/>
      <c r="CF180" s="119">
        <v>2</v>
      </c>
      <c r="CG180" s="97"/>
      <c r="CH180" s="97"/>
      <c r="CI180" s="97" t="s">
        <v>814</v>
      </c>
    </row>
    <row r="181" spans="1:88" s="53" customFormat="1" ht="25" hidden="1" customHeight="1" x14ac:dyDescent="0.35">
      <c r="A181" s="151">
        <v>181</v>
      </c>
      <c r="B181" s="151" t="s">
        <v>2609</v>
      </c>
      <c r="C181" s="151" t="s">
        <v>2610</v>
      </c>
      <c r="D181" s="151" t="s">
        <v>2611</v>
      </c>
      <c r="E181" s="151" t="s">
        <v>2612</v>
      </c>
      <c r="F181" s="151" t="s">
        <v>24</v>
      </c>
      <c r="G181" s="151">
        <v>8</v>
      </c>
      <c r="H181" s="151" t="s">
        <v>49</v>
      </c>
      <c r="I181" s="151" t="s">
        <v>40</v>
      </c>
      <c r="J181" s="151" t="s">
        <v>1554</v>
      </c>
      <c r="K181" s="151"/>
      <c r="L181" s="151" t="s">
        <v>43</v>
      </c>
      <c r="M181" s="151" t="s">
        <v>162</v>
      </c>
      <c r="N181" s="151">
        <v>2160178</v>
      </c>
      <c r="O181" s="151" t="s">
        <v>150</v>
      </c>
      <c r="P181" s="151" t="s">
        <v>150</v>
      </c>
      <c r="Q181" s="151"/>
      <c r="R181" s="151" t="s">
        <v>2613</v>
      </c>
      <c r="S181" s="151" t="s">
        <v>2614</v>
      </c>
      <c r="T181" s="377" t="s">
        <v>2615</v>
      </c>
      <c r="U181" s="154" t="s">
        <v>2616</v>
      </c>
      <c r="V181" s="154">
        <v>30010</v>
      </c>
      <c r="W181" s="162" t="s">
        <v>2617</v>
      </c>
      <c r="X181" s="162" t="s">
        <v>2385</v>
      </c>
      <c r="Y181" s="162" t="s">
        <v>156</v>
      </c>
      <c r="Z181" s="162"/>
      <c r="AA181" s="151">
        <v>3</v>
      </c>
      <c r="AB181" s="154">
        <v>43373</v>
      </c>
      <c r="AC181" s="308">
        <v>43160</v>
      </c>
      <c r="AD181" s="154"/>
      <c r="AE181" s="154" t="s">
        <v>2618</v>
      </c>
      <c r="AF181" s="342" t="s">
        <v>2619</v>
      </c>
      <c r="AG181" s="154"/>
      <c r="AH181" s="151">
        <f t="shared" si="43"/>
        <v>2</v>
      </c>
      <c r="AI181" s="154" t="s">
        <v>161</v>
      </c>
      <c r="AJ181" s="154"/>
      <c r="AK181" s="154"/>
      <c r="AL181" s="154" t="s">
        <v>162</v>
      </c>
      <c r="AM181" s="154"/>
      <c r="AN181" s="154"/>
      <c r="AO181" s="154" t="s">
        <v>964</v>
      </c>
      <c r="AP181" s="154" t="s">
        <v>2620</v>
      </c>
      <c r="AQ181" s="154" t="s">
        <v>2620</v>
      </c>
      <c r="AR181" s="154"/>
      <c r="AS181" s="256" t="s">
        <v>2621</v>
      </c>
      <c r="AT181" s="459" t="s">
        <v>419</v>
      </c>
      <c r="AU181" s="151" t="s">
        <v>2622</v>
      </c>
      <c r="AV181" s="154"/>
      <c r="AW181" s="156">
        <v>43164</v>
      </c>
      <c r="AX181" s="156">
        <v>43409</v>
      </c>
      <c r="AY181" s="156" t="s">
        <v>149</v>
      </c>
      <c r="AZ181" s="156">
        <v>43797</v>
      </c>
      <c r="BA181" s="156">
        <v>43865</v>
      </c>
      <c r="BB181" s="156"/>
      <c r="BC181" s="157" t="s">
        <v>2623</v>
      </c>
      <c r="BD181" s="156">
        <v>44470</v>
      </c>
      <c r="BE181" s="156" t="s">
        <v>162</v>
      </c>
      <c r="BF181" s="156">
        <v>45110</v>
      </c>
      <c r="BG181" s="156" t="s">
        <v>162</v>
      </c>
      <c r="BH181" s="154">
        <v>44949</v>
      </c>
      <c r="BI181" s="154"/>
      <c r="BJ181" s="154"/>
      <c r="BK181" s="158">
        <v>45087</v>
      </c>
      <c r="BL181" s="163" t="s">
        <v>17</v>
      </c>
      <c r="BM181" s="151">
        <f>DATEDIF(AW181,BK181, "M")+1</f>
        <v>64</v>
      </c>
      <c r="BN181" s="151">
        <f t="shared" ref="BN181:BN183" si="52">DATEDIF(AX181,BK181, "M")+1</f>
        <v>56</v>
      </c>
      <c r="BO181" s="162" t="s">
        <v>2624</v>
      </c>
      <c r="BP181" s="151">
        <v>1</v>
      </c>
      <c r="BQ181" s="151">
        <v>2</v>
      </c>
      <c r="BR181" s="151">
        <v>0</v>
      </c>
      <c r="BS181" s="151"/>
      <c r="BT181" s="151"/>
      <c r="BU181" s="151"/>
      <c r="BV181" s="151"/>
      <c r="BW181" s="151" t="s">
        <v>162</v>
      </c>
      <c r="BX181" s="151" t="s">
        <v>149</v>
      </c>
      <c r="BY181" s="151" t="s">
        <v>2625</v>
      </c>
      <c r="BZ181" s="159">
        <v>43647</v>
      </c>
      <c r="CA181" s="159">
        <v>44012</v>
      </c>
      <c r="CB181" s="151">
        <v>11</v>
      </c>
      <c r="CC181" s="151" t="s">
        <v>162</v>
      </c>
      <c r="CD181" s="151"/>
      <c r="CE181" s="151"/>
      <c r="CF181" s="410">
        <v>2</v>
      </c>
      <c r="CG181" s="151"/>
      <c r="CH181" s="151"/>
      <c r="CI181" s="151" t="s">
        <v>1829</v>
      </c>
      <c r="CJ181"/>
    </row>
    <row r="182" spans="1:88" s="53" customFormat="1" ht="25" hidden="1" customHeight="1" x14ac:dyDescent="0.35">
      <c r="A182" s="151">
        <v>182</v>
      </c>
      <c r="B182" s="151" t="s">
        <v>2626</v>
      </c>
      <c r="C182" s="151" t="s">
        <v>2627</v>
      </c>
      <c r="D182" s="151" t="s">
        <v>2628</v>
      </c>
      <c r="E182" s="151" t="s">
        <v>2629</v>
      </c>
      <c r="F182" s="151" t="s">
        <v>25</v>
      </c>
      <c r="G182" s="151">
        <v>8</v>
      </c>
      <c r="H182" s="151" t="s">
        <v>49</v>
      </c>
      <c r="I182" s="151" t="s">
        <v>40</v>
      </c>
      <c r="J182" s="151" t="s">
        <v>2630</v>
      </c>
      <c r="K182" s="151" t="s">
        <v>2631</v>
      </c>
      <c r="L182" s="151" t="s">
        <v>40</v>
      </c>
      <c r="M182" s="151" t="s">
        <v>149</v>
      </c>
      <c r="N182" s="151"/>
      <c r="O182" s="151" t="s">
        <v>321</v>
      </c>
      <c r="P182" s="151" t="s">
        <v>321</v>
      </c>
      <c r="Q182" s="151"/>
      <c r="R182" s="151" t="s">
        <v>2632</v>
      </c>
      <c r="S182" s="151" t="s">
        <v>2633</v>
      </c>
      <c r="T182" s="376" t="s">
        <v>2634</v>
      </c>
      <c r="U182" s="154" t="s">
        <v>2635</v>
      </c>
      <c r="V182" s="154">
        <v>31650</v>
      </c>
      <c r="W182" s="162" t="s">
        <v>2636</v>
      </c>
      <c r="X182" s="162" t="s">
        <v>2385</v>
      </c>
      <c r="Y182" s="162"/>
      <c r="Z182" s="162"/>
      <c r="AA182" s="151">
        <v>10</v>
      </c>
      <c r="AB182" s="154">
        <v>43374</v>
      </c>
      <c r="AC182" s="308">
        <v>43160</v>
      </c>
      <c r="AD182" s="154"/>
      <c r="AE182" s="154" t="s">
        <v>2637</v>
      </c>
      <c r="AF182" s="154" t="s">
        <v>2638</v>
      </c>
      <c r="AG182" s="154" t="s">
        <v>2639</v>
      </c>
      <c r="AH182" s="151">
        <f t="shared" si="43"/>
        <v>3</v>
      </c>
      <c r="AI182" s="154" t="s">
        <v>160</v>
      </c>
      <c r="AJ182" s="154" t="s">
        <v>201</v>
      </c>
      <c r="AK182" s="154" t="s">
        <v>160</v>
      </c>
      <c r="AL182" s="154" t="s">
        <v>149</v>
      </c>
      <c r="AM182" s="154" t="s">
        <v>162</v>
      </c>
      <c r="AN182" s="154" t="s">
        <v>162</v>
      </c>
      <c r="AO182" s="154" t="s">
        <v>163</v>
      </c>
      <c r="AP182" s="154" t="s">
        <v>1191</v>
      </c>
      <c r="AQ182" s="154" t="s">
        <v>202</v>
      </c>
      <c r="AR182" s="154" t="s">
        <v>149</v>
      </c>
      <c r="AS182" s="154"/>
      <c r="AT182" s="459" t="s">
        <v>419</v>
      </c>
      <c r="AU182" s="151" t="s">
        <v>2640</v>
      </c>
      <c r="AV182" s="154"/>
      <c r="AW182" s="156">
        <v>43164</v>
      </c>
      <c r="AX182" s="156">
        <v>43409</v>
      </c>
      <c r="AY182" s="156" t="s">
        <v>149</v>
      </c>
      <c r="AZ182" s="156">
        <v>43334</v>
      </c>
      <c r="BA182" s="156">
        <v>43468</v>
      </c>
      <c r="BB182" s="156"/>
      <c r="BC182" s="157" t="s">
        <v>2641</v>
      </c>
      <c r="BD182" s="156">
        <v>44207</v>
      </c>
      <c r="BE182" s="156" t="s">
        <v>149</v>
      </c>
      <c r="BF182" s="156">
        <v>44410</v>
      </c>
      <c r="BG182" s="156" t="s">
        <v>149</v>
      </c>
      <c r="BH182" s="154"/>
      <c r="BI182" s="154"/>
      <c r="BJ182" s="154"/>
      <c r="BK182" s="158">
        <v>44679</v>
      </c>
      <c r="BL182" s="151" t="s">
        <v>17</v>
      </c>
      <c r="BM182" s="151">
        <f t="shared" ref="BM182:BM183" si="53">DATEDIF(AW182,BK182, "M")+1</f>
        <v>50</v>
      </c>
      <c r="BN182" s="151">
        <f t="shared" si="52"/>
        <v>42</v>
      </c>
      <c r="BO182" s="151"/>
      <c r="BP182" s="151">
        <v>1</v>
      </c>
      <c r="BQ182" s="151">
        <v>2</v>
      </c>
      <c r="BR182" s="151">
        <v>0</v>
      </c>
      <c r="BS182" s="151"/>
      <c r="BT182" s="151"/>
      <c r="BU182" s="151"/>
      <c r="BV182" s="151"/>
      <c r="BW182" s="151" t="s">
        <v>162</v>
      </c>
      <c r="BX182" s="151"/>
      <c r="BY182" s="151"/>
      <c r="BZ182" s="159"/>
      <c r="CA182" s="159"/>
      <c r="CB182" s="151"/>
      <c r="CC182" s="151"/>
      <c r="CD182" s="151"/>
      <c r="CE182" s="151"/>
      <c r="CF182" s="410">
        <v>2</v>
      </c>
      <c r="CG182" s="151"/>
      <c r="CH182" s="151"/>
      <c r="CI182" s="151" t="s">
        <v>1829</v>
      </c>
      <c r="CJ182"/>
    </row>
    <row r="183" spans="1:88" s="53" customFormat="1" ht="25" customHeight="1" x14ac:dyDescent="0.35">
      <c r="A183" s="151">
        <v>183</v>
      </c>
      <c r="B183" s="151" t="s">
        <v>2642</v>
      </c>
      <c r="C183" s="151" t="s">
        <v>2643</v>
      </c>
      <c r="D183" s="151" t="s">
        <v>2644</v>
      </c>
      <c r="E183" s="151" t="s">
        <v>2645</v>
      </c>
      <c r="F183" s="151" t="s">
        <v>24</v>
      </c>
      <c r="G183" s="151">
        <v>8</v>
      </c>
      <c r="H183" s="151" t="s">
        <v>55</v>
      </c>
      <c r="I183" s="151" t="s">
        <v>43</v>
      </c>
      <c r="J183" s="151" t="s">
        <v>2051</v>
      </c>
      <c r="K183" s="151"/>
      <c r="L183" s="151" t="s">
        <v>43</v>
      </c>
      <c r="M183" s="151" t="s">
        <v>149</v>
      </c>
      <c r="N183" s="151"/>
      <c r="O183" s="151" t="s">
        <v>321</v>
      </c>
      <c r="P183" s="151" t="s">
        <v>321</v>
      </c>
      <c r="Q183" s="151"/>
      <c r="R183" s="151" t="s">
        <v>2646</v>
      </c>
      <c r="S183" s="151" t="s">
        <v>2647</v>
      </c>
      <c r="T183" s="377" t="s">
        <v>2648</v>
      </c>
      <c r="U183" s="154"/>
      <c r="V183" s="154">
        <v>30956</v>
      </c>
      <c r="W183" s="162" t="s">
        <v>2649</v>
      </c>
      <c r="X183" s="162" t="s">
        <v>155</v>
      </c>
      <c r="Y183" s="162"/>
      <c r="Z183" s="162"/>
      <c r="AA183" s="151">
        <v>43</v>
      </c>
      <c r="AB183" s="154">
        <v>43466</v>
      </c>
      <c r="AC183" s="308">
        <v>43160</v>
      </c>
      <c r="AD183" s="154"/>
      <c r="AE183" s="154" t="s">
        <v>2650</v>
      </c>
      <c r="AF183" s="154" t="s">
        <v>2651</v>
      </c>
      <c r="AG183" s="154"/>
      <c r="AH183" s="151">
        <f t="shared" si="43"/>
        <v>2</v>
      </c>
      <c r="AI183" s="154" t="s">
        <v>160</v>
      </c>
      <c r="AJ183" s="154" t="s">
        <v>201</v>
      </c>
      <c r="AK183" s="154"/>
      <c r="AL183" s="154" t="s">
        <v>149</v>
      </c>
      <c r="AM183" s="154" t="s">
        <v>162</v>
      </c>
      <c r="AN183" s="154"/>
      <c r="AO183" s="154" t="s">
        <v>201</v>
      </c>
      <c r="AP183" s="154" t="s">
        <v>2652</v>
      </c>
      <c r="AQ183" s="154" t="s">
        <v>181</v>
      </c>
      <c r="AR183" s="154"/>
      <c r="AS183" s="154"/>
      <c r="AT183" s="459" t="s">
        <v>371</v>
      </c>
      <c r="AU183" s="151" t="s">
        <v>2653</v>
      </c>
      <c r="AV183" s="154"/>
      <c r="AW183" s="156">
        <v>43164</v>
      </c>
      <c r="AX183" s="156">
        <v>43409</v>
      </c>
      <c r="AY183" s="156" t="s">
        <v>149</v>
      </c>
      <c r="AZ183" s="156">
        <v>43690</v>
      </c>
      <c r="BA183" s="156">
        <v>43644</v>
      </c>
      <c r="BB183" s="156"/>
      <c r="BC183" s="157" t="s">
        <v>2654</v>
      </c>
      <c r="BD183" s="156">
        <v>44207</v>
      </c>
      <c r="BE183" s="156" t="s">
        <v>149</v>
      </c>
      <c r="BF183" s="156">
        <v>44410</v>
      </c>
      <c r="BG183" s="156" t="s">
        <v>149</v>
      </c>
      <c r="BH183" s="154"/>
      <c r="BI183" s="154"/>
      <c r="BJ183" s="154"/>
      <c r="BK183" s="158">
        <v>45610</v>
      </c>
      <c r="BL183" s="165" t="s">
        <v>17</v>
      </c>
      <c r="BM183" s="151">
        <f t="shared" si="53"/>
        <v>81</v>
      </c>
      <c r="BN183" s="151">
        <f t="shared" si="52"/>
        <v>73</v>
      </c>
      <c r="BO183" s="162" t="s">
        <v>2655</v>
      </c>
      <c r="BP183" s="151">
        <v>1</v>
      </c>
      <c r="BQ183" s="151">
        <v>4</v>
      </c>
      <c r="BR183" s="151">
        <v>0</v>
      </c>
      <c r="BS183" s="151"/>
      <c r="BT183" s="151"/>
      <c r="BU183" s="151"/>
      <c r="BV183" s="151"/>
      <c r="BW183" s="151" t="s">
        <v>162</v>
      </c>
      <c r="BX183" s="151"/>
      <c r="BY183" s="151"/>
      <c r="BZ183" s="159"/>
      <c r="CA183" s="159"/>
      <c r="CB183" s="151"/>
      <c r="CC183" s="151"/>
      <c r="CD183" s="151"/>
      <c r="CE183" s="151"/>
      <c r="CF183" s="410">
        <v>3</v>
      </c>
      <c r="CG183" s="151"/>
      <c r="CH183" s="151"/>
      <c r="CI183" s="151" t="s">
        <v>814</v>
      </c>
      <c r="CJ183"/>
    </row>
    <row r="184" spans="1:88" s="53" customFormat="1" ht="25" hidden="1" customHeight="1" x14ac:dyDescent="0.35">
      <c r="A184" s="151">
        <v>184</v>
      </c>
      <c r="B184" s="151" t="s">
        <v>2656</v>
      </c>
      <c r="C184" s="151" t="s">
        <v>2657</v>
      </c>
      <c r="D184" s="151" t="s">
        <v>2658</v>
      </c>
      <c r="E184" s="151" t="s">
        <v>2659</v>
      </c>
      <c r="F184" s="151" t="s">
        <v>25</v>
      </c>
      <c r="G184" s="151">
        <v>8</v>
      </c>
      <c r="H184" s="151" t="s">
        <v>51</v>
      </c>
      <c r="I184" s="151" t="s">
        <v>30</v>
      </c>
      <c r="J184" s="151" t="s">
        <v>1429</v>
      </c>
      <c r="K184" s="151" t="s">
        <v>1429</v>
      </c>
      <c r="L184" s="151" t="s">
        <v>30</v>
      </c>
      <c r="M184" s="151" t="s">
        <v>149</v>
      </c>
      <c r="N184" s="151">
        <v>160413</v>
      </c>
      <c r="O184" s="151" t="s">
        <v>150</v>
      </c>
      <c r="P184" s="151" t="s">
        <v>150</v>
      </c>
      <c r="Q184" s="151" t="s">
        <v>150</v>
      </c>
      <c r="R184" s="151" t="s">
        <v>2660</v>
      </c>
      <c r="S184" s="151" t="s">
        <v>2661</v>
      </c>
      <c r="T184" s="376" t="s">
        <v>2662</v>
      </c>
      <c r="U184" s="154" t="s">
        <v>2663</v>
      </c>
      <c r="V184" s="154">
        <v>27514</v>
      </c>
      <c r="W184" s="162" t="s">
        <v>2664</v>
      </c>
      <c r="X184" s="162" t="s">
        <v>178</v>
      </c>
      <c r="Y184" s="162" t="s">
        <v>162</v>
      </c>
      <c r="Z184" s="162"/>
      <c r="AA184" s="151">
        <v>28</v>
      </c>
      <c r="AB184" s="154">
        <v>42030</v>
      </c>
      <c r="AC184" s="308">
        <v>43160</v>
      </c>
      <c r="AD184" s="154"/>
      <c r="AE184" s="154" t="s">
        <v>2665</v>
      </c>
      <c r="AF184" s="154"/>
      <c r="AG184" s="154"/>
      <c r="AH184" s="151">
        <f t="shared" si="43"/>
        <v>1</v>
      </c>
      <c r="AI184" s="154"/>
      <c r="AJ184" s="154"/>
      <c r="AK184" s="154"/>
      <c r="AL184" s="154" t="s">
        <v>149</v>
      </c>
      <c r="AM184" s="154"/>
      <c r="AN184" s="154"/>
      <c r="AO184" s="154" t="s">
        <v>163</v>
      </c>
      <c r="AP184" s="154" t="s">
        <v>444</v>
      </c>
      <c r="AQ184" s="154" t="s">
        <v>444</v>
      </c>
      <c r="AR184" s="154"/>
      <c r="AS184" s="154"/>
      <c r="AT184" s="459" t="s">
        <v>327</v>
      </c>
      <c r="AU184" s="151" t="s">
        <v>2666</v>
      </c>
      <c r="AV184" s="154"/>
      <c r="AW184" s="156">
        <v>43164</v>
      </c>
      <c r="AX184" s="156">
        <v>43409</v>
      </c>
      <c r="AY184" s="156" t="s">
        <v>149</v>
      </c>
      <c r="AZ184" s="156">
        <v>43326</v>
      </c>
      <c r="BA184" s="156">
        <v>43403</v>
      </c>
      <c r="BB184" s="156"/>
      <c r="BC184" s="157" t="s">
        <v>2667</v>
      </c>
      <c r="BD184" s="156">
        <v>44207</v>
      </c>
      <c r="BE184" s="156" t="s">
        <v>149</v>
      </c>
      <c r="BF184" s="156">
        <v>44410</v>
      </c>
      <c r="BG184" s="156" t="s">
        <v>149</v>
      </c>
      <c r="BH184" s="154"/>
      <c r="BI184" s="154"/>
      <c r="BJ184" s="154"/>
      <c r="BK184" s="158">
        <v>44648</v>
      </c>
      <c r="BL184" s="151" t="s">
        <v>17</v>
      </c>
      <c r="BM184" s="151">
        <f t="shared" ref="BM184" si="54">DATEDIF(AW184,BK184, "M")+1</f>
        <v>49</v>
      </c>
      <c r="BN184" s="151">
        <f>DATEDIF(AX184,BK184, "M")+1</f>
        <v>41</v>
      </c>
      <c r="BO184" s="151"/>
      <c r="BP184" s="151">
        <v>1</v>
      </c>
      <c r="BQ184" s="151">
        <v>0</v>
      </c>
      <c r="BR184" s="151">
        <v>1</v>
      </c>
      <c r="BS184" s="151"/>
      <c r="BT184" s="151"/>
      <c r="BU184" s="151"/>
      <c r="BV184" s="151"/>
      <c r="BW184" s="151" t="s">
        <v>162</v>
      </c>
      <c r="BX184" s="151" t="s">
        <v>162</v>
      </c>
      <c r="BY184" s="151"/>
      <c r="BZ184" s="159"/>
      <c r="CA184" s="159"/>
      <c r="CB184" s="151"/>
      <c r="CC184" s="151" t="s">
        <v>162</v>
      </c>
      <c r="CD184" s="151"/>
      <c r="CE184" s="151"/>
      <c r="CF184" s="410">
        <v>3</v>
      </c>
      <c r="CG184" s="151">
        <v>3</v>
      </c>
      <c r="CH184" s="151"/>
      <c r="CI184" s="151" t="s">
        <v>814</v>
      </c>
      <c r="CJ184"/>
    </row>
    <row r="185" spans="1:88" s="53" customFormat="1" ht="25" hidden="1" customHeight="1" x14ac:dyDescent="0.35">
      <c r="A185" s="151">
        <v>185</v>
      </c>
      <c r="B185" s="151" t="s">
        <v>2668</v>
      </c>
      <c r="C185" s="151" t="s">
        <v>2669</v>
      </c>
      <c r="D185" s="151"/>
      <c r="E185" s="151" t="s">
        <v>2670</v>
      </c>
      <c r="F185" s="151" t="s">
        <v>25</v>
      </c>
      <c r="G185" s="151">
        <v>8</v>
      </c>
      <c r="H185" s="151" t="s">
        <v>57</v>
      </c>
      <c r="I185" s="151" t="s">
        <v>33</v>
      </c>
      <c r="J185" s="151" t="s">
        <v>2671</v>
      </c>
      <c r="K185" s="151" t="s">
        <v>2672</v>
      </c>
      <c r="L185" s="151" t="s">
        <v>40</v>
      </c>
      <c r="M185" s="151" t="s">
        <v>162</v>
      </c>
      <c r="N185" s="151" t="s">
        <v>2673</v>
      </c>
      <c r="O185" s="151" t="s">
        <v>150</v>
      </c>
      <c r="P185" s="151" t="s">
        <v>150</v>
      </c>
      <c r="Q185" s="151"/>
      <c r="R185" s="151" t="s">
        <v>2674</v>
      </c>
      <c r="S185" s="151" t="s">
        <v>2675</v>
      </c>
      <c r="T185" s="376" t="s">
        <v>2676</v>
      </c>
      <c r="U185" s="154" t="s">
        <v>2677</v>
      </c>
      <c r="V185" s="154">
        <v>33161</v>
      </c>
      <c r="W185" s="162" t="s">
        <v>2678</v>
      </c>
      <c r="X185" s="162" t="s">
        <v>2385</v>
      </c>
      <c r="Y185" s="162" t="s">
        <v>156</v>
      </c>
      <c r="Z185" s="162"/>
      <c r="AA185" s="151">
        <v>31</v>
      </c>
      <c r="AB185" s="154">
        <v>43493</v>
      </c>
      <c r="AC185" s="308">
        <v>43160</v>
      </c>
      <c r="AD185" s="154"/>
      <c r="AE185" s="154" t="s">
        <v>2679</v>
      </c>
      <c r="AF185" s="154" t="s">
        <v>2680</v>
      </c>
      <c r="AG185" s="154"/>
      <c r="AH185" s="151">
        <f t="shared" si="43"/>
        <v>2</v>
      </c>
      <c r="AI185" s="154" t="s">
        <v>160</v>
      </c>
      <c r="AJ185" s="154" t="s">
        <v>201</v>
      </c>
      <c r="AK185" s="154"/>
      <c r="AL185" s="154" t="s">
        <v>162</v>
      </c>
      <c r="AM185" s="154" t="s">
        <v>162</v>
      </c>
      <c r="AN185" s="154"/>
      <c r="AO185" s="154" t="s">
        <v>163</v>
      </c>
      <c r="AP185" s="154" t="s">
        <v>180</v>
      </c>
      <c r="AQ185" s="154" t="s">
        <v>180</v>
      </c>
      <c r="AR185" s="154"/>
      <c r="AS185" s="154"/>
      <c r="AT185" s="459" t="s">
        <v>584</v>
      </c>
      <c r="AU185" s="151" t="s">
        <v>2681</v>
      </c>
      <c r="AV185" s="154"/>
      <c r="AW185" s="156">
        <v>43164</v>
      </c>
      <c r="AX185" s="156">
        <v>43409</v>
      </c>
      <c r="AY185" s="156" t="s">
        <v>149</v>
      </c>
      <c r="AZ185" s="156">
        <v>43228</v>
      </c>
      <c r="BA185" s="156">
        <v>43665</v>
      </c>
      <c r="BB185" s="156"/>
      <c r="BC185" s="157" t="s">
        <v>2682</v>
      </c>
      <c r="BD185" s="156">
        <v>44207</v>
      </c>
      <c r="BE185" s="156" t="s">
        <v>149</v>
      </c>
      <c r="BF185" s="156">
        <v>44410</v>
      </c>
      <c r="BG185" s="156" t="s">
        <v>149</v>
      </c>
      <c r="BH185" s="154"/>
      <c r="BI185" s="154"/>
      <c r="BJ185" s="154"/>
      <c r="BK185" s="158"/>
      <c r="BL185" s="144" t="s">
        <v>18</v>
      </c>
      <c r="BM185" s="154"/>
      <c r="BN185" s="151"/>
      <c r="BO185" s="151"/>
      <c r="BP185" s="151">
        <v>1</v>
      </c>
      <c r="BQ185" s="151">
        <v>6</v>
      </c>
      <c r="BR185" s="151">
        <v>0</v>
      </c>
      <c r="BS185" s="151"/>
      <c r="BT185" s="151"/>
      <c r="BU185" s="151"/>
      <c r="BV185" s="151"/>
      <c r="BW185" s="151" t="s">
        <v>2320</v>
      </c>
      <c r="BX185" s="151" t="s">
        <v>162</v>
      </c>
      <c r="BY185" s="151"/>
      <c r="BZ185" s="159"/>
      <c r="CA185" s="159"/>
      <c r="CB185" s="151"/>
      <c r="CC185" s="151" t="s">
        <v>162</v>
      </c>
      <c r="CD185" s="151"/>
      <c r="CE185" s="151"/>
      <c r="CF185" s="410">
        <v>0</v>
      </c>
      <c r="CG185" s="151"/>
      <c r="CH185" s="151"/>
      <c r="CI185" s="151" t="s">
        <v>814</v>
      </c>
      <c r="CJ185"/>
    </row>
    <row r="186" spans="1:88" s="53" customFormat="1" ht="25" hidden="1" customHeight="1" x14ac:dyDescent="0.35">
      <c r="A186" s="151">
        <v>186</v>
      </c>
      <c r="B186" s="151" t="s">
        <v>2683</v>
      </c>
      <c r="C186" s="151" t="s">
        <v>2684</v>
      </c>
      <c r="D186" s="151"/>
      <c r="E186" s="151" t="s">
        <v>2528</v>
      </c>
      <c r="F186" s="151" t="s">
        <v>24</v>
      </c>
      <c r="G186" s="151">
        <v>8</v>
      </c>
      <c r="H186" s="151" t="s">
        <v>52</v>
      </c>
      <c r="I186" s="151" t="s">
        <v>41</v>
      </c>
      <c r="J186" s="151" t="s">
        <v>2685</v>
      </c>
      <c r="K186" s="151" t="s">
        <v>2686</v>
      </c>
      <c r="L186" s="151" t="s">
        <v>40</v>
      </c>
      <c r="M186" s="151" t="s">
        <v>162</v>
      </c>
      <c r="N186" s="151"/>
      <c r="O186" s="151" t="s">
        <v>150</v>
      </c>
      <c r="P186" s="151" t="s">
        <v>150</v>
      </c>
      <c r="Q186" s="151"/>
      <c r="R186" s="160" t="s">
        <v>2687</v>
      </c>
      <c r="S186" s="151" t="s">
        <v>2688</v>
      </c>
      <c r="T186" s="376" t="s">
        <v>2689</v>
      </c>
      <c r="U186" s="154"/>
      <c r="V186" s="154">
        <v>31334</v>
      </c>
      <c r="W186" s="162" t="s">
        <v>2690</v>
      </c>
      <c r="X186" s="162" t="s">
        <v>2385</v>
      </c>
      <c r="Y186" s="162"/>
      <c r="Z186" s="162"/>
      <c r="AA186" s="151">
        <v>38</v>
      </c>
      <c r="AB186" s="154">
        <v>43325</v>
      </c>
      <c r="AC186" s="308">
        <v>43160</v>
      </c>
      <c r="AD186" s="154"/>
      <c r="AE186" s="154" t="s">
        <v>2691</v>
      </c>
      <c r="AF186" s="154"/>
      <c r="AG186" s="154"/>
      <c r="AH186" s="151">
        <f t="shared" si="43"/>
        <v>1</v>
      </c>
      <c r="AI186" s="154"/>
      <c r="AJ186" s="154"/>
      <c r="AK186" s="154"/>
      <c r="AL186" s="154" t="s">
        <v>149</v>
      </c>
      <c r="AM186" s="154"/>
      <c r="AN186" s="154"/>
      <c r="AO186" s="154" t="s">
        <v>163</v>
      </c>
      <c r="AP186" s="154" t="s">
        <v>180</v>
      </c>
      <c r="AQ186" s="154" t="s">
        <v>2692</v>
      </c>
      <c r="AR186" s="154" t="s">
        <v>149</v>
      </c>
      <c r="AS186" s="154"/>
      <c r="AT186" s="459" t="s">
        <v>2693</v>
      </c>
      <c r="AU186" s="151" t="s">
        <v>2694</v>
      </c>
      <c r="AV186" s="154"/>
      <c r="AW186" s="156">
        <v>43164</v>
      </c>
      <c r="AX186" s="156">
        <v>43409</v>
      </c>
      <c r="AY186" s="156" t="s">
        <v>149</v>
      </c>
      <c r="AZ186" s="156">
        <v>43893</v>
      </c>
      <c r="BA186" s="156">
        <v>43700</v>
      </c>
      <c r="BB186" s="156"/>
      <c r="BC186" s="157" t="s">
        <v>2695</v>
      </c>
      <c r="BD186" s="156">
        <v>44470</v>
      </c>
      <c r="BE186" s="156" t="s">
        <v>162</v>
      </c>
      <c r="BF186" s="156">
        <v>44732</v>
      </c>
      <c r="BG186" s="156" t="s">
        <v>162</v>
      </c>
      <c r="BH186" s="154"/>
      <c r="BI186" s="154"/>
      <c r="BJ186" s="154"/>
      <c r="BK186" s="158"/>
      <c r="BL186" s="163" t="s">
        <v>18</v>
      </c>
      <c r="BM186" s="154"/>
      <c r="BN186" s="151"/>
      <c r="BO186" s="151"/>
      <c r="BP186" s="151">
        <v>1</v>
      </c>
      <c r="BQ186" s="151">
        <v>6</v>
      </c>
      <c r="BR186" s="151">
        <v>0</v>
      </c>
      <c r="BS186" s="151"/>
      <c r="BT186" s="151"/>
      <c r="BU186" s="151"/>
      <c r="BV186" s="151"/>
      <c r="BW186" s="151" t="s">
        <v>162</v>
      </c>
      <c r="BX186" s="151"/>
      <c r="BY186" s="151"/>
      <c r="BZ186" s="159"/>
      <c r="CA186" s="159"/>
      <c r="CB186" s="151"/>
      <c r="CC186" s="151"/>
      <c r="CD186" s="151"/>
      <c r="CE186" s="151"/>
      <c r="CF186" s="410">
        <v>1</v>
      </c>
      <c r="CG186" s="151"/>
      <c r="CH186" s="151"/>
      <c r="CI186" s="151" t="s">
        <v>814</v>
      </c>
      <c r="CJ186"/>
    </row>
    <row r="187" spans="1:88" s="53" customFormat="1" ht="25" hidden="1" customHeight="1" x14ac:dyDescent="0.35">
      <c r="A187" s="151">
        <v>187</v>
      </c>
      <c r="B187" s="151" t="s">
        <v>2696</v>
      </c>
      <c r="C187" s="151" t="s">
        <v>2697</v>
      </c>
      <c r="D187" s="151" t="s">
        <v>2698</v>
      </c>
      <c r="E187" s="151" t="s">
        <v>387</v>
      </c>
      <c r="F187" s="151" t="s">
        <v>25</v>
      </c>
      <c r="G187" s="151">
        <v>8</v>
      </c>
      <c r="H187" s="151" t="s">
        <v>49</v>
      </c>
      <c r="I187" s="151" t="s">
        <v>40</v>
      </c>
      <c r="J187" s="151" t="s">
        <v>2699</v>
      </c>
      <c r="K187" s="151" t="s">
        <v>2700</v>
      </c>
      <c r="L187" s="151" t="s">
        <v>40</v>
      </c>
      <c r="M187" s="151" t="s">
        <v>149</v>
      </c>
      <c r="N187" s="151"/>
      <c r="O187" s="151" t="s">
        <v>150</v>
      </c>
      <c r="P187" s="151" t="s">
        <v>150</v>
      </c>
      <c r="Q187" s="151" t="s">
        <v>150</v>
      </c>
      <c r="R187" s="151" t="s">
        <v>2701</v>
      </c>
      <c r="S187" s="423" t="s">
        <v>2702</v>
      </c>
      <c r="T187" s="377" t="s">
        <v>2703</v>
      </c>
      <c r="U187" s="154" t="s">
        <v>2704</v>
      </c>
      <c r="V187" s="154">
        <v>31784</v>
      </c>
      <c r="W187" s="162" t="s">
        <v>2705</v>
      </c>
      <c r="X187" s="162" t="s">
        <v>2385</v>
      </c>
      <c r="Y187" s="162" t="s">
        <v>156</v>
      </c>
      <c r="Z187" s="162"/>
      <c r="AA187" s="151">
        <v>8</v>
      </c>
      <c r="AB187" s="154">
        <v>43160</v>
      </c>
      <c r="AC187" s="308">
        <v>43160</v>
      </c>
      <c r="AD187" s="154"/>
      <c r="AE187" s="154" t="s">
        <v>2706</v>
      </c>
      <c r="AF187" s="154" t="s">
        <v>2707</v>
      </c>
      <c r="AG187" s="154" t="s">
        <v>2708</v>
      </c>
      <c r="AH187" s="151">
        <f t="shared" si="43"/>
        <v>3</v>
      </c>
      <c r="AI187" s="154" t="s">
        <v>160</v>
      </c>
      <c r="AJ187" s="154" t="s">
        <v>160</v>
      </c>
      <c r="AK187" s="154" t="s">
        <v>160</v>
      </c>
      <c r="AL187" s="154" t="s">
        <v>149</v>
      </c>
      <c r="AM187" s="154"/>
      <c r="AN187" s="154"/>
      <c r="AO187" s="154" t="s">
        <v>163</v>
      </c>
      <c r="AP187" s="154" t="s">
        <v>1191</v>
      </c>
      <c r="AQ187" s="154" t="s">
        <v>202</v>
      </c>
      <c r="AR187" s="154" t="s">
        <v>149</v>
      </c>
      <c r="AS187" s="154"/>
      <c r="AT187" s="459" t="s">
        <v>419</v>
      </c>
      <c r="AU187" s="151" t="s">
        <v>2709</v>
      </c>
      <c r="AV187" s="154"/>
      <c r="AW187" s="156">
        <v>43164</v>
      </c>
      <c r="AX187" s="156">
        <v>43409</v>
      </c>
      <c r="AY187" s="156" t="s">
        <v>149</v>
      </c>
      <c r="AZ187" s="156">
        <v>43327</v>
      </c>
      <c r="BA187" s="156">
        <v>43391</v>
      </c>
      <c r="BB187" s="156"/>
      <c r="BC187" s="157" t="s">
        <v>2710</v>
      </c>
      <c r="BD187" s="156">
        <v>44207</v>
      </c>
      <c r="BE187" s="156" t="s">
        <v>149</v>
      </c>
      <c r="BF187" s="156">
        <v>44410</v>
      </c>
      <c r="BG187" s="156" t="s">
        <v>149</v>
      </c>
      <c r="BH187" s="154"/>
      <c r="BI187" s="154"/>
      <c r="BJ187" s="154"/>
      <c r="BK187" s="158">
        <v>44160</v>
      </c>
      <c r="BL187" s="151" t="s">
        <v>17</v>
      </c>
      <c r="BM187" s="151">
        <f t="shared" ref="BM187:BM190" si="55">DATEDIF(AW187,BK187, "M")+1</f>
        <v>33</v>
      </c>
      <c r="BN187" s="151">
        <f t="shared" ref="BN187:BN190" si="56">DATEDIF(AX187,BK187, "M")+1</f>
        <v>25</v>
      </c>
      <c r="BO187" s="162" t="s">
        <v>2711</v>
      </c>
      <c r="BP187" s="151">
        <v>3</v>
      </c>
      <c r="BQ187" s="151">
        <v>5</v>
      </c>
      <c r="BR187" s="151">
        <v>1</v>
      </c>
      <c r="BS187" s="151"/>
      <c r="BT187" s="151"/>
      <c r="BU187" s="151"/>
      <c r="BV187" s="151"/>
      <c r="BW187" s="151" t="s">
        <v>162</v>
      </c>
      <c r="BX187" s="151" t="s">
        <v>162</v>
      </c>
      <c r="BY187" s="151"/>
      <c r="BZ187" s="159"/>
      <c r="CA187" s="159"/>
      <c r="CB187" s="151"/>
      <c r="CC187" s="151"/>
      <c r="CD187" s="151"/>
      <c r="CE187" s="151"/>
      <c r="CF187" s="410">
        <v>1</v>
      </c>
      <c r="CG187" s="151">
        <v>2</v>
      </c>
      <c r="CH187" s="151"/>
      <c r="CI187" s="151" t="s">
        <v>2225</v>
      </c>
      <c r="CJ187"/>
    </row>
    <row r="188" spans="1:88" s="53" customFormat="1" ht="25" hidden="1" customHeight="1" x14ac:dyDescent="0.35">
      <c r="A188" s="151">
        <v>188</v>
      </c>
      <c r="B188" s="151" t="s">
        <v>2712</v>
      </c>
      <c r="C188" s="151" t="s">
        <v>2713</v>
      </c>
      <c r="D188" s="151" t="s">
        <v>2714</v>
      </c>
      <c r="E188" s="151" t="s">
        <v>2715</v>
      </c>
      <c r="F188" s="151" t="s">
        <v>25</v>
      </c>
      <c r="G188" s="151">
        <v>8</v>
      </c>
      <c r="H188" s="151" t="s">
        <v>50</v>
      </c>
      <c r="I188" s="151" t="s">
        <v>44</v>
      </c>
      <c r="J188" s="151" t="s">
        <v>256</v>
      </c>
      <c r="K188" s="151" t="s">
        <v>334</v>
      </c>
      <c r="L188" s="151" t="s">
        <v>42</v>
      </c>
      <c r="M188" s="151" t="s">
        <v>149</v>
      </c>
      <c r="N188" s="151"/>
      <c r="O188" s="151" t="s">
        <v>150</v>
      </c>
      <c r="P188" s="151" t="s">
        <v>150</v>
      </c>
      <c r="Q188" s="151"/>
      <c r="R188" s="151" t="s">
        <v>2716</v>
      </c>
      <c r="S188" s="151" t="s">
        <v>2717</v>
      </c>
      <c r="T188" s="377" t="s">
        <v>2718</v>
      </c>
      <c r="U188" s="154"/>
      <c r="V188" s="154">
        <v>29877</v>
      </c>
      <c r="W188" s="162" t="s">
        <v>2719</v>
      </c>
      <c r="X188" s="162" t="s">
        <v>178</v>
      </c>
      <c r="Y188" s="162"/>
      <c r="Z188" s="162"/>
      <c r="AA188" s="151">
        <v>32</v>
      </c>
      <c r="AB188" s="154">
        <v>43191</v>
      </c>
      <c r="AC188" s="308">
        <v>43160</v>
      </c>
      <c r="AD188" s="154"/>
      <c r="AE188" s="154" t="s">
        <v>2720</v>
      </c>
      <c r="AF188" s="154" t="s">
        <v>2721</v>
      </c>
      <c r="AG188" s="154"/>
      <c r="AH188" s="151">
        <f t="shared" si="43"/>
        <v>2</v>
      </c>
      <c r="AI188" s="154" t="s">
        <v>160</v>
      </c>
      <c r="AJ188" s="154" t="s">
        <v>201</v>
      </c>
      <c r="AK188" s="154"/>
      <c r="AL188" s="154" t="s">
        <v>149</v>
      </c>
      <c r="AM188" s="154"/>
      <c r="AN188" s="154"/>
      <c r="AO188" s="154" t="s">
        <v>163</v>
      </c>
      <c r="AP188" s="154"/>
      <c r="AQ188" s="154"/>
      <c r="AR188" s="154"/>
      <c r="AS188" s="154"/>
      <c r="AT188" s="459" t="s">
        <v>297</v>
      </c>
      <c r="AU188" s="151" t="s">
        <v>2722</v>
      </c>
      <c r="AV188" s="154"/>
      <c r="AW188" s="156">
        <v>43164</v>
      </c>
      <c r="AX188" s="156">
        <v>43409</v>
      </c>
      <c r="AY188" s="156" t="s">
        <v>149</v>
      </c>
      <c r="AZ188" s="156">
        <v>43861</v>
      </c>
      <c r="BA188" s="156">
        <v>43696</v>
      </c>
      <c r="BB188" s="156"/>
      <c r="BC188" s="157" t="s">
        <v>2723</v>
      </c>
      <c r="BD188" s="156">
        <v>44207</v>
      </c>
      <c r="BE188" s="156" t="s">
        <v>149</v>
      </c>
      <c r="BF188" s="156">
        <v>44410</v>
      </c>
      <c r="BG188" s="156" t="s">
        <v>149</v>
      </c>
      <c r="BH188" s="154"/>
      <c r="BI188" s="154"/>
      <c r="BJ188" s="154"/>
      <c r="BK188" s="158">
        <v>44900</v>
      </c>
      <c r="BL188" s="144" t="s">
        <v>17</v>
      </c>
      <c r="BM188" s="151">
        <f t="shared" si="55"/>
        <v>58</v>
      </c>
      <c r="BN188" s="151">
        <f t="shared" si="56"/>
        <v>50</v>
      </c>
      <c r="BO188" s="162" t="s">
        <v>2724</v>
      </c>
      <c r="BP188" s="151">
        <v>1</v>
      </c>
      <c r="BQ188" s="151">
        <v>3</v>
      </c>
      <c r="BR188" s="151">
        <v>0</v>
      </c>
      <c r="BS188" s="151"/>
      <c r="BT188" s="151"/>
      <c r="BU188" s="151"/>
      <c r="BV188" s="151"/>
      <c r="BW188" s="151" t="s">
        <v>162</v>
      </c>
      <c r="BX188" s="151"/>
      <c r="BY188" s="151"/>
      <c r="BZ188" s="159"/>
      <c r="CA188" s="159"/>
      <c r="CB188" s="151"/>
      <c r="CC188" s="151"/>
      <c r="CD188" s="151"/>
      <c r="CE188" s="151"/>
      <c r="CF188" s="410">
        <v>2</v>
      </c>
      <c r="CG188" s="151"/>
      <c r="CH188" s="151"/>
      <c r="CI188" s="151" t="s">
        <v>814</v>
      </c>
      <c r="CJ188"/>
    </row>
    <row r="189" spans="1:88" s="53" customFormat="1" ht="25" hidden="1" customHeight="1" x14ac:dyDescent="0.35">
      <c r="A189" s="151">
        <v>189</v>
      </c>
      <c r="B189" s="151" t="s">
        <v>2725</v>
      </c>
      <c r="C189" s="151" t="s">
        <v>997</v>
      </c>
      <c r="D189" s="151" t="s">
        <v>437</v>
      </c>
      <c r="E189" s="151" t="s">
        <v>2726</v>
      </c>
      <c r="F189" s="151" t="s">
        <v>25</v>
      </c>
      <c r="G189" s="151">
        <v>8</v>
      </c>
      <c r="H189" s="151" t="s">
        <v>51</v>
      </c>
      <c r="I189" s="151" t="s">
        <v>37</v>
      </c>
      <c r="J189" s="151" t="s">
        <v>606</v>
      </c>
      <c r="K189" s="151" t="s">
        <v>1263</v>
      </c>
      <c r="L189" s="151" t="s">
        <v>43</v>
      </c>
      <c r="M189" s="151" t="s">
        <v>162</v>
      </c>
      <c r="N189" s="151">
        <v>1928547</v>
      </c>
      <c r="O189" s="151" t="s">
        <v>150</v>
      </c>
      <c r="P189" s="151" t="s">
        <v>150</v>
      </c>
      <c r="Q189" s="151"/>
      <c r="R189" s="151" t="s">
        <v>2727</v>
      </c>
      <c r="S189" s="151" t="s">
        <v>2728</v>
      </c>
      <c r="T189" s="376" t="s">
        <v>2729</v>
      </c>
      <c r="U189" s="154" t="s">
        <v>2730</v>
      </c>
      <c r="V189" s="154">
        <v>27605</v>
      </c>
      <c r="W189" s="162" t="s">
        <v>2731</v>
      </c>
      <c r="X189" s="162" t="s">
        <v>178</v>
      </c>
      <c r="Y189" s="162"/>
      <c r="Z189" s="162"/>
      <c r="AA189" s="151">
        <v>1</v>
      </c>
      <c r="AB189" s="154">
        <v>43221</v>
      </c>
      <c r="AC189" s="308">
        <v>43160</v>
      </c>
      <c r="AD189" s="154"/>
      <c r="AE189" s="154" t="s">
        <v>2732</v>
      </c>
      <c r="AF189" s="154" t="s">
        <v>2733</v>
      </c>
      <c r="AG189" s="154"/>
      <c r="AH189" s="151">
        <f t="shared" si="43"/>
        <v>2</v>
      </c>
      <c r="AI189" s="154" t="s">
        <v>161</v>
      </c>
      <c r="AJ189" s="154" t="s">
        <v>161</v>
      </c>
      <c r="AK189" s="154"/>
      <c r="AL189" s="154" t="s">
        <v>162</v>
      </c>
      <c r="AM189" s="154" t="s">
        <v>162</v>
      </c>
      <c r="AN189" s="154"/>
      <c r="AO189" s="154" t="s">
        <v>163</v>
      </c>
      <c r="AP189" s="154" t="s">
        <v>249</v>
      </c>
      <c r="AQ189" s="154" t="s">
        <v>1130</v>
      </c>
      <c r="AR189" s="154" t="s">
        <v>149</v>
      </c>
      <c r="AS189" s="154"/>
      <c r="AT189" s="459" t="s">
        <v>284</v>
      </c>
      <c r="AU189" s="151" t="s">
        <v>2734</v>
      </c>
      <c r="AV189" s="154"/>
      <c r="AW189" s="156">
        <v>43164</v>
      </c>
      <c r="AX189" s="156">
        <v>43409</v>
      </c>
      <c r="AY189" s="156" t="s">
        <v>149</v>
      </c>
      <c r="AZ189" s="156">
        <v>43522</v>
      </c>
      <c r="BA189" s="156">
        <v>43623</v>
      </c>
      <c r="BB189" s="156"/>
      <c r="BC189" s="157" t="s">
        <v>2735</v>
      </c>
      <c r="BD189" s="156">
        <v>44207</v>
      </c>
      <c r="BE189" s="156" t="s">
        <v>149</v>
      </c>
      <c r="BF189" s="156">
        <v>44410</v>
      </c>
      <c r="BG189" s="156" t="s">
        <v>149</v>
      </c>
      <c r="BH189" s="154"/>
      <c r="BI189" s="154"/>
      <c r="BJ189" s="154"/>
      <c r="BK189" s="158">
        <v>44907</v>
      </c>
      <c r="BL189" s="163" t="s">
        <v>17</v>
      </c>
      <c r="BM189" s="151">
        <f t="shared" si="55"/>
        <v>58</v>
      </c>
      <c r="BN189" s="151">
        <f t="shared" si="56"/>
        <v>50</v>
      </c>
      <c r="BO189" s="151" t="s">
        <v>2736</v>
      </c>
      <c r="BP189" s="151">
        <v>5</v>
      </c>
      <c r="BQ189" s="151">
        <v>5</v>
      </c>
      <c r="BR189" s="151">
        <v>0</v>
      </c>
      <c r="BS189" s="151"/>
      <c r="BT189" s="151"/>
      <c r="BU189" s="151"/>
      <c r="BV189" s="151"/>
      <c r="BW189" s="151" t="s">
        <v>162</v>
      </c>
      <c r="BX189" s="151"/>
      <c r="BY189" s="151"/>
      <c r="BZ189" s="159"/>
      <c r="CA189" s="159"/>
      <c r="CB189" s="151"/>
      <c r="CC189" s="151"/>
      <c r="CD189" s="151"/>
      <c r="CE189" s="151"/>
      <c r="CF189" s="410">
        <v>3</v>
      </c>
      <c r="CG189" s="151"/>
      <c r="CH189" s="151"/>
      <c r="CI189" s="151" t="s">
        <v>1829</v>
      </c>
      <c r="CJ189"/>
    </row>
    <row r="190" spans="1:88" s="53" customFormat="1" ht="25" hidden="1" customHeight="1" x14ac:dyDescent="0.35">
      <c r="A190" s="151">
        <v>190</v>
      </c>
      <c r="B190" s="151" t="s">
        <v>2737</v>
      </c>
      <c r="C190" s="151" t="s">
        <v>2738</v>
      </c>
      <c r="D190" s="151" t="s">
        <v>2739</v>
      </c>
      <c r="E190" s="151" t="s">
        <v>2740</v>
      </c>
      <c r="F190" s="151" t="s">
        <v>24</v>
      </c>
      <c r="G190" s="151">
        <v>8</v>
      </c>
      <c r="H190" s="151" t="s">
        <v>51</v>
      </c>
      <c r="I190" s="151" t="s">
        <v>30</v>
      </c>
      <c r="J190" s="151" t="s">
        <v>606</v>
      </c>
      <c r="K190" s="151" t="s">
        <v>2741</v>
      </c>
      <c r="L190" s="151" t="s">
        <v>43</v>
      </c>
      <c r="M190" s="151" t="s">
        <v>162</v>
      </c>
      <c r="N190" s="151"/>
      <c r="O190" s="151" t="s">
        <v>150</v>
      </c>
      <c r="P190" s="151" t="s">
        <v>150</v>
      </c>
      <c r="Q190" s="151" t="s">
        <v>150</v>
      </c>
      <c r="R190" s="151" t="s">
        <v>2742</v>
      </c>
      <c r="S190" s="151" t="s">
        <v>2743</v>
      </c>
      <c r="T190" s="376" t="s">
        <v>2744</v>
      </c>
      <c r="U190" s="154" t="s">
        <v>2745</v>
      </c>
      <c r="V190" s="154">
        <v>29924</v>
      </c>
      <c r="W190" s="162" t="s">
        <v>2746</v>
      </c>
      <c r="X190" s="162" t="s">
        <v>178</v>
      </c>
      <c r="Y190" s="162"/>
      <c r="Z190" s="162"/>
      <c r="AA190" s="151">
        <v>5</v>
      </c>
      <c r="AB190" s="154">
        <v>43318</v>
      </c>
      <c r="AC190" s="308">
        <v>43160</v>
      </c>
      <c r="AD190" s="154"/>
      <c r="AE190" s="154" t="s">
        <v>2747</v>
      </c>
      <c r="AF190" s="154"/>
      <c r="AG190" s="154"/>
      <c r="AH190" s="151">
        <f t="shared" si="43"/>
        <v>1</v>
      </c>
      <c r="AI190" s="154"/>
      <c r="AJ190" s="154"/>
      <c r="AK190" s="154"/>
      <c r="AL190" s="154" t="s">
        <v>162</v>
      </c>
      <c r="AM190" s="154"/>
      <c r="AN190" s="154"/>
      <c r="AO190" s="154" t="s">
        <v>163</v>
      </c>
      <c r="AP190" s="154" t="s">
        <v>444</v>
      </c>
      <c r="AQ190" s="154" t="s">
        <v>1448</v>
      </c>
      <c r="AR190" s="154" t="s">
        <v>149</v>
      </c>
      <c r="AS190" s="154"/>
      <c r="AT190" s="459" t="s">
        <v>327</v>
      </c>
      <c r="AU190" s="151" t="s">
        <v>2748</v>
      </c>
      <c r="AV190" s="154"/>
      <c r="AW190" s="156">
        <v>43164</v>
      </c>
      <c r="AX190" s="156">
        <v>43409</v>
      </c>
      <c r="AY190" s="156" t="s">
        <v>149</v>
      </c>
      <c r="AZ190" s="156">
        <v>43615</v>
      </c>
      <c r="BA190" s="156">
        <v>43615</v>
      </c>
      <c r="BB190" s="156"/>
      <c r="BC190" s="157" t="s">
        <v>2749</v>
      </c>
      <c r="BD190" s="156">
        <v>44207</v>
      </c>
      <c r="BE190" s="156" t="s">
        <v>149</v>
      </c>
      <c r="BF190" s="156">
        <v>44410</v>
      </c>
      <c r="BG190" s="156" t="s">
        <v>149</v>
      </c>
      <c r="BH190" s="154"/>
      <c r="BI190" s="154"/>
      <c r="BJ190" s="154"/>
      <c r="BK190" s="158">
        <v>44441</v>
      </c>
      <c r="BL190" s="151" t="s">
        <v>17</v>
      </c>
      <c r="BM190" s="151">
        <f t="shared" si="55"/>
        <v>42</v>
      </c>
      <c r="BN190" s="151">
        <f t="shared" si="56"/>
        <v>34</v>
      </c>
      <c r="BO190" s="151"/>
      <c r="BP190" s="151">
        <v>3</v>
      </c>
      <c r="BQ190" s="151">
        <v>3</v>
      </c>
      <c r="BR190" s="151">
        <v>2</v>
      </c>
      <c r="BS190" s="151"/>
      <c r="BT190" s="151"/>
      <c r="BU190" s="151"/>
      <c r="BV190" s="151"/>
      <c r="BW190" s="151" t="s">
        <v>162</v>
      </c>
      <c r="BX190" s="151"/>
      <c r="BY190" s="151"/>
      <c r="BZ190" s="159"/>
      <c r="CA190" s="159"/>
      <c r="CB190" s="151"/>
      <c r="CC190" s="151"/>
      <c r="CD190" s="151"/>
      <c r="CE190" s="151"/>
      <c r="CF190" s="410">
        <v>3</v>
      </c>
      <c r="CG190" s="151">
        <v>3</v>
      </c>
      <c r="CH190" s="151"/>
      <c r="CI190" s="151" t="s">
        <v>1829</v>
      </c>
      <c r="CJ190"/>
    </row>
    <row r="191" spans="1:88" s="53" customFormat="1" ht="25" customHeight="1" x14ac:dyDescent="0.35">
      <c r="A191" s="151">
        <v>191</v>
      </c>
      <c r="B191" s="151" t="s">
        <v>2750</v>
      </c>
      <c r="C191" s="151" t="s">
        <v>2751</v>
      </c>
      <c r="D191" s="151" t="s">
        <v>2752</v>
      </c>
      <c r="E191" s="151" t="s">
        <v>288</v>
      </c>
      <c r="F191" s="151" t="s">
        <v>25</v>
      </c>
      <c r="G191" s="151">
        <v>8</v>
      </c>
      <c r="H191" s="151" t="s">
        <v>55</v>
      </c>
      <c r="I191" s="151" t="s">
        <v>43</v>
      </c>
      <c r="J191" s="151" t="s">
        <v>2753</v>
      </c>
      <c r="K191" s="151" t="s">
        <v>606</v>
      </c>
      <c r="L191" s="151" t="s">
        <v>43</v>
      </c>
      <c r="M191" s="151" t="s">
        <v>149</v>
      </c>
      <c r="N191" s="151" t="s">
        <v>2754</v>
      </c>
      <c r="O191" s="151" t="s">
        <v>150</v>
      </c>
      <c r="P191" s="151" t="s">
        <v>150</v>
      </c>
      <c r="Q191" s="151"/>
      <c r="R191" s="151" t="s">
        <v>2755</v>
      </c>
      <c r="S191" s="151" t="s">
        <v>2756</v>
      </c>
      <c r="T191" s="376" t="s">
        <v>2757</v>
      </c>
      <c r="U191" s="154" t="s">
        <v>2758</v>
      </c>
      <c r="V191" s="154">
        <v>28944</v>
      </c>
      <c r="W191" s="162" t="s">
        <v>2759</v>
      </c>
      <c r="X191" s="162" t="s">
        <v>178</v>
      </c>
      <c r="Y191" s="162" t="s">
        <v>162</v>
      </c>
      <c r="Z191" s="162"/>
      <c r="AA191" s="151">
        <v>19</v>
      </c>
      <c r="AB191" s="154">
        <v>43313</v>
      </c>
      <c r="AC191" s="308">
        <v>43160</v>
      </c>
      <c r="AD191" s="154"/>
      <c r="AE191" s="154" t="s">
        <v>2760</v>
      </c>
      <c r="AF191" s="154" t="s">
        <v>2761</v>
      </c>
      <c r="AG191" s="154"/>
      <c r="AH191" s="151">
        <f t="shared" si="43"/>
        <v>2</v>
      </c>
      <c r="AI191" s="154" t="s">
        <v>160</v>
      </c>
      <c r="AJ191" s="154" t="s">
        <v>160</v>
      </c>
      <c r="AK191" s="154"/>
      <c r="AL191" s="154" t="s">
        <v>162</v>
      </c>
      <c r="AM191" s="154" t="s">
        <v>162</v>
      </c>
      <c r="AN191" s="154"/>
      <c r="AO191" s="154" t="s">
        <v>163</v>
      </c>
      <c r="AP191" s="154" t="s">
        <v>202</v>
      </c>
      <c r="AQ191" s="154" t="s">
        <v>202</v>
      </c>
      <c r="AR191" s="154"/>
      <c r="AS191" s="256" t="s">
        <v>2762</v>
      </c>
      <c r="AT191" s="459" t="s">
        <v>371</v>
      </c>
      <c r="AU191" s="151" t="s">
        <v>298</v>
      </c>
      <c r="AV191" s="154"/>
      <c r="AW191" s="156">
        <v>43164</v>
      </c>
      <c r="AX191" s="156">
        <v>43409</v>
      </c>
      <c r="AY191" s="156" t="s">
        <v>149</v>
      </c>
      <c r="AZ191" s="156">
        <v>43531</v>
      </c>
      <c r="BA191" s="156">
        <v>43623</v>
      </c>
      <c r="BB191" s="156"/>
      <c r="BC191" s="157" t="s">
        <v>2763</v>
      </c>
      <c r="BD191" s="156">
        <v>44207</v>
      </c>
      <c r="BE191" s="156" t="s">
        <v>149</v>
      </c>
      <c r="BF191" s="156">
        <v>44410</v>
      </c>
      <c r="BG191" s="156" t="s">
        <v>149</v>
      </c>
      <c r="BH191" s="154"/>
      <c r="BI191" s="154"/>
      <c r="BJ191" s="154"/>
      <c r="BK191" s="158">
        <v>45610</v>
      </c>
      <c r="BL191" s="151" t="s">
        <v>17</v>
      </c>
      <c r="BM191" s="151">
        <f t="shared" ref="BM191" si="57">DATEDIF(AW191,BK191, "M")+1</f>
        <v>81</v>
      </c>
      <c r="BN191" s="151">
        <f t="shared" ref="BN191" si="58">DATEDIF(AX191,BK191, "M")+1</f>
        <v>73</v>
      </c>
      <c r="BO191" s="151" t="s">
        <v>2764</v>
      </c>
      <c r="BP191" s="151">
        <v>2</v>
      </c>
      <c r="BQ191" s="151"/>
      <c r="BR191" s="151"/>
      <c r="BS191" s="151"/>
      <c r="BT191" s="151"/>
      <c r="BU191" s="151"/>
      <c r="BV191" s="151"/>
      <c r="BW191" s="151" t="s">
        <v>162</v>
      </c>
      <c r="BX191" s="151" t="s">
        <v>162</v>
      </c>
      <c r="BY191" s="151"/>
      <c r="BZ191" s="159"/>
      <c r="CA191" s="159"/>
      <c r="CB191" s="151"/>
      <c r="CC191" s="151" t="s">
        <v>162</v>
      </c>
      <c r="CD191" s="151"/>
      <c r="CE191" s="151"/>
      <c r="CF191" s="410">
        <v>2</v>
      </c>
      <c r="CG191" s="151"/>
      <c r="CH191" s="151"/>
      <c r="CI191" s="151" t="s">
        <v>814</v>
      </c>
      <c r="CJ191"/>
    </row>
    <row r="192" spans="1:88" s="53" customFormat="1" ht="25" hidden="1" customHeight="1" x14ac:dyDescent="0.35">
      <c r="A192" s="151">
        <v>192</v>
      </c>
      <c r="B192" s="151" t="s">
        <v>2765</v>
      </c>
      <c r="C192" s="151" t="s">
        <v>767</v>
      </c>
      <c r="D192" s="151" t="s">
        <v>466</v>
      </c>
      <c r="E192" s="151" t="s">
        <v>1787</v>
      </c>
      <c r="F192" s="151" t="s">
        <v>25</v>
      </c>
      <c r="G192" s="151">
        <v>8</v>
      </c>
      <c r="H192" s="151" t="s">
        <v>49</v>
      </c>
      <c r="I192" s="151" t="s">
        <v>40</v>
      </c>
      <c r="J192" s="151" t="s">
        <v>1183</v>
      </c>
      <c r="K192" s="151" t="s">
        <v>1183</v>
      </c>
      <c r="L192" s="151" t="s">
        <v>40</v>
      </c>
      <c r="M192" s="151" t="s">
        <v>149</v>
      </c>
      <c r="N192" s="151" t="s">
        <v>2766</v>
      </c>
      <c r="O192" s="151" t="s">
        <v>150</v>
      </c>
      <c r="P192" s="151" t="s">
        <v>150</v>
      </c>
      <c r="Q192" s="151"/>
      <c r="R192" s="151" t="s">
        <v>2767</v>
      </c>
      <c r="S192" s="151" t="s">
        <v>2768</v>
      </c>
      <c r="T192" s="377" t="s">
        <v>2769</v>
      </c>
      <c r="U192" s="154" t="s">
        <v>2770</v>
      </c>
      <c r="V192" s="154">
        <v>29223</v>
      </c>
      <c r="W192" s="162" t="s">
        <v>2771</v>
      </c>
      <c r="X192" s="162" t="s">
        <v>2772</v>
      </c>
      <c r="Y192" s="162"/>
      <c r="Z192" s="162"/>
      <c r="AA192" s="151">
        <v>11</v>
      </c>
      <c r="AB192" s="154">
        <v>43466</v>
      </c>
      <c r="AC192" s="308">
        <v>43160</v>
      </c>
      <c r="AD192" s="154"/>
      <c r="AE192" s="154" t="s">
        <v>2773</v>
      </c>
      <c r="AF192" s="154" t="s">
        <v>2774</v>
      </c>
      <c r="AG192" s="154" t="s">
        <v>2775</v>
      </c>
      <c r="AH192" s="151">
        <f t="shared" si="43"/>
        <v>3</v>
      </c>
      <c r="AI192" s="154" t="s">
        <v>160</v>
      </c>
      <c r="AJ192" s="154" t="s">
        <v>160</v>
      </c>
      <c r="AK192" s="154"/>
      <c r="AL192" s="154" t="s">
        <v>149</v>
      </c>
      <c r="AM192" s="154" t="s">
        <v>162</v>
      </c>
      <c r="AN192" s="154"/>
      <c r="AO192" s="154" t="s">
        <v>163</v>
      </c>
      <c r="AP192" s="154" t="s">
        <v>1191</v>
      </c>
      <c r="AQ192" s="154" t="s">
        <v>1191</v>
      </c>
      <c r="AR192" s="154"/>
      <c r="AS192" s="154"/>
      <c r="AT192" s="459" t="s">
        <v>419</v>
      </c>
      <c r="AU192" s="151" t="s">
        <v>2776</v>
      </c>
      <c r="AV192" s="154"/>
      <c r="AW192" s="156">
        <v>43164</v>
      </c>
      <c r="AX192" s="156">
        <v>43409</v>
      </c>
      <c r="AY192" s="156" t="s">
        <v>149</v>
      </c>
      <c r="AZ192" s="156">
        <v>43319</v>
      </c>
      <c r="BA192" s="156">
        <v>43378</v>
      </c>
      <c r="BB192" s="156"/>
      <c r="BC192" s="157" t="s">
        <v>2777</v>
      </c>
      <c r="BD192" s="156">
        <v>44207</v>
      </c>
      <c r="BE192" s="156" t="s">
        <v>149</v>
      </c>
      <c r="BF192" s="156">
        <v>44410</v>
      </c>
      <c r="BG192" s="156" t="s">
        <v>149</v>
      </c>
      <c r="BH192" s="154"/>
      <c r="BI192" s="154"/>
      <c r="BJ192" s="154"/>
      <c r="BK192" s="158"/>
      <c r="BL192" s="151" t="s">
        <v>18</v>
      </c>
      <c r="BM192" s="154"/>
      <c r="BN192" s="151"/>
      <c r="BO192" s="151"/>
      <c r="BP192" s="151">
        <v>1</v>
      </c>
      <c r="BQ192" s="151">
        <v>3</v>
      </c>
      <c r="BR192" s="151">
        <v>0</v>
      </c>
      <c r="BS192" s="151"/>
      <c r="BT192" s="151"/>
      <c r="BU192" s="151"/>
      <c r="BV192" s="151"/>
      <c r="BW192" s="151" t="s">
        <v>162</v>
      </c>
      <c r="BX192" s="151" t="s">
        <v>162</v>
      </c>
      <c r="BY192" s="151"/>
      <c r="BZ192" s="159"/>
      <c r="CA192" s="159"/>
      <c r="CB192" s="151"/>
      <c r="CC192" s="151" t="s">
        <v>162</v>
      </c>
      <c r="CD192" s="151"/>
      <c r="CE192" s="151"/>
      <c r="CF192" s="410">
        <v>3</v>
      </c>
      <c r="CG192" s="151"/>
      <c r="CH192" s="151"/>
      <c r="CI192" s="151" t="s">
        <v>1829</v>
      </c>
      <c r="CJ192"/>
    </row>
    <row r="193" spans="1:88" s="53" customFormat="1" ht="25" hidden="1" customHeight="1" x14ac:dyDescent="0.35">
      <c r="A193" s="151">
        <v>193</v>
      </c>
      <c r="B193" s="151" t="s">
        <v>2778</v>
      </c>
      <c r="C193" s="151" t="s">
        <v>2779</v>
      </c>
      <c r="D193" s="151" t="s">
        <v>2780</v>
      </c>
      <c r="E193" s="151" t="s">
        <v>2781</v>
      </c>
      <c r="F193" s="151" t="s">
        <v>25</v>
      </c>
      <c r="G193" s="151">
        <v>8</v>
      </c>
      <c r="H193" s="151" t="s">
        <v>51</v>
      </c>
      <c r="I193" s="151" t="s">
        <v>37</v>
      </c>
      <c r="J193" s="151" t="s">
        <v>1429</v>
      </c>
      <c r="K193" s="151" t="s">
        <v>2782</v>
      </c>
      <c r="L193" s="151" t="s">
        <v>43</v>
      </c>
      <c r="M193" s="151" t="s">
        <v>162</v>
      </c>
      <c r="N193" s="151">
        <v>1815816</v>
      </c>
      <c r="O193" s="151"/>
      <c r="P193" s="151" t="s">
        <v>321</v>
      </c>
      <c r="Q193" s="151"/>
      <c r="R193" s="160" t="s">
        <v>2783</v>
      </c>
      <c r="S193" s="160" t="s">
        <v>2784</v>
      </c>
      <c r="T193" s="377" t="s">
        <v>2785</v>
      </c>
      <c r="U193" s="154"/>
      <c r="V193" s="154">
        <v>30273</v>
      </c>
      <c r="W193" s="162" t="s">
        <v>2786</v>
      </c>
      <c r="X193" s="162" t="s">
        <v>155</v>
      </c>
      <c r="Y193" s="162"/>
      <c r="Z193" s="162"/>
      <c r="AA193" s="151">
        <v>7</v>
      </c>
      <c r="AB193" s="154">
        <v>43311</v>
      </c>
      <c r="AC193" s="308">
        <v>43160</v>
      </c>
      <c r="AD193" s="154"/>
      <c r="AE193" s="154" t="s">
        <v>2787</v>
      </c>
      <c r="AF193" s="154"/>
      <c r="AG193" s="154"/>
      <c r="AH193" s="151">
        <f t="shared" si="43"/>
        <v>1</v>
      </c>
      <c r="AI193" s="154" t="s">
        <v>161</v>
      </c>
      <c r="AJ193" s="154"/>
      <c r="AK193" s="154"/>
      <c r="AL193" s="154" t="s">
        <v>149</v>
      </c>
      <c r="AM193" s="154"/>
      <c r="AN193" s="154"/>
      <c r="AO193" s="154" t="s">
        <v>163</v>
      </c>
      <c r="AP193" s="154"/>
      <c r="AQ193" s="154" t="s">
        <v>249</v>
      </c>
      <c r="AR193" s="154" t="s">
        <v>149</v>
      </c>
      <c r="AS193" s="154"/>
      <c r="AT193" s="459" t="s">
        <v>284</v>
      </c>
      <c r="AU193" s="151" t="s">
        <v>2788</v>
      </c>
      <c r="AV193" s="154"/>
      <c r="AW193" s="156">
        <v>43164</v>
      </c>
      <c r="AX193" s="156">
        <v>43409</v>
      </c>
      <c r="AY193" s="156" t="s">
        <v>149</v>
      </c>
      <c r="AZ193" s="156">
        <v>43333</v>
      </c>
      <c r="BA193" s="156">
        <v>43364</v>
      </c>
      <c r="BB193" s="156"/>
      <c r="BC193" s="157" t="s">
        <v>2789</v>
      </c>
      <c r="BD193" s="156">
        <v>44207</v>
      </c>
      <c r="BE193" s="156" t="s">
        <v>149</v>
      </c>
      <c r="BF193" s="156">
        <v>44410</v>
      </c>
      <c r="BG193" s="156" t="s">
        <v>149</v>
      </c>
      <c r="BH193" s="154"/>
      <c r="BI193" s="154"/>
      <c r="BJ193" s="154"/>
      <c r="BK193" s="158">
        <v>44741</v>
      </c>
      <c r="BL193" s="151" t="s">
        <v>17</v>
      </c>
      <c r="BM193" s="151">
        <f t="shared" ref="BM193:BM195" si="59">DATEDIF(AW193,BK193, "M")+1</f>
        <v>52</v>
      </c>
      <c r="BN193" s="151">
        <f>DATEDIF(AX193,BK193, "M")+1</f>
        <v>44</v>
      </c>
      <c r="BO193" s="285" t="s">
        <v>2790</v>
      </c>
      <c r="BP193" s="151">
        <v>2</v>
      </c>
      <c r="BQ193" s="151">
        <v>5</v>
      </c>
      <c r="BR193" s="151">
        <v>2</v>
      </c>
      <c r="BS193" s="151"/>
      <c r="BT193" s="151"/>
      <c r="BU193" s="151"/>
      <c r="BV193" s="151"/>
      <c r="BW193" s="151" t="s">
        <v>162</v>
      </c>
      <c r="BX193" s="151"/>
      <c r="BY193" s="151"/>
      <c r="BZ193" s="159"/>
      <c r="CA193" s="159"/>
      <c r="CB193" s="151"/>
      <c r="CC193" s="151"/>
      <c r="CD193" s="151"/>
      <c r="CE193" s="151"/>
      <c r="CF193" s="410">
        <v>2</v>
      </c>
      <c r="CG193" s="151"/>
      <c r="CH193" s="151"/>
      <c r="CI193" s="151" t="s">
        <v>1829</v>
      </c>
      <c r="CJ193"/>
    </row>
    <row r="194" spans="1:88" s="53" customFormat="1" ht="25" hidden="1" customHeight="1" x14ac:dyDescent="0.35">
      <c r="A194" s="151">
        <v>194</v>
      </c>
      <c r="B194" s="151" t="s">
        <v>2791</v>
      </c>
      <c r="C194" s="151" t="s">
        <v>2792</v>
      </c>
      <c r="D194" s="151"/>
      <c r="E194" s="151" t="s">
        <v>2793</v>
      </c>
      <c r="F194" s="151" t="s">
        <v>24</v>
      </c>
      <c r="G194" s="151">
        <v>8</v>
      </c>
      <c r="H194" s="151" t="s">
        <v>52</v>
      </c>
      <c r="I194" s="151" t="s">
        <v>41</v>
      </c>
      <c r="J194" s="151" t="s">
        <v>2794</v>
      </c>
      <c r="K194" s="151" t="s">
        <v>2795</v>
      </c>
      <c r="L194" s="151" t="s">
        <v>41</v>
      </c>
      <c r="M194" s="151" t="s">
        <v>149</v>
      </c>
      <c r="N194" s="151"/>
      <c r="O194" s="151" t="s">
        <v>150</v>
      </c>
      <c r="P194" s="151" t="s">
        <v>150</v>
      </c>
      <c r="Q194" s="151"/>
      <c r="R194" s="151" t="s">
        <v>2796</v>
      </c>
      <c r="S194" s="151" t="s">
        <v>2797</v>
      </c>
      <c r="T194" s="376" t="s">
        <v>2798</v>
      </c>
      <c r="U194" s="154" t="s">
        <v>2795</v>
      </c>
      <c r="V194" s="154">
        <v>28915</v>
      </c>
      <c r="W194" s="162" t="s">
        <v>2799</v>
      </c>
      <c r="X194" s="162" t="s">
        <v>2385</v>
      </c>
      <c r="Y194" s="162" t="s">
        <v>156</v>
      </c>
      <c r="Z194" s="162"/>
      <c r="AA194" s="151">
        <v>12</v>
      </c>
      <c r="AB194" s="154">
        <v>43344</v>
      </c>
      <c r="AC194" s="308">
        <v>43160</v>
      </c>
      <c r="AD194" s="154"/>
      <c r="AE194" s="154" t="s">
        <v>2800</v>
      </c>
      <c r="AF194" s="154"/>
      <c r="AG194" s="154"/>
      <c r="AH194" s="151">
        <f>COUNTA(AE194:AG194)</f>
        <v>1</v>
      </c>
      <c r="AI194" s="154" t="s">
        <v>160</v>
      </c>
      <c r="AJ194" s="154"/>
      <c r="AK194" s="154"/>
      <c r="AL194" s="154" t="s">
        <v>149</v>
      </c>
      <c r="AM194" s="154"/>
      <c r="AN194" s="154"/>
      <c r="AO194" s="154" t="s">
        <v>163</v>
      </c>
      <c r="AP194" s="154" t="s">
        <v>2801</v>
      </c>
      <c r="AQ194" s="154" t="s">
        <v>216</v>
      </c>
      <c r="AR194" s="154" t="s">
        <v>149</v>
      </c>
      <c r="AS194" s="154"/>
      <c r="AT194" s="459" t="s">
        <v>218</v>
      </c>
      <c r="AU194" s="151" t="s">
        <v>2802</v>
      </c>
      <c r="AV194" s="154"/>
      <c r="AW194" s="156">
        <v>43164</v>
      </c>
      <c r="AX194" s="156">
        <v>43409</v>
      </c>
      <c r="AY194" s="156" t="s">
        <v>149</v>
      </c>
      <c r="AZ194" s="156">
        <v>43252</v>
      </c>
      <c r="BA194" s="156">
        <v>43132</v>
      </c>
      <c r="BB194" s="156"/>
      <c r="BC194" s="157" t="s">
        <v>2803</v>
      </c>
      <c r="BD194" s="156">
        <v>44207</v>
      </c>
      <c r="BE194" s="156" t="s">
        <v>149</v>
      </c>
      <c r="BF194" s="156">
        <v>44410</v>
      </c>
      <c r="BG194" s="156" t="s">
        <v>149</v>
      </c>
      <c r="BH194" s="154"/>
      <c r="BI194" s="154"/>
      <c r="BJ194" s="154"/>
      <c r="BK194" s="158">
        <v>45247</v>
      </c>
      <c r="BL194" s="151" t="s">
        <v>17</v>
      </c>
      <c r="BM194" s="258"/>
      <c r="BN194" s="151"/>
      <c r="BO194" s="151"/>
      <c r="BP194" s="151">
        <v>9</v>
      </c>
      <c r="BQ194" s="151">
        <v>57</v>
      </c>
      <c r="BR194" s="151">
        <v>0</v>
      </c>
      <c r="BS194" s="151"/>
      <c r="BT194" s="151"/>
      <c r="BU194" s="151"/>
      <c r="BV194" s="151"/>
      <c r="BW194" s="151" t="s">
        <v>162</v>
      </c>
      <c r="BX194" s="151" t="s">
        <v>162</v>
      </c>
      <c r="BY194" s="151"/>
      <c r="BZ194" s="159"/>
      <c r="CA194" s="159"/>
      <c r="CB194" s="151"/>
      <c r="CC194" s="151" t="s">
        <v>162</v>
      </c>
      <c r="CD194" s="151"/>
      <c r="CE194" s="151"/>
      <c r="CF194" s="410">
        <v>2</v>
      </c>
      <c r="CG194" s="151"/>
      <c r="CH194" s="151"/>
      <c r="CI194" s="151" t="s">
        <v>1829</v>
      </c>
      <c r="CJ194"/>
    </row>
    <row r="195" spans="1:88" s="53" customFormat="1" ht="25" hidden="1" customHeight="1" x14ac:dyDescent="0.35">
      <c r="A195" s="151">
        <v>195</v>
      </c>
      <c r="B195" s="151" t="s">
        <v>2804</v>
      </c>
      <c r="C195" s="151" t="s">
        <v>2805</v>
      </c>
      <c r="D195" s="151" t="s">
        <v>2806</v>
      </c>
      <c r="E195" s="151" t="s">
        <v>2807</v>
      </c>
      <c r="F195" s="151" t="s">
        <v>25</v>
      </c>
      <c r="G195" s="151">
        <v>8</v>
      </c>
      <c r="H195" s="151" t="s">
        <v>51</v>
      </c>
      <c r="I195" s="151" t="s">
        <v>30</v>
      </c>
      <c r="J195" s="151" t="s">
        <v>2808</v>
      </c>
      <c r="K195" s="151" t="s">
        <v>2809</v>
      </c>
      <c r="L195" s="151" t="s">
        <v>43</v>
      </c>
      <c r="M195" s="151" t="s">
        <v>162</v>
      </c>
      <c r="N195" s="151">
        <v>2113374</v>
      </c>
      <c r="O195" s="151"/>
      <c r="P195" s="151" t="s">
        <v>150</v>
      </c>
      <c r="Q195" s="151"/>
      <c r="R195" s="151" t="s">
        <v>2810</v>
      </c>
      <c r="S195" s="151" t="s">
        <v>2811</v>
      </c>
      <c r="T195" s="377" t="s">
        <v>2812</v>
      </c>
      <c r="U195" s="154"/>
      <c r="V195" s="154">
        <v>28332</v>
      </c>
      <c r="W195" s="162" t="s">
        <v>2813</v>
      </c>
      <c r="X195" s="162" t="s">
        <v>2504</v>
      </c>
      <c r="Y195" s="162"/>
      <c r="Z195" s="162"/>
      <c r="AA195" s="151">
        <v>9</v>
      </c>
      <c r="AB195" s="154">
        <v>43261</v>
      </c>
      <c r="AC195" s="308">
        <v>43160</v>
      </c>
      <c r="AD195" s="154"/>
      <c r="AE195" s="154" t="s">
        <v>2814</v>
      </c>
      <c r="AF195" s="154" t="s">
        <v>2815</v>
      </c>
      <c r="AG195" s="154" t="s">
        <v>2816</v>
      </c>
      <c r="AH195" s="151">
        <f t="shared" ref="AH195:AH200" si="60">COUNTA(AE195:AG195)</f>
        <v>3</v>
      </c>
      <c r="AI195" s="154" t="s">
        <v>161</v>
      </c>
      <c r="AJ195" s="154" t="s">
        <v>161</v>
      </c>
      <c r="AK195" s="154"/>
      <c r="AL195" s="154" t="s">
        <v>149</v>
      </c>
      <c r="AM195" s="154" t="s">
        <v>162</v>
      </c>
      <c r="AN195" s="154" t="s">
        <v>162</v>
      </c>
      <c r="AO195" s="154" t="s">
        <v>163</v>
      </c>
      <c r="AP195" s="154" t="s">
        <v>202</v>
      </c>
      <c r="AQ195" s="154" t="s">
        <v>249</v>
      </c>
      <c r="AR195" s="154"/>
      <c r="AS195" s="154"/>
      <c r="AT195" s="459" t="s">
        <v>327</v>
      </c>
      <c r="AU195" s="151" t="s">
        <v>2817</v>
      </c>
      <c r="AV195" s="154"/>
      <c r="AW195" s="156">
        <v>43164</v>
      </c>
      <c r="AX195" s="156">
        <v>43409</v>
      </c>
      <c r="AY195" s="156" t="s">
        <v>149</v>
      </c>
      <c r="AZ195" s="156">
        <v>44169</v>
      </c>
      <c r="BA195" s="156">
        <v>44124</v>
      </c>
      <c r="BB195" s="156"/>
      <c r="BC195" s="157" t="s">
        <v>2818</v>
      </c>
      <c r="BD195" s="156">
        <v>44207</v>
      </c>
      <c r="BE195" s="156" t="s">
        <v>149</v>
      </c>
      <c r="BF195" s="156">
        <v>44410</v>
      </c>
      <c r="BG195" s="156" t="s">
        <v>149</v>
      </c>
      <c r="BH195" s="154"/>
      <c r="BI195" s="154"/>
      <c r="BJ195" s="154"/>
      <c r="BK195" s="158">
        <v>45498</v>
      </c>
      <c r="BL195" s="151" t="s">
        <v>17</v>
      </c>
      <c r="BM195" s="151">
        <f t="shared" si="59"/>
        <v>77</v>
      </c>
      <c r="BN195" s="151">
        <f>DATEDIF(AX195,BK195, "M")+1</f>
        <v>69</v>
      </c>
      <c r="BO195" s="285" t="s">
        <v>2819</v>
      </c>
      <c r="BP195" s="151">
        <v>1</v>
      </c>
      <c r="BQ195" s="151">
        <v>5</v>
      </c>
      <c r="BR195" s="151">
        <v>0</v>
      </c>
      <c r="BS195" s="151"/>
      <c r="BT195" s="151"/>
      <c r="BU195" s="151"/>
      <c r="BV195" s="151"/>
      <c r="BW195" s="151" t="s">
        <v>162</v>
      </c>
      <c r="BX195" s="151"/>
      <c r="BY195" s="151"/>
      <c r="BZ195" s="159"/>
      <c r="CA195" s="159"/>
      <c r="CB195" s="151"/>
      <c r="CC195" s="151"/>
      <c r="CD195" s="151"/>
      <c r="CE195" s="151"/>
      <c r="CF195" s="410"/>
      <c r="CG195" s="151"/>
      <c r="CH195" s="151"/>
      <c r="CI195" s="151" t="s">
        <v>1829</v>
      </c>
      <c r="CJ195"/>
    </row>
    <row r="196" spans="1:88" s="53" customFormat="1" ht="25" hidden="1" customHeight="1" x14ac:dyDescent="0.35">
      <c r="A196" s="97">
        <v>196</v>
      </c>
      <c r="B196" s="97" t="s">
        <v>2820</v>
      </c>
      <c r="C196" s="97" t="s">
        <v>2821</v>
      </c>
      <c r="D196" s="97" t="s">
        <v>2822</v>
      </c>
      <c r="E196" s="97" t="s">
        <v>2823</v>
      </c>
      <c r="F196" s="97" t="s">
        <v>24</v>
      </c>
      <c r="G196" s="97">
        <v>8</v>
      </c>
      <c r="H196" s="97" t="s">
        <v>50</v>
      </c>
      <c r="I196" s="97" t="s">
        <v>44</v>
      </c>
      <c r="J196" s="97" t="s">
        <v>2295</v>
      </c>
      <c r="K196" s="97" t="s">
        <v>2824</v>
      </c>
      <c r="L196" s="97" t="s">
        <v>42</v>
      </c>
      <c r="M196" s="97" t="s">
        <v>149</v>
      </c>
      <c r="N196" s="97"/>
      <c r="O196" s="97"/>
      <c r="P196" s="97" t="s">
        <v>150</v>
      </c>
      <c r="Q196" s="97"/>
      <c r="R196" s="97" t="s">
        <v>2825</v>
      </c>
      <c r="S196" s="97" t="s">
        <v>2826</v>
      </c>
      <c r="T196" s="371" t="s">
        <v>2827</v>
      </c>
      <c r="U196" s="98"/>
      <c r="V196" s="98">
        <v>29109</v>
      </c>
      <c r="W196" s="179" t="s">
        <v>2828</v>
      </c>
      <c r="X196" s="179"/>
      <c r="Y196" s="179"/>
      <c r="Z196" s="179"/>
      <c r="AA196" s="97">
        <v>12</v>
      </c>
      <c r="AB196" s="98">
        <v>43284</v>
      </c>
      <c r="AC196" s="303">
        <v>43160</v>
      </c>
      <c r="AD196" s="98">
        <v>44398</v>
      </c>
      <c r="AE196" s="98" t="s">
        <v>2829</v>
      </c>
      <c r="AF196" s="98"/>
      <c r="AG196" s="98"/>
      <c r="AH196" s="97">
        <f t="shared" si="60"/>
        <v>1</v>
      </c>
      <c r="AI196" s="98" t="s">
        <v>160</v>
      </c>
      <c r="AJ196" s="98"/>
      <c r="AK196" s="98"/>
      <c r="AL196" s="98" t="s">
        <v>149</v>
      </c>
      <c r="AM196" s="98"/>
      <c r="AN196" s="98"/>
      <c r="AO196" s="98" t="s">
        <v>163</v>
      </c>
      <c r="AP196" s="98"/>
      <c r="AQ196" s="98"/>
      <c r="AR196" s="98"/>
      <c r="AS196" s="98"/>
      <c r="AT196" s="437" t="s">
        <v>297</v>
      </c>
      <c r="AU196" s="97" t="s">
        <v>2830</v>
      </c>
      <c r="AV196" s="98"/>
      <c r="AW196" s="99">
        <v>43164</v>
      </c>
      <c r="AX196" s="99">
        <v>43409</v>
      </c>
      <c r="AY196" s="99" t="s">
        <v>149</v>
      </c>
      <c r="AZ196" s="99">
        <v>44099</v>
      </c>
      <c r="BA196" s="99">
        <v>44122</v>
      </c>
      <c r="BB196" s="99"/>
      <c r="BC196" s="100"/>
      <c r="BD196" s="99"/>
      <c r="BE196" s="99"/>
      <c r="BF196" s="99"/>
      <c r="BG196" s="99"/>
      <c r="BH196" s="98"/>
      <c r="BI196" s="98"/>
      <c r="BJ196" s="98"/>
      <c r="BK196" s="115"/>
      <c r="BL196" s="97" t="s">
        <v>19</v>
      </c>
      <c r="BM196" s="286"/>
      <c r="BN196" s="286"/>
      <c r="BO196" s="97"/>
      <c r="BP196" s="97">
        <v>0</v>
      </c>
      <c r="BQ196" s="97"/>
      <c r="BR196" s="97"/>
      <c r="BS196" s="97"/>
      <c r="BT196" s="97"/>
      <c r="BU196" s="97"/>
      <c r="BV196" s="97"/>
      <c r="BW196" s="97" t="s">
        <v>162</v>
      </c>
      <c r="BX196" s="97"/>
      <c r="BY196" s="97"/>
      <c r="BZ196" s="101"/>
      <c r="CA196" s="101"/>
      <c r="CB196" s="97"/>
      <c r="CC196" s="97"/>
      <c r="CD196" s="97"/>
      <c r="CE196" s="97"/>
      <c r="CF196" s="119"/>
      <c r="CG196" s="97"/>
      <c r="CH196" s="97"/>
      <c r="CI196" s="97" t="s">
        <v>1829</v>
      </c>
      <c r="CJ196"/>
    </row>
    <row r="197" spans="1:88" s="53" customFormat="1" ht="25" hidden="1" customHeight="1" x14ac:dyDescent="0.35">
      <c r="A197" s="97">
        <v>197</v>
      </c>
      <c r="B197" s="97" t="s">
        <v>2831</v>
      </c>
      <c r="C197" s="97" t="s">
        <v>2832</v>
      </c>
      <c r="D197" s="97" t="s">
        <v>2833</v>
      </c>
      <c r="E197" s="97" t="s">
        <v>2834</v>
      </c>
      <c r="F197" s="97" t="s">
        <v>25</v>
      </c>
      <c r="G197" s="97">
        <v>8</v>
      </c>
      <c r="H197" s="97" t="s">
        <v>57</v>
      </c>
      <c r="I197" s="97" t="s">
        <v>33</v>
      </c>
      <c r="J197" s="97" t="s">
        <v>606</v>
      </c>
      <c r="K197" s="97" t="s">
        <v>2835</v>
      </c>
      <c r="L197" s="97"/>
      <c r="M197" s="97" t="s">
        <v>162</v>
      </c>
      <c r="N197" s="97"/>
      <c r="O197" s="97"/>
      <c r="P197" s="97" t="s">
        <v>321</v>
      </c>
      <c r="Q197" s="97"/>
      <c r="R197" s="97" t="s">
        <v>2836</v>
      </c>
      <c r="S197" s="97" t="s">
        <v>2837</v>
      </c>
      <c r="T197" s="384" t="s">
        <v>2838</v>
      </c>
      <c r="U197" s="98"/>
      <c r="V197" s="98">
        <v>26666</v>
      </c>
      <c r="W197" s="179" t="s">
        <v>2839</v>
      </c>
      <c r="X197" s="179"/>
      <c r="Y197" s="179"/>
      <c r="Z197" s="179"/>
      <c r="AA197" s="97">
        <v>14</v>
      </c>
      <c r="AB197" s="98">
        <v>43343</v>
      </c>
      <c r="AC197" s="303">
        <v>43160</v>
      </c>
      <c r="AD197" s="98">
        <v>44651</v>
      </c>
      <c r="AE197" s="98" t="s">
        <v>2840</v>
      </c>
      <c r="AF197" s="98" t="s">
        <v>1144</v>
      </c>
      <c r="AG197" s="98"/>
      <c r="AH197" s="97">
        <f t="shared" si="60"/>
        <v>2</v>
      </c>
      <c r="AI197" s="98" t="s">
        <v>160</v>
      </c>
      <c r="AJ197" s="98" t="s">
        <v>160</v>
      </c>
      <c r="AK197" s="98"/>
      <c r="AL197" s="98" t="s">
        <v>162</v>
      </c>
      <c r="AM197" s="98"/>
      <c r="AN197" s="98"/>
      <c r="AO197" s="98" t="s">
        <v>163</v>
      </c>
      <c r="AP197" s="98"/>
      <c r="AQ197" s="98"/>
      <c r="AR197" s="98"/>
      <c r="AS197" s="98"/>
      <c r="AT197" s="437" t="s">
        <v>584</v>
      </c>
      <c r="AU197" s="97" t="s">
        <v>2841</v>
      </c>
      <c r="AV197" s="98"/>
      <c r="AW197" s="99">
        <v>43164</v>
      </c>
      <c r="AX197" s="99">
        <v>43409</v>
      </c>
      <c r="AY197" s="99" t="s">
        <v>149</v>
      </c>
      <c r="AZ197" s="99"/>
      <c r="BA197" s="99"/>
      <c r="BB197" s="99"/>
      <c r="BC197" s="100"/>
      <c r="BD197" s="99"/>
      <c r="BE197" s="99"/>
      <c r="BF197" s="99"/>
      <c r="BG197" s="99"/>
      <c r="BH197" s="98"/>
      <c r="BI197" s="98"/>
      <c r="BJ197" s="98"/>
      <c r="BK197" s="115"/>
      <c r="BL197" s="97" t="s">
        <v>19</v>
      </c>
      <c r="BM197" s="286"/>
      <c r="BN197" s="286"/>
      <c r="BO197" s="97"/>
      <c r="BP197" s="97">
        <v>4</v>
      </c>
      <c r="BQ197" s="97"/>
      <c r="BR197" s="97"/>
      <c r="BS197" s="97"/>
      <c r="BT197" s="97"/>
      <c r="BU197" s="97"/>
      <c r="BV197" s="97"/>
      <c r="BW197" s="97" t="s">
        <v>162</v>
      </c>
      <c r="BX197" s="97"/>
      <c r="BY197" s="97"/>
      <c r="BZ197" s="101"/>
      <c r="CA197" s="101"/>
      <c r="CB197" s="97"/>
      <c r="CC197" s="97"/>
      <c r="CD197" s="97"/>
      <c r="CE197" s="97"/>
      <c r="CF197" s="119"/>
      <c r="CG197" s="97"/>
      <c r="CH197" s="97"/>
      <c r="CI197" s="97" t="s">
        <v>1829</v>
      </c>
      <c r="CJ197"/>
    </row>
    <row r="198" spans="1:88" s="53" customFormat="1" ht="25" hidden="1" customHeight="1" x14ac:dyDescent="0.35">
      <c r="A198" s="151">
        <v>198</v>
      </c>
      <c r="B198" s="151" t="s">
        <v>2842</v>
      </c>
      <c r="C198" s="151" t="s">
        <v>2843</v>
      </c>
      <c r="D198" s="151" t="s">
        <v>2844</v>
      </c>
      <c r="E198" s="151" t="s">
        <v>2845</v>
      </c>
      <c r="F198" s="151" t="s">
        <v>24</v>
      </c>
      <c r="G198" s="151">
        <v>8</v>
      </c>
      <c r="H198" s="151" t="s">
        <v>51</v>
      </c>
      <c r="I198" s="151" t="s">
        <v>30</v>
      </c>
      <c r="J198" s="151" t="s">
        <v>606</v>
      </c>
      <c r="K198" s="151" t="s">
        <v>2247</v>
      </c>
      <c r="L198" s="151" t="s">
        <v>30</v>
      </c>
      <c r="M198" s="151" t="s">
        <v>149</v>
      </c>
      <c r="N198" s="151"/>
      <c r="O198" s="151"/>
      <c r="P198" s="151" t="s">
        <v>150</v>
      </c>
      <c r="Q198" s="151"/>
      <c r="R198" s="423" t="s">
        <v>2846</v>
      </c>
      <c r="S198" s="151" t="s">
        <v>2847</v>
      </c>
      <c r="T198" s="376" t="s">
        <v>2848</v>
      </c>
      <c r="U198" s="154"/>
      <c r="V198" s="154">
        <v>28488</v>
      </c>
      <c r="W198" s="162" t="s">
        <v>2849</v>
      </c>
      <c r="X198" s="162" t="s">
        <v>155</v>
      </c>
      <c r="Y198" s="162"/>
      <c r="Z198" s="162"/>
      <c r="AA198" s="151">
        <v>2</v>
      </c>
      <c r="AB198" s="154">
        <v>43405</v>
      </c>
      <c r="AC198" s="308">
        <v>43160</v>
      </c>
      <c r="AD198" s="154"/>
      <c r="AE198" s="154" t="s">
        <v>2850</v>
      </c>
      <c r="AF198" s="154" t="s">
        <v>2851</v>
      </c>
      <c r="AG198" s="154"/>
      <c r="AH198" s="151">
        <f t="shared" si="60"/>
        <v>2</v>
      </c>
      <c r="AI198" s="154"/>
      <c r="AJ198" s="154" t="s">
        <v>160</v>
      </c>
      <c r="AK198" s="154"/>
      <c r="AL198" s="154" t="s">
        <v>149</v>
      </c>
      <c r="AM198" s="154" t="s">
        <v>149</v>
      </c>
      <c r="AN198" s="154"/>
      <c r="AO198" s="154" t="s">
        <v>163</v>
      </c>
      <c r="AP198" s="154"/>
      <c r="AQ198" s="154"/>
      <c r="AR198" s="154"/>
      <c r="AS198" s="154"/>
      <c r="AT198" s="459" t="s">
        <v>327</v>
      </c>
      <c r="AU198" s="151" t="s">
        <v>2852</v>
      </c>
      <c r="AV198" s="154"/>
      <c r="AW198" s="156">
        <v>43164</v>
      </c>
      <c r="AX198" s="156">
        <v>43409</v>
      </c>
      <c r="AY198" s="156" t="s">
        <v>149</v>
      </c>
      <c r="AZ198" s="156">
        <v>43833</v>
      </c>
      <c r="BA198" s="156">
        <v>43857</v>
      </c>
      <c r="BB198" s="156"/>
      <c r="BC198" s="157" t="s">
        <v>2853</v>
      </c>
      <c r="BD198" s="156">
        <v>44207</v>
      </c>
      <c r="BE198" s="156" t="s">
        <v>149</v>
      </c>
      <c r="BF198" s="156">
        <v>44410</v>
      </c>
      <c r="BG198" s="156" t="s">
        <v>149</v>
      </c>
      <c r="BH198" s="154"/>
      <c r="BI198" s="154"/>
      <c r="BJ198" s="154"/>
      <c r="BK198" s="158"/>
      <c r="BL198" s="151" t="s">
        <v>18</v>
      </c>
      <c r="BM198" s="258"/>
      <c r="BN198" s="258"/>
      <c r="BO198" s="151"/>
      <c r="BP198" s="151">
        <v>5</v>
      </c>
      <c r="BQ198" s="151">
        <v>12</v>
      </c>
      <c r="BR198" s="151">
        <v>0</v>
      </c>
      <c r="BS198" s="151"/>
      <c r="BT198" s="151"/>
      <c r="BU198" s="151"/>
      <c r="BV198" s="151"/>
      <c r="BW198" s="151" t="s">
        <v>162</v>
      </c>
      <c r="BX198" s="151"/>
      <c r="BY198" s="151"/>
      <c r="BZ198" s="159"/>
      <c r="CA198" s="159"/>
      <c r="CB198" s="151"/>
      <c r="CC198" s="151"/>
      <c r="CD198" s="151"/>
      <c r="CE198" s="151"/>
      <c r="CF198" s="410"/>
      <c r="CG198" s="151"/>
      <c r="CH198" s="151"/>
      <c r="CI198" s="151" t="s">
        <v>1829</v>
      </c>
      <c r="CJ198"/>
    </row>
    <row r="199" spans="1:88" s="53" customFormat="1" ht="25" customHeight="1" x14ac:dyDescent="0.35">
      <c r="A199" s="151">
        <v>199</v>
      </c>
      <c r="B199" s="151" t="s">
        <v>2854</v>
      </c>
      <c r="C199" s="151" t="s">
        <v>2227</v>
      </c>
      <c r="D199" s="151"/>
      <c r="E199" s="151" t="s">
        <v>2855</v>
      </c>
      <c r="F199" s="151" t="s">
        <v>25</v>
      </c>
      <c r="G199" s="151">
        <v>8</v>
      </c>
      <c r="H199" s="151" t="s">
        <v>49</v>
      </c>
      <c r="I199" s="151" t="s">
        <v>35</v>
      </c>
      <c r="J199" s="151" t="s">
        <v>2856</v>
      </c>
      <c r="K199" s="151" t="s">
        <v>2857</v>
      </c>
      <c r="L199" s="151" t="s">
        <v>43</v>
      </c>
      <c r="M199" s="151" t="s">
        <v>162</v>
      </c>
      <c r="N199" s="151">
        <v>1540298</v>
      </c>
      <c r="O199" s="151" t="s">
        <v>321</v>
      </c>
      <c r="P199" s="151" t="s">
        <v>321</v>
      </c>
      <c r="Q199" s="151"/>
      <c r="R199" s="423" t="s">
        <v>2858</v>
      </c>
      <c r="S199" s="151" t="s">
        <v>2859</v>
      </c>
      <c r="T199" s="377" t="s">
        <v>2860</v>
      </c>
      <c r="U199" s="154" t="s">
        <v>2861</v>
      </c>
      <c r="V199" s="154">
        <v>31614</v>
      </c>
      <c r="W199" s="162" t="s">
        <v>2862</v>
      </c>
      <c r="X199" s="162" t="s">
        <v>178</v>
      </c>
      <c r="Y199" s="162" t="s">
        <v>162</v>
      </c>
      <c r="Z199" s="162"/>
      <c r="AA199" s="151">
        <v>15</v>
      </c>
      <c r="AB199" s="154">
        <v>43346</v>
      </c>
      <c r="AC199" s="308">
        <v>43160</v>
      </c>
      <c r="AD199" s="154"/>
      <c r="AE199" s="154" t="s">
        <v>2863</v>
      </c>
      <c r="AF199" s="154" t="s">
        <v>2316</v>
      </c>
      <c r="AG199" s="154"/>
      <c r="AH199" s="151">
        <f t="shared" si="60"/>
        <v>2</v>
      </c>
      <c r="AI199" s="154" t="s">
        <v>161</v>
      </c>
      <c r="AJ199" s="154" t="s">
        <v>160</v>
      </c>
      <c r="AK199" s="154"/>
      <c r="AL199" s="154" t="s">
        <v>162</v>
      </c>
      <c r="AM199" s="154" t="s">
        <v>162</v>
      </c>
      <c r="AN199" s="154"/>
      <c r="AO199" s="154" t="s">
        <v>181</v>
      </c>
      <c r="AP199" s="154" t="s">
        <v>2864</v>
      </c>
      <c r="AQ199" s="154" t="s">
        <v>2865</v>
      </c>
      <c r="AR199" s="154"/>
      <c r="AS199" s="154"/>
      <c r="AT199" s="459" t="s">
        <v>203</v>
      </c>
      <c r="AU199" s="151" t="s">
        <v>2866</v>
      </c>
      <c r="AV199" s="154"/>
      <c r="AW199" s="156">
        <v>43164</v>
      </c>
      <c r="AX199" s="156">
        <v>43409</v>
      </c>
      <c r="AY199" s="156" t="s">
        <v>149</v>
      </c>
      <c r="AZ199" s="156">
        <v>43607</v>
      </c>
      <c r="BA199" s="156">
        <v>43941</v>
      </c>
      <c r="BB199" s="156"/>
      <c r="BC199" s="157" t="s">
        <v>2867</v>
      </c>
      <c r="BD199" s="156">
        <v>44207</v>
      </c>
      <c r="BE199" s="156" t="s">
        <v>149</v>
      </c>
      <c r="BF199" s="156">
        <v>44410</v>
      </c>
      <c r="BG199" s="156" t="s">
        <v>149</v>
      </c>
      <c r="BH199" s="154"/>
      <c r="BI199" s="154"/>
      <c r="BJ199" s="154"/>
      <c r="BK199" s="158">
        <v>45701</v>
      </c>
      <c r="BL199" s="151" t="s">
        <v>17</v>
      </c>
      <c r="BM199" s="258"/>
      <c r="BN199" s="258"/>
      <c r="BO199" s="151" t="s">
        <v>2868</v>
      </c>
      <c r="BP199" s="151">
        <v>1</v>
      </c>
      <c r="BQ199" s="151">
        <v>8</v>
      </c>
      <c r="BR199" s="151">
        <v>0</v>
      </c>
      <c r="BS199" s="151"/>
      <c r="BT199" s="151"/>
      <c r="BU199" s="151"/>
      <c r="BV199" s="151"/>
      <c r="BW199" s="151" t="s">
        <v>162</v>
      </c>
      <c r="BX199" s="151" t="s">
        <v>162</v>
      </c>
      <c r="BY199" s="151" t="s">
        <v>2869</v>
      </c>
      <c r="BZ199" s="159"/>
      <c r="CA199" s="159"/>
      <c r="CB199" s="151"/>
      <c r="CC199" s="151" t="s">
        <v>162</v>
      </c>
      <c r="CD199" s="151"/>
      <c r="CE199" s="151"/>
      <c r="CF199" s="410">
        <v>1</v>
      </c>
      <c r="CG199" s="151"/>
      <c r="CH199" s="151"/>
      <c r="CI199" s="151" t="s">
        <v>814</v>
      </c>
      <c r="CJ199"/>
    </row>
    <row r="200" spans="1:88" s="53" customFormat="1" ht="25.5" hidden="1" customHeight="1" x14ac:dyDescent="0.35">
      <c r="A200" s="151">
        <v>200</v>
      </c>
      <c r="B200" s="151" t="s">
        <v>2870</v>
      </c>
      <c r="C200" s="151" t="s">
        <v>2871</v>
      </c>
      <c r="D200" s="151" t="s">
        <v>2872</v>
      </c>
      <c r="E200" s="151" t="s">
        <v>2873</v>
      </c>
      <c r="F200" s="151" t="s">
        <v>25</v>
      </c>
      <c r="G200" s="151">
        <v>8</v>
      </c>
      <c r="H200" s="151" t="s">
        <v>49</v>
      </c>
      <c r="I200" s="151" t="s">
        <v>35</v>
      </c>
      <c r="J200" s="151" t="s">
        <v>2874</v>
      </c>
      <c r="K200" s="151" t="s">
        <v>2875</v>
      </c>
      <c r="L200" s="151" t="s">
        <v>40</v>
      </c>
      <c r="M200" s="151" t="s">
        <v>162</v>
      </c>
      <c r="N200" s="151">
        <v>10104312016</v>
      </c>
      <c r="O200" s="151"/>
      <c r="P200" s="151" t="s">
        <v>150</v>
      </c>
      <c r="Q200" s="151"/>
      <c r="R200" s="151" t="s">
        <v>2876</v>
      </c>
      <c r="S200" s="160" t="s">
        <v>2877</v>
      </c>
      <c r="T200" s="376" t="s">
        <v>2878</v>
      </c>
      <c r="U200" s="154"/>
      <c r="V200" s="154">
        <v>31356</v>
      </c>
      <c r="W200" s="162" t="s">
        <v>2879</v>
      </c>
      <c r="X200" s="162" t="s">
        <v>178</v>
      </c>
      <c r="Y200" s="162"/>
      <c r="Z200" s="162"/>
      <c r="AA200" s="151">
        <v>41</v>
      </c>
      <c r="AB200" s="154">
        <v>42594</v>
      </c>
      <c r="AC200" s="308">
        <v>43160</v>
      </c>
      <c r="AD200" s="154"/>
      <c r="AE200" s="154" t="s">
        <v>2880</v>
      </c>
      <c r="AF200" s="154" t="s">
        <v>2881</v>
      </c>
      <c r="AG200" s="154"/>
      <c r="AH200" s="151">
        <f t="shared" si="60"/>
        <v>2</v>
      </c>
      <c r="AI200" s="154" t="s">
        <v>161</v>
      </c>
      <c r="AJ200" s="154" t="s">
        <v>161</v>
      </c>
      <c r="AK200" s="154"/>
      <c r="AL200" s="154" t="s">
        <v>162</v>
      </c>
      <c r="AM200" s="154"/>
      <c r="AN200" s="154"/>
      <c r="AO200" s="154" t="s">
        <v>163</v>
      </c>
      <c r="AP200" s="154" t="s">
        <v>180</v>
      </c>
      <c r="AQ200" s="154" t="s">
        <v>180</v>
      </c>
      <c r="AR200" s="154"/>
      <c r="AS200" s="154"/>
      <c r="AT200" s="459" t="s">
        <v>203</v>
      </c>
      <c r="AU200" s="151" t="s">
        <v>2882</v>
      </c>
      <c r="AV200" s="154"/>
      <c r="AW200" s="156">
        <v>43164</v>
      </c>
      <c r="AX200" s="156">
        <v>43409</v>
      </c>
      <c r="AY200" s="156" t="s">
        <v>149</v>
      </c>
      <c r="AZ200" s="156">
        <v>43714</v>
      </c>
      <c r="BA200" s="156">
        <v>43927</v>
      </c>
      <c r="BB200" s="156"/>
      <c r="BC200" s="157" t="s">
        <v>2883</v>
      </c>
      <c r="BD200" s="156">
        <v>44207</v>
      </c>
      <c r="BE200" s="156" t="s">
        <v>149</v>
      </c>
      <c r="BF200" s="156">
        <v>44410</v>
      </c>
      <c r="BG200" s="156" t="s">
        <v>149</v>
      </c>
      <c r="BH200" s="154"/>
      <c r="BI200" s="154"/>
      <c r="BJ200" s="154"/>
      <c r="BK200" s="158"/>
      <c r="BL200" s="151" t="s">
        <v>18</v>
      </c>
      <c r="BM200" s="258"/>
      <c r="BN200" s="258"/>
      <c r="BO200" s="151"/>
      <c r="BP200" s="151">
        <v>3</v>
      </c>
      <c r="BQ200" s="151"/>
      <c r="BR200" s="151"/>
      <c r="BS200" s="151"/>
      <c r="BT200" s="151"/>
      <c r="BU200" s="151"/>
      <c r="BV200" s="151"/>
      <c r="BW200" s="151" t="s">
        <v>162</v>
      </c>
      <c r="BX200" s="151"/>
      <c r="BY200" s="151"/>
      <c r="BZ200" s="159"/>
      <c r="CA200" s="159"/>
      <c r="CB200" s="151"/>
      <c r="CC200" s="151"/>
      <c r="CD200" s="151"/>
      <c r="CE200" s="151"/>
      <c r="CF200" s="410"/>
      <c r="CG200" s="151"/>
      <c r="CH200" s="151"/>
      <c r="CI200" s="151" t="s">
        <v>814</v>
      </c>
      <c r="CJ200"/>
    </row>
    <row r="201" spans="1:88" s="53" customFormat="1" ht="25" hidden="1" customHeight="1" x14ac:dyDescent="0.35">
      <c r="A201" s="102">
        <v>201</v>
      </c>
      <c r="B201" s="102" t="s">
        <v>2884</v>
      </c>
      <c r="C201" s="102" t="s">
        <v>2885</v>
      </c>
      <c r="D201" s="102" t="s">
        <v>2886</v>
      </c>
      <c r="E201" s="102" t="s">
        <v>2887</v>
      </c>
      <c r="F201" s="102" t="s">
        <v>24</v>
      </c>
      <c r="G201" s="102">
        <v>9</v>
      </c>
      <c r="H201" s="102" t="s">
        <v>50</v>
      </c>
      <c r="I201" s="102" t="s">
        <v>44</v>
      </c>
      <c r="J201" s="102" t="s">
        <v>2888</v>
      </c>
      <c r="K201" s="102" t="s">
        <v>2889</v>
      </c>
      <c r="L201" s="102" t="s">
        <v>42</v>
      </c>
      <c r="M201" s="102" t="s">
        <v>149</v>
      </c>
      <c r="N201" s="102"/>
      <c r="O201" s="102" t="s">
        <v>150</v>
      </c>
      <c r="P201" s="102" t="s">
        <v>150</v>
      </c>
      <c r="Q201" s="102"/>
      <c r="R201" s="102" t="s">
        <v>2890</v>
      </c>
      <c r="S201" s="102" t="s">
        <v>2891</v>
      </c>
      <c r="T201" s="211" t="s">
        <v>2892</v>
      </c>
      <c r="U201" s="103"/>
      <c r="V201" s="103">
        <v>31152</v>
      </c>
      <c r="W201" s="111" t="s">
        <v>2893</v>
      </c>
      <c r="X201" s="111" t="s">
        <v>2894</v>
      </c>
      <c r="Y201" s="111"/>
      <c r="Z201" s="111"/>
      <c r="AA201" s="102">
        <v>14</v>
      </c>
      <c r="AB201" s="103">
        <v>43709</v>
      </c>
      <c r="AC201" s="304">
        <v>43525</v>
      </c>
      <c r="AD201" s="103"/>
      <c r="AE201" s="103" t="s">
        <v>2895</v>
      </c>
      <c r="AF201" s="103" t="s">
        <v>2896</v>
      </c>
      <c r="AG201" s="103"/>
      <c r="AH201" s="102">
        <f>COUNTA(AE201:AG201)</f>
        <v>2</v>
      </c>
      <c r="AI201" s="103" t="s">
        <v>160</v>
      </c>
      <c r="AJ201" s="103" t="s">
        <v>160</v>
      </c>
      <c r="AK201" s="103"/>
      <c r="AL201" s="103" t="s">
        <v>162</v>
      </c>
      <c r="AM201" s="103" t="s">
        <v>149</v>
      </c>
      <c r="AN201" s="103"/>
      <c r="AO201" s="103" t="s">
        <v>181</v>
      </c>
      <c r="AP201" s="103" t="s">
        <v>2897</v>
      </c>
      <c r="AQ201" s="103" t="s">
        <v>2898</v>
      </c>
      <c r="AR201" s="103" t="s">
        <v>149</v>
      </c>
      <c r="AS201" s="103"/>
      <c r="AT201" s="438" t="s">
        <v>297</v>
      </c>
      <c r="AU201" s="102" t="s">
        <v>2899</v>
      </c>
      <c r="AV201" s="103"/>
      <c r="AW201" s="105">
        <v>43528</v>
      </c>
      <c r="AX201" s="105">
        <v>43770</v>
      </c>
      <c r="AY201" s="105" t="s">
        <v>149</v>
      </c>
      <c r="AZ201" s="105">
        <v>43815</v>
      </c>
      <c r="BA201" s="105">
        <v>43808</v>
      </c>
      <c r="BB201" s="105"/>
      <c r="BC201" s="106" t="s">
        <v>2900</v>
      </c>
      <c r="BD201" s="105">
        <v>44470</v>
      </c>
      <c r="BE201" s="105" t="s">
        <v>149</v>
      </c>
      <c r="BF201" s="105">
        <v>44732</v>
      </c>
      <c r="BG201" s="105" t="s">
        <v>149</v>
      </c>
      <c r="BH201" s="103">
        <v>45197</v>
      </c>
      <c r="BI201" s="103"/>
      <c r="BJ201" s="103"/>
      <c r="BK201" s="107">
        <v>45337</v>
      </c>
      <c r="BL201" s="102" t="s">
        <v>17</v>
      </c>
      <c r="BM201" s="102">
        <f>DATEDIF(AW201,BK201, "M")+1</f>
        <v>60</v>
      </c>
      <c r="BN201" s="287">
        <f t="shared" ref="BN201:BN203" si="61">DATEDIF(AX201,BK201, "M")+1</f>
        <v>52</v>
      </c>
      <c r="BO201" s="102"/>
      <c r="BP201" s="102">
        <v>0</v>
      </c>
      <c r="BQ201" s="102">
        <v>5</v>
      </c>
      <c r="BR201" s="102"/>
      <c r="BS201" s="102"/>
      <c r="BT201" s="102"/>
      <c r="BU201" s="102"/>
      <c r="BV201" s="102"/>
      <c r="BW201" s="102" t="s">
        <v>162</v>
      </c>
      <c r="BX201" s="102"/>
      <c r="BY201" s="102"/>
      <c r="BZ201" s="109"/>
      <c r="CA201" s="109"/>
      <c r="CB201" s="102"/>
      <c r="CC201" s="102"/>
      <c r="CD201" s="102"/>
      <c r="CE201" s="102"/>
      <c r="CF201" s="406">
        <v>2</v>
      </c>
      <c r="CG201" s="102"/>
      <c r="CH201" s="102"/>
      <c r="CI201" s="102" t="s">
        <v>1829</v>
      </c>
      <c r="CJ201"/>
    </row>
    <row r="202" spans="1:88" s="53" customFormat="1" ht="25" hidden="1" customHeight="1" x14ac:dyDescent="0.35">
      <c r="A202" s="102">
        <v>202</v>
      </c>
      <c r="B202" s="102" t="s">
        <v>2901</v>
      </c>
      <c r="C202" s="102" t="s">
        <v>2902</v>
      </c>
      <c r="D202" s="102" t="s">
        <v>2903</v>
      </c>
      <c r="E202" s="102" t="s">
        <v>2904</v>
      </c>
      <c r="F202" s="102" t="s">
        <v>24</v>
      </c>
      <c r="G202" s="102">
        <v>9</v>
      </c>
      <c r="H202" s="102" t="s">
        <v>51</v>
      </c>
      <c r="I202" s="102" t="s">
        <v>37</v>
      </c>
      <c r="J202" s="102" t="s">
        <v>606</v>
      </c>
      <c r="K202" s="102" t="s">
        <v>606</v>
      </c>
      <c r="L202" s="102" t="s">
        <v>43</v>
      </c>
      <c r="M202" s="102" t="s">
        <v>162</v>
      </c>
      <c r="N202" s="212">
        <v>1507128</v>
      </c>
      <c r="O202" s="212" t="s">
        <v>150</v>
      </c>
      <c r="P202" s="102" t="s">
        <v>150</v>
      </c>
      <c r="Q202" s="102"/>
      <c r="R202" s="102" t="s">
        <v>2905</v>
      </c>
      <c r="S202" s="102" t="s">
        <v>2906</v>
      </c>
      <c r="T202" s="211" t="s">
        <v>2907</v>
      </c>
      <c r="U202" s="103" t="s">
        <v>2908</v>
      </c>
      <c r="V202" s="103">
        <v>28764</v>
      </c>
      <c r="W202" s="111" t="s">
        <v>2909</v>
      </c>
      <c r="X202" s="111" t="s">
        <v>178</v>
      </c>
      <c r="Y202" s="111" t="s">
        <v>162</v>
      </c>
      <c r="Z202" s="111"/>
      <c r="AA202" s="102">
        <v>21</v>
      </c>
      <c r="AB202" s="103">
        <v>43837</v>
      </c>
      <c r="AC202" s="304">
        <v>43525</v>
      </c>
      <c r="AD202" s="103"/>
      <c r="AE202" s="103" t="s">
        <v>2910</v>
      </c>
      <c r="AF202" s="103"/>
      <c r="AG202" s="103"/>
      <c r="AH202" s="102">
        <f t="shared" ref="AH202:AH224" si="62">COUNTA(AE202:AG202)</f>
        <v>1</v>
      </c>
      <c r="AI202" s="103" t="s">
        <v>2911</v>
      </c>
      <c r="AJ202" s="103"/>
      <c r="AK202" s="103"/>
      <c r="AL202" s="103" t="s">
        <v>149</v>
      </c>
      <c r="AM202" s="103"/>
      <c r="AN202" s="103"/>
      <c r="AO202" s="103" t="s">
        <v>181</v>
      </c>
      <c r="AP202" s="103" t="s">
        <v>2208</v>
      </c>
      <c r="AQ202" s="103" t="s">
        <v>2912</v>
      </c>
      <c r="AR202" s="103"/>
      <c r="AS202" s="103"/>
      <c r="AT202" s="438" t="s">
        <v>284</v>
      </c>
      <c r="AU202" s="102" t="s">
        <v>2913</v>
      </c>
      <c r="AV202" s="103"/>
      <c r="AW202" s="105">
        <v>43528</v>
      </c>
      <c r="AX202" s="105">
        <v>43770</v>
      </c>
      <c r="AY202" s="105" t="s">
        <v>149</v>
      </c>
      <c r="AZ202" s="105">
        <v>44057</v>
      </c>
      <c r="BA202" s="105">
        <v>44319</v>
      </c>
      <c r="BB202" s="105"/>
      <c r="BC202" s="106" t="s">
        <v>2914</v>
      </c>
      <c r="BD202" s="105">
        <v>44470</v>
      </c>
      <c r="BE202" s="105" t="s">
        <v>149</v>
      </c>
      <c r="BF202" s="105">
        <v>44732</v>
      </c>
      <c r="BG202" s="105" t="s">
        <v>149</v>
      </c>
      <c r="BH202" s="103"/>
      <c r="BI202" s="103"/>
      <c r="BJ202" s="103"/>
      <c r="BK202" s="107">
        <v>45202</v>
      </c>
      <c r="BL202" s="102" t="s">
        <v>17</v>
      </c>
      <c r="BM202" s="102">
        <f>DATEDIF(AW202,BK202, "M")+1</f>
        <v>55</v>
      </c>
      <c r="BN202" s="287">
        <f t="shared" si="61"/>
        <v>48</v>
      </c>
      <c r="BO202" s="287" t="s">
        <v>2915</v>
      </c>
      <c r="BP202" s="102">
        <v>7</v>
      </c>
      <c r="BQ202" s="102">
        <v>8</v>
      </c>
      <c r="BR202" s="102"/>
      <c r="BS202" s="102"/>
      <c r="BT202" s="102"/>
      <c r="BU202" s="102"/>
      <c r="BV202" s="102"/>
      <c r="BW202" s="102" t="s">
        <v>162</v>
      </c>
      <c r="BX202" s="102"/>
      <c r="BY202" s="102"/>
      <c r="BZ202" s="109"/>
      <c r="CA202" s="109"/>
      <c r="CB202" s="102"/>
      <c r="CC202" s="102" t="s">
        <v>162</v>
      </c>
      <c r="CD202" s="102"/>
      <c r="CE202" s="102"/>
      <c r="CF202" s="406">
        <v>3</v>
      </c>
      <c r="CG202" s="102"/>
      <c r="CH202" s="102"/>
      <c r="CI202" s="102" t="s">
        <v>1829</v>
      </c>
      <c r="CJ202"/>
    </row>
    <row r="203" spans="1:88" s="53" customFormat="1" ht="25" hidden="1" customHeight="1" x14ac:dyDescent="0.35">
      <c r="A203" s="102">
        <v>203</v>
      </c>
      <c r="B203" s="102" t="s">
        <v>2916</v>
      </c>
      <c r="C203" s="102" t="s">
        <v>2917</v>
      </c>
      <c r="D203" s="102" t="s">
        <v>2918</v>
      </c>
      <c r="E203" s="102" t="s">
        <v>2919</v>
      </c>
      <c r="F203" s="102" t="s">
        <v>25</v>
      </c>
      <c r="G203" s="102">
        <v>9</v>
      </c>
      <c r="H203" s="102" t="s">
        <v>55</v>
      </c>
      <c r="I203" s="102" t="s">
        <v>43</v>
      </c>
      <c r="J203" s="102" t="s">
        <v>2920</v>
      </c>
      <c r="K203" s="102" t="s">
        <v>2920</v>
      </c>
      <c r="L203" s="102" t="s">
        <v>43</v>
      </c>
      <c r="M203" s="102" t="s">
        <v>149</v>
      </c>
      <c r="N203" s="102">
        <v>161842</v>
      </c>
      <c r="O203" s="102" t="s">
        <v>321</v>
      </c>
      <c r="P203" s="102" t="s">
        <v>321</v>
      </c>
      <c r="Q203" s="102"/>
      <c r="R203" s="102" t="s">
        <v>2921</v>
      </c>
      <c r="S203" s="102" t="s">
        <v>2922</v>
      </c>
      <c r="T203" s="211" t="s">
        <v>2923</v>
      </c>
      <c r="U203" s="103"/>
      <c r="V203" s="103">
        <v>33162</v>
      </c>
      <c r="W203" s="111" t="s">
        <v>2924</v>
      </c>
      <c r="X203" s="111" t="s">
        <v>2894</v>
      </c>
      <c r="Y203" s="111"/>
      <c r="Z203" s="111"/>
      <c r="AA203" s="102">
        <v>33</v>
      </c>
      <c r="AB203" s="103">
        <v>43242</v>
      </c>
      <c r="AC203" s="304">
        <v>43525</v>
      </c>
      <c r="AD203" s="103"/>
      <c r="AE203" s="103" t="s">
        <v>2925</v>
      </c>
      <c r="AF203" s="103"/>
      <c r="AG203" s="103"/>
      <c r="AH203" s="102">
        <f t="shared" si="62"/>
        <v>1</v>
      </c>
      <c r="AI203" s="103" t="s">
        <v>160</v>
      </c>
      <c r="AJ203" s="103"/>
      <c r="AK203" s="103"/>
      <c r="AL203" s="103" t="s">
        <v>149</v>
      </c>
      <c r="AM203" s="103"/>
      <c r="AN203" s="103"/>
      <c r="AO203" s="103" t="s">
        <v>163</v>
      </c>
      <c r="AP203" s="103"/>
      <c r="AQ203" s="103" t="s">
        <v>164</v>
      </c>
      <c r="AR203" s="103"/>
      <c r="AS203" s="103"/>
      <c r="AT203" s="438" t="s">
        <v>371</v>
      </c>
      <c r="AU203" s="102" t="s">
        <v>2926</v>
      </c>
      <c r="AV203" s="103"/>
      <c r="AW203" s="105">
        <v>43528</v>
      </c>
      <c r="AX203" s="105">
        <v>43770</v>
      </c>
      <c r="AY203" s="105" t="s">
        <v>149</v>
      </c>
      <c r="AZ203" s="105">
        <v>43775</v>
      </c>
      <c r="BA203" s="105">
        <v>43693</v>
      </c>
      <c r="BB203" s="105"/>
      <c r="BC203" s="106" t="s">
        <v>2927</v>
      </c>
      <c r="BD203" s="105">
        <v>44470</v>
      </c>
      <c r="BE203" s="105" t="s">
        <v>149</v>
      </c>
      <c r="BF203" s="105">
        <v>45110</v>
      </c>
      <c r="BG203" s="105" t="s">
        <v>162</v>
      </c>
      <c r="BH203" s="103">
        <v>44678</v>
      </c>
      <c r="BI203" s="103"/>
      <c r="BJ203" s="103"/>
      <c r="BK203" s="107">
        <v>44851</v>
      </c>
      <c r="BL203" s="102" t="s">
        <v>17</v>
      </c>
      <c r="BM203" s="102">
        <f>DATEDIF(AW203,BK203, "M")+1</f>
        <v>44</v>
      </c>
      <c r="BN203" s="287">
        <f t="shared" si="61"/>
        <v>36</v>
      </c>
      <c r="BO203" s="287" t="s">
        <v>2928</v>
      </c>
      <c r="BP203" s="102">
        <v>0</v>
      </c>
      <c r="BQ203" s="102">
        <v>5</v>
      </c>
      <c r="BR203" s="102"/>
      <c r="BS203" s="102"/>
      <c r="BT203" s="102"/>
      <c r="BU203" s="102"/>
      <c r="BV203" s="102"/>
      <c r="BW203" s="102" t="s">
        <v>162</v>
      </c>
      <c r="BX203" s="102"/>
      <c r="BY203" s="102"/>
      <c r="BZ203" s="109"/>
      <c r="CA203" s="109"/>
      <c r="CB203" s="102"/>
      <c r="CC203" s="102"/>
      <c r="CD203" s="102"/>
      <c r="CE203" s="102"/>
      <c r="CF203" s="406">
        <v>0</v>
      </c>
      <c r="CG203" s="102"/>
      <c r="CH203" s="102"/>
      <c r="CI203" s="102" t="s">
        <v>1829</v>
      </c>
      <c r="CJ203"/>
    </row>
    <row r="204" spans="1:88" s="53" customFormat="1" ht="25" hidden="1" customHeight="1" x14ac:dyDescent="0.35">
      <c r="A204" s="102">
        <v>204</v>
      </c>
      <c r="B204" s="102" t="s">
        <v>2929</v>
      </c>
      <c r="C204" s="102" t="s">
        <v>2930</v>
      </c>
      <c r="D204" s="102"/>
      <c r="E204" s="102" t="s">
        <v>2931</v>
      </c>
      <c r="F204" s="102" t="s">
        <v>24</v>
      </c>
      <c r="G204" s="102">
        <v>9</v>
      </c>
      <c r="H204" s="102" t="s">
        <v>52</v>
      </c>
      <c r="I204" s="102" t="s">
        <v>41</v>
      </c>
      <c r="J204" s="102" t="s">
        <v>2932</v>
      </c>
      <c r="K204" s="102" t="s">
        <v>2932</v>
      </c>
      <c r="L204" s="102" t="s">
        <v>41</v>
      </c>
      <c r="M204" s="102" t="s">
        <v>149</v>
      </c>
      <c r="N204" s="102" t="s">
        <v>21</v>
      </c>
      <c r="O204" s="102" t="s">
        <v>150</v>
      </c>
      <c r="P204" s="102" t="s">
        <v>150</v>
      </c>
      <c r="Q204" s="102"/>
      <c r="R204" s="102" t="s">
        <v>2933</v>
      </c>
      <c r="S204" s="102" t="s">
        <v>2934</v>
      </c>
      <c r="T204" s="211" t="s">
        <v>2935</v>
      </c>
      <c r="U204" s="103" t="s">
        <v>2936</v>
      </c>
      <c r="V204" s="103">
        <v>29580</v>
      </c>
      <c r="W204" s="111" t="s">
        <v>2937</v>
      </c>
      <c r="X204" s="111" t="s">
        <v>2385</v>
      </c>
      <c r="Y204" s="111" t="s">
        <v>162</v>
      </c>
      <c r="Z204" s="111"/>
      <c r="AA204" s="102">
        <v>21</v>
      </c>
      <c r="AB204" s="103">
        <v>43709</v>
      </c>
      <c r="AC204" s="304">
        <v>43525</v>
      </c>
      <c r="AD204" s="103"/>
      <c r="AE204" s="103" t="s">
        <v>2938</v>
      </c>
      <c r="AF204" s="103"/>
      <c r="AG204" s="103"/>
      <c r="AH204" s="102">
        <f t="shared" si="62"/>
        <v>1</v>
      </c>
      <c r="AI204" s="103" t="s">
        <v>2939</v>
      </c>
      <c r="AJ204" s="103"/>
      <c r="AK204" s="103"/>
      <c r="AL204" s="103" t="s">
        <v>149</v>
      </c>
      <c r="AM204" s="103"/>
      <c r="AN204" s="103"/>
      <c r="AO204" s="103" t="s">
        <v>163</v>
      </c>
      <c r="AP204" s="103" t="s">
        <v>202</v>
      </c>
      <c r="AQ204" s="103" t="s">
        <v>202</v>
      </c>
      <c r="AR204" s="103" t="s">
        <v>162</v>
      </c>
      <c r="AS204" s="110" t="s">
        <v>2940</v>
      </c>
      <c r="AT204" s="438" t="s">
        <v>218</v>
      </c>
      <c r="AU204" s="102" t="s">
        <v>2941</v>
      </c>
      <c r="AV204" s="103"/>
      <c r="AW204" s="105">
        <v>43528</v>
      </c>
      <c r="AX204" s="105">
        <v>43770</v>
      </c>
      <c r="AY204" s="105" t="s">
        <v>149</v>
      </c>
      <c r="AZ204" s="105">
        <v>44266</v>
      </c>
      <c r="BA204" s="105">
        <v>44270</v>
      </c>
      <c r="BB204" s="105"/>
      <c r="BC204" s="106" t="s">
        <v>2942</v>
      </c>
      <c r="BD204" s="105">
        <v>44470</v>
      </c>
      <c r="BE204" s="105" t="s">
        <v>149</v>
      </c>
      <c r="BF204" s="105">
        <v>44732</v>
      </c>
      <c r="BG204" s="105" t="s">
        <v>149</v>
      </c>
      <c r="BH204" s="103"/>
      <c r="BI204" s="103"/>
      <c r="BJ204" s="103"/>
      <c r="BK204" s="107"/>
      <c r="BL204" s="102" t="s">
        <v>18</v>
      </c>
      <c r="BM204" s="102"/>
      <c r="BN204" s="287"/>
      <c r="BO204" s="287"/>
      <c r="BP204" s="102"/>
      <c r="BQ204" s="102"/>
      <c r="BR204" s="102"/>
      <c r="BS204" s="102"/>
      <c r="BT204" s="102"/>
      <c r="BU204" s="102"/>
      <c r="BV204" s="102"/>
      <c r="BW204" s="102" t="s">
        <v>162</v>
      </c>
      <c r="BX204" s="102"/>
      <c r="BY204" s="102"/>
      <c r="BZ204" s="109"/>
      <c r="CA204" s="109"/>
      <c r="CB204" s="102"/>
      <c r="CC204" s="102"/>
      <c r="CD204" s="102"/>
      <c r="CE204" s="102"/>
      <c r="CF204" s="406">
        <v>2</v>
      </c>
      <c r="CG204" s="102"/>
      <c r="CH204" s="102"/>
      <c r="CI204" s="102" t="s">
        <v>1829</v>
      </c>
      <c r="CJ204"/>
    </row>
    <row r="205" spans="1:88" s="53" customFormat="1" ht="25" hidden="1" customHeight="1" x14ac:dyDescent="0.35">
      <c r="A205" s="102">
        <v>205</v>
      </c>
      <c r="B205" s="102" t="s">
        <v>2943</v>
      </c>
      <c r="C205" s="102" t="s">
        <v>2944</v>
      </c>
      <c r="D205" s="102"/>
      <c r="E205" s="102" t="s">
        <v>2945</v>
      </c>
      <c r="F205" s="102" t="s">
        <v>25</v>
      </c>
      <c r="G205" s="102">
        <v>9</v>
      </c>
      <c r="H205" s="102" t="s">
        <v>52</v>
      </c>
      <c r="I205" s="102" t="s">
        <v>41</v>
      </c>
      <c r="J205" s="102" t="s">
        <v>1429</v>
      </c>
      <c r="K205" s="102" t="s">
        <v>2020</v>
      </c>
      <c r="L205" s="102" t="s">
        <v>43</v>
      </c>
      <c r="M205" s="102" t="s">
        <v>162</v>
      </c>
      <c r="N205" s="102">
        <v>2394319</v>
      </c>
      <c r="O205" s="102" t="s">
        <v>150</v>
      </c>
      <c r="P205" s="102" t="s">
        <v>150</v>
      </c>
      <c r="Q205" s="102"/>
      <c r="R205" s="102" t="s">
        <v>2946</v>
      </c>
      <c r="S205" s="102" t="s">
        <v>2947</v>
      </c>
      <c r="T205" s="211" t="s">
        <v>2948</v>
      </c>
      <c r="U205" s="103" t="s">
        <v>2949</v>
      </c>
      <c r="V205" s="103">
        <v>27760</v>
      </c>
      <c r="W205" s="111" t="s">
        <v>2950</v>
      </c>
      <c r="X205" s="111" t="s">
        <v>2385</v>
      </c>
      <c r="Y205" s="111" t="s">
        <v>149</v>
      </c>
      <c r="Z205" s="111"/>
      <c r="AA205" s="102">
        <v>8</v>
      </c>
      <c r="AB205" s="103">
        <v>43840</v>
      </c>
      <c r="AC205" s="304">
        <v>43525</v>
      </c>
      <c r="AD205" s="103"/>
      <c r="AE205" s="103" t="s">
        <v>2951</v>
      </c>
      <c r="AF205" s="103"/>
      <c r="AG205" s="103"/>
      <c r="AH205" s="102">
        <f t="shared" si="62"/>
        <v>1</v>
      </c>
      <c r="AI205" s="103" t="s">
        <v>161</v>
      </c>
      <c r="AJ205" s="103"/>
      <c r="AK205" s="103"/>
      <c r="AL205" s="103" t="s">
        <v>149</v>
      </c>
      <c r="AM205" s="103"/>
      <c r="AN205" s="103"/>
      <c r="AO205" s="103" t="s">
        <v>163</v>
      </c>
      <c r="AP205" s="103" t="s">
        <v>202</v>
      </c>
      <c r="AQ205" s="103" t="s">
        <v>202</v>
      </c>
      <c r="AR205" s="103" t="s">
        <v>162</v>
      </c>
      <c r="AS205" s="103"/>
      <c r="AT205" s="438" t="s">
        <v>218</v>
      </c>
      <c r="AU205" s="102" t="s">
        <v>2952</v>
      </c>
      <c r="AV205" s="103"/>
      <c r="AW205" s="105">
        <v>43528</v>
      </c>
      <c r="AX205" s="105">
        <v>43770</v>
      </c>
      <c r="AY205" s="105" t="s">
        <v>149</v>
      </c>
      <c r="AZ205" s="105">
        <v>44166</v>
      </c>
      <c r="BA205" s="105">
        <v>44228</v>
      </c>
      <c r="BB205" s="105"/>
      <c r="BC205" s="106" t="s">
        <v>2953</v>
      </c>
      <c r="BD205" s="105">
        <v>44470</v>
      </c>
      <c r="BE205" s="105" t="s">
        <v>149</v>
      </c>
      <c r="BF205" s="105">
        <v>44732</v>
      </c>
      <c r="BG205" s="105" t="s">
        <v>149</v>
      </c>
      <c r="BH205" s="103">
        <v>44986</v>
      </c>
      <c r="BI205" s="103"/>
      <c r="BJ205" s="103"/>
      <c r="BK205" s="107">
        <v>45240</v>
      </c>
      <c r="BL205" s="102" t="s">
        <v>17</v>
      </c>
      <c r="BM205" s="102">
        <f>DATEDIF(AW205,BK205, "M")+1</f>
        <v>57</v>
      </c>
      <c r="BN205" s="287">
        <f>DATEDIF(AX205,BK205, "M")+1</f>
        <v>49</v>
      </c>
      <c r="BO205" s="287" t="s">
        <v>2954</v>
      </c>
      <c r="BP205" s="102">
        <v>1</v>
      </c>
      <c r="BQ205" s="102">
        <v>1</v>
      </c>
      <c r="BR205" s="102"/>
      <c r="BS205" s="102"/>
      <c r="BT205" s="102"/>
      <c r="BU205" s="102"/>
      <c r="BV205" s="102"/>
      <c r="BW205" s="102" t="s">
        <v>162</v>
      </c>
      <c r="BX205" s="102"/>
      <c r="BY205" s="102"/>
      <c r="BZ205" s="109"/>
      <c r="CA205" s="109"/>
      <c r="CB205" s="102"/>
      <c r="CC205" s="102"/>
      <c r="CD205" s="102"/>
      <c r="CE205" s="102"/>
      <c r="CF205" s="406">
        <v>3</v>
      </c>
      <c r="CG205" s="102"/>
      <c r="CH205" s="102"/>
      <c r="CI205" s="102" t="s">
        <v>1829</v>
      </c>
      <c r="CJ205"/>
    </row>
    <row r="206" spans="1:88" s="53" customFormat="1" ht="25" customHeight="1" x14ac:dyDescent="0.35">
      <c r="A206" s="102">
        <v>206</v>
      </c>
      <c r="B206" s="102" t="s">
        <v>2955</v>
      </c>
      <c r="C206" s="102" t="s">
        <v>2956</v>
      </c>
      <c r="D206" s="102" t="s">
        <v>2957</v>
      </c>
      <c r="E206" s="102" t="s">
        <v>2958</v>
      </c>
      <c r="F206" s="102" t="s">
        <v>25</v>
      </c>
      <c r="G206" s="102">
        <v>9</v>
      </c>
      <c r="H206" s="102" t="s">
        <v>49</v>
      </c>
      <c r="I206" s="102" t="s">
        <v>40</v>
      </c>
      <c r="J206" s="102" t="s">
        <v>2959</v>
      </c>
      <c r="K206" s="102" t="s">
        <v>2960</v>
      </c>
      <c r="L206" s="102" t="s">
        <v>40</v>
      </c>
      <c r="M206" s="102" t="s">
        <v>149</v>
      </c>
      <c r="N206" s="102" t="s">
        <v>2961</v>
      </c>
      <c r="O206" s="102" t="s">
        <v>321</v>
      </c>
      <c r="P206" s="102" t="s">
        <v>321</v>
      </c>
      <c r="Q206" s="102"/>
      <c r="R206" s="102" t="s">
        <v>2962</v>
      </c>
      <c r="S206" s="102" t="s">
        <v>2963</v>
      </c>
      <c r="T206" s="211" t="s">
        <v>2964</v>
      </c>
      <c r="U206" s="103" t="s">
        <v>2965</v>
      </c>
      <c r="V206" s="103">
        <v>28925</v>
      </c>
      <c r="W206" s="111" t="s">
        <v>2966</v>
      </c>
      <c r="X206" s="111" t="s">
        <v>2385</v>
      </c>
      <c r="Y206" s="111" t="s">
        <v>156</v>
      </c>
      <c r="Z206" s="111"/>
      <c r="AA206" s="102">
        <v>12</v>
      </c>
      <c r="AB206" s="103">
        <v>43442</v>
      </c>
      <c r="AC206" s="304">
        <v>43525</v>
      </c>
      <c r="AD206" s="103"/>
      <c r="AE206" s="342" t="s">
        <v>2967</v>
      </c>
      <c r="AF206" s="103" t="s">
        <v>2968</v>
      </c>
      <c r="AG206" s="342" t="s">
        <v>2969</v>
      </c>
      <c r="AH206" s="102">
        <f t="shared" si="62"/>
        <v>3</v>
      </c>
      <c r="AI206" s="103" t="s">
        <v>160</v>
      </c>
      <c r="AJ206" s="103" t="s">
        <v>160</v>
      </c>
      <c r="AK206" s="103" t="s">
        <v>201</v>
      </c>
      <c r="AL206" s="103" t="s">
        <v>149</v>
      </c>
      <c r="AM206" s="103" t="s">
        <v>162</v>
      </c>
      <c r="AN206" s="103" t="s">
        <v>162</v>
      </c>
      <c r="AO206" s="103" t="s">
        <v>201</v>
      </c>
      <c r="AP206" s="103" t="s">
        <v>2970</v>
      </c>
      <c r="AQ206" s="103" t="s">
        <v>2971</v>
      </c>
      <c r="AR206" s="103"/>
      <c r="AS206" s="110" t="s">
        <v>2972</v>
      </c>
      <c r="AT206" s="438" t="s">
        <v>419</v>
      </c>
      <c r="AU206" s="102" t="s">
        <v>2973</v>
      </c>
      <c r="AV206" s="103"/>
      <c r="AW206" s="105">
        <v>43528</v>
      </c>
      <c r="AX206" s="105">
        <v>43770</v>
      </c>
      <c r="AY206" s="105" t="s">
        <v>149</v>
      </c>
      <c r="AZ206" s="105">
        <v>43411</v>
      </c>
      <c r="BA206" s="105">
        <v>43768</v>
      </c>
      <c r="BB206" s="105"/>
      <c r="BC206" s="106" t="s">
        <v>2974</v>
      </c>
      <c r="BD206" s="105">
        <v>44470</v>
      </c>
      <c r="BE206" s="105" t="s">
        <v>149</v>
      </c>
      <c r="BF206" s="105">
        <v>44732</v>
      </c>
      <c r="BG206" s="105" t="s">
        <v>149</v>
      </c>
      <c r="BH206" s="103"/>
      <c r="BI206" s="103">
        <v>45694</v>
      </c>
      <c r="BJ206" s="103"/>
      <c r="BK206" s="107">
        <v>45702</v>
      </c>
      <c r="BL206" s="102" t="s">
        <v>17</v>
      </c>
      <c r="BM206" s="238">
        <f>DATEDIF(AW206,BK206, "M")+1</f>
        <v>72</v>
      </c>
      <c r="BN206" s="287">
        <f>DATEDIF(AX206,BK206, "M")+1</f>
        <v>64</v>
      </c>
      <c r="BO206" s="102"/>
      <c r="BP206" s="102">
        <v>3</v>
      </c>
      <c r="BQ206" s="102">
        <v>0</v>
      </c>
      <c r="BR206" s="102"/>
      <c r="BS206" s="102"/>
      <c r="BT206" s="102"/>
      <c r="BU206" s="102"/>
      <c r="BV206" s="102"/>
      <c r="BW206" s="102" t="s">
        <v>162</v>
      </c>
      <c r="BX206" s="102"/>
      <c r="BY206" s="102"/>
      <c r="BZ206" s="109">
        <v>45170</v>
      </c>
      <c r="CA206" s="109">
        <v>45473</v>
      </c>
      <c r="CB206" s="102">
        <v>10</v>
      </c>
      <c r="CC206" s="102"/>
      <c r="CD206" s="102"/>
      <c r="CE206" s="102"/>
      <c r="CF206" s="406">
        <v>1</v>
      </c>
      <c r="CG206" s="102"/>
      <c r="CH206" s="102"/>
      <c r="CI206" s="102" t="s">
        <v>1829</v>
      </c>
      <c r="CJ206"/>
    </row>
    <row r="207" spans="1:88" s="53" customFormat="1" ht="25" hidden="1" customHeight="1" x14ac:dyDescent="0.35">
      <c r="A207" s="102">
        <v>207</v>
      </c>
      <c r="B207" s="102" t="s">
        <v>2975</v>
      </c>
      <c r="C207" s="102" t="s">
        <v>2976</v>
      </c>
      <c r="D207" s="102"/>
      <c r="E207" s="102" t="s">
        <v>2213</v>
      </c>
      <c r="F207" s="102" t="s">
        <v>24</v>
      </c>
      <c r="G207" s="102">
        <v>9</v>
      </c>
      <c r="H207" s="102" t="s">
        <v>52</v>
      </c>
      <c r="I207" s="102" t="s">
        <v>41</v>
      </c>
      <c r="J207" s="102" t="s">
        <v>2147</v>
      </c>
      <c r="K207" s="102" t="s">
        <v>172</v>
      </c>
      <c r="L207" s="102" t="s">
        <v>41</v>
      </c>
      <c r="M207" s="102" t="s">
        <v>149</v>
      </c>
      <c r="N207" s="102"/>
      <c r="O207" s="102" t="s">
        <v>150</v>
      </c>
      <c r="P207" s="102" t="s">
        <v>150</v>
      </c>
      <c r="Q207" s="102"/>
      <c r="R207" s="347" t="s">
        <v>2977</v>
      </c>
      <c r="S207" s="102" t="s">
        <v>2978</v>
      </c>
      <c r="T207" s="211" t="s">
        <v>2979</v>
      </c>
      <c r="U207" s="103" t="s">
        <v>302</v>
      </c>
      <c r="V207" s="103">
        <v>30157</v>
      </c>
      <c r="W207" s="111" t="s">
        <v>2980</v>
      </c>
      <c r="X207" s="111" t="s">
        <v>178</v>
      </c>
      <c r="Y207" s="111"/>
      <c r="Z207" s="111"/>
      <c r="AA207" s="102">
        <v>6</v>
      </c>
      <c r="AB207" s="103">
        <v>43758</v>
      </c>
      <c r="AC207" s="304">
        <v>43525</v>
      </c>
      <c r="AD207" s="103"/>
      <c r="AE207" s="103" t="s">
        <v>2981</v>
      </c>
      <c r="AF207" s="103" t="s">
        <v>2982</v>
      </c>
      <c r="AG207" s="103"/>
      <c r="AH207" s="102">
        <f t="shared" si="62"/>
        <v>2</v>
      </c>
      <c r="AI207" s="103" t="s">
        <v>161</v>
      </c>
      <c r="AJ207" s="103" t="s">
        <v>201</v>
      </c>
      <c r="AK207" s="103"/>
      <c r="AL207" s="103" t="s">
        <v>149</v>
      </c>
      <c r="AM207" s="103" t="s">
        <v>162</v>
      </c>
      <c r="AN207" s="103"/>
      <c r="AO207" s="103" t="s">
        <v>163</v>
      </c>
      <c r="AP207" s="103" t="s">
        <v>164</v>
      </c>
      <c r="AQ207" s="103" t="s">
        <v>202</v>
      </c>
      <c r="AR207" s="103" t="s">
        <v>162</v>
      </c>
      <c r="AS207" s="103"/>
      <c r="AT207" s="438" t="s">
        <v>218</v>
      </c>
      <c r="AU207" s="102" t="s">
        <v>2983</v>
      </c>
      <c r="AV207" s="103"/>
      <c r="AW207" s="105">
        <v>43528</v>
      </c>
      <c r="AX207" s="105">
        <v>43770</v>
      </c>
      <c r="AY207" s="105" t="s">
        <v>149</v>
      </c>
      <c r="AZ207" s="105">
        <v>43915</v>
      </c>
      <c r="BA207" s="105">
        <v>43971</v>
      </c>
      <c r="BB207" s="105"/>
      <c r="BC207" s="106" t="s">
        <v>2984</v>
      </c>
      <c r="BD207" s="105">
        <v>44470</v>
      </c>
      <c r="BE207" s="105" t="s">
        <v>149</v>
      </c>
      <c r="BF207" s="105">
        <v>44732</v>
      </c>
      <c r="BG207" s="105" t="s">
        <v>149</v>
      </c>
      <c r="BH207" s="103"/>
      <c r="BI207" s="103"/>
      <c r="BJ207" s="103"/>
      <c r="BK207" s="107"/>
      <c r="BL207" s="102" t="s">
        <v>18</v>
      </c>
      <c r="BM207" s="238"/>
      <c r="BN207" s="287"/>
      <c r="BO207" s="102"/>
      <c r="BP207" s="102">
        <v>1</v>
      </c>
      <c r="BQ207" s="102">
        <v>0</v>
      </c>
      <c r="BR207" s="102"/>
      <c r="BS207" s="102"/>
      <c r="BT207" s="102"/>
      <c r="BU207" s="102"/>
      <c r="BV207" s="102"/>
      <c r="BW207" s="102" t="s">
        <v>162</v>
      </c>
      <c r="BX207" s="102"/>
      <c r="BY207" s="102"/>
      <c r="BZ207" s="109"/>
      <c r="CA207" s="109"/>
      <c r="CB207" s="102"/>
      <c r="CC207" s="102"/>
      <c r="CD207" s="102"/>
      <c r="CE207" s="102"/>
      <c r="CF207" s="406">
        <v>1</v>
      </c>
      <c r="CG207" s="102"/>
      <c r="CH207" s="102"/>
      <c r="CI207" s="102" t="s">
        <v>1829</v>
      </c>
      <c r="CJ207"/>
    </row>
    <row r="208" spans="1:88" s="53" customFormat="1" ht="25" hidden="1" customHeight="1" x14ac:dyDescent="0.35">
      <c r="A208" s="102">
        <v>208</v>
      </c>
      <c r="B208" s="102" t="s">
        <v>2985</v>
      </c>
      <c r="C208" s="102" t="s">
        <v>816</v>
      </c>
      <c r="D208" s="102"/>
      <c r="E208" s="102" t="s">
        <v>2986</v>
      </c>
      <c r="F208" s="102" t="s">
        <v>24</v>
      </c>
      <c r="G208" s="102">
        <v>9</v>
      </c>
      <c r="H208" s="102" t="s">
        <v>57</v>
      </c>
      <c r="I208" s="102" t="s">
        <v>33</v>
      </c>
      <c r="J208" s="102" t="s">
        <v>1751</v>
      </c>
      <c r="K208" s="102" t="s">
        <v>2987</v>
      </c>
      <c r="L208" s="102" t="s">
        <v>33</v>
      </c>
      <c r="M208" s="102" t="s">
        <v>149</v>
      </c>
      <c r="N208" s="102" t="s">
        <v>2988</v>
      </c>
      <c r="O208" s="102" t="s">
        <v>321</v>
      </c>
      <c r="P208" s="102" t="s">
        <v>321</v>
      </c>
      <c r="Q208" s="102"/>
      <c r="R208" s="102" t="s">
        <v>2989</v>
      </c>
      <c r="S208" s="102" t="s">
        <v>2990</v>
      </c>
      <c r="T208" s="213" t="s">
        <v>2991</v>
      </c>
      <c r="U208" s="103" t="s">
        <v>2992</v>
      </c>
      <c r="V208" s="103">
        <v>32361</v>
      </c>
      <c r="W208" s="111" t="s">
        <v>2993</v>
      </c>
      <c r="X208" s="111" t="s">
        <v>2385</v>
      </c>
      <c r="Y208" s="111" t="s">
        <v>156</v>
      </c>
      <c r="Z208" s="111"/>
      <c r="AA208" s="102">
        <v>15</v>
      </c>
      <c r="AB208" s="103">
        <v>43647</v>
      </c>
      <c r="AC208" s="304">
        <v>43525</v>
      </c>
      <c r="AD208" s="103"/>
      <c r="AE208" s="103" t="s">
        <v>2994</v>
      </c>
      <c r="AF208" s="103" t="s">
        <v>2995</v>
      </c>
      <c r="AG208" s="103" t="s">
        <v>2996</v>
      </c>
      <c r="AH208" s="102">
        <f t="shared" si="62"/>
        <v>3</v>
      </c>
      <c r="AI208" s="103" t="s">
        <v>160</v>
      </c>
      <c r="AJ208" s="103" t="s">
        <v>160</v>
      </c>
      <c r="AK208" s="103" t="s">
        <v>201</v>
      </c>
      <c r="AL208" s="103" t="s">
        <v>162</v>
      </c>
      <c r="AM208" s="103" t="s">
        <v>162</v>
      </c>
      <c r="AN208" s="103" t="s">
        <v>162</v>
      </c>
      <c r="AO208" s="103" t="s">
        <v>163</v>
      </c>
      <c r="AP208" s="103" t="s">
        <v>2997</v>
      </c>
      <c r="AQ208" s="103" t="s">
        <v>2997</v>
      </c>
      <c r="AR208" s="103"/>
      <c r="AS208" s="103"/>
      <c r="AT208" s="438" t="s">
        <v>584</v>
      </c>
      <c r="AU208" s="102" t="s">
        <v>2998</v>
      </c>
      <c r="AV208" s="103"/>
      <c r="AW208" s="105">
        <v>43528</v>
      </c>
      <c r="AX208" s="105">
        <v>43770</v>
      </c>
      <c r="AY208" s="105" t="s">
        <v>149</v>
      </c>
      <c r="AZ208" s="105">
        <v>43599</v>
      </c>
      <c r="BA208" s="105">
        <v>43746</v>
      </c>
      <c r="BB208" s="105"/>
      <c r="BC208" s="106" t="s">
        <v>2999</v>
      </c>
      <c r="BD208" s="105">
        <v>44470</v>
      </c>
      <c r="BE208" s="105" t="s">
        <v>149</v>
      </c>
      <c r="BF208" s="105">
        <v>44732</v>
      </c>
      <c r="BG208" s="105" t="s">
        <v>149</v>
      </c>
      <c r="BH208" s="103"/>
      <c r="BI208" s="103">
        <v>45168</v>
      </c>
      <c r="BJ208" s="103"/>
      <c r="BK208" s="103">
        <v>45168</v>
      </c>
      <c r="BL208" s="102" t="s">
        <v>17</v>
      </c>
      <c r="BM208" s="102">
        <f>DATEDIF(AW208,BK208, "M")+1</f>
        <v>54</v>
      </c>
      <c r="BN208" s="287">
        <f>DATEDIF(AX208,BK208, "M")+1</f>
        <v>46</v>
      </c>
      <c r="BO208" s="287" t="s">
        <v>2993</v>
      </c>
      <c r="BP208" s="102">
        <v>7</v>
      </c>
      <c r="BQ208" s="102">
        <v>24</v>
      </c>
      <c r="BR208" s="102"/>
      <c r="BS208" s="102"/>
      <c r="BT208" s="102"/>
      <c r="BU208" s="102"/>
      <c r="BV208" s="102"/>
      <c r="BW208" s="102" t="s">
        <v>162</v>
      </c>
      <c r="BX208" s="102"/>
      <c r="BY208" s="102"/>
      <c r="BZ208" s="109"/>
      <c r="CA208" s="109"/>
      <c r="CB208" s="102"/>
      <c r="CC208" s="102"/>
      <c r="CD208" s="102"/>
      <c r="CE208" s="102"/>
      <c r="CF208" s="406"/>
      <c r="CG208" s="102"/>
      <c r="CH208" s="102"/>
      <c r="CI208" s="102" t="s">
        <v>1829</v>
      </c>
      <c r="CJ208"/>
    </row>
    <row r="209" spans="1:88" s="53" customFormat="1" ht="25" hidden="1" customHeight="1" x14ac:dyDescent="0.35">
      <c r="A209" s="102">
        <v>209</v>
      </c>
      <c r="B209" s="102" t="s">
        <v>3000</v>
      </c>
      <c r="C209" s="102" t="s">
        <v>3001</v>
      </c>
      <c r="D209" s="102" t="s">
        <v>3002</v>
      </c>
      <c r="E209" s="102" t="s">
        <v>3003</v>
      </c>
      <c r="F209" s="102" t="s">
        <v>24</v>
      </c>
      <c r="G209" s="102">
        <v>9</v>
      </c>
      <c r="H209" s="102" t="s">
        <v>49</v>
      </c>
      <c r="I209" s="102" t="s">
        <v>40</v>
      </c>
      <c r="J209" s="102" t="s">
        <v>2325</v>
      </c>
      <c r="K209" s="102" t="s">
        <v>3004</v>
      </c>
      <c r="L209" s="102" t="s">
        <v>43</v>
      </c>
      <c r="M209" s="102" t="s">
        <v>162</v>
      </c>
      <c r="N209" s="102" t="s">
        <v>3005</v>
      </c>
      <c r="O209" s="102" t="s">
        <v>150</v>
      </c>
      <c r="P209" s="102" t="s">
        <v>150</v>
      </c>
      <c r="Q209" s="102"/>
      <c r="R209" s="102" t="s">
        <v>3006</v>
      </c>
      <c r="S209" s="102" t="s">
        <v>3007</v>
      </c>
      <c r="T209" s="211" t="s">
        <v>3008</v>
      </c>
      <c r="U209" s="103"/>
      <c r="V209" s="103">
        <v>30383</v>
      </c>
      <c r="W209" s="111"/>
      <c r="X209" s="111" t="s">
        <v>178</v>
      </c>
      <c r="Y209" s="111"/>
      <c r="Z209" s="111"/>
      <c r="AA209" s="102">
        <v>17</v>
      </c>
      <c r="AB209" s="103">
        <v>44055</v>
      </c>
      <c r="AC209" s="304">
        <v>43525</v>
      </c>
      <c r="AD209" s="103"/>
      <c r="AE209" s="103" t="s">
        <v>3009</v>
      </c>
      <c r="AF209" s="103" t="s">
        <v>3010</v>
      </c>
      <c r="AG209" s="103"/>
      <c r="AH209" s="102">
        <f t="shared" si="62"/>
        <v>2</v>
      </c>
      <c r="AI209" s="103" t="s">
        <v>161</v>
      </c>
      <c r="AJ209" s="103" t="s">
        <v>160</v>
      </c>
      <c r="AK209" s="103"/>
      <c r="AL209" s="212" t="s">
        <v>162</v>
      </c>
      <c r="AM209" s="103" t="s">
        <v>149</v>
      </c>
      <c r="AN209" s="103"/>
      <c r="AO209" s="103" t="s">
        <v>163</v>
      </c>
      <c r="AP209" s="103" t="s">
        <v>3011</v>
      </c>
      <c r="AQ209" s="103" t="s">
        <v>164</v>
      </c>
      <c r="AR209" s="103"/>
      <c r="AS209" s="103"/>
      <c r="AT209" s="438" t="s">
        <v>419</v>
      </c>
      <c r="AU209" s="102" t="s">
        <v>3012</v>
      </c>
      <c r="AV209" s="103"/>
      <c r="AW209" s="105">
        <v>43528</v>
      </c>
      <c r="AX209" s="105">
        <v>43770</v>
      </c>
      <c r="AY209" s="105" t="s">
        <v>149</v>
      </c>
      <c r="AZ209" s="105"/>
      <c r="BA209" s="105"/>
      <c r="BB209" s="105"/>
      <c r="BC209" s="106" t="s">
        <v>3013</v>
      </c>
      <c r="BD209" s="105">
        <v>45061</v>
      </c>
      <c r="BE209" s="105" t="s">
        <v>162</v>
      </c>
      <c r="BF209" s="105">
        <v>45110</v>
      </c>
      <c r="BG209" s="105" t="s">
        <v>162</v>
      </c>
      <c r="BH209" s="103"/>
      <c r="BI209" s="103"/>
      <c r="BJ209" s="103"/>
      <c r="BK209" s="107"/>
      <c r="BL209" s="102" t="s">
        <v>18</v>
      </c>
      <c r="BM209" s="238"/>
      <c r="BN209" s="287"/>
      <c r="BO209" s="102"/>
      <c r="BP209" s="102"/>
      <c r="BQ209" s="102"/>
      <c r="BR209" s="102"/>
      <c r="BS209" s="102"/>
      <c r="BT209" s="102"/>
      <c r="BU209" s="102"/>
      <c r="BV209" s="102"/>
      <c r="BW209" s="102" t="s">
        <v>162</v>
      </c>
      <c r="BX209" s="102"/>
      <c r="BY209" s="102"/>
      <c r="BZ209" s="109"/>
      <c r="CA209" s="109"/>
      <c r="CB209" s="102"/>
      <c r="CC209" s="102"/>
      <c r="CD209" s="102"/>
      <c r="CE209" s="102"/>
      <c r="CF209" s="406">
        <v>3</v>
      </c>
      <c r="CG209" s="102"/>
      <c r="CH209" s="102"/>
      <c r="CI209" s="102" t="s">
        <v>1829</v>
      </c>
      <c r="CJ209"/>
    </row>
    <row r="210" spans="1:88" s="53" customFormat="1" ht="25" hidden="1" customHeight="1" x14ac:dyDescent="0.35">
      <c r="A210" s="102">
        <v>210</v>
      </c>
      <c r="B210" s="102" t="s">
        <v>3014</v>
      </c>
      <c r="C210" s="102" t="s">
        <v>3015</v>
      </c>
      <c r="D210" s="102"/>
      <c r="E210" s="102" t="s">
        <v>3016</v>
      </c>
      <c r="F210" s="102" t="s">
        <v>25</v>
      </c>
      <c r="G210" s="102">
        <v>9</v>
      </c>
      <c r="H210" s="102" t="s">
        <v>52</v>
      </c>
      <c r="I210" s="102" t="s">
        <v>41</v>
      </c>
      <c r="J210" s="102" t="s">
        <v>3017</v>
      </c>
      <c r="K210" s="102" t="s">
        <v>3018</v>
      </c>
      <c r="L210" s="102" t="s">
        <v>41</v>
      </c>
      <c r="M210" s="102" t="s">
        <v>149</v>
      </c>
      <c r="N210" s="102"/>
      <c r="O210" s="102" t="s">
        <v>150</v>
      </c>
      <c r="P210" s="102" t="s">
        <v>150</v>
      </c>
      <c r="Q210" s="102"/>
      <c r="R210" s="102" t="s">
        <v>3019</v>
      </c>
      <c r="S210" s="102" t="s">
        <v>3020</v>
      </c>
      <c r="T210" s="211" t="s">
        <v>3021</v>
      </c>
      <c r="U210" s="103" t="s">
        <v>3022</v>
      </c>
      <c r="V210" s="103">
        <v>29221</v>
      </c>
      <c r="W210" s="111" t="s">
        <v>3023</v>
      </c>
      <c r="X210" s="111" t="s">
        <v>2385</v>
      </c>
      <c r="Y210" s="111" t="s">
        <v>156</v>
      </c>
      <c r="Z210" s="111"/>
      <c r="AA210" s="102">
        <v>11</v>
      </c>
      <c r="AB210" s="103">
        <v>43810</v>
      </c>
      <c r="AC210" s="304">
        <v>43525</v>
      </c>
      <c r="AD210" s="103"/>
      <c r="AE210" s="103" t="s">
        <v>3024</v>
      </c>
      <c r="AF210" s="103" t="s">
        <v>3025</v>
      </c>
      <c r="AG210" s="103"/>
      <c r="AH210" s="102">
        <f t="shared" si="62"/>
        <v>2</v>
      </c>
      <c r="AI210" s="103" t="s">
        <v>160</v>
      </c>
      <c r="AJ210" s="103" t="s">
        <v>160</v>
      </c>
      <c r="AK210" s="103"/>
      <c r="AL210" s="212" t="s">
        <v>162</v>
      </c>
      <c r="AM210" s="103" t="s">
        <v>149</v>
      </c>
      <c r="AN210" s="103"/>
      <c r="AO210" s="103" t="s">
        <v>163</v>
      </c>
      <c r="AP210" s="103" t="s">
        <v>180</v>
      </c>
      <c r="AQ210" s="103" t="s">
        <v>202</v>
      </c>
      <c r="AR210" s="103" t="s">
        <v>162</v>
      </c>
      <c r="AS210" s="103"/>
      <c r="AT210" s="438" t="s">
        <v>218</v>
      </c>
      <c r="AU210" s="102" t="s">
        <v>3026</v>
      </c>
      <c r="AV210" s="103"/>
      <c r="AW210" s="105">
        <v>43528</v>
      </c>
      <c r="AX210" s="105">
        <v>43770</v>
      </c>
      <c r="AY210" s="105" t="s">
        <v>149</v>
      </c>
      <c r="AZ210" s="105"/>
      <c r="BA210" s="105"/>
      <c r="BB210" s="105"/>
      <c r="BC210" s="106" t="s">
        <v>3027</v>
      </c>
      <c r="BD210" s="105">
        <v>44470</v>
      </c>
      <c r="BE210" s="105" t="s">
        <v>149</v>
      </c>
      <c r="BF210" s="105">
        <v>44732</v>
      </c>
      <c r="BG210" s="105" t="s">
        <v>149</v>
      </c>
      <c r="BH210" s="103"/>
      <c r="BI210" s="103"/>
      <c r="BJ210" s="103"/>
      <c r="BK210" s="107">
        <v>45229</v>
      </c>
      <c r="BL210" s="102" t="s">
        <v>17</v>
      </c>
      <c r="BM210" s="102">
        <f>DATEDIF(AW210,BK210, "M")+1</f>
        <v>56</v>
      </c>
      <c r="BN210" s="287">
        <f>DATEDIF(AX210,BK210, "M")+1</f>
        <v>48</v>
      </c>
      <c r="BO210" s="330" t="s">
        <v>3028</v>
      </c>
      <c r="BP210" s="102">
        <v>0</v>
      </c>
      <c r="BQ210" s="102"/>
      <c r="BR210" s="102"/>
      <c r="BS210" s="102"/>
      <c r="BT210" s="102"/>
      <c r="BU210" s="102"/>
      <c r="BV210" s="102"/>
      <c r="BW210" s="102" t="s">
        <v>3029</v>
      </c>
      <c r="BX210" s="102"/>
      <c r="BY210" s="102"/>
      <c r="BZ210" s="109"/>
      <c r="CA210" s="109"/>
      <c r="CB210" s="102"/>
      <c r="CC210" s="102"/>
      <c r="CD210" s="102"/>
      <c r="CE210" s="102"/>
      <c r="CF210" s="406">
        <v>4</v>
      </c>
      <c r="CG210" s="102"/>
      <c r="CH210" s="102"/>
      <c r="CI210" s="102" t="s">
        <v>1829</v>
      </c>
      <c r="CJ210"/>
    </row>
    <row r="211" spans="1:88" s="53" customFormat="1" ht="25" hidden="1" customHeight="1" x14ac:dyDescent="0.35">
      <c r="A211" s="102">
        <v>211</v>
      </c>
      <c r="B211" s="102" t="s">
        <v>3030</v>
      </c>
      <c r="C211" s="102" t="s">
        <v>3031</v>
      </c>
      <c r="D211" s="102"/>
      <c r="E211" s="102" t="s">
        <v>3032</v>
      </c>
      <c r="F211" s="102" t="s">
        <v>24</v>
      </c>
      <c r="G211" s="102">
        <v>9</v>
      </c>
      <c r="H211" s="102" t="s">
        <v>57</v>
      </c>
      <c r="I211" s="102" t="s">
        <v>33</v>
      </c>
      <c r="J211" s="102" t="s">
        <v>3033</v>
      </c>
      <c r="K211" s="102" t="s">
        <v>3034</v>
      </c>
      <c r="L211" s="102" t="s">
        <v>33</v>
      </c>
      <c r="M211" s="102" t="s">
        <v>149</v>
      </c>
      <c r="N211" s="102">
        <v>201000282</v>
      </c>
      <c r="O211" s="102" t="s">
        <v>150</v>
      </c>
      <c r="P211" s="102" t="s">
        <v>150</v>
      </c>
      <c r="Q211" s="102"/>
      <c r="R211" s="102" t="s">
        <v>3035</v>
      </c>
      <c r="S211" s="102" t="s">
        <v>3036</v>
      </c>
      <c r="T211" s="211" t="s">
        <v>3037</v>
      </c>
      <c r="U211" s="103" t="s">
        <v>3038</v>
      </c>
      <c r="V211" s="103">
        <v>29803</v>
      </c>
      <c r="W211" s="111" t="s">
        <v>3039</v>
      </c>
      <c r="X211" s="111" t="s">
        <v>2504</v>
      </c>
      <c r="Y211" s="111"/>
      <c r="Z211" s="111"/>
      <c r="AA211" s="102">
        <v>28</v>
      </c>
      <c r="AB211" s="103">
        <v>43556</v>
      </c>
      <c r="AC211" s="304">
        <v>43525</v>
      </c>
      <c r="AD211" s="103"/>
      <c r="AE211" s="103" t="s">
        <v>3040</v>
      </c>
      <c r="AF211" s="103" t="s">
        <v>3041</v>
      </c>
      <c r="AG211" s="103"/>
      <c r="AH211" s="102">
        <f t="shared" si="62"/>
        <v>2</v>
      </c>
      <c r="AI211" s="103"/>
      <c r="AJ211" s="103"/>
      <c r="AK211" s="103"/>
      <c r="AL211" s="103"/>
      <c r="AM211" s="103"/>
      <c r="AN211" s="103"/>
      <c r="AO211" s="103" t="s">
        <v>163</v>
      </c>
      <c r="AP211" s="103" t="s">
        <v>180</v>
      </c>
      <c r="AQ211" s="103"/>
      <c r="AR211" s="103"/>
      <c r="AS211" s="103"/>
      <c r="AT211" s="438" t="s">
        <v>584</v>
      </c>
      <c r="AU211" s="102" t="s">
        <v>3042</v>
      </c>
      <c r="AV211" s="103"/>
      <c r="AW211" s="105">
        <v>43528</v>
      </c>
      <c r="AX211" s="105">
        <v>43770</v>
      </c>
      <c r="AY211" s="105" t="s">
        <v>149</v>
      </c>
      <c r="AZ211" s="105"/>
      <c r="BA211" s="105">
        <v>43934</v>
      </c>
      <c r="BB211" s="105"/>
      <c r="BC211" s="106" t="s">
        <v>3043</v>
      </c>
      <c r="BD211" s="105">
        <v>44470</v>
      </c>
      <c r="BE211" s="105" t="s">
        <v>149</v>
      </c>
      <c r="BF211" s="105">
        <v>44732</v>
      </c>
      <c r="BG211" s="105" t="s">
        <v>149</v>
      </c>
      <c r="BH211" s="103"/>
      <c r="BI211" s="103"/>
      <c r="BJ211" s="103"/>
      <c r="BK211" s="107">
        <v>45483</v>
      </c>
      <c r="BL211" s="102" t="s">
        <v>17</v>
      </c>
      <c r="BM211" s="102">
        <f>DATEDIF(AW211,BK211, "M")+1</f>
        <v>65</v>
      </c>
      <c r="BN211" s="287">
        <f>DATEDIF(AX211,BK211, "M")+1</f>
        <v>57</v>
      </c>
      <c r="BO211" s="102"/>
      <c r="BP211" s="102">
        <v>4</v>
      </c>
      <c r="BQ211" s="102">
        <v>1</v>
      </c>
      <c r="BR211" s="102"/>
      <c r="BS211" s="102"/>
      <c r="BT211" s="102"/>
      <c r="BU211" s="102"/>
      <c r="BV211" s="102"/>
      <c r="BW211" s="102" t="s">
        <v>162</v>
      </c>
      <c r="BX211" s="102"/>
      <c r="BY211" s="102"/>
      <c r="BZ211" s="109"/>
      <c r="CA211" s="109"/>
      <c r="CB211" s="102"/>
      <c r="CC211" s="102"/>
      <c r="CD211" s="102"/>
      <c r="CE211" s="102"/>
      <c r="CF211" s="406">
        <v>3</v>
      </c>
      <c r="CG211" s="102"/>
      <c r="CH211" s="102"/>
      <c r="CI211" s="102" t="s">
        <v>1829</v>
      </c>
      <c r="CJ211"/>
    </row>
    <row r="212" spans="1:88" s="53" customFormat="1" ht="25" hidden="1" customHeight="1" x14ac:dyDescent="0.35">
      <c r="A212" s="102">
        <v>212</v>
      </c>
      <c r="B212" s="102" t="s">
        <v>3044</v>
      </c>
      <c r="C212" s="102" t="s">
        <v>3045</v>
      </c>
      <c r="D212" s="102"/>
      <c r="E212" s="102" t="s">
        <v>3046</v>
      </c>
      <c r="F212" s="102" t="s">
        <v>25</v>
      </c>
      <c r="G212" s="102">
        <v>9</v>
      </c>
      <c r="H212" s="102" t="s">
        <v>55</v>
      </c>
      <c r="I212" s="102" t="s">
        <v>43</v>
      </c>
      <c r="J212" s="102" t="s">
        <v>2753</v>
      </c>
      <c r="K212" s="102" t="s">
        <v>2753</v>
      </c>
      <c r="L212" s="102" t="s">
        <v>43</v>
      </c>
      <c r="M212" s="102" t="s">
        <v>149</v>
      </c>
      <c r="N212" s="102"/>
      <c r="O212" s="102" t="s">
        <v>321</v>
      </c>
      <c r="P212" s="102" t="s">
        <v>321</v>
      </c>
      <c r="Q212" s="102"/>
      <c r="R212" s="102" t="s">
        <v>3047</v>
      </c>
      <c r="S212" s="102" t="s">
        <v>3048</v>
      </c>
      <c r="T212" s="211" t="s">
        <v>3049</v>
      </c>
      <c r="U212" s="103" t="s">
        <v>3050</v>
      </c>
      <c r="V212" s="103">
        <v>30461</v>
      </c>
      <c r="W212" s="111" t="s">
        <v>3051</v>
      </c>
      <c r="X212" s="111" t="s">
        <v>178</v>
      </c>
      <c r="Y212" s="111"/>
      <c r="Z212" s="111"/>
      <c r="AA212" s="102">
        <v>1</v>
      </c>
      <c r="AB212" s="103">
        <v>43528</v>
      </c>
      <c r="AC212" s="304">
        <v>43525</v>
      </c>
      <c r="AD212" s="103"/>
      <c r="AE212" s="103" t="s">
        <v>3052</v>
      </c>
      <c r="AF212" s="103" t="s">
        <v>3053</v>
      </c>
      <c r="AG212" s="103" t="s">
        <v>3054</v>
      </c>
      <c r="AH212" s="102">
        <f t="shared" si="62"/>
        <v>3</v>
      </c>
      <c r="AI212" s="103" t="s">
        <v>160</v>
      </c>
      <c r="AJ212" s="103" t="s">
        <v>201</v>
      </c>
      <c r="AK212" s="103"/>
      <c r="AL212" s="103" t="s">
        <v>149</v>
      </c>
      <c r="AM212" s="103" t="s">
        <v>162</v>
      </c>
      <c r="AN212" s="103"/>
      <c r="AO212" s="103" t="s">
        <v>163</v>
      </c>
      <c r="AP212" s="103" t="s">
        <v>1866</v>
      </c>
      <c r="AQ212" s="103" t="s">
        <v>2440</v>
      </c>
      <c r="AR212" s="103" t="s">
        <v>149</v>
      </c>
      <c r="AS212" s="110" t="s">
        <v>3055</v>
      </c>
      <c r="AT212" s="438" t="s">
        <v>371</v>
      </c>
      <c r="AU212" s="102" t="s">
        <v>3056</v>
      </c>
      <c r="AV212" s="103"/>
      <c r="AW212" s="105">
        <v>43528</v>
      </c>
      <c r="AX212" s="105">
        <v>43770</v>
      </c>
      <c r="AY212" s="105" t="s">
        <v>149</v>
      </c>
      <c r="AZ212" s="105">
        <v>43770</v>
      </c>
      <c r="BA212" s="105">
        <v>43862</v>
      </c>
      <c r="BB212" s="105"/>
      <c r="BC212" s="106" t="s">
        <v>3057</v>
      </c>
      <c r="BD212" s="105">
        <v>44470</v>
      </c>
      <c r="BE212" s="105" t="s">
        <v>149</v>
      </c>
      <c r="BF212" s="105">
        <v>44732</v>
      </c>
      <c r="BG212" s="105" t="s">
        <v>149</v>
      </c>
      <c r="BH212" s="103"/>
      <c r="BI212" s="103"/>
      <c r="BJ212" s="103"/>
      <c r="BK212" s="107" t="s">
        <v>3058</v>
      </c>
      <c r="BL212" s="102" t="s">
        <v>17</v>
      </c>
      <c r="BM212" s="102">
        <f>DATEDIF(AW212,BK212, "M")+1</f>
        <v>63</v>
      </c>
      <c r="BN212" s="287">
        <f t="shared" ref="BN212:BN213" si="63">DATEDIF(AX212,BK212, "M")+1</f>
        <v>55</v>
      </c>
      <c r="BO212" s="330" t="s">
        <v>3059</v>
      </c>
      <c r="BP212" s="102">
        <v>2</v>
      </c>
      <c r="BQ212" s="102">
        <v>0</v>
      </c>
      <c r="BR212" s="102"/>
      <c r="BS212" s="102"/>
      <c r="BT212" s="102"/>
      <c r="BU212" s="102"/>
      <c r="BV212" s="102"/>
      <c r="BW212" s="102" t="s">
        <v>162</v>
      </c>
      <c r="BX212" s="102"/>
      <c r="BY212" s="102"/>
      <c r="BZ212" s="109"/>
      <c r="CA212" s="109"/>
      <c r="CB212" s="102"/>
      <c r="CC212" s="102"/>
      <c r="CD212" s="102"/>
      <c r="CE212" s="102"/>
      <c r="CF212" s="406">
        <v>0</v>
      </c>
      <c r="CG212" s="102"/>
      <c r="CH212" s="102"/>
      <c r="CI212" s="102" t="s">
        <v>1829</v>
      </c>
      <c r="CJ212"/>
    </row>
    <row r="213" spans="1:88" s="53" customFormat="1" ht="25" hidden="1" customHeight="1" x14ac:dyDescent="0.35">
      <c r="A213" s="102">
        <v>213</v>
      </c>
      <c r="B213" s="102" t="s">
        <v>3060</v>
      </c>
      <c r="C213" s="102" t="s">
        <v>3061</v>
      </c>
      <c r="D213" s="102" t="s">
        <v>3062</v>
      </c>
      <c r="E213" s="102" t="s">
        <v>3063</v>
      </c>
      <c r="F213" s="102" t="s">
        <v>25</v>
      </c>
      <c r="G213" s="102">
        <v>9</v>
      </c>
      <c r="H213" s="102" t="s">
        <v>51</v>
      </c>
      <c r="I213" s="102" t="s">
        <v>37</v>
      </c>
      <c r="J213" s="102" t="s">
        <v>3064</v>
      </c>
      <c r="K213" s="102" t="s">
        <v>289</v>
      </c>
      <c r="L213" s="102" t="s">
        <v>30</v>
      </c>
      <c r="M213" s="102" t="s">
        <v>162</v>
      </c>
      <c r="N213" s="102">
        <v>78570</v>
      </c>
      <c r="O213" s="102" t="s">
        <v>150</v>
      </c>
      <c r="P213" s="102" t="s">
        <v>150</v>
      </c>
      <c r="Q213" s="102"/>
      <c r="R213" s="102" t="s">
        <v>3065</v>
      </c>
      <c r="S213" s="347" t="s">
        <v>3066</v>
      </c>
      <c r="T213" s="211" t="s">
        <v>3067</v>
      </c>
      <c r="U213" s="103"/>
      <c r="V213" s="103">
        <v>28082</v>
      </c>
      <c r="W213" s="111" t="s">
        <v>3068</v>
      </c>
      <c r="X213" s="111" t="s">
        <v>178</v>
      </c>
      <c r="Y213" s="111"/>
      <c r="Z213" s="111"/>
      <c r="AA213" s="102">
        <v>30</v>
      </c>
      <c r="AB213" s="103">
        <v>43570</v>
      </c>
      <c r="AC213" s="304">
        <v>43525</v>
      </c>
      <c r="AD213" s="103"/>
      <c r="AE213" s="103" t="s">
        <v>3069</v>
      </c>
      <c r="AF213" s="103" t="s">
        <v>3070</v>
      </c>
      <c r="AG213" s="103"/>
      <c r="AH213" s="102">
        <f t="shared" si="62"/>
        <v>2</v>
      </c>
      <c r="AI213" s="103" t="s">
        <v>161</v>
      </c>
      <c r="AJ213" s="103" t="s">
        <v>160</v>
      </c>
      <c r="AK213" s="103"/>
      <c r="AL213" s="103" t="s">
        <v>149</v>
      </c>
      <c r="AM213" s="103"/>
      <c r="AN213" s="103"/>
      <c r="AO213" s="103" t="s">
        <v>163</v>
      </c>
      <c r="AP213" s="103" t="s">
        <v>202</v>
      </c>
      <c r="AQ213" s="103" t="s">
        <v>249</v>
      </c>
      <c r="AR213" s="103"/>
      <c r="AS213" s="103"/>
      <c r="AT213" s="438" t="s">
        <v>284</v>
      </c>
      <c r="AU213" s="102" t="s">
        <v>3071</v>
      </c>
      <c r="AV213" s="103"/>
      <c r="AW213" s="105">
        <v>43528</v>
      </c>
      <c r="AX213" s="105">
        <v>43770</v>
      </c>
      <c r="AY213" s="105" t="s">
        <v>149</v>
      </c>
      <c r="AZ213" s="105">
        <v>44369</v>
      </c>
      <c r="BA213" s="105">
        <v>44083</v>
      </c>
      <c r="BB213" s="105"/>
      <c r="BC213" s="106" t="s">
        <v>3072</v>
      </c>
      <c r="BD213" s="105">
        <v>44470</v>
      </c>
      <c r="BE213" s="105" t="s">
        <v>149</v>
      </c>
      <c r="BF213" s="105">
        <v>44732</v>
      </c>
      <c r="BG213" s="105" t="s">
        <v>149</v>
      </c>
      <c r="BH213" s="103"/>
      <c r="BI213" s="103">
        <v>45187</v>
      </c>
      <c r="BJ213" s="103"/>
      <c r="BK213" s="107">
        <v>45226</v>
      </c>
      <c r="BL213" s="102" t="s">
        <v>17</v>
      </c>
      <c r="BM213" s="238"/>
      <c r="BN213" s="287">
        <f t="shared" si="63"/>
        <v>48</v>
      </c>
      <c r="BO213" s="102"/>
      <c r="BP213" s="102">
        <v>2</v>
      </c>
      <c r="BQ213" s="102">
        <v>2</v>
      </c>
      <c r="BR213" s="102"/>
      <c r="BS213" s="102"/>
      <c r="BT213" s="102"/>
      <c r="BU213" s="102"/>
      <c r="BV213" s="102"/>
      <c r="BW213" s="102" t="s">
        <v>162</v>
      </c>
      <c r="BX213" s="102"/>
      <c r="BY213" s="102"/>
      <c r="BZ213" s="109">
        <v>45047</v>
      </c>
      <c r="CA213" s="109">
        <v>45229</v>
      </c>
      <c r="CB213" s="102">
        <v>6</v>
      </c>
      <c r="CC213" s="102"/>
      <c r="CD213" s="102"/>
      <c r="CE213" s="102"/>
      <c r="CF213" s="406">
        <v>3</v>
      </c>
      <c r="CG213" s="102"/>
      <c r="CH213" s="102"/>
      <c r="CI213" s="102" t="s">
        <v>814</v>
      </c>
      <c r="CJ213"/>
    </row>
    <row r="214" spans="1:88" s="53" customFormat="1" ht="25" hidden="1" customHeight="1" x14ac:dyDescent="0.35">
      <c r="A214" s="102">
        <v>214</v>
      </c>
      <c r="B214" s="102" t="s">
        <v>3073</v>
      </c>
      <c r="C214" s="102" t="s">
        <v>3074</v>
      </c>
      <c r="D214" s="102" t="s">
        <v>3075</v>
      </c>
      <c r="E214" s="102" t="s">
        <v>3076</v>
      </c>
      <c r="F214" s="102" t="s">
        <v>25</v>
      </c>
      <c r="G214" s="102">
        <v>9</v>
      </c>
      <c r="H214" s="102" t="s">
        <v>51</v>
      </c>
      <c r="I214" s="102" t="s">
        <v>30</v>
      </c>
      <c r="J214" s="102" t="s">
        <v>1183</v>
      </c>
      <c r="K214" s="102" t="s">
        <v>3077</v>
      </c>
      <c r="L214" s="102" t="s">
        <v>30</v>
      </c>
      <c r="M214" s="102" t="s">
        <v>149</v>
      </c>
      <c r="N214" s="102" t="s">
        <v>3078</v>
      </c>
      <c r="O214" s="102" t="s">
        <v>150</v>
      </c>
      <c r="P214" s="102" t="s">
        <v>150</v>
      </c>
      <c r="Q214" s="102"/>
      <c r="R214" s="102" t="s">
        <v>3079</v>
      </c>
      <c r="S214" s="102" t="s">
        <v>3080</v>
      </c>
      <c r="T214" s="211" t="s">
        <v>3081</v>
      </c>
      <c r="U214" s="103" t="s">
        <v>3082</v>
      </c>
      <c r="V214" s="103">
        <v>27320</v>
      </c>
      <c r="W214" s="111" t="s">
        <v>3083</v>
      </c>
      <c r="X214" s="111" t="s">
        <v>2385</v>
      </c>
      <c r="Y214" s="111" t="s">
        <v>149</v>
      </c>
      <c r="Z214" s="111"/>
      <c r="AA214" s="102">
        <v>2</v>
      </c>
      <c r="AB214" s="103">
        <v>43472</v>
      </c>
      <c r="AC214" s="304">
        <v>43525</v>
      </c>
      <c r="AD214" s="103"/>
      <c r="AE214" s="103" t="s">
        <v>3084</v>
      </c>
      <c r="AF214" s="103"/>
      <c r="AG214" s="103"/>
      <c r="AH214" s="102">
        <f t="shared" si="62"/>
        <v>1</v>
      </c>
      <c r="AI214" s="103" t="s">
        <v>160</v>
      </c>
      <c r="AJ214" s="103"/>
      <c r="AK214" s="103"/>
      <c r="AL214" s="103" t="s">
        <v>149</v>
      </c>
      <c r="AM214" s="103"/>
      <c r="AN214" s="103"/>
      <c r="AO214" s="103" t="s">
        <v>163</v>
      </c>
      <c r="AP214" s="103" t="s">
        <v>1448</v>
      </c>
      <c r="AQ214" s="103" t="s">
        <v>249</v>
      </c>
      <c r="AR214" s="103"/>
      <c r="AS214" s="103"/>
      <c r="AT214" s="439" t="s">
        <v>327</v>
      </c>
      <c r="AU214" s="102" t="s">
        <v>3085</v>
      </c>
      <c r="AV214" s="103"/>
      <c r="AW214" s="105">
        <v>43528</v>
      </c>
      <c r="AX214" s="105">
        <v>43770</v>
      </c>
      <c r="AY214" s="105" t="s">
        <v>149</v>
      </c>
      <c r="AZ214" s="105">
        <v>43724</v>
      </c>
      <c r="BA214" s="105">
        <v>44187</v>
      </c>
      <c r="BB214" s="105"/>
      <c r="BC214" s="106" t="s">
        <v>3086</v>
      </c>
      <c r="BD214" s="105">
        <v>44872</v>
      </c>
      <c r="BE214" s="105" t="s">
        <v>162</v>
      </c>
      <c r="BF214" s="105">
        <v>45110</v>
      </c>
      <c r="BG214" s="105" t="s">
        <v>162</v>
      </c>
      <c r="BH214" s="103"/>
      <c r="BI214" s="103"/>
      <c r="BJ214" s="103"/>
      <c r="BK214" s="107"/>
      <c r="BL214" s="102" t="s">
        <v>18</v>
      </c>
      <c r="BM214" s="238"/>
      <c r="BN214" s="287"/>
      <c r="BO214" s="102"/>
      <c r="BP214" s="102">
        <v>7</v>
      </c>
      <c r="BQ214" s="102">
        <v>5</v>
      </c>
      <c r="BR214" s="102"/>
      <c r="BS214" s="102"/>
      <c r="BT214" s="102"/>
      <c r="BU214" s="102"/>
      <c r="BV214" s="102"/>
      <c r="BW214" s="102" t="s">
        <v>162</v>
      </c>
      <c r="BX214" s="102"/>
      <c r="BY214" s="102"/>
      <c r="BZ214" s="109"/>
      <c r="CA214" s="109"/>
      <c r="CB214" s="102"/>
      <c r="CC214" s="102"/>
      <c r="CD214" s="102"/>
      <c r="CE214" s="102"/>
      <c r="CF214" s="406">
        <v>4</v>
      </c>
      <c r="CG214" s="102"/>
      <c r="CH214" s="102"/>
      <c r="CI214" s="102" t="s">
        <v>814</v>
      </c>
      <c r="CJ214"/>
    </row>
    <row r="215" spans="1:88" s="53" customFormat="1" ht="31" hidden="1" customHeight="1" x14ac:dyDescent="0.35">
      <c r="A215" s="102">
        <v>215</v>
      </c>
      <c r="B215" s="102" t="s">
        <v>3087</v>
      </c>
      <c r="C215" s="102" t="s">
        <v>3088</v>
      </c>
      <c r="D215" s="102" t="s">
        <v>3089</v>
      </c>
      <c r="E215" s="102" t="s">
        <v>3090</v>
      </c>
      <c r="F215" s="102" t="s">
        <v>25</v>
      </c>
      <c r="G215" s="102">
        <v>9</v>
      </c>
      <c r="H215" s="102" t="s">
        <v>51</v>
      </c>
      <c r="I215" s="102" t="s">
        <v>30</v>
      </c>
      <c r="J215" s="102" t="s">
        <v>3091</v>
      </c>
      <c r="K215" s="102" t="s">
        <v>3092</v>
      </c>
      <c r="L215" s="102" t="s">
        <v>30</v>
      </c>
      <c r="M215" s="102" t="s">
        <v>149</v>
      </c>
      <c r="N215" s="102">
        <v>138807</v>
      </c>
      <c r="O215" s="102" t="s">
        <v>321</v>
      </c>
      <c r="P215" s="102" t="s">
        <v>321</v>
      </c>
      <c r="Q215" s="102"/>
      <c r="R215" s="102" t="s">
        <v>3093</v>
      </c>
      <c r="S215" s="102" t="s">
        <v>3094</v>
      </c>
      <c r="T215" s="214" t="s">
        <v>3095</v>
      </c>
      <c r="U215" s="103" t="s">
        <v>3096</v>
      </c>
      <c r="V215" s="103">
        <v>31819</v>
      </c>
      <c r="W215" s="111" t="s">
        <v>3097</v>
      </c>
      <c r="X215" s="111" t="s">
        <v>2385</v>
      </c>
      <c r="Y215" s="111" t="s">
        <v>156</v>
      </c>
      <c r="Z215" s="111"/>
      <c r="AA215" s="102">
        <v>13</v>
      </c>
      <c r="AB215" s="103">
        <v>42417</v>
      </c>
      <c r="AC215" s="304">
        <v>43525</v>
      </c>
      <c r="AD215" s="103"/>
      <c r="AE215" s="103" t="s">
        <v>3098</v>
      </c>
      <c r="AF215" s="103"/>
      <c r="AG215" s="103"/>
      <c r="AH215" s="102">
        <f t="shared" si="62"/>
        <v>1</v>
      </c>
      <c r="AI215" s="103" t="s">
        <v>160</v>
      </c>
      <c r="AJ215" s="103"/>
      <c r="AK215" s="103"/>
      <c r="AL215" s="103" t="s">
        <v>149</v>
      </c>
      <c r="AM215" s="103"/>
      <c r="AN215" s="103"/>
      <c r="AO215" s="103" t="s">
        <v>163</v>
      </c>
      <c r="AP215" s="103" t="s">
        <v>3099</v>
      </c>
      <c r="AQ215" s="103" t="s">
        <v>3100</v>
      </c>
      <c r="AR215" s="103"/>
      <c r="AS215" s="103"/>
      <c r="AT215" s="439" t="s">
        <v>3101</v>
      </c>
      <c r="AU215" s="102" t="s">
        <v>3102</v>
      </c>
      <c r="AV215" s="103"/>
      <c r="AW215" s="105">
        <v>43528</v>
      </c>
      <c r="AX215" s="105">
        <v>43770</v>
      </c>
      <c r="AY215" s="105" t="s">
        <v>149</v>
      </c>
      <c r="AZ215" s="105">
        <v>43271</v>
      </c>
      <c r="BA215" s="105">
        <v>43977</v>
      </c>
      <c r="BB215" s="105"/>
      <c r="BC215" s="106" t="s">
        <v>3103</v>
      </c>
      <c r="BD215" s="105">
        <v>44470</v>
      </c>
      <c r="BE215" s="105" t="s">
        <v>149</v>
      </c>
      <c r="BF215" s="105">
        <v>44732</v>
      </c>
      <c r="BG215" s="105" t="s">
        <v>149</v>
      </c>
      <c r="BH215" s="103"/>
      <c r="BI215" s="103">
        <v>45152</v>
      </c>
      <c r="BJ215" s="103"/>
      <c r="BK215" s="107">
        <v>45163</v>
      </c>
      <c r="BL215" s="102" t="s">
        <v>17</v>
      </c>
      <c r="BM215" s="102">
        <f t="shared" ref="BM215" si="64">DATEDIF(AW215,BK215, "M")+1</f>
        <v>54</v>
      </c>
      <c r="BN215" s="287">
        <f t="shared" ref="BN215:BN216" si="65">DATEDIF(AX215,BK215, "M")+1</f>
        <v>46</v>
      </c>
      <c r="BO215" s="287" t="s">
        <v>3104</v>
      </c>
      <c r="BP215" s="102">
        <v>2</v>
      </c>
      <c r="BQ215" s="102">
        <v>1</v>
      </c>
      <c r="BR215" s="102"/>
      <c r="BS215" s="102"/>
      <c r="BT215" s="102"/>
      <c r="BU215" s="102"/>
      <c r="BV215" s="102"/>
      <c r="BW215" s="102" t="s">
        <v>162</v>
      </c>
      <c r="BX215" s="102"/>
      <c r="BY215" s="102"/>
      <c r="BZ215" s="109"/>
      <c r="CA215" s="109"/>
      <c r="CB215" s="102"/>
      <c r="CC215" s="102"/>
      <c r="CD215" s="102"/>
      <c r="CE215" s="102"/>
      <c r="CF215" s="406"/>
      <c r="CG215" s="102"/>
      <c r="CH215" s="102"/>
      <c r="CI215" s="102" t="s">
        <v>814</v>
      </c>
      <c r="CJ215"/>
    </row>
    <row r="216" spans="1:88" s="53" customFormat="1" ht="24" hidden="1" customHeight="1" x14ac:dyDescent="0.35">
      <c r="A216" s="102">
        <v>216</v>
      </c>
      <c r="B216" s="102" t="s">
        <v>3105</v>
      </c>
      <c r="C216" s="102" t="s">
        <v>3106</v>
      </c>
      <c r="D216" s="102" t="s">
        <v>3107</v>
      </c>
      <c r="E216" s="102" t="s">
        <v>3108</v>
      </c>
      <c r="F216" s="102" t="s">
        <v>25</v>
      </c>
      <c r="G216" s="102">
        <v>9</v>
      </c>
      <c r="H216" s="102" t="s">
        <v>55</v>
      </c>
      <c r="I216" s="102" t="s">
        <v>43</v>
      </c>
      <c r="J216" s="102" t="s">
        <v>3109</v>
      </c>
      <c r="K216" s="102" t="s">
        <v>3110</v>
      </c>
      <c r="L216" s="102" t="s">
        <v>43</v>
      </c>
      <c r="M216" s="102" t="s">
        <v>149</v>
      </c>
      <c r="N216" s="102" t="s">
        <v>3111</v>
      </c>
      <c r="O216" s="102" t="s">
        <v>321</v>
      </c>
      <c r="P216" s="102" t="s">
        <v>321</v>
      </c>
      <c r="Q216" s="102"/>
      <c r="R216" s="102" t="s">
        <v>3112</v>
      </c>
      <c r="S216" s="102" t="s">
        <v>3113</v>
      </c>
      <c r="T216" s="211" t="s">
        <v>3114</v>
      </c>
      <c r="U216" s="103" t="s">
        <v>3115</v>
      </c>
      <c r="V216" s="103">
        <v>31878</v>
      </c>
      <c r="W216" s="111" t="s">
        <v>3116</v>
      </c>
      <c r="X216" s="111" t="s">
        <v>178</v>
      </c>
      <c r="Y216" s="111"/>
      <c r="Z216" s="111"/>
      <c r="AA216" s="102">
        <v>6</v>
      </c>
      <c r="AB216" s="103">
        <v>43861</v>
      </c>
      <c r="AC216" s="304">
        <v>43525</v>
      </c>
      <c r="AD216" s="103"/>
      <c r="AE216" s="103" t="s">
        <v>3117</v>
      </c>
      <c r="AF216" s="103" t="s">
        <v>3118</v>
      </c>
      <c r="AG216" s="103"/>
      <c r="AH216" s="102">
        <f t="shared" si="62"/>
        <v>2</v>
      </c>
      <c r="AI216" s="103" t="s">
        <v>160</v>
      </c>
      <c r="AJ216" s="103" t="s">
        <v>160</v>
      </c>
      <c r="AK216" s="103"/>
      <c r="AL216" s="103" t="s">
        <v>162</v>
      </c>
      <c r="AM216" s="103" t="s">
        <v>162</v>
      </c>
      <c r="AN216" s="103"/>
      <c r="AO216" s="103" t="s">
        <v>163</v>
      </c>
      <c r="AP216" s="103" t="s">
        <v>202</v>
      </c>
      <c r="AQ216" s="103" t="s">
        <v>249</v>
      </c>
      <c r="AR216" s="103"/>
      <c r="AS216" s="103"/>
      <c r="AT216" s="438" t="s">
        <v>3119</v>
      </c>
      <c r="AU216" s="102" t="s">
        <v>3056</v>
      </c>
      <c r="AV216" s="103"/>
      <c r="AW216" s="105">
        <v>43528</v>
      </c>
      <c r="AX216" s="105">
        <v>43770</v>
      </c>
      <c r="AY216" s="105" t="s">
        <v>149</v>
      </c>
      <c r="AZ216" s="105">
        <v>43918</v>
      </c>
      <c r="BA216" s="105">
        <v>44050</v>
      </c>
      <c r="BB216" s="105"/>
      <c r="BC216" s="106" t="s">
        <v>3120</v>
      </c>
      <c r="BD216" s="105">
        <v>44470</v>
      </c>
      <c r="BE216" s="105" t="s">
        <v>149</v>
      </c>
      <c r="BF216" s="105">
        <v>44732</v>
      </c>
      <c r="BG216" s="105" t="s">
        <v>149</v>
      </c>
      <c r="BH216" s="103">
        <v>45247</v>
      </c>
      <c r="BI216" s="103"/>
      <c r="BJ216" s="103"/>
      <c r="BK216" s="107">
        <v>45441</v>
      </c>
      <c r="BL216" s="102" t="s">
        <v>17</v>
      </c>
      <c r="BM216" s="102">
        <f>DATEDIF(AW216,BK216, "M")+1</f>
        <v>63</v>
      </c>
      <c r="BN216" s="287">
        <f t="shared" si="65"/>
        <v>55</v>
      </c>
      <c r="BO216" s="287" t="s">
        <v>3121</v>
      </c>
      <c r="BP216" s="102">
        <v>0</v>
      </c>
      <c r="BQ216" s="102"/>
      <c r="BR216" s="102"/>
      <c r="BS216" s="102"/>
      <c r="BT216" s="102"/>
      <c r="BU216" s="102"/>
      <c r="BV216" s="102"/>
      <c r="BW216" s="102" t="s">
        <v>162</v>
      </c>
      <c r="BX216" s="102"/>
      <c r="BY216" s="102"/>
      <c r="BZ216" s="109"/>
      <c r="CA216" s="109"/>
      <c r="CB216" s="102"/>
      <c r="CC216" s="102"/>
      <c r="CD216" s="102"/>
      <c r="CE216" s="102"/>
      <c r="CF216" s="406">
        <v>0</v>
      </c>
      <c r="CG216" s="102"/>
      <c r="CH216" s="102"/>
      <c r="CI216" s="102" t="s">
        <v>814</v>
      </c>
      <c r="CJ216"/>
    </row>
    <row r="217" spans="1:88" s="53" customFormat="1" ht="25" hidden="1" customHeight="1" x14ac:dyDescent="0.35">
      <c r="A217" s="97">
        <v>217</v>
      </c>
      <c r="B217" s="97" t="s">
        <v>3122</v>
      </c>
      <c r="C217" s="97" t="s">
        <v>3123</v>
      </c>
      <c r="D217" s="97" t="s">
        <v>3124</v>
      </c>
      <c r="E217" s="97" t="s">
        <v>3125</v>
      </c>
      <c r="F217" s="97" t="s">
        <v>25</v>
      </c>
      <c r="G217" s="97">
        <v>9</v>
      </c>
      <c r="H217" s="97" t="s">
        <v>49</v>
      </c>
      <c r="I217" s="97" t="s">
        <v>40</v>
      </c>
      <c r="J217" s="97" t="s">
        <v>2685</v>
      </c>
      <c r="K217" s="97" t="s">
        <v>3126</v>
      </c>
      <c r="L217" s="97" t="s">
        <v>40</v>
      </c>
      <c r="M217" s="97" t="s">
        <v>149</v>
      </c>
      <c r="N217" s="97" t="s">
        <v>3127</v>
      </c>
      <c r="O217" s="97" t="s">
        <v>150</v>
      </c>
      <c r="P217" s="97" t="s">
        <v>150</v>
      </c>
      <c r="Q217" s="97"/>
      <c r="R217" s="97" t="s">
        <v>3128</v>
      </c>
      <c r="S217" s="97" t="s">
        <v>3129</v>
      </c>
      <c r="T217" s="215" t="s">
        <v>3130</v>
      </c>
      <c r="U217" s="98" t="s">
        <v>3131</v>
      </c>
      <c r="V217" s="98">
        <v>31511</v>
      </c>
      <c r="W217" s="179"/>
      <c r="X217" s="179" t="s">
        <v>201</v>
      </c>
      <c r="Y217" s="179"/>
      <c r="Z217" s="179"/>
      <c r="AA217" s="97">
        <v>5</v>
      </c>
      <c r="AB217" s="98">
        <v>43346</v>
      </c>
      <c r="AC217" s="303">
        <v>43525</v>
      </c>
      <c r="AD217" s="98">
        <v>44818</v>
      </c>
      <c r="AE217" s="98" t="s">
        <v>3132</v>
      </c>
      <c r="AF217" s="98" t="s">
        <v>3133</v>
      </c>
      <c r="AG217" s="120"/>
      <c r="AH217" s="97">
        <f>COUNTA(AE217:AF217)</f>
        <v>2</v>
      </c>
      <c r="AI217" s="98" t="s">
        <v>160</v>
      </c>
      <c r="AJ217" s="98" t="s">
        <v>160</v>
      </c>
      <c r="AK217" s="98" t="s">
        <v>201</v>
      </c>
      <c r="AL217" s="98" t="s">
        <v>162</v>
      </c>
      <c r="AM217" s="98"/>
      <c r="AN217" s="98"/>
      <c r="AO217" s="98" t="s">
        <v>181</v>
      </c>
      <c r="AP217" s="98" t="s">
        <v>3134</v>
      </c>
      <c r="AQ217" s="98" t="s">
        <v>181</v>
      </c>
      <c r="AR217" s="98"/>
      <c r="AS217" s="98"/>
      <c r="AT217" s="437" t="s">
        <v>419</v>
      </c>
      <c r="AU217" s="97" t="s">
        <v>3135</v>
      </c>
      <c r="AV217" s="98"/>
      <c r="AW217" s="99">
        <v>43528</v>
      </c>
      <c r="AX217" s="99">
        <v>43770</v>
      </c>
      <c r="AY217" s="99" t="s">
        <v>149</v>
      </c>
      <c r="AZ217" s="99">
        <v>43427</v>
      </c>
      <c r="BA217" s="99">
        <v>43599</v>
      </c>
      <c r="BB217" s="99"/>
      <c r="BC217" s="100" t="s">
        <v>3136</v>
      </c>
      <c r="BD217" s="99"/>
      <c r="BE217" s="99"/>
      <c r="BF217" s="99"/>
      <c r="BG217" s="99"/>
      <c r="BH217" s="97"/>
      <c r="BI217" s="97"/>
      <c r="BJ217" s="97"/>
      <c r="BK217" s="115"/>
      <c r="BL217" s="97" t="s">
        <v>19</v>
      </c>
      <c r="BM217" s="286" t="s">
        <v>19</v>
      </c>
      <c r="BN217" s="286"/>
      <c r="BO217" s="97"/>
      <c r="BP217" s="97">
        <v>1</v>
      </c>
      <c r="BQ217" s="97">
        <v>1</v>
      </c>
      <c r="BR217" s="97"/>
      <c r="BS217" s="97"/>
      <c r="BT217" s="97"/>
      <c r="BU217" s="97"/>
      <c r="BV217" s="97"/>
      <c r="BW217" s="97" t="s">
        <v>3137</v>
      </c>
      <c r="BX217" s="97"/>
      <c r="BY217" s="97"/>
      <c r="BZ217" s="101">
        <v>44398</v>
      </c>
      <c r="CA217" s="101">
        <v>44733</v>
      </c>
      <c r="CB217" s="97">
        <v>12</v>
      </c>
      <c r="CC217" s="97"/>
      <c r="CD217" s="97"/>
      <c r="CE217" s="97"/>
      <c r="CF217" s="119">
        <v>2</v>
      </c>
      <c r="CG217" s="97"/>
      <c r="CH217" s="97"/>
      <c r="CI217" s="97" t="s">
        <v>814</v>
      </c>
      <c r="CJ217"/>
    </row>
    <row r="218" spans="1:88" s="53" customFormat="1" ht="25" hidden="1" customHeight="1" x14ac:dyDescent="0.35">
      <c r="A218" s="102">
        <v>218</v>
      </c>
      <c r="B218" s="102" t="s">
        <v>3138</v>
      </c>
      <c r="C218" s="102" t="s">
        <v>3139</v>
      </c>
      <c r="D218" s="102" t="s">
        <v>2657</v>
      </c>
      <c r="E218" s="102" t="s">
        <v>3140</v>
      </c>
      <c r="F218" s="102" t="s">
        <v>25</v>
      </c>
      <c r="G218" s="102">
        <v>9</v>
      </c>
      <c r="H218" s="102" t="s">
        <v>51</v>
      </c>
      <c r="I218" s="102" t="s">
        <v>30</v>
      </c>
      <c r="J218" s="102" t="s">
        <v>3141</v>
      </c>
      <c r="K218" s="102" t="s">
        <v>3141</v>
      </c>
      <c r="L218" s="102" t="s">
        <v>43</v>
      </c>
      <c r="M218" s="102" t="s">
        <v>162</v>
      </c>
      <c r="N218" s="102" t="s">
        <v>3142</v>
      </c>
      <c r="O218" s="102" t="s">
        <v>150</v>
      </c>
      <c r="P218" s="102" t="s">
        <v>150</v>
      </c>
      <c r="Q218" s="102"/>
      <c r="R218" s="102" t="s">
        <v>3143</v>
      </c>
      <c r="S218" s="102" t="s">
        <v>3144</v>
      </c>
      <c r="T218" s="214" t="s">
        <v>3145</v>
      </c>
      <c r="U218" s="288"/>
      <c r="V218" s="103">
        <v>27798</v>
      </c>
      <c r="W218" s="111" t="s">
        <v>3146</v>
      </c>
      <c r="X218" s="111" t="s">
        <v>178</v>
      </c>
      <c r="Y218" s="111"/>
      <c r="Z218" s="111"/>
      <c r="AA218" s="102">
        <v>24</v>
      </c>
      <c r="AB218" s="103">
        <v>43647</v>
      </c>
      <c r="AC218" s="304">
        <v>43525</v>
      </c>
      <c r="AD218" s="103"/>
      <c r="AE218" s="103" t="s">
        <v>3147</v>
      </c>
      <c r="AF218" s="103"/>
      <c r="AG218" s="103"/>
      <c r="AH218" s="102">
        <f t="shared" si="62"/>
        <v>1</v>
      </c>
      <c r="AI218" s="103" t="s">
        <v>161</v>
      </c>
      <c r="AJ218" s="103"/>
      <c r="AK218" s="103"/>
      <c r="AL218" s="103" t="s">
        <v>162</v>
      </c>
      <c r="AM218" s="103"/>
      <c r="AN218" s="103"/>
      <c r="AO218" s="103" t="s">
        <v>163</v>
      </c>
      <c r="AP218" s="103" t="s">
        <v>202</v>
      </c>
      <c r="AQ218" s="103" t="s">
        <v>249</v>
      </c>
      <c r="AR218" s="103"/>
      <c r="AS218" s="103"/>
      <c r="AT218" s="438" t="s">
        <v>327</v>
      </c>
      <c r="AU218" s="102" t="s">
        <v>3148</v>
      </c>
      <c r="AV218" s="103"/>
      <c r="AW218" s="105">
        <v>43528</v>
      </c>
      <c r="AX218" s="105">
        <v>43770</v>
      </c>
      <c r="AY218" s="105" t="s">
        <v>149</v>
      </c>
      <c r="AZ218" s="105">
        <v>44258</v>
      </c>
      <c r="BA218" s="105">
        <v>44287</v>
      </c>
      <c r="BB218" s="105"/>
      <c r="BC218" s="106" t="s">
        <v>3149</v>
      </c>
      <c r="BD218" s="105">
        <v>44470</v>
      </c>
      <c r="BE218" s="105" t="s">
        <v>149</v>
      </c>
      <c r="BF218" s="105">
        <v>44732</v>
      </c>
      <c r="BG218" s="105" t="s">
        <v>149</v>
      </c>
      <c r="BH218" s="102"/>
      <c r="BI218" s="102"/>
      <c r="BJ218" s="102"/>
      <c r="BK218" s="107">
        <v>45258</v>
      </c>
      <c r="BL218" s="102" t="s">
        <v>17</v>
      </c>
      <c r="BM218" s="102">
        <f t="shared" ref="BM218:BM221" si="66">DATEDIF(AW218,BK218, "M")+1</f>
        <v>57</v>
      </c>
      <c r="BN218" s="287">
        <f>DATEDIF(AX218,BK218, "M")+1</f>
        <v>49</v>
      </c>
      <c r="BO218" s="287" t="s">
        <v>3150</v>
      </c>
      <c r="BP218" s="102">
        <v>5</v>
      </c>
      <c r="BQ218" s="102">
        <v>6</v>
      </c>
      <c r="BR218" s="102"/>
      <c r="BS218" s="102"/>
      <c r="BT218" s="102"/>
      <c r="BU218" s="102"/>
      <c r="BV218" s="102"/>
      <c r="BW218" s="102" t="s">
        <v>162</v>
      </c>
      <c r="BX218" s="102"/>
      <c r="BY218" s="102"/>
      <c r="BZ218" s="109"/>
      <c r="CA218" s="109"/>
      <c r="CB218" s="102"/>
      <c r="CC218" s="102"/>
      <c r="CD218" s="102"/>
      <c r="CE218" s="102"/>
      <c r="CF218" s="406">
        <v>2</v>
      </c>
      <c r="CG218" s="102"/>
      <c r="CH218" s="102"/>
      <c r="CI218" s="102" t="s">
        <v>814</v>
      </c>
      <c r="CJ218"/>
    </row>
    <row r="219" spans="1:88" s="53" customFormat="1" ht="25" hidden="1" customHeight="1" x14ac:dyDescent="0.35">
      <c r="A219" s="102">
        <v>219</v>
      </c>
      <c r="B219" s="102" t="s">
        <v>3151</v>
      </c>
      <c r="C219" s="102" t="s">
        <v>3152</v>
      </c>
      <c r="D219" s="102" t="s">
        <v>3153</v>
      </c>
      <c r="E219" s="102" t="s">
        <v>3154</v>
      </c>
      <c r="F219" s="102" t="s">
        <v>24</v>
      </c>
      <c r="G219" s="102">
        <v>9</v>
      </c>
      <c r="H219" s="102" t="s">
        <v>49</v>
      </c>
      <c r="I219" s="102" t="s">
        <v>35</v>
      </c>
      <c r="J219" s="102" t="s">
        <v>3155</v>
      </c>
      <c r="K219" s="102" t="s">
        <v>3156</v>
      </c>
      <c r="L219" s="102" t="s">
        <v>43</v>
      </c>
      <c r="M219" s="102" t="s">
        <v>162</v>
      </c>
      <c r="N219" s="102"/>
      <c r="O219" s="102" t="s">
        <v>150</v>
      </c>
      <c r="P219" s="102" t="s">
        <v>150</v>
      </c>
      <c r="Q219" s="102"/>
      <c r="R219" s="102" t="s">
        <v>3157</v>
      </c>
      <c r="S219" s="102" t="s">
        <v>3158</v>
      </c>
      <c r="T219" s="211" t="s">
        <v>3159</v>
      </c>
      <c r="U219" s="103" t="s">
        <v>3160</v>
      </c>
      <c r="V219" s="103">
        <v>29084</v>
      </c>
      <c r="W219" s="111" t="s">
        <v>3161</v>
      </c>
      <c r="X219" s="111" t="s">
        <v>2385</v>
      </c>
      <c r="Y219" s="111" t="s">
        <v>156</v>
      </c>
      <c r="Z219" s="111"/>
      <c r="AA219" s="102">
        <v>16</v>
      </c>
      <c r="AB219" s="103">
        <v>43831</v>
      </c>
      <c r="AC219" s="304">
        <v>43525</v>
      </c>
      <c r="AD219" s="103"/>
      <c r="AE219" s="103" t="s">
        <v>3162</v>
      </c>
      <c r="AF219" s="103" t="s">
        <v>3163</v>
      </c>
      <c r="AG219" s="103" t="s">
        <v>3164</v>
      </c>
      <c r="AH219" s="102">
        <f t="shared" si="62"/>
        <v>3</v>
      </c>
      <c r="AI219" s="103" t="s">
        <v>161</v>
      </c>
      <c r="AJ219" s="103" t="s">
        <v>160</v>
      </c>
      <c r="AK219" s="103" t="s">
        <v>160</v>
      </c>
      <c r="AL219" s="103" t="s">
        <v>149</v>
      </c>
      <c r="AM219" s="103"/>
      <c r="AN219" s="103"/>
      <c r="AO219" s="103" t="s">
        <v>163</v>
      </c>
      <c r="AP219" s="103" t="s">
        <v>202</v>
      </c>
      <c r="AQ219" s="103" t="s">
        <v>202</v>
      </c>
      <c r="AR219" s="103"/>
      <c r="AS219" s="103"/>
      <c r="AT219" s="438" t="s">
        <v>203</v>
      </c>
      <c r="AU219" s="102" t="s">
        <v>3165</v>
      </c>
      <c r="AV219" s="103"/>
      <c r="AW219" s="105">
        <v>43528</v>
      </c>
      <c r="AX219" s="105">
        <v>43770</v>
      </c>
      <c r="AY219" s="105" t="s">
        <v>149</v>
      </c>
      <c r="AZ219" s="105">
        <v>44887</v>
      </c>
      <c r="BA219" s="105">
        <v>44887</v>
      </c>
      <c r="BB219" s="105"/>
      <c r="BC219" s="106" t="s">
        <v>3166</v>
      </c>
      <c r="BD219" s="105">
        <v>44470</v>
      </c>
      <c r="BE219" s="105" t="s">
        <v>149</v>
      </c>
      <c r="BF219" s="105">
        <v>44732</v>
      </c>
      <c r="BG219" s="105" t="s">
        <v>149</v>
      </c>
      <c r="BH219" s="102"/>
      <c r="BI219" s="102"/>
      <c r="BJ219" s="102"/>
      <c r="BK219" s="107"/>
      <c r="BL219" s="102" t="s">
        <v>18</v>
      </c>
      <c r="BM219" s="238"/>
      <c r="BN219" s="287"/>
      <c r="BO219" s="102"/>
      <c r="BP219" s="102">
        <v>3</v>
      </c>
      <c r="BQ219" s="102"/>
      <c r="BR219" s="102"/>
      <c r="BS219" s="102"/>
      <c r="BT219" s="102"/>
      <c r="BU219" s="102"/>
      <c r="BV219" s="102"/>
      <c r="BW219" s="102" t="s">
        <v>162</v>
      </c>
      <c r="BX219" s="102"/>
      <c r="BY219" s="102"/>
      <c r="BZ219" s="109"/>
      <c r="CA219" s="109"/>
      <c r="CB219" s="102"/>
      <c r="CC219" s="102"/>
      <c r="CD219" s="102"/>
      <c r="CE219" s="102"/>
      <c r="CF219" s="406">
        <v>3</v>
      </c>
      <c r="CG219" s="102"/>
      <c r="CH219" s="102"/>
      <c r="CI219" s="102" t="s">
        <v>814</v>
      </c>
      <c r="CJ219"/>
    </row>
    <row r="220" spans="1:88" s="53" customFormat="1" ht="25" hidden="1" customHeight="1" x14ac:dyDescent="0.35">
      <c r="A220" s="102">
        <v>220</v>
      </c>
      <c r="B220" s="102" t="s">
        <v>3167</v>
      </c>
      <c r="C220" s="102" t="s">
        <v>3168</v>
      </c>
      <c r="D220" s="102" t="s">
        <v>3169</v>
      </c>
      <c r="E220" s="102" t="s">
        <v>3170</v>
      </c>
      <c r="F220" s="102" t="s">
        <v>25</v>
      </c>
      <c r="G220" s="102">
        <v>9</v>
      </c>
      <c r="H220" s="102" t="s">
        <v>51</v>
      </c>
      <c r="I220" s="102" t="s">
        <v>37</v>
      </c>
      <c r="J220" s="102" t="s">
        <v>3171</v>
      </c>
      <c r="K220" s="102" t="s">
        <v>3172</v>
      </c>
      <c r="L220" s="102" t="s">
        <v>37</v>
      </c>
      <c r="M220" s="102" t="s">
        <v>149</v>
      </c>
      <c r="N220" s="102" t="s">
        <v>3173</v>
      </c>
      <c r="O220" s="102" t="s">
        <v>150</v>
      </c>
      <c r="P220" s="102" t="s">
        <v>150</v>
      </c>
      <c r="Q220" s="102"/>
      <c r="R220" s="102" t="s">
        <v>3174</v>
      </c>
      <c r="S220" s="102" t="s">
        <v>3175</v>
      </c>
      <c r="T220" s="211" t="s">
        <v>3176</v>
      </c>
      <c r="U220" s="103" t="s">
        <v>2758</v>
      </c>
      <c r="V220" s="103">
        <v>27500</v>
      </c>
      <c r="W220" s="111"/>
      <c r="X220" s="111" t="s">
        <v>178</v>
      </c>
      <c r="Y220" s="111" t="s">
        <v>162</v>
      </c>
      <c r="Z220" s="111"/>
      <c r="AA220" s="102">
        <v>9</v>
      </c>
      <c r="AB220" s="103">
        <v>43396</v>
      </c>
      <c r="AC220" s="304">
        <v>43525</v>
      </c>
      <c r="AD220" s="103"/>
      <c r="AE220" s="103" t="s">
        <v>3177</v>
      </c>
      <c r="AF220" s="103" t="s">
        <v>3178</v>
      </c>
      <c r="AG220" s="103"/>
      <c r="AH220" s="102">
        <f t="shared" si="62"/>
        <v>2</v>
      </c>
      <c r="AI220" s="103" t="s">
        <v>160</v>
      </c>
      <c r="AJ220" s="103" t="s">
        <v>160</v>
      </c>
      <c r="AK220" s="103"/>
      <c r="AL220" s="103" t="s">
        <v>149</v>
      </c>
      <c r="AM220" s="103"/>
      <c r="AN220" s="103"/>
      <c r="AO220" s="103" t="s">
        <v>181</v>
      </c>
      <c r="AP220" s="103" t="s">
        <v>1272</v>
      </c>
      <c r="AQ220" s="103"/>
      <c r="AR220" s="103"/>
      <c r="AS220" s="103"/>
      <c r="AT220" s="438" t="s">
        <v>284</v>
      </c>
      <c r="AU220" s="102" t="s">
        <v>3179</v>
      </c>
      <c r="AV220" s="103"/>
      <c r="AW220" s="105">
        <v>43528</v>
      </c>
      <c r="AX220" s="105">
        <v>43770</v>
      </c>
      <c r="AY220" s="105" t="s">
        <v>149</v>
      </c>
      <c r="AZ220" s="105">
        <v>44404</v>
      </c>
      <c r="BA220" s="105">
        <v>44351</v>
      </c>
      <c r="BB220" s="105"/>
      <c r="BC220" s="106" t="s">
        <v>3180</v>
      </c>
      <c r="BD220" s="105">
        <v>44470</v>
      </c>
      <c r="BE220" s="105" t="s">
        <v>149</v>
      </c>
      <c r="BF220" s="105">
        <v>44732</v>
      </c>
      <c r="BG220" s="105" t="s">
        <v>149</v>
      </c>
      <c r="BH220" s="102"/>
      <c r="BI220" s="104">
        <v>45272</v>
      </c>
      <c r="BJ220" s="104">
        <v>45283</v>
      </c>
      <c r="BK220" s="107">
        <v>44938</v>
      </c>
      <c r="BL220" s="102" t="s">
        <v>17</v>
      </c>
      <c r="BM220" s="102">
        <f t="shared" si="66"/>
        <v>47</v>
      </c>
      <c r="BN220" s="287">
        <f t="shared" ref="BN220:BN221" si="67">DATEDIF(AX220,BK220, "M")+1</f>
        <v>39</v>
      </c>
      <c r="BO220" s="287" t="s">
        <v>3181</v>
      </c>
      <c r="BP220" s="102">
        <v>7</v>
      </c>
      <c r="BQ220" s="102">
        <v>4</v>
      </c>
      <c r="BR220" s="102"/>
      <c r="BS220" s="102"/>
      <c r="BT220" s="102"/>
      <c r="BU220" s="102"/>
      <c r="BV220" s="102"/>
      <c r="BW220" s="102" t="s">
        <v>162</v>
      </c>
      <c r="BX220" s="102"/>
      <c r="BY220" s="102"/>
      <c r="BZ220" s="109"/>
      <c r="CA220" s="109"/>
      <c r="CB220" s="102"/>
      <c r="CC220" s="102"/>
      <c r="CD220" s="102"/>
      <c r="CE220" s="102"/>
      <c r="CF220" s="406">
        <v>3</v>
      </c>
      <c r="CG220" s="102"/>
      <c r="CH220" s="102"/>
      <c r="CI220" s="102" t="s">
        <v>814</v>
      </c>
      <c r="CJ220"/>
    </row>
    <row r="221" spans="1:88" s="53" customFormat="1" ht="25" hidden="1" customHeight="1" x14ac:dyDescent="0.35">
      <c r="A221" s="102">
        <v>221</v>
      </c>
      <c r="B221" s="102" t="s">
        <v>3182</v>
      </c>
      <c r="C221" s="102" t="s">
        <v>3183</v>
      </c>
      <c r="D221" s="102" t="s">
        <v>623</v>
      </c>
      <c r="E221" s="102" t="s">
        <v>3184</v>
      </c>
      <c r="F221" s="102" t="s">
        <v>24</v>
      </c>
      <c r="G221" s="102">
        <v>9</v>
      </c>
      <c r="H221" s="102" t="s">
        <v>56</v>
      </c>
      <c r="I221" s="102" t="s">
        <v>38</v>
      </c>
      <c r="J221" s="102" t="s">
        <v>1136</v>
      </c>
      <c r="K221" s="102" t="s">
        <v>3185</v>
      </c>
      <c r="L221" s="102" t="s">
        <v>43</v>
      </c>
      <c r="M221" s="102" t="s">
        <v>162</v>
      </c>
      <c r="N221" s="102"/>
      <c r="O221" s="102" t="s">
        <v>150</v>
      </c>
      <c r="P221" s="102" t="s">
        <v>150</v>
      </c>
      <c r="Q221" s="102"/>
      <c r="R221" s="102" t="s">
        <v>3186</v>
      </c>
      <c r="S221" s="347" t="s">
        <v>3187</v>
      </c>
      <c r="T221" s="213" t="s">
        <v>3188</v>
      </c>
      <c r="U221" s="103" t="s">
        <v>3189</v>
      </c>
      <c r="V221" s="103">
        <v>30008</v>
      </c>
      <c r="W221" s="111" t="s">
        <v>3190</v>
      </c>
      <c r="X221" s="111" t="s">
        <v>2385</v>
      </c>
      <c r="Y221" s="111" t="s">
        <v>156</v>
      </c>
      <c r="Z221" s="111"/>
      <c r="AA221" s="102">
        <v>9</v>
      </c>
      <c r="AB221" s="103">
        <v>43861</v>
      </c>
      <c r="AC221" s="304">
        <v>43525</v>
      </c>
      <c r="AD221" s="103"/>
      <c r="AE221" s="103" t="s">
        <v>3191</v>
      </c>
      <c r="AF221" s="103" t="s">
        <v>3192</v>
      </c>
      <c r="AG221" s="103" t="s">
        <v>3193</v>
      </c>
      <c r="AH221" s="102">
        <f t="shared" si="62"/>
        <v>3</v>
      </c>
      <c r="AI221" s="103" t="s">
        <v>161</v>
      </c>
      <c r="AJ221" s="103" t="s">
        <v>161</v>
      </c>
      <c r="AK221" s="103" t="s">
        <v>160</v>
      </c>
      <c r="AL221" s="103" t="s">
        <v>149</v>
      </c>
      <c r="AM221" s="103" t="s">
        <v>162</v>
      </c>
      <c r="AN221" s="103" t="s">
        <v>162</v>
      </c>
      <c r="AO221" s="103" t="s">
        <v>181</v>
      </c>
      <c r="AP221" s="103" t="s">
        <v>597</v>
      </c>
      <c r="AQ221" s="103"/>
      <c r="AR221" s="103"/>
      <c r="AS221" s="103"/>
      <c r="AT221" s="438" t="s">
        <v>1273</v>
      </c>
      <c r="AU221" s="102" t="s">
        <v>3194</v>
      </c>
      <c r="AV221" s="103"/>
      <c r="AW221" s="105">
        <v>43528</v>
      </c>
      <c r="AX221" s="105">
        <v>43770</v>
      </c>
      <c r="AY221" s="105" t="s">
        <v>149</v>
      </c>
      <c r="AZ221" s="105">
        <v>44239</v>
      </c>
      <c r="BA221" s="105">
        <v>44375</v>
      </c>
      <c r="BB221" s="105"/>
      <c r="BC221" s="106" t="s">
        <v>3195</v>
      </c>
      <c r="BD221" s="105">
        <v>44470</v>
      </c>
      <c r="BE221" s="105" t="s">
        <v>149</v>
      </c>
      <c r="BF221" s="105">
        <v>44732</v>
      </c>
      <c r="BG221" s="105" t="s">
        <v>149</v>
      </c>
      <c r="BH221" s="102"/>
      <c r="BI221" s="102"/>
      <c r="BJ221" s="102"/>
      <c r="BK221" s="107">
        <v>45313</v>
      </c>
      <c r="BL221" s="102" t="s">
        <v>17</v>
      </c>
      <c r="BM221" s="102">
        <f t="shared" si="66"/>
        <v>59</v>
      </c>
      <c r="BN221" s="287">
        <f t="shared" si="67"/>
        <v>51</v>
      </c>
      <c r="BO221" s="287" t="s">
        <v>3196</v>
      </c>
      <c r="BP221" s="102">
        <v>24</v>
      </c>
      <c r="BQ221" s="102">
        <v>6</v>
      </c>
      <c r="BR221" s="102"/>
      <c r="BS221" s="102"/>
      <c r="BT221" s="102"/>
      <c r="BU221" s="102"/>
      <c r="BV221" s="102"/>
      <c r="BW221" s="102" t="s">
        <v>162</v>
      </c>
      <c r="BX221" s="102"/>
      <c r="BY221" s="102"/>
      <c r="BZ221" s="109"/>
      <c r="CA221" s="109"/>
      <c r="CB221" s="102"/>
      <c r="CC221" s="102"/>
      <c r="CD221" s="102"/>
      <c r="CE221" s="102"/>
      <c r="CF221" s="406">
        <v>1</v>
      </c>
      <c r="CG221" s="102"/>
      <c r="CH221" s="102"/>
      <c r="CI221" s="102" t="s">
        <v>814</v>
      </c>
      <c r="CJ221"/>
    </row>
    <row r="222" spans="1:88" s="53" customFormat="1" ht="25" hidden="1" customHeight="1" x14ac:dyDescent="0.35">
      <c r="A222" s="102">
        <v>222</v>
      </c>
      <c r="B222" s="102" t="s">
        <v>3197</v>
      </c>
      <c r="C222" s="102" t="s">
        <v>3198</v>
      </c>
      <c r="D222" s="102"/>
      <c r="E222" s="102" t="s">
        <v>3199</v>
      </c>
      <c r="F222" s="102" t="s">
        <v>25</v>
      </c>
      <c r="G222" s="102">
        <v>9</v>
      </c>
      <c r="H222" s="102" t="s">
        <v>50</v>
      </c>
      <c r="I222" s="102" t="s">
        <v>44</v>
      </c>
      <c r="J222" s="102" t="s">
        <v>3200</v>
      </c>
      <c r="K222" s="102" t="s">
        <v>3201</v>
      </c>
      <c r="L222" s="102" t="s">
        <v>42</v>
      </c>
      <c r="M222" s="102" t="s">
        <v>149</v>
      </c>
      <c r="N222" s="102">
        <v>201980015427</v>
      </c>
      <c r="O222" s="102" t="s">
        <v>150</v>
      </c>
      <c r="P222" s="102" t="s">
        <v>150</v>
      </c>
      <c r="Q222" s="102"/>
      <c r="R222" s="102" t="s">
        <v>3202</v>
      </c>
      <c r="S222" s="102" t="s">
        <v>3203</v>
      </c>
      <c r="T222" s="211" t="s">
        <v>3204</v>
      </c>
      <c r="U222" s="103" t="s">
        <v>3205</v>
      </c>
      <c r="V222" s="103">
        <v>33421</v>
      </c>
      <c r="W222" s="111" t="s">
        <v>3206</v>
      </c>
      <c r="X222" s="111" t="s">
        <v>155</v>
      </c>
      <c r="Y222" s="111"/>
      <c r="Z222" s="111"/>
      <c r="AA222" s="102">
        <v>3</v>
      </c>
      <c r="AB222" s="103">
        <v>43815</v>
      </c>
      <c r="AC222" s="304">
        <v>43525</v>
      </c>
      <c r="AD222" s="103"/>
      <c r="AE222" s="103" t="s">
        <v>3207</v>
      </c>
      <c r="AF222" s="103" t="s">
        <v>3208</v>
      </c>
      <c r="AG222" s="103"/>
      <c r="AH222" s="102">
        <f t="shared" si="62"/>
        <v>2</v>
      </c>
      <c r="AI222" s="103" t="s">
        <v>160</v>
      </c>
      <c r="AJ222" s="103" t="s">
        <v>160</v>
      </c>
      <c r="AK222" s="103"/>
      <c r="AL222" s="103" t="s">
        <v>162</v>
      </c>
      <c r="AM222" s="103" t="s">
        <v>149</v>
      </c>
      <c r="AN222" s="103"/>
      <c r="AO222" s="103" t="s">
        <v>181</v>
      </c>
      <c r="AP222" s="103" t="s">
        <v>2208</v>
      </c>
      <c r="AQ222" s="103" t="s">
        <v>2208</v>
      </c>
      <c r="AR222" s="103"/>
      <c r="AS222" s="103"/>
      <c r="AT222" s="438" t="s">
        <v>297</v>
      </c>
      <c r="AU222" s="102" t="s">
        <v>3209</v>
      </c>
      <c r="AV222" s="103"/>
      <c r="AW222" s="105">
        <v>43528</v>
      </c>
      <c r="AX222" s="105">
        <v>43770</v>
      </c>
      <c r="AY222" s="105" t="s">
        <v>149</v>
      </c>
      <c r="AZ222" s="105">
        <v>43609</v>
      </c>
      <c r="BA222" s="105">
        <v>43653</v>
      </c>
      <c r="BB222" s="105"/>
      <c r="BC222" s="106" t="s">
        <v>3210</v>
      </c>
      <c r="BD222" s="105">
        <v>44470</v>
      </c>
      <c r="BE222" s="105" t="s">
        <v>149</v>
      </c>
      <c r="BF222" s="105">
        <v>44732</v>
      </c>
      <c r="BG222" s="105" t="s">
        <v>149</v>
      </c>
      <c r="BH222" s="102"/>
      <c r="BI222" s="102"/>
      <c r="BJ222" s="102"/>
      <c r="BK222" s="107"/>
      <c r="BL222" s="102" t="s">
        <v>18</v>
      </c>
      <c r="BM222" s="238"/>
      <c r="BN222" s="287"/>
      <c r="BO222" s="102"/>
      <c r="BP222" s="102">
        <v>0</v>
      </c>
      <c r="BQ222" s="102">
        <v>5</v>
      </c>
      <c r="BR222" s="102"/>
      <c r="BS222" s="102"/>
      <c r="BT222" s="102"/>
      <c r="BU222" s="102"/>
      <c r="BV222" s="102"/>
      <c r="BW222" s="102" t="s">
        <v>162</v>
      </c>
      <c r="BX222" s="102"/>
      <c r="BY222" s="102"/>
      <c r="BZ222" s="109">
        <v>45078</v>
      </c>
      <c r="CA222" s="109">
        <v>45443</v>
      </c>
      <c r="CB222" s="102">
        <v>12</v>
      </c>
      <c r="CC222" s="102"/>
      <c r="CD222" s="102"/>
      <c r="CE222" s="102"/>
      <c r="CF222" s="406">
        <v>0</v>
      </c>
      <c r="CG222" s="102"/>
      <c r="CH222" s="102"/>
      <c r="CI222" s="102" t="s">
        <v>814</v>
      </c>
      <c r="CJ222"/>
    </row>
    <row r="223" spans="1:88" s="53" customFormat="1" ht="25" hidden="1" customHeight="1" x14ac:dyDescent="0.35">
      <c r="A223" s="102">
        <v>223</v>
      </c>
      <c r="B223" s="102" t="s">
        <v>3211</v>
      </c>
      <c r="C223" s="102" t="s">
        <v>3212</v>
      </c>
      <c r="D223" s="102"/>
      <c r="E223" s="102" t="s">
        <v>3213</v>
      </c>
      <c r="F223" s="102" t="s">
        <v>25</v>
      </c>
      <c r="G223" s="102">
        <v>9</v>
      </c>
      <c r="H223" s="102" t="s">
        <v>51</v>
      </c>
      <c r="I223" s="102" t="s">
        <v>30</v>
      </c>
      <c r="J223" s="102" t="s">
        <v>3214</v>
      </c>
      <c r="K223" s="102" t="s">
        <v>3215</v>
      </c>
      <c r="L223" s="102" t="s">
        <v>30</v>
      </c>
      <c r="M223" s="102" t="s">
        <v>149</v>
      </c>
      <c r="N223" s="102"/>
      <c r="O223" s="102" t="s">
        <v>150</v>
      </c>
      <c r="P223" s="102" t="s">
        <v>150</v>
      </c>
      <c r="Q223" s="102"/>
      <c r="R223" s="102" t="s">
        <v>3216</v>
      </c>
      <c r="S223" s="102" t="s">
        <v>3217</v>
      </c>
      <c r="T223" s="211" t="s">
        <v>3218</v>
      </c>
      <c r="U223" s="289" t="s">
        <v>3219</v>
      </c>
      <c r="V223" s="103">
        <v>26828</v>
      </c>
      <c r="W223" s="216" t="s">
        <v>3220</v>
      </c>
      <c r="X223" s="216" t="s">
        <v>178</v>
      </c>
      <c r="Y223" s="216" t="s">
        <v>162</v>
      </c>
      <c r="Z223" s="216"/>
      <c r="AA223" s="102">
        <v>45</v>
      </c>
      <c r="AB223" s="103">
        <v>43840</v>
      </c>
      <c r="AC223" s="304">
        <v>43525</v>
      </c>
      <c r="AD223" s="103"/>
      <c r="AE223" s="103" t="s">
        <v>3221</v>
      </c>
      <c r="AF223" s="103"/>
      <c r="AG223" s="103"/>
      <c r="AH223" s="102">
        <f t="shared" si="62"/>
        <v>1</v>
      </c>
      <c r="AI223" s="103" t="s">
        <v>3222</v>
      </c>
      <c r="AJ223" s="103"/>
      <c r="AK223" s="103"/>
      <c r="AL223" s="103" t="s">
        <v>149</v>
      </c>
      <c r="AM223" s="103"/>
      <c r="AN223" s="103"/>
      <c r="AO223" s="103" t="s">
        <v>163</v>
      </c>
      <c r="AP223" s="103" t="s">
        <v>1448</v>
      </c>
      <c r="AQ223" s="103" t="s">
        <v>1448</v>
      </c>
      <c r="AR223" s="103"/>
      <c r="AS223" s="103"/>
      <c r="AT223" s="438" t="s">
        <v>327</v>
      </c>
      <c r="AU223" s="102" t="s">
        <v>3223</v>
      </c>
      <c r="AV223" s="103"/>
      <c r="AW223" s="105">
        <v>43528</v>
      </c>
      <c r="AX223" s="105">
        <v>43771</v>
      </c>
      <c r="AY223" s="105" t="s">
        <v>149</v>
      </c>
      <c r="AZ223" s="105">
        <v>40464</v>
      </c>
      <c r="BA223" s="105">
        <v>44116</v>
      </c>
      <c r="BB223" s="105"/>
      <c r="BC223" s="106" t="s">
        <v>3224</v>
      </c>
      <c r="BD223" s="105">
        <v>44470</v>
      </c>
      <c r="BE223" s="105" t="s">
        <v>149</v>
      </c>
      <c r="BF223" s="105">
        <v>44732</v>
      </c>
      <c r="BG223" s="105" t="s">
        <v>149</v>
      </c>
      <c r="BH223" s="102"/>
      <c r="BI223" s="102"/>
      <c r="BJ223" s="102"/>
      <c r="BK223" s="107"/>
      <c r="BL223" s="102" t="s">
        <v>18</v>
      </c>
      <c r="BM223" s="238"/>
      <c r="BN223" s="287"/>
      <c r="BO223" s="102"/>
      <c r="BP223" s="102">
        <v>3</v>
      </c>
      <c r="BQ223" s="102">
        <v>7</v>
      </c>
      <c r="BR223" s="102"/>
      <c r="BS223" s="102"/>
      <c r="BT223" s="102"/>
      <c r="BU223" s="102"/>
      <c r="BV223" s="102"/>
      <c r="BW223" s="102" t="s">
        <v>162</v>
      </c>
      <c r="BX223" s="102"/>
      <c r="BY223" s="102"/>
      <c r="BZ223" s="109"/>
      <c r="CA223" s="109"/>
      <c r="CB223" s="102"/>
      <c r="CC223" s="102"/>
      <c r="CD223" s="102"/>
      <c r="CE223" s="102"/>
      <c r="CF223" s="406">
        <v>3</v>
      </c>
      <c r="CG223" s="102"/>
      <c r="CH223" s="102"/>
      <c r="CI223" s="102" t="s">
        <v>814</v>
      </c>
      <c r="CJ223"/>
    </row>
    <row r="224" spans="1:88" s="53" customFormat="1" ht="25" hidden="1" customHeight="1" x14ac:dyDescent="0.35">
      <c r="A224" s="102">
        <v>224</v>
      </c>
      <c r="B224" s="97" t="s">
        <v>3225</v>
      </c>
      <c r="C224" s="97" t="s">
        <v>3226</v>
      </c>
      <c r="D224" s="97" t="s">
        <v>3227</v>
      </c>
      <c r="E224" s="97" t="s">
        <v>3228</v>
      </c>
      <c r="F224" s="97" t="s">
        <v>25</v>
      </c>
      <c r="G224" s="97">
        <v>9</v>
      </c>
      <c r="H224" s="97" t="s">
        <v>57</v>
      </c>
      <c r="I224" s="97" t="s">
        <v>33</v>
      </c>
      <c r="J224" s="97" t="s">
        <v>1539</v>
      </c>
      <c r="K224" s="97" t="s">
        <v>2987</v>
      </c>
      <c r="L224" s="97"/>
      <c r="M224" s="97" t="s">
        <v>149</v>
      </c>
      <c r="N224" s="97"/>
      <c r="O224" s="97" t="s">
        <v>150</v>
      </c>
      <c r="P224" s="97" t="s">
        <v>150</v>
      </c>
      <c r="Q224" s="97"/>
      <c r="R224" s="97" t="s">
        <v>3229</v>
      </c>
      <c r="S224" s="209" t="s">
        <v>3230</v>
      </c>
      <c r="T224" s="215" t="s">
        <v>3231</v>
      </c>
      <c r="U224" s="98" t="s">
        <v>3232</v>
      </c>
      <c r="V224" s="98">
        <v>30844</v>
      </c>
      <c r="W224" s="179" t="s">
        <v>3233</v>
      </c>
      <c r="X224" s="179"/>
      <c r="Y224" s="179"/>
      <c r="Z224" s="179"/>
      <c r="AA224" s="97">
        <v>26</v>
      </c>
      <c r="AB224" s="98"/>
      <c r="AC224" s="303">
        <v>43525</v>
      </c>
      <c r="AD224" s="98">
        <v>44818</v>
      </c>
      <c r="AE224" s="98"/>
      <c r="AF224" s="98"/>
      <c r="AG224" s="98"/>
      <c r="AH224" s="97">
        <f t="shared" si="62"/>
        <v>0</v>
      </c>
      <c r="AI224" s="98"/>
      <c r="AJ224" s="98"/>
      <c r="AK224" s="98"/>
      <c r="AL224" s="98"/>
      <c r="AM224" s="98"/>
      <c r="AN224" s="98"/>
      <c r="AO224" s="98" t="s">
        <v>181</v>
      </c>
      <c r="AP224" s="98" t="s">
        <v>2897</v>
      </c>
      <c r="AQ224" s="98" t="s">
        <v>2897</v>
      </c>
      <c r="AR224" s="98"/>
      <c r="AS224" s="98"/>
      <c r="AT224" s="437" t="s">
        <v>584</v>
      </c>
      <c r="AU224" s="97" t="s">
        <v>3234</v>
      </c>
      <c r="AV224" s="98"/>
      <c r="AW224" s="99">
        <v>43891</v>
      </c>
      <c r="AX224" s="99">
        <v>44136</v>
      </c>
      <c r="AY224" s="99" t="s">
        <v>162</v>
      </c>
      <c r="AZ224" s="99"/>
      <c r="BA224" s="99"/>
      <c r="BB224" s="99"/>
      <c r="BC224" s="100" t="s">
        <v>3233</v>
      </c>
      <c r="BD224" s="99"/>
      <c r="BE224" s="99"/>
      <c r="BF224" s="99"/>
      <c r="BG224" s="99"/>
      <c r="BH224" s="97"/>
      <c r="BI224" s="97"/>
      <c r="BJ224" s="97"/>
      <c r="BK224" s="115"/>
      <c r="BL224" s="97" t="s">
        <v>19</v>
      </c>
      <c r="BM224" s="286" t="s">
        <v>19</v>
      </c>
      <c r="BN224" s="286"/>
      <c r="BO224" s="97"/>
      <c r="BP224" s="97">
        <v>1</v>
      </c>
      <c r="BQ224" s="97">
        <v>2</v>
      </c>
      <c r="BR224" s="97"/>
      <c r="BS224" s="97"/>
      <c r="BT224" s="97"/>
      <c r="BU224" s="97"/>
      <c r="BV224" s="97"/>
      <c r="BW224" s="97" t="s">
        <v>162</v>
      </c>
      <c r="BX224" s="97" t="s">
        <v>149</v>
      </c>
      <c r="BY224" s="97"/>
      <c r="BZ224" s="101">
        <v>43705</v>
      </c>
      <c r="CA224" s="101">
        <v>43914</v>
      </c>
      <c r="CB224" s="97">
        <v>7</v>
      </c>
      <c r="CC224" s="97"/>
      <c r="CD224" s="97"/>
      <c r="CE224" s="97"/>
      <c r="CF224" s="119">
        <v>3</v>
      </c>
      <c r="CG224" s="97"/>
      <c r="CH224" s="97"/>
      <c r="CI224" s="97" t="s">
        <v>814</v>
      </c>
      <c r="CJ224"/>
    </row>
    <row r="225" spans="1:88" s="53" customFormat="1" ht="29.5" customHeight="1" x14ac:dyDescent="0.35">
      <c r="A225" s="217">
        <v>225</v>
      </c>
      <c r="B225" s="217" t="s">
        <v>3235</v>
      </c>
      <c r="C225" s="217" t="s">
        <v>3236</v>
      </c>
      <c r="D225" s="217"/>
      <c r="E225" s="217" t="s">
        <v>3237</v>
      </c>
      <c r="F225" s="217" t="s">
        <v>25</v>
      </c>
      <c r="G225" s="217">
        <v>10</v>
      </c>
      <c r="H225" s="217" t="s">
        <v>52</v>
      </c>
      <c r="I225" s="217" t="s">
        <v>41</v>
      </c>
      <c r="J225" s="217" t="s">
        <v>1429</v>
      </c>
      <c r="K225" s="217" t="s">
        <v>3238</v>
      </c>
      <c r="L225" s="217" t="s">
        <v>43</v>
      </c>
      <c r="M225" s="217" t="s">
        <v>162</v>
      </c>
      <c r="N225" s="217"/>
      <c r="O225" s="217" t="s">
        <v>150</v>
      </c>
      <c r="P225" s="217" t="s">
        <v>150</v>
      </c>
      <c r="Q225" s="217"/>
      <c r="R225" s="217" t="s">
        <v>3239</v>
      </c>
      <c r="S225" s="217" t="s">
        <v>3240</v>
      </c>
      <c r="T225" s="385" t="s">
        <v>3241</v>
      </c>
      <c r="U225" s="218" t="s">
        <v>3242</v>
      </c>
      <c r="V225" s="218">
        <v>29346</v>
      </c>
      <c r="W225" s="290" t="s">
        <v>3243</v>
      </c>
      <c r="X225" s="290" t="s">
        <v>178</v>
      </c>
      <c r="Y225" s="290"/>
      <c r="Z225" s="290"/>
      <c r="AA225" s="217"/>
      <c r="AB225" s="218">
        <v>43861</v>
      </c>
      <c r="AC225" s="312">
        <v>43891</v>
      </c>
      <c r="AD225" s="218"/>
      <c r="AE225" s="218" t="s">
        <v>3244</v>
      </c>
      <c r="AF225" s="218"/>
      <c r="AG225" s="218"/>
      <c r="AH225" s="217">
        <f t="shared" ref="AH225:AH249" si="68">COUNTA(AE225:AG225)</f>
        <v>1</v>
      </c>
      <c r="AI225" s="218"/>
      <c r="AJ225" s="218"/>
      <c r="AK225" s="218"/>
      <c r="AL225" s="218"/>
      <c r="AM225" s="218"/>
      <c r="AN225" s="218"/>
      <c r="AO225" s="218" t="s">
        <v>163</v>
      </c>
      <c r="AP225" s="218" t="s">
        <v>180</v>
      </c>
      <c r="AQ225" s="218" t="s">
        <v>180</v>
      </c>
      <c r="AR225" s="218" t="s">
        <v>162</v>
      </c>
      <c r="AS225" s="218"/>
      <c r="AT225" s="460" t="s">
        <v>218</v>
      </c>
      <c r="AU225" s="217" t="s">
        <v>3245</v>
      </c>
      <c r="AV225" s="218"/>
      <c r="AW225" s="219">
        <v>43892</v>
      </c>
      <c r="AX225" s="345" t="s">
        <v>3246</v>
      </c>
      <c r="AY225" s="218" t="s">
        <v>149</v>
      </c>
      <c r="AZ225" s="219">
        <v>44452</v>
      </c>
      <c r="BA225" s="219">
        <v>44531</v>
      </c>
      <c r="BB225" s="219"/>
      <c r="BC225" s="220" t="s">
        <v>3243</v>
      </c>
      <c r="BD225" s="219">
        <v>44872</v>
      </c>
      <c r="BE225" s="219" t="s">
        <v>149</v>
      </c>
      <c r="BF225" s="219">
        <v>45476</v>
      </c>
      <c r="BG225" s="219" t="s">
        <v>149</v>
      </c>
      <c r="BH225" s="218"/>
      <c r="BI225" s="218"/>
      <c r="BJ225" s="218"/>
      <c r="BK225" s="221">
        <v>45538</v>
      </c>
      <c r="BL225" s="217" t="s">
        <v>17</v>
      </c>
      <c r="BM225" s="291">
        <f>DATEDIF(AW225,BK225, "M")+1</f>
        <v>55</v>
      </c>
      <c r="BN225" s="217" t="e">
        <f>DATEDIF(AX225,BK225, "M")+1</f>
        <v>#VALUE!</v>
      </c>
      <c r="BO225" s="217" t="s">
        <v>3247</v>
      </c>
      <c r="BP225" s="217">
        <v>0</v>
      </c>
      <c r="BQ225" s="217"/>
      <c r="BR225" s="217"/>
      <c r="BS225" s="217"/>
      <c r="BT225" s="217"/>
      <c r="BU225" s="217"/>
      <c r="BV225" s="217"/>
      <c r="BW225" s="217" t="s">
        <v>162</v>
      </c>
      <c r="BX225" s="217"/>
      <c r="BY225" s="217"/>
      <c r="BZ225" s="222"/>
      <c r="CA225" s="222"/>
      <c r="CB225" s="217"/>
      <c r="CC225" s="217"/>
      <c r="CD225" s="217"/>
      <c r="CE225" s="217"/>
      <c r="CF225" s="414">
        <v>3</v>
      </c>
      <c r="CG225" s="217"/>
      <c r="CH225" s="217"/>
      <c r="CI225" s="217" t="s">
        <v>814</v>
      </c>
      <c r="CJ225"/>
    </row>
    <row r="226" spans="1:88" s="53" customFormat="1" ht="32.5" hidden="1" customHeight="1" x14ac:dyDescent="0.35">
      <c r="A226" s="217">
        <v>226</v>
      </c>
      <c r="B226" s="217" t="s">
        <v>3248</v>
      </c>
      <c r="C226" s="217" t="s">
        <v>3249</v>
      </c>
      <c r="D226" s="217"/>
      <c r="E226" s="217" t="s">
        <v>3250</v>
      </c>
      <c r="F226" s="217" t="s">
        <v>25</v>
      </c>
      <c r="G226" s="217">
        <v>10</v>
      </c>
      <c r="H226" s="217" t="s">
        <v>52</v>
      </c>
      <c r="I226" s="217" t="s">
        <v>41</v>
      </c>
      <c r="J226" s="217" t="s">
        <v>606</v>
      </c>
      <c r="K226" s="217" t="s">
        <v>3251</v>
      </c>
      <c r="L226" s="217" t="s">
        <v>43</v>
      </c>
      <c r="M226" s="217" t="s">
        <v>162</v>
      </c>
      <c r="N226" s="217">
        <v>2477108</v>
      </c>
      <c r="O226" s="217" t="s">
        <v>150</v>
      </c>
      <c r="P226" s="217" t="s">
        <v>150</v>
      </c>
      <c r="Q226" s="217"/>
      <c r="R226" s="217" t="s">
        <v>3252</v>
      </c>
      <c r="S226" s="217" t="s">
        <v>3253</v>
      </c>
      <c r="T226" s="385" t="s">
        <v>3254</v>
      </c>
      <c r="U226" s="218" t="s">
        <v>3255</v>
      </c>
      <c r="V226" s="218">
        <v>31357</v>
      </c>
      <c r="W226" s="290" t="s">
        <v>3256</v>
      </c>
      <c r="X226" s="290" t="s">
        <v>178</v>
      </c>
      <c r="Y226" s="290"/>
      <c r="Z226" s="290"/>
      <c r="AA226" s="217"/>
      <c r="AB226" s="218">
        <v>43815</v>
      </c>
      <c r="AC226" s="312">
        <v>43891</v>
      </c>
      <c r="AD226" s="218"/>
      <c r="AE226" s="218" t="s">
        <v>3257</v>
      </c>
      <c r="AF226" s="218"/>
      <c r="AG226" s="218"/>
      <c r="AH226" s="217">
        <f t="shared" si="68"/>
        <v>1</v>
      </c>
      <c r="AI226" s="218"/>
      <c r="AJ226" s="218"/>
      <c r="AK226" s="218"/>
      <c r="AL226" s="218"/>
      <c r="AM226" s="218"/>
      <c r="AN226" s="218"/>
      <c r="AO226" s="218" t="s">
        <v>163</v>
      </c>
      <c r="AP226" s="218" t="s">
        <v>180</v>
      </c>
      <c r="AQ226" s="218" t="s">
        <v>180</v>
      </c>
      <c r="AR226" s="218" t="s">
        <v>162</v>
      </c>
      <c r="AS226" s="218" t="s">
        <v>3258</v>
      </c>
      <c r="AT226" s="460" t="s">
        <v>218</v>
      </c>
      <c r="AU226" s="217" t="s">
        <v>3259</v>
      </c>
      <c r="AV226" s="218"/>
      <c r="AW226" s="219">
        <v>43893</v>
      </c>
      <c r="AX226" s="345" t="s">
        <v>3246</v>
      </c>
      <c r="AY226" s="218" t="s">
        <v>149</v>
      </c>
      <c r="AZ226" s="219">
        <v>44111</v>
      </c>
      <c r="BA226" s="219">
        <v>44075</v>
      </c>
      <c r="BB226" s="219"/>
      <c r="BC226" s="220" t="s">
        <v>3256</v>
      </c>
      <c r="BD226" s="219">
        <v>44872</v>
      </c>
      <c r="BE226" s="219" t="s">
        <v>149</v>
      </c>
      <c r="BF226" s="219">
        <v>45476</v>
      </c>
      <c r="BG226" s="219" t="s">
        <v>149</v>
      </c>
      <c r="BH226" s="218">
        <v>45747</v>
      </c>
      <c r="BI226" s="218"/>
      <c r="BJ226" s="218"/>
      <c r="BK226" s="221"/>
      <c r="BL226" s="217" t="s">
        <v>18</v>
      </c>
      <c r="BM226" s="291"/>
      <c r="BN226" s="291"/>
      <c r="BO226" s="217"/>
      <c r="BP226" s="217">
        <v>1</v>
      </c>
      <c r="BQ226" s="217">
        <v>2</v>
      </c>
      <c r="BR226" s="217"/>
      <c r="BS226" s="217"/>
      <c r="BT226" s="217"/>
      <c r="BU226" s="217"/>
      <c r="BV226" s="217"/>
      <c r="BW226" s="217" t="s">
        <v>162</v>
      </c>
      <c r="BX226" s="217"/>
      <c r="BY226" s="217"/>
      <c r="BZ226" s="222">
        <v>45586</v>
      </c>
      <c r="CA226" s="222">
        <v>45716</v>
      </c>
      <c r="CB226" s="217">
        <v>4</v>
      </c>
      <c r="CC226" s="217"/>
      <c r="CD226" s="217"/>
      <c r="CE226" s="217"/>
      <c r="CF226" s="414">
        <v>0</v>
      </c>
      <c r="CG226" s="217"/>
      <c r="CH226" s="217"/>
      <c r="CI226" s="217" t="s">
        <v>814</v>
      </c>
      <c r="CJ226"/>
    </row>
    <row r="227" spans="1:88" s="53" customFormat="1" ht="20.5" hidden="1" customHeight="1" x14ac:dyDescent="0.35">
      <c r="A227" s="217">
        <v>227</v>
      </c>
      <c r="B227" s="217" t="s">
        <v>3260</v>
      </c>
      <c r="C227" s="217" t="s">
        <v>3261</v>
      </c>
      <c r="D227" s="217" t="s">
        <v>3262</v>
      </c>
      <c r="E227" s="217" t="s">
        <v>3263</v>
      </c>
      <c r="F227" s="217" t="s">
        <v>25</v>
      </c>
      <c r="G227" s="217">
        <v>10</v>
      </c>
      <c r="H227" s="217" t="s">
        <v>56</v>
      </c>
      <c r="I227" s="217" t="s">
        <v>38</v>
      </c>
      <c r="J227" s="217" t="s">
        <v>2147</v>
      </c>
      <c r="K227" s="217" t="s">
        <v>3264</v>
      </c>
      <c r="L227" s="217" t="s">
        <v>43</v>
      </c>
      <c r="M227" s="217" t="s">
        <v>162</v>
      </c>
      <c r="N227" s="217"/>
      <c r="O227" s="217" t="s">
        <v>321</v>
      </c>
      <c r="P227" s="217" t="s">
        <v>321</v>
      </c>
      <c r="Q227" s="217"/>
      <c r="R227" s="217" t="s">
        <v>3265</v>
      </c>
      <c r="S227" s="217" t="s">
        <v>3266</v>
      </c>
      <c r="T227" s="385" t="s">
        <v>3267</v>
      </c>
      <c r="U227" s="218" t="s">
        <v>3268</v>
      </c>
      <c r="V227" s="218">
        <v>30155</v>
      </c>
      <c r="W227" s="290" t="s">
        <v>3269</v>
      </c>
      <c r="X227" s="290" t="s">
        <v>2894</v>
      </c>
      <c r="Y227" s="290"/>
      <c r="Z227" s="290"/>
      <c r="AA227" s="217"/>
      <c r="AB227" s="218">
        <v>44089</v>
      </c>
      <c r="AC227" s="312">
        <v>43891</v>
      </c>
      <c r="AD227" s="218"/>
      <c r="AE227" s="218" t="s">
        <v>3270</v>
      </c>
      <c r="AF227" s="218" t="s">
        <v>3271</v>
      </c>
      <c r="AG227" s="218"/>
      <c r="AH227" s="217">
        <f t="shared" si="68"/>
        <v>2</v>
      </c>
      <c r="AI227" s="218"/>
      <c r="AJ227" s="218"/>
      <c r="AK227" s="218"/>
      <c r="AL227" s="218"/>
      <c r="AM227" s="218"/>
      <c r="AN227" s="218"/>
      <c r="AO227" s="218" t="s">
        <v>964</v>
      </c>
      <c r="AP227" s="218" t="s">
        <v>597</v>
      </c>
      <c r="AQ227" s="218"/>
      <c r="AR227" s="218"/>
      <c r="AS227" s="218"/>
      <c r="AT227" s="460" t="s">
        <v>1273</v>
      </c>
      <c r="AU227" s="217" t="s">
        <v>3272</v>
      </c>
      <c r="AV227" s="218"/>
      <c r="AW227" s="219">
        <v>43895</v>
      </c>
      <c r="AX227" s="345" t="s">
        <v>3246</v>
      </c>
      <c r="AY227" s="218" t="s">
        <v>149</v>
      </c>
      <c r="AZ227" s="219">
        <v>44309</v>
      </c>
      <c r="BA227" s="219">
        <v>44474</v>
      </c>
      <c r="BB227" s="219"/>
      <c r="BC227" s="220" t="s">
        <v>3269</v>
      </c>
      <c r="BD227" s="219">
        <v>44872</v>
      </c>
      <c r="BE227" s="219" t="s">
        <v>149</v>
      </c>
      <c r="BF227" s="219">
        <v>45476</v>
      </c>
      <c r="BG227" s="219" t="s">
        <v>149</v>
      </c>
      <c r="BH227" s="218"/>
      <c r="BI227" s="218">
        <v>45597</v>
      </c>
      <c r="BJ227" s="218"/>
      <c r="BK227" s="221"/>
      <c r="BL227" s="217" t="s">
        <v>18</v>
      </c>
      <c r="BM227" s="291"/>
      <c r="BN227" s="291"/>
      <c r="BO227" s="217"/>
      <c r="BP227" s="217">
        <v>15</v>
      </c>
      <c r="BQ227" s="217">
        <v>4</v>
      </c>
      <c r="BR227" s="217"/>
      <c r="BS227" s="217"/>
      <c r="BT227" s="217"/>
      <c r="BU227" s="217"/>
      <c r="BV227" s="217"/>
      <c r="BW227" s="217" t="s">
        <v>162</v>
      </c>
      <c r="BX227" s="217"/>
      <c r="BY227" s="217"/>
      <c r="BZ227" s="222"/>
      <c r="CA227" s="222"/>
      <c r="CB227" s="217"/>
      <c r="CC227" s="217"/>
      <c r="CD227" s="217"/>
      <c r="CE227" s="217"/>
      <c r="CF227" s="414">
        <v>0</v>
      </c>
      <c r="CG227" s="217"/>
      <c r="CH227" s="217"/>
      <c r="CI227" s="217" t="s">
        <v>814</v>
      </c>
      <c r="CJ227"/>
    </row>
    <row r="228" spans="1:88" s="53" customFormat="1" ht="29.5" hidden="1" customHeight="1" x14ac:dyDescent="0.35">
      <c r="A228" s="217">
        <v>228</v>
      </c>
      <c r="B228" s="217" t="s">
        <v>3273</v>
      </c>
      <c r="C228" s="217" t="s">
        <v>633</v>
      </c>
      <c r="D228" s="217" t="s">
        <v>3274</v>
      </c>
      <c r="E228" s="217" t="s">
        <v>3275</v>
      </c>
      <c r="F228" s="217" t="s">
        <v>25</v>
      </c>
      <c r="G228" s="217">
        <v>10</v>
      </c>
      <c r="H228" s="217" t="s">
        <v>51</v>
      </c>
      <c r="I228" s="217" t="s">
        <v>30</v>
      </c>
      <c r="J228" s="217" t="s">
        <v>3276</v>
      </c>
      <c r="K228" s="217" t="s">
        <v>3277</v>
      </c>
      <c r="L228" s="217" t="s">
        <v>30</v>
      </c>
      <c r="M228" s="217" t="s">
        <v>149</v>
      </c>
      <c r="N228" s="217"/>
      <c r="O228" s="217" t="s">
        <v>321</v>
      </c>
      <c r="P228" s="217" t="s">
        <v>321</v>
      </c>
      <c r="Q228" s="217"/>
      <c r="R228" s="217" t="s">
        <v>3278</v>
      </c>
      <c r="S228" s="217" t="s">
        <v>3279</v>
      </c>
      <c r="T228" s="385" t="s">
        <v>3280</v>
      </c>
      <c r="U228" s="218" t="s">
        <v>3281</v>
      </c>
      <c r="V228" s="218">
        <v>27816</v>
      </c>
      <c r="W228" s="290" t="s">
        <v>3282</v>
      </c>
      <c r="X228" s="290" t="s">
        <v>178</v>
      </c>
      <c r="Y228" s="290"/>
      <c r="Z228" s="290"/>
      <c r="AA228" s="217"/>
      <c r="AB228" s="218">
        <v>43955</v>
      </c>
      <c r="AC228" s="312">
        <v>43891</v>
      </c>
      <c r="AD228" s="218"/>
      <c r="AE228" s="218" t="s">
        <v>3283</v>
      </c>
      <c r="AF228" s="218"/>
      <c r="AG228" s="218"/>
      <c r="AH228" s="217">
        <f t="shared" si="68"/>
        <v>1</v>
      </c>
      <c r="AI228" s="218"/>
      <c r="AJ228" s="218"/>
      <c r="AK228" s="218"/>
      <c r="AL228" s="218"/>
      <c r="AM228" s="218"/>
      <c r="AN228" s="218"/>
      <c r="AO228" s="218" t="s">
        <v>163</v>
      </c>
      <c r="AP228" s="218" t="s">
        <v>1448</v>
      </c>
      <c r="AQ228" s="218" t="s">
        <v>249</v>
      </c>
      <c r="AR228" s="218"/>
      <c r="AS228" s="218"/>
      <c r="AT228" s="460" t="s">
        <v>327</v>
      </c>
      <c r="AU228" s="217" t="s">
        <v>3284</v>
      </c>
      <c r="AV228" s="218"/>
      <c r="AW228" s="219">
        <v>43906</v>
      </c>
      <c r="AX228" s="346">
        <v>44136</v>
      </c>
      <c r="AY228" s="219" t="s">
        <v>149</v>
      </c>
      <c r="AZ228" s="219"/>
      <c r="BA228" s="219">
        <v>44600</v>
      </c>
      <c r="BB228" s="219"/>
      <c r="BC228" s="220" t="s">
        <v>3282</v>
      </c>
      <c r="BD228" s="219">
        <v>45061</v>
      </c>
      <c r="BE228" s="219" t="s">
        <v>162</v>
      </c>
      <c r="BF228" s="219">
        <v>45476</v>
      </c>
      <c r="BG228" s="219" t="s">
        <v>149</v>
      </c>
      <c r="BH228" s="218"/>
      <c r="BI228" s="218"/>
      <c r="BJ228" s="218"/>
      <c r="BK228" s="221"/>
      <c r="BL228" s="217" t="s">
        <v>18</v>
      </c>
      <c r="BM228" s="291"/>
      <c r="BN228" s="291"/>
      <c r="BO228" s="217"/>
      <c r="BP228" s="217">
        <v>4</v>
      </c>
      <c r="BQ228" s="217">
        <v>3</v>
      </c>
      <c r="BR228" s="217"/>
      <c r="BS228" s="217"/>
      <c r="BT228" s="217"/>
      <c r="BU228" s="217"/>
      <c r="BV228" s="217"/>
      <c r="BW228" s="217" t="s">
        <v>162</v>
      </c>
      <c r="BX228" s="217"/>
      <c r="BY228" s="217"/>
      <c r="BZ228" s="222">
        <v>45566</v>
      </c>
      <c r="CA228" s="222">
        <v>45688</v>
      </c>
      <c r="CB228" s="217">
        <v>4</v>
      </c>
      <c r="CC228" s="217"/>
      <c r="CD228" s="217"/>
      <c r="CE228" s="217"/>
      <c r="CF228" s="414">
        <v>0</v>
      </c>
      <c r="CG228" s="217"/>
      <c r="CH228" s="217"/>
      <c r="CI228" s="217" t="s">
        <v>814</v>
      </c>
      <c r="CJ228"/>
    </row>
    <row r="229" spans="1:88" s="53" customFormat="1" ht="29.5" hidden="1" customHeight="1" x14ac:dyDescent="0.35">
      <c r="A229" s="217">
        <v>229</v>
      </c>
      <c r="B229" s="217" t="s">
        <v>3285</v>
      </c>
      <c r="C229" s="217" t="s">
        <v>3286</v>
      </c>
      <c r="D229" s="217" t="s">
        <v>3287</v>
      </c>
      <c r="E229" s="217" t="s">
        <v>3288</v>
      </c>
      <c r="F229" s="217" t="s">
        <v>25</v>
      </c>
      <c r="G229" s="217">
        <v>10</v>
      </c>
      <c r="H229" s="217" t="s">
        <v>50</v>
      </c>
      <c r="I229" s="217" t="s">
        <v>44</v>
      </c>
      <c r="J229" s="217" t="s">
        <v>1429</v>
      </c>
      <c r="K229" s="217" t="s">
        <v>3289</v>
      </c>
      <c r="L229" s="217" t="s">
        <v>43</v>
      </c>
      <c r="M229" s="217" t="s">
        <v>162</v>
      </c>
      <c r="N229" s="217"/>
      <c r="O229" s="217" t="s">
        <v>150</v>
      </c>
      <c r="P229" s="217" t="s">
        <v>150</v>
      </c>
      <c r="Q229" s="217"/>
      <c r="R229" s="217" t="s">
        <v>3290</v>
      </c>
      <c r="S229" s="217" t="s">
        <v>3291</v>
      </c>
      <c r="T229" s="385" t="s">
        <v>3292</v>
      </c>
      <c r="U229" s="218" t="s">
        <v>3293</v>
      </c>
      <c r="V229" s="218">
        <v>29049</v>
      </c>
      <c r="W229" s="290" t="s">
        <v>3294</v>
      </c>
      <c r="X229" s="290" t="s">
        <v>2894</v>
      </c>
      <c r="Y229" s="290"/>
      <c r="Z229" s="290"/>
      <c r="AA229" s="217"/>
      <c r="AB229" s="218">
        <v>44398</v>
      </c>
      <c r="AC229" s="312">
        <v>43891</v>
      </c>
      <c r="AD229" s="218"/>
      <c r="AE229" s="218" t="s">
        <v>2951</v>
      </c>
      <c r="AF229" s="342" t="s">
        <v>3295</v>
      </c>
      <c r="AG229" s="218"/>
      <c r="AH229" s="217">
        <f t="shared" si="68"/>
        <v>2</v>
      </c>
      <c r="AI229" s="218"/>
      <c r="AJ229" s="218"/>
      <c r="AK229" s="218"/>
      <c r="AL229" s="218"/>
      <c r="AM229" s="218"/>
      <c r="AN229" s="218"/>
      <c r="AO229" s="218" t="s">
        <v>163</v>
      </c>
      <c r="AP229" s="218" t="s">
        <v>249</v>
      </c>
      <c r="AQ229" s="218" t="s">
        <v>249</v>
      </c>
      <c r="AR229" s="218"/>
      <c r="AS229" s="218"/>
      <c r="AT229" s="460" t="s">
        <v>297</v>
      </c>
      <c r="AU229" s="217" t="s">
        <v>3296</v>
      </c>
      <c r="AV229" s="218"/>
      <c r="AW229" s="219">
        <v>43907</v>
      </c>
      <c r="AX229" s="345" t="s">
        <v>3246</v>
      </c>
      <c r="AY229" s="219" t="s">
        <v>149</v>
      </c>
      <c r="AZ229" s="219">
        <v>44596</v>
      </c>
      <c r="BA229" s="219">
        <v>44656</v>
      </c>
      <c r="BB229" s="219"/>
      <c r="BC229" s="220" t="s">
        <v>3294</v>
      </c>
      <c r="BD229" s="219">
        <v>44872</v>
      </c>
      <c r="BE229" s="219" t="s">
        <v>149</v>
      </c>
      <c r="BF229" s="219">
        <v>45476</v>
      </c>
      <c r="BG229" s="219" t="s">
        <v>149</v>
      </c>
      <c r="BH229" s="218"/>
      <c r="BI229" s="218"/>
      <c r="BJ229" s="218"/>
      <c r="BK229" s="221"/>
      <c r="BL229" s="217" t="s">
        <v>18</v>
      </c>
      <c r="BM229" s="291"/>
      <c r="BN229" s="291"/>
      <c r="BO229" s="217"/>
      <c r="BP229" s="217">
        <v>1</v>
      </c>
      <c r="BQ229" s="217">
        <v>6</v>
      </c>
      <c r="BR229" s="217"/>
      <c r="BS229" s="217"/>
      <c r="BT229" s="217"/>
      <c r="BU229" s="217"/>
      <c r="BV229" s="217"/>
      <c r="BW229" s="217" t="s">
        <v>162</v>
      </c>
      <c r="BX229" s="217"/>
      <c r="BY229" s="217"/>
      <c r="BZ229" s="222"/>
      <c r="CA229" s="222"/>
      <c r="CB229" s="217"/>
      <c r="CC229" s="217"/>
      <c r="CD229" s="217"/>
      <c r="CE229" s="217"/>
      <c r="CF229" s="414">
        <v>3</v>
      </c>
      <c r="CG229" s="217"/>
      <c r="CH229" s="217"/>
      <c r="CI229" s="217" t="s">
        <v>814</v>
      </c>
      <c r="CJ229"/>
    </row>
    <row r="230" spans="1:88" s="53" customFormat="1" ht="29.5" hidden="1" customHeight="1" x14ac:dyDescent="0.35">
      <c r="A230" s="217">
        <v>230</v>
      </c>
      <c r="B230" s="217" t="s">
        <v>3297</v>
      </c>
      <c r="C230" s="217" t="s">
        <v>3298</v>
      </c>
      <c r="D230" s="217" t="s">
        <v>3299</v>
      </c>
      <c r="E230" s="217" t="s">
        <v>3300</v>
      </c>
      <c r="F230" s="217" t="s">
        <v>25</v>
      </c>
      <c r="G230" s="217">
        <v>10</v>
      </c>
      <c r="H230" s="217" t="s">
        <v>49</v>
      </c>
      <c r="I230" s="217" t="s">
        <v>35</v>
      </c>
      <c r="J230" s="217" t="s">
        <v>3301</v>
      </c>
      <c r="K230" s="217" t="s">
        <v>3302</v>
      </c>
      <c r="L230" s="217" t="s">
        <v>43</v>
      </c>
      <c r="M230" s="217" t="s">
        <v>162</v>
      </c>
      <c r="N230" s="217"/>
      <c r="O230" s="217" t="s">
        <v>1310</v>
      </c>
      <c r="P230" s="217" t="s">
        <v>1310</v>
      </c>
      <c r="Q230" s="217"/>
      <c r="R230" s="217" t="s">
        <v>3303</v>
      </c>
      <c r="S230" s="217" t="s">
        <v>3304</v>
      </c>
      <c r="T230" s="385" t="s">
        <v>3305</v>
      </c>
      <c r="U230" s="218" t="s">
        <v>3306</v>
      </c>
      <c r="V230" s="218">
        <v>31132</v>
      </c>
      <c r="W230" s="290" t="s">
        <v>3307</v>
      </c>
      <c r="X230" s="290" t="s">
        <v>178</v>
      </c>
      <c r="Y230" s="290"/>
      <c r="Z230" s="290"/>
      <c r="AA230" s="217"/>
      <c r="AB230" s="218">
        <v>44013</v>
      </c>
      <c r="AC230" s="312">
        <v>43891</v>
      </c>
      <c r="AD230" s="218"/>
      <c r="AE230" s="218" t="s">
        <v>3308</v>
      </c>
      <c r="AF230" s="218" t="s">
        <v>3309</v>
      </c>
      <c r="AG230" s="218" t="s">
        <v>3309</v>
      </c>
      <c r="AH230" s="217">
        <f t="shared" si="68"/>
        <v>3</v>
      </c>
      <c r="AI230" s="218"/>
      <c r="AJ230" s="218"/>
      <c r="AK230" s="218"/>
      <c r="AL230" s="218"/>
      <c r="AM230" s="218"/>
      <c r="AN230" s="218"/>
      <c r="AO230" s="218" t="s">
        <v>163</v>
      </c>
      <c r="AP230" s="218" t="s">
        <v>880</v>
      </c>
      <c r="AQ230" s="218" t="s">
        <v>3310</v>
      </c>
      <c r="AR230" s="218" t="s">
        <v>149</v>
      </c>
      <c r="AS230" s="218"/>
      <c r="AT230" s="460" t="s">
        <v>3311</v>
      </c>
      <c r="AU230" s="217" t="s">
        <v>3312</v>
      </c>
      <c r="AV230" s="218"/>
      <c r="AW230" s="219">
        <v>43897</v>
      </c>
      <c r="AX230" s="345" t="s">
        <v>3246</v>
      </c>
      <c r="AY230" s="219" t="s">
        <v>149</v>
      </c>
      <c r="AZ230" s="219">
        <v>44161</v>
      </c>
      <c r="BA230" s="219">
        <v>44214</v>
      </c>
      <c r="BB230" s="219"/>
      <c r="BC230" s="220" t="s">
        <v>3307</v>
      </c>
      <c r="BD230" s="219">
        <v>44872</v>
      </c>
      <c r="BE230" s="219" t="s">
        <v>149</v>
      </c>
      <c r="BF230" s="219">
        <v>45476</v>
      </c>
      <c r="BG230" s="219" t="s">
        <v>149</v>
      </c>
      <c r="BH230" s="218"/>
      <c r="BI230" s="218"/>
      <c r="BJ230" s="218"/>
      <c r="BK230" s="221">
        <v>45188</v>
      </c>
      <c r="BL230" s="223" t="s">
        <v>17</v>
      </c>
      <c r="BM230" s="291">
        <f>DATEDIF(AW230,BK230, "M")+1</f>
        <v>43</v>
      </c>
      <c r="BN230" s="217" t="e">
        <f t="shared" ref="BN230" si="69">DATEDIF(AX230,BK230, "M")+1</f>
        <v>#VALUE!</v>
      </c>
      <c r="BO230" s="338" t="s">
        <v>3313</v>
      </c>
      <c r="BP230" s="217">
        <v>2</v>
      </c>
      <c r="BQ230" s="217">
        <v>1</v>
      </c>
      <c r="BR230" s="217"/>
      <c r="BS230" s="217"/>
      <c r="BT230" s="217"/>
      <c r="BU230" s="217"/>
      <c r="BV230" s="217"/>
      <c r="BW230" s="217" t="s">
        <v>162</v>
      </c>
      <c r="BX230" s="217"/>
      <c r="BY230" s="217"/>
      <c r="BZ230" s="222"/>
      <c r="CA230" s="222"/>
      <c r="CB230" s="217"/>
      <c r="CC230" s="217"/>
      <c r="CD230" s="217"/>
      <c r="CE230" s="217"/>
      <c r="CF230" s="414">
        <v>3</v>
      </c>
      <c r="CG230" s="217"/>
      <c r="CH230" s="217"/>
      <c r="CI230" s="217" t="s">
        <v>814</v>
      </c>
      <c r="CJ230"/>
    </row>
    <row r="231" spans="1:88" s="53" customFormat="1" ht="25" hidden="1" customHeight="1" x14ac:dyDescent="0.35">
      <c r="A231" s="217">
        <v>231</v>
      </c>
      <c r="B231" s="217" t="s">
        <v>3314</v>
      </c>
      <c r="C231" s="217" t="s">
        <v>3315</v>
      </c>
      <c r="D231" s="217" t="s">
        <v>3316</v>
      </c>
      <c r="E231" s="217" t="s">
        <v>3317</v>
      </c>
      <c r="F231" s="217" t="s">
        <v>25</v>
      </c>
      <c r="G231" s="217">
        <v>10</v>
      </c>
      <c r="H231" s="217" t="s">
        <v>51</v>
      </c>
      <c r="I231" s="217" t="s">
        <v>30</v>
      </c>
      <c r="J231" s="217" t="s">
        <v>3318</v>
      </c>
      <c r="K231" s="217" t="s">
        <v>1751</v>
      </c>
      <c r="L231" s="217" t="s">
        <v>30</v>
      </c>
      <c r="M231" s="217" t="s">
        <v>162</v>
      </c>
      <c r="N231" s="217"/>
      <c r="O231" s="217" t="s">
        <v>150</v>
      </c>
      <c r="P231" s="217" t="s">
        <v>150</v>
      </c>
      <c r="Q231" s="217" t="s">
        <v>150</v>
      </c>
      <c r="R231" s="217" t="s">
        <v>3319</v>
      </c>
      <c r="S231" s="217" t="s">
        <v>3320</v>
      </c>
      <c r="T231" s="385" t="s">
        <v>3321</v>
      </c>
      <c r="U231" s="218" t="s">
        <v>3322</v>
      </c>
      <c r="V231" s="218">
        <v>29362</v>
      </c>
      <c r="W231" s="290" t="s">
        <v>3323</v>
      </c>
      <c r="X231" s="290" t="s">
        <v>2504</v>
      </c>
      <c r="Y231" s="290"/>
      <c r="Z231" s="290"/>
      <c r="AA231" s="217"/>
      <c r="AB231" s="218"/>
      <c r="AC231" s="312">
        <v>43891</v>
      </c>
      <c r="AD231" s="218"/>
      <c r="AE231" s="218" t="s">
        <v>3324</v>
      </c>
      <c r="AF231" s="218" t="s">
        <v>3325</v>
      </c>
      <c r="AG231" s="218" t="s">
        <v>3326</v>
      </c>
      <c r="AH231" s="217">
        <f t="shared" si="68"/>
        <v>3</v>
      </c>
      <c r="AI231" s="218"/>
      <c r="AJ231" s="218"/>
      <c r="AK231" s="218"/>
      <c r="AL231" s="218"/>
      <c r="AM231" s="218"/>
      <c r="AN231" s="218"/>
      <c r="AO231" s="218" t="s">
        <v>163</v>
      </c>
      <c r="AP231" s="218" t="s">
        <v>444</v>
      </c>
      <c r="AQ231" s="218" t="s">
        <v>1448</v>
      </c>
      <c r="AR231" s="218" t="s">
        <v>149</v>
      </c>
      <c r="AS231" s="218"/>
      <c r="AT231" s="460" t="s">
        <v>327</v>
      </c>
      <c r="AU231" s="217" t="s">
        <v>3327</v>
      </c>
      <c r="AV231" s="218"/>
      <c r="AW231" s="219">
        <v>43898</v>
      </c>
      <c r="AX231" s="219">
        <v>44136</v>
      </c>
      <c r="AY231" s="219" t="s">
        <v>149</v>
      </c>
      <c r="AZ231" s="219"/>
      <c r="BA231" s="219"/>
      <c r="BB231" s="219"/>
      <c r="BC231" s="220" t="s">
        <v>3323</v>
      </c>
      <c r="BD231" s="219">
        <v>44872</v>
      </c>
      <c r="BE231" s="219" t="s">
        <v>149</v>
      </c>
      <c r="BF231" s="219">
        <v>45476</v>
      </c>
      <c r="BG231" s="219" t="s">
        <v>149</v>
      </c>
      <c r="BH231" s="218"/>
      <c r="BI231" s="218"/>
      <c r="BJ231" s="218"/>
      <c r="BK231" s="221">
        <v>44543</v>
      </c>
      <c r="BL231" s="217" t="s">
        <v>17</v>
      </c>
      <c r="BM231" s="291">
        <f>DATEDIF(AW231,BK231, "M")+1</f>
        <v>22</v>
      </c>
      <c r="BN231" s="217">
        <f t="shared" ref="BN231" si="70">DATEDIF(AX231,BK231, "M")+1</f>
        <v>14</v>
      </c>
      <c r="BO231" s="338" t="s">
        <v>3328</v>
      </c>
      <c r="BP231" s="217">
        <v>3</v>
      </c>
      <c r="BQ231" s="217">
        <v>2</v>
      </c>
      <c r="BR231" s="217"/>
      <c r="BS231" s="217"/>
      <c r="BT231" s="217"/>
      <c r="BU231" s="217"/>
      <c r="BV231" s="217"/>
      <c r="BW231" s="217" t="s">
        <v>3329</v>
      </c>
      <c r="BX231" s="217"/>
      <c r="BY231" s="217"/>
      <c r="BZ231" s="222"/>
      <c r="CA231" s="222"/>
      <c r="CB231" s="217"/>
      <c r="CC231" s="217"/>
      <c r="CD231" s="217"/>
      <c r="CE231" s="217"/>
      <c r="CF231" s="414">
        <v>4</v>
      </c>
      <c r="CG231" s="217">
        <v>4</v>
      </c>
      <c r="CH231" s="217"/>
      <c r="CI231" s="217" t="s">
        <v>814</v>
      </c>
      <c r="CJ231"/>
    </row>
    <row r="232" spans="1:88" s="53" customFormat="1" ht="25" hidden="1" customHeight="1" x14ac:dyDescent="0.35">
      <c r="A232" s="217">
        <v>232</v>
      </c>
      <c r="B232" s="97" t="s">
        <v>3330</v>
      </c>
      <c r="C232" s="97" t="s">
        <v>3331</v>
      </c>
      <c r="D232" s="97" t="s">
        <v>3332</v>
      </c>
      <c r="E232" s="97" t="s">
        <v>3333</v>
      </c>
      <c r="F232" s="97" t="s">
        <v>24</v>
      </c>
      <c r="G232" s="97">
        <v>10</v>
      </c>
      <c r="H232" s="97" t="s">
        <v>49</v>
      </c>
      <c r="I232" s="97" t="s">
        <v>40</v>
      </c>
      <c r="J232" s="97" t="s">
        <v>3334</v>
      </c>
      <c r="K232" s="97" t="s">
        <v>2296</v>
      </c>
      <c r="L232" s="97" t="s">
        <v>40</v>
      </c>
      <c r="M232" s="97" t="s">
        <v>149</v>
      </c>
      <c r="N232" s="97"/>
      <c r="O232" s="97" t="s">
        <v>321</v>
      </c>
      <c r="P232" s="97" t="s">
        <v>321</v>
      </c>
      <c r="Q232" s="97"/>
      <c r="R232" s="97" t="s">
        <v>3335</v>
      </c>
      <c r="S232" s="97" t="s">
        <v>3336</v>
      </c>
      <c r="T232" s="371" t="s">
        <v>3337</v>
      </c>
      <c r="U232" s="98" t="s">
        <v>3338</v>
      </c>
      <c r="V232" s="98">
        <v>30207</v>
      </c>
      <c r="W232" s="179" t="s">
        <v>3339</v>
      </c>
      <c r="X232" s="179" t="s">
        <v>2385</v>
      </c>
      <c r="Y232" s="179"/>
      <c r="Z232" s="179"/>
      <c r="AA232" s="97"/>
      <c r="AB232" s="98"/>
      <c r="AC232" s="303">
        <v>43891</v>
      </c>
      <c r="AD232" s="98">
        <v>45107</v>
      </c>
      <c r="AE232" s="98" t="s">
        <v>3340</v>
      </c>
      <c r="AF232" s="97"/>
      <c r="AG232" s="97"/>
      <c r="AH232" s="97">
        <f t="shared" si="68"/>
        <v>1</v>
      </c>
      <c r="AI232" s="98"/>
      <c r="AJ232" s="98"/>
      <c r="AK232" s="98"/>
      <c r="AL232" s="98"/>
      <c r="AM232" s="98"/>
      <c r="AN232" s="98"/>
      <c r="AO232" s="98" t="s">
        <v>163</v>
      </c>
      <c r="AP232" s="98"/>
      <c r="AQ232" s="98"/>
      <c r="AR232" s="98"/>
      <c r="AS232" s="98"/>
      <c r="AT232" s="437" t="s">
        <v>419</v>
      </c>
      <c r="AU232" s="97" t="s">
        <v>3341</v>
      </c>
      <c r="AV232" s="98"/>
      <c r="AW232" s="99">
        <v>43899</v>
      </c>
      <c r="AX232" s="99">
        <v>44136</v>
      </c>
      <c r="AY232" s="99" t="s">
        <v>149</v>
      </c>
      <c r="AZ232" s="99"/>
      <c r="BA232" s="99"/>
      <c r="BB232" s="99"/>
      <c r="BC232" s="100" t="s">
        <v>3339</v>
      </c>
      <c r="BD232" s="99"/>
      <c r="BE232" s="99"/>
      <c r="BF232" s="99"/>
      <c r="BG232" s="99"/>
      <c r="BH232" s="98"/>
      <c r="BI232" s="98"/>
      <c r="BJ232" s="98"/>
      <c r="BK232" s="115"/>
      <c r="BL232" s="208" t="s">
        <v>19</v>
      </c>
      <c r="BM232" s="286"/>
      <c r="BN232" s="286"/>
      <c r="BO232" s="97"/>
      <c r="BP232" s="97"/>
      <c r="BQ232" s="97"/>
      <c r="BR232" s="97"/>
      <c r="BS232" s="97"/>
      <c r="BT232" s="97"/>
      <c r="BU232" s="97"/>
      <c r="BV232" s="97"/>
      <c r="BW232" s="97" t="s">
        <v>162</v>
      </c>
      <c r="BX232" s="97"/>
      <c r="BY232" s="97"/>
      <c r="BZ232" s="101"/>
      <c r="CA232" s="101"/>
      <c r="CB232" s="97"/>
      <c r="CC232" s="97"/>
      <c r="CD232" s="97"/>
      <c r="CE232" s="97"/>
      <c r="CF232" s="119">
        <v>1</v>
      </c>
      <c r="CG232" s="97"/>
      <c r="CH232" s="97"/>
      <c r="CI232" s="97" t="s">
        <v>814</v>
      </c>
      <c r="CJ232"/>
    </row>
    <row r="233" spans="1:88" s="53" customFormat="1" ht="25" customHeight="1" x14ac:dyDescent="0.35">
      <c r="A233" s="217">
        <v>233</v>
      </c>
      <c r="B233" s="217" t="s">
        <v>3342</v>
      </c>
      <c r="C233" s="217" t="s">
        <v>3343</v>
      </c>
      <c r="D233" s="217" t="s">
        <v>3344</v>
      </c>
      <c r="E233" s="217" t="s">
        <v>3345</v>
      </c>
      <c r="F233" s="217" t="s">
        <v>25</v>
      </c>
      <c r="G233" s="217">
        <v>10</v>
      </c>
      <c r="H233" s="217" t="s">
        <v>51</v>
      </c>
      <c r="I233" s="217" t="s">
        <v>37</v>
      </c>
      <c r="J233" s="217" t="s">
        <v>2808</v>
      </c>
      <c r="K233" s="217" t="s">
        <v>3346</v>
      </c>
      <c r="L233" s="217" t="s">
        <v>43</v>
      </c>
      <c r="M233" s="217" t="s">
        <v>162</v>
      </c>
      <c r="N233" s="217"/>
      <c r="O233" s="217" t="s">
        <v>150</v>
      </c>
      <c r="P233" s="217" t="s">
        <v>150</v>
      </c>
      <c r="Q233" s="217"/>
      <c r="R233" s="217" t="s">
        <v>3347</v>
      </c>
      <c r="S233" s="428" t="s">
        <v>3348</v>
      </c>
      <c r="T233" s="385" t="s">
        <v>3349</v>
      </c>
      <c r="U233" s="218" t="s">
        <v>793</v>
      </c>
      <c r="V233" s="218">
        <v>29652</v>
      </c>
      <c r="W233" s="290" t="s">
        <v>3350</v>
      </c>
      <c r="X233" s="290" t="s">
        <v>2385</v>
      </c>
      <c r="Y233" s="290"/>
      <c r="Z233" s="290"/>
      <c r="AA233" s="217"/>
      <c r="AB233" s="218">
        <v>44305</v>
      </c>
      <c r="AC233" s="312">
        <v>43891</v>
      </c>
      <c r="AD233" s="218"/>
      <c r="AE233" s="218" t="s">
        <v>3351</v>
      </c>
      <c r="AF233" s="218" t="s">
        <v>3352</v>
      </c>
      <c r="AG233" s="218" t="s">
        <v>3353</v>
      </c>
      <c r="AH233" s="217">
        <f t="shared" si="68"/>
        <v>3</v>
      </c>
      <c r="AI233" s="218"/>
      <c r="AJ233" s="218"/>
      <c r="AK233" s="218"/>
      <c r="AL233" s="218"/>
      <c r="AM233" s="218"/>
      <c r="AN233" s="218"/>
      <c r="AO233" s="218" t="s">
        <v>163</v>
      </c>
      <c r="AP233" s="218" t="s">
        <v>1448</v>
      </c>
      <c r="AQ233" s="218" t="s">
        <v>1976</v>
      </c>
      <c r="AR233" s="218"/>
      <c r="AS233" s="218"/>
      <c r="AT233" s="460" t="s">
        <v>284</v>
      </c>
      <c r="AU233" s="217" t="s">
        <v>3354</v>
      </c>
      <c r="AV233" s="218"/>
      <c r="AW233" s="219">
        <v>43909</v>
      </c>
      <c r="AX233" s="219">
        <v>44136</v>
      </c>
      <c r="AY233" s="219" t="s">
        <v>149</v>
      </c>
      <c r="AZ233" s="219">
        <v>44391</v>
      </c>
      <c r="BA233" s="219">
        <v>44355</v>
      </c>
      <c r="BB233" s="219"/>
      <c r="BC233" s="220" t="s">
        <v>3350</v>
      </c>
      <c r="BD233" s="219">
        <v>45061</v>
      </c>
      <c r="BE233" s="219" t="s">
        <v>162</v>
      </c>
      <c r="BF233" s="219">
        <v>45476</v>
      </c>
      <c r="BG233" s="219" t="s">
        <v>149</v>
      </c>
      <c r="BH233" s="218"/>
      <c r="BI233" s="218"/>
      <c r="BJ233" s="218">
        <v>45747</v>
      </c>
      <c r="BK233" s="218">
        <v>45747</v>
      </c>
      <c r="BL233" s="217" t="s">
        <v>17</v>
      </c>
      <c r="BM233" s="291">
        <f>DATEDIF(AW233,BK233, "M")+1</f>
        <v>61</v>
      </c>
      <c r="BN233" s="291">
        <f>DATEDIF(AX233,BK233, "M")+1</f>
        <v>53</v>
      </c>
      <c r="BO233" s="217" t="s">
        <v>3355</v>
      </c>
      <c r="BP233" s="217">
        <v>4</v>
      </c>
      <c r="BQ233" s="217">
        <v>3</v>
      </c>
      <c r="BR233" s="217"/>
      <c r="BS233" s="217"/>
      <c r="BT233" s="217"/>
      <c r="BU233" s="217"/>
      <c r="BV233" s="217"/>
      <c r="BW233" s="217" t="s">
        <v>162</v>
      </c>
      <c r="BX233" s="217"/>
      <c r="BY233" s="217"/>
      <c r="BZ233" s="222"/>
      <c r="CA233" s="222"/>
      <c r="CB233" s="217"/>
      <c r="CC233" s="217"/>
      <c r="CD233" s="217"/>
      <c r="CE233" s="217"/>
      <c r="CF233" s="414">
        <v>2</v>
      </c>
      <c r="CG233" s="217"/>
      <c r="CH233" s="217"/>
      <c r="CI233" s="217" t="s">
        <v>814</v>
      </c>
      <c r="CJ233"/>
    </row>
    <row r="234" spans="1:88" s="53" customFormat="1" ht="25" hidden="1" customHeight="1" x14ac:dyDescent="0.35">
      <c r="A234" s="217">
        <v>234</v>
      </c>
      <c r="B234" s="217" t="s">
        <v>3356</v>
      </c>
      <c r="C234" s="217" t="s">
        <v>3357</v>
      </c>
      <c r="D234" s="217"/>
      <c r="E234" s="217" t="s">
        <v>3358</v>
      </c>
      <c r="F234" s="217" t="s">
        <v>24</v>
      </c>
      <c r="G234" s="217">
        <v>10</v>
      </c>
      <c r="H234" s="217" t="s">
        <v>57</v>
      </c>
      <c r="I234" s="217" t="s">
        <v>33</v>
      </c>
      <c r="J234" s="217" t="s">
        <v>606</v>
      </c>
      <c r="K234" s="217" t="s">
        <v>2987</v>
      </c>
      <c r="L234" s="217" t="s">
        <v>33</v>
      </c>
      <c r="M234" s="217" t="s">
        <v>149</v>
      </c>
      <c r="N234" s="217"/>
      <c r="O234" s="217" t="s">
        <v>150</v>
      </c>
      <c r="P234" s="217" t="s">
        <v>150</v>
      </c>
      <c r="Q234" s="217"/>
      <c r="R234" s="217" t="s">
        <v>3359</v>
      </c>
      <c r="S234" s="217" t="s">
        <v>3360</v>
      </c>
      <c r="T234" s="385" t="s">
        <v>3361</v>
      </c>
      <c r="U234" s="218" t="s">
        <v>822</v>
      </c>
      <c r="V234" s="218">
        <v>31343</v>
      </c>
      <c r="W234" s="290" t="s">
        <v>3362</v>
      </c>
      <c r="X234" s="290" t="s">
        <v>178</v>
      </c>
      <c r="Y234" s="290"/>
      <c r="Z234" s="290"/>
      <c r="AA234" s="217"/>
      <c r="AB234" s="218">
        <v>44074</v>
      </c>
      <c r="AC234" s="312">
        <v>43891</v>
      </c>
      <c r="AD234" s="218"/>
      <c r="AE234" s="218" t="s">
        <v>3363</v>
      </c>
      <c r="AF234" s="218" t="s">
        <v>3364</v>
      </c>
      <c r="AG234" s="218" t="s">
        <v>3365</v>
      </c>
      <c r="AH234" s="217">
        <f t="shared" si="68"/>
        <v>3</v>
      </c>
      <c r="AI234" s="218"/>
      <c r="AJ234" s="218"/>
      <c r="AK234" s="218"/>
      <c r="AL234" s="218"/>
      <c r="AM234" s="218"/>
      <c r="AN234" s="218"/>
      <c r="AO234" s="218" t="s">
        <v>181</v>
      </c>
      <c r="AP234" s="218" t="s">
        <v>1842</v>
      </c>
      <c r="AQ234" s="218"/>
      <c r="AR234" s="218"/>
      <c r="AS234" s="218"/>
      <c r="AT234" s="460" t="s">
        <v>584</v>
      </c>
      <c r="AU234" s="217" t="s">
        <v>3366</v>
      </c>
      <c r="AV234" s="218"/>
      <c r="AW234" s="219">
        <v>43901</v>
      </c>
      <c r="AX234" s="219">
        <v>44136</v>
      </c>
      <c r="AY234" s="219" t="s">
        <v>149</v>
      </c>
      <c r="AZ234" s="219">
        <v>44271</v>
      </c>
      <c r="BA234" s="219">
        <v>44593</v>
      </c>
      <c r="BB234" s="219"/>
      <c r="BC234" s="220" t="s">
        <v>3362</v>
      </c>
      <c r="BD234" s="219">
        <v>44872</v>
      </c>
      <c r="BE234" s="219" t="s">
        <v>149</v>
      </c>
      <c r="BF234" s="219">
        <v>45476</v>
      </c>
      <c r="BG234" s="219" t="s">
        <v>149</v>
      </c>
      <c r="BH234" s="218"/>
      <c r="BI234" s="218">
        <v>45237</v>
      </c>
      <c r="BJ234" s="218"/>
      <c r="BK234" s="221">
        <v>45245</v>
      </c>
      <c r="BL234" s="217" t="s">
        <v>17</v>
      </c>
      <c r="BM234" s="291">
        <f>DATEDIF(AW234,BK234, "M")+1</f>
        <v>45</v>
      </c>
      <c r="BN234" s="217">
        <f>DATEDIF(AX234,BK234, "M")+1</f>
        <v>37</v>
      </c>
      <c r="BO234" s="338" t="s">
        <v>3367</v>
      </c>
      <c r="BP234" s="217">
        <v>8</v>
      </c>
      <c r="BQ234" s="217">
        <v>7</v>
      </c>
      <c r="BR234" s="217"/>
      <c r="BS234" s="217"/>
      <c r="BT234" s="217"/>
      <c r="BU234" s="217"/>
      <c r="BV234" s="217"/>
      <c r="BW234" s="217" t="s">
        <v>162</v>
      </c>
      <c r="BX234" s="217"/>
      <c r="BY234" s="217"/>
      <c r="BZ234" s="222"/>
      <c r="CA234" s="222"/>
      <c r="CB234" s="217"/>
      <c r="CC234" s="217"/>
      <c r="CD234" s="217"/>
      <c r="CE234" s="217"/>
      <c r="CF234" s="414">
        <v>1</v>
      </c>
      <c r="CG234" s="217"/>
      <c r="CH234" s="217"/>
      <c r="CI234" s="217" t="s">
        <v>814</v>
      </c>
      <c r="CJ234"/>
    </row>
    <row r="235" spans="1:88" s="53" customFormat="1" ht="26.15" hidden="1" customHeight="1" x14ac:dyDescent="0.35">
      <c r="A235" s="217">
        <v>235</v>
      </c>
      <c r="B235" s="217" t="s">
        <v>3368</v>
      </c>
      <c r="C235" s="217" t="s">
        <v>3369</v>
      </c>
      <c r="D235" s="217" t="s">
        <v>3370</v>
      </c>
      <c r="E235" s="217" t="s">
        <v>3371</v>
      </c>
      <c r="F235" s="217" t="s">
        <v>25</v>
      </c>
      <c r="G235" s="217">
        <v>10</v>
      </c>
      <c r="H235" s="217" t="s">
        <v>51</v>
      </c>
      <c r="I235" s="217" t="s">
        <v>37</v>
      </c>
      <c r="J235" s="217" t="s">
        <v>3372</v>
      </c>
      <c r="K235" s="217" t="s">
        <v>3373</v>
      </c>
      <c r="L235" s="217" t="s">
        <v>30</v>
      </c>
      <c r="M235" s="217" t="s">
        <v>162</v>
      </c>
      <c r="N235" s="217"/>
      <c r="O235" s="217" t="s">
        <v>150</v>
      </c>
      <c r="P235" s="217" t="s">
        <v>150</v>
      </c>
      <c r="Q235" s="217"/>
      <c r="R235" s="217" t="s">
        <v>3374</v>
      </c>
      <c r="S235" s="217" t="s">
        <v>3375</v>
      </c>
      <c r="T235" s="385" t="s">
        <v>3376</v>
      </c>
      <c r="U235" s="218" t="s">
        <v>822</v>
      </c>
      <c r="V235" s="218">
        <v>27714</v>
      </c>
      <c r="W235" s="290" t="s">
        <v>3377</v>
      </c>
      <c r="X235" s="290" t="s">
        <v>155</v>
      </c>
      <c r="Y235" s="290"/>
      <c r="Z235" s="290"/>
      <c r="AA235" s="217"/>
      <c r="AB235" s="218">
        <v>44217</v>
      </c>
      <c r="AC235" s="312">
        <v>43891</v>
      </c>
      <c r="AD235" s="218"/>
      <c r="AE235" s="218" t="s">
        <v>3378</v>
      </c>
      <c r="AF235" s="218" t="s">
        <v>3379</v>
      </c>
      <c r="AG235" s="218"/>
      <c r="AH235" s="217">
        <f t="shared" si="68"/>
        <v>2</v>
      </c>
      <c r="AI235" s="218"/>
      <c r="AJ235" s="218"/>
      <c r="AK235" s="218"/>
      <c r="AL235" s="218"/>
      <c r="AM235" s="218"/>
      <c r="AN235" s="218"/>
      <c r="AO235" s="218" t="s">
        <v>181</v>
      </c>
      <c r="AP235" s="218" t="s">
        <v>249</v>
      </c>
      <c r="AQ235" s="218" t="s">
        <v>3380</v>
      </c>
      <c r="AR235" s="218"/>
      <c r="AS235" s="218"/>
      <c r="AT235" s="460" t="s">
        <v>284</v>
      </c>
      <c r="AU235" s="217" t="s">
        <v>3381</v>
      </c>
      <c r="AV235" s="218"/>
      <c r="AW235" s="219">
        <v>43910</v>
      </c>
      <c r="AX235" s="345" t="s">
        <v>3246</v>
      </c>
      <c r="AY235" s="219" t="s">
        <v>149</v>
      </c>
      <c r="AZ235" s="219">
        <v>44888</v>
      </c>
      <c r="BA235" s="219">
        <v>44780</v>
      </c>
      <c r="BB235" s="219"/>
      <c r="BC235" s="220" t="s">
        <v>3377</v>
      </c>
      <c r="BD235" s="219">
        <v>45061</v>
      </c>
      <c r="BE235" s="219" t="s">
        <v>162</v>
      </c>
      <c r="BF235" s="219">
        <v>45476</v>
      </c>
      <c r="BG235" s="219" t="s">
        <v>149</v>
      </c>
      <c r="BH235" s="218"/>
      <c r="BI235" s="218"/>
      <c r="BJ235" s="218"/>
      <c r="BK235" s="221"/>
      <c r="BL235" s="217" t="s">
        <v>18</v>
      </c>
      <c r="BM235" s="291"/>
      <c r="BN235" s="217"/>
      <c r="BO235" s="217"/>
      <c r="BP235" s="217">
        <v>7</v>
      </c>
      <c r="BQ235" s="217">
        <v>8</v>
      </c>
      <c r="BR235" s="217"/>
      <c r="BS235" s="217"/>
      <c r="BT235" s="217"/>
      <c r="BU235" s="217"/>
      <c r="BV235" s="217"/>
      <c r="BW235" s="217" t="s">
        <v>162</v>
      </c>
      <c r="BX235" s="217"/>
      <c r="BY235" s="217"/>
      <c r="BZ235" s="222"/>
      <c r="CA235" s="222"/>
      <c r="CB235" s="217"/>
      <c r="CC235" s="217"/>
      <c r="CD235" s="217"/>
      <c r="CE235" s="217"/>
      <c r="CF235" s="414">
        <v>2</v>
      </c>
      <c r="CG235" s="217"/>
      <c r="CH235" s="217"/>
      <c r="CI235" s="217" t="s">
        <v>814</v>
      </c>
      <c r="CJ235"/>
    </row>
    <row r="236" spans="1:88" s="53" customFormat="1" ht="26.15" hidden="1" customHeight="1" x14ac:dyDescent="0.35">
      <c r="A236" s="217">
        <v>236</v>
      </c>
      <c r="B236" s="217" t="s">
        <v>3382</v>
      </c>
      <c r="C236" s="217" t="s">
        <v>3383</v>
      </c>
      <c r="D236" s="217"/>
      <c r="E236" s="217" t="s">
        <v>3384</v>
      </c>
      <c r="F236" s="217" t="s">
        <v>24</v>
      </c>
      <c r="G236" s="217">
        <v>10</v>
      </c>
      <c r="H236" s="217" t="s">
        <v>57</v>
      </c>
      <c r="I236" s="217" t="s">
        <v>33</v>
      </c>
      <c r="J236" s="217" t="s">
        <v>2699</v>
      </c>
      <c r="K236" s="217" t="s">
        <v>3385</v>
      </c>
      <c r="L236" s="217" t="s">
        <v>33</v>
      </c>
      <c r="M236" s="217" t="s">
        <v>149</v>
      </c>
      <c r="N236" s="217"/>
      <c r="O236" s="217" t="s">
        <v>150</v>
      </c>
      <c r="P236" s="217" t="s">
        <v>150</v>
      </c>
      <c r="Q236" s="217"/>
      <c r="R236" s="217" t="s">
        <v>3386</v>
      </c>
      <c r="S236" s="217" t="s">
        <v>3387</v>
      </c>
      <c r="T236" s="385" t="s">
        <v>3388</v>
      </c>
      <c r="U236" s="218" t="s">
        <v>3389</v>
      </c>
      <c r="V236" s="218">
        <v>34002</v>
      </c>
      <c r="W236" s="290" t="s">
        <v>3390</v>
      </c>
      <c r="X236" s="290" t="s">
        <v>2504</v>
      </c>
      <c r="Y236" s="290"/>
      <c r="Z236" s="290"/>
      <c r="AA236" s="217"/>
      <c r="AB236" s="218">
        <v>44580</v>
      </c>
      <c r="AC236" s="312">
        <v>43891</v>
      </c>
      <c r="AD236" s="218"/>
      <c r="AE236" s="218" t="s">
        <v>3391</v>
      </c>
      <c r="AF236" s="218" t="s">
        <v>3392</v>
      </c>
      <c r="AG236" s="218" t="s">
        <v>3393</v>
      </c>
      <c r="AH236" s="217">
        <f t="shared" si="68"/>
        <v>3</v>
      </c>
      <c r="AI236" s="218"/>
      <c r="AJ236" s="218"/>
      <c r="AK236" s="218"/>
      <c r="AL236" s="218"/>
      <c r="AM236" s="218"/>
      <c r="AN236" s="218"/>
      <c r="AO236" s="218" t="s">
        <v>163</v>
      </c>
      <c r="AP236" s="218" t="s">
        <v>1842</v>
      </c>
      <c r="AQ236" s="218"/>
      <c r="AR236" s="218"/>
      <c r="AS236" s="218"/>
      <c r="AT236" s="460" t="s">
        <v>584</v>
      </c>
      <c r="AU236" s="217" t="s">
        <v>3394</v>
      </c>
      <c r="AV236" s="218"/>
      <c r="AW236" s="219">
        <v>43903</v>
      </c>
      <c r="AX236" s="345" t="s">
        <v>3246</v>
      </c>
      <c r="AY236" s="219" t="s">
        <v>149</v>
      </c>
      <c r="AZ236" s="219">
        <v>44566</v>
      </c>
      <c r="BA236" s="219">
        <v>44582</v>
      </c>
      <c r="BB236" s="219"/>
      <c r="BC236" s="220" t="s">
        <v>3390</v>
      </c>
      <c r="BD236" s="219">
        <v>44872</v>
      </c>
      <c r="BE236" s="219" t="s">
        <v>149</v>
      </c>
      <c r="BF236" s="219">
        <v>45476</v>
      </c>
      <c r="BG236" s="219" t="s">
        <v>149</v>
      </c>
      <c r="BH236" s="218"/>
      <c r="BI236" s="218">
        <v>45253</v>
      </c>
      <c r="BJ236" s="218"/>
      <c r="BK236" s="221">
        <v>45254</v>
      </c>
      <c r="BL236" s="217" t="s">
        <v>17</v>
      </c>
      <c r="BM236" s="291">
        <f>DATEDIF(AW236,BK236, "M")+1</f>
        <v>45</v>
      </c>
      <c r="BN236" s="217" t="e">
        <f>DATEDIF(AX236,BK236, "M")+1</f>
        <v>#VALUE!</v>
      </c>
      <c r="BO236" s="290" t="s">
        <v>3395</v>
      </c>
      <c r="BP236" s="217">
        <v>4</v>
      </c>
      <c r="BQ236" s="217">
        <v>4</v>
      </c>
      <c r="BR236" s="217"/>
      <c r="BS236" s="217"/>
      <c r="BT236" s="217"/>
      <c r="BU236" s="217"/>
      <c r="BV236" s="217"/>
      <c r="BW236" s="217" t="s">
        <v>162</v>
      </c>
      <c r="BX236" s="217"/>
      <c r="BY236" s="217"/>
      <c r="BZ236" s="222"/>
      <c r="CA236" s="222"/>
      <c r="CB236" s="217"/>
      <c r="CC236" s="217"/>
      <c r="CD236" s="217"/>
      <c r="CE236" s="217"/>
      <c r="CF236" s="414">
        <v>3</v>
      </c>
      <c r="CG236" s="217"/>
      <c r="CH236" s="217"/>
      <c r="CI236" s="217" t="s">
        <v>814</v>
      </c>
      <c r="CJ236"/>
    </row>
    <row r="237" spans="1:88" s="53" customFormat="1" ht="26.15" hidden="1" customHeight="1" x14ac:dyDescent="0.35">
      <c r="A237" s="217">
        <v>237</v>
      </c>
      <c r="B237" s="217" t="s">
        <v>3396</v>
      </c>
      <c r="C237" s="217" t="s">
        <v>3397</v>
      </c>
      <c r="D237" s="217"/>
      <c r="E237" s="217" t="s">
        <v>3398</v>
      </c>
      <c r="F237" s="217" t="s">
        <v>25</v>
      </c>
      <c r="G237" s="217">
        <v>10</v>
      </c>
      <c r="H237" s="217" t="s">
        <v>58</v>
      </c>
      <c r="I237" s="217" t="s">
        <v>43</v>
      </c>
      <c r="J237" s="331" t="s">
        <v>606</v>
      </c>
      <c r="K237" s="217" t="s">
        <v>3399</v>
      </c>
      <c r="L237" s="217" t="s">
        <v>43</v>
      </c>
      <c r="M237" s="217" t="s">
        <v>149</v>
      </c>
      <c r="N237" s="217"/>
      <c r="O237" s="217" t="s">
        <v>150</v>
      </c>
      <c r="P237" s="217" t="s">
        <v>150</v>
      </c>
      <c r="Q237" s="217"/>
      <c r="R237" s="217" t="s">
        <v>3400</v>
      </c>
      <c r="S237" s="217" t="s">
        <v>3401</v>
      </c>
      <c r="T237" s="385" t="s">
        <v>3402</v>
      </c>
      <c r="U237" s="218" t="s">
        <v>3403</v>
      </c>
      <c r="V237" s="218">
        <v>30016</v>
      </c>
      <c r="W237" s="332" t="s">
        <v>3404</v>
      </c>
      <c r="X237" s="290" t="s">
        <v>178</v>
      </c>
      <c r="Y237" s="290"/>
      <c r="Z237" s="290"/>
      <c r="AA237" s="217"/>
      <c r="AB237" s="218">
        <v>44265</v>
      </c>
      <c r="AC237" s="312">
        <v>43891</v>
      </c>
      <c r="AD237" s="218"/>
      <c r="AE237" s="218" t="s">
        <v>3405</v>
      </c>
      <c r="AF237" s="218" t="s">
        <v>2107</v>
      </c>
      <c r="AG237" s="218"/>
      <c r="AH237" s="217">
        <f t="shared" si="68"/>
        <v>2</v>
      </c>
      <c r="AI237" s="218"/>
      <c r="AJ237" s="218"/>
      <c r="AK237" s="218"/>
      <c r="AL237" s="218"/>
      <c r="AM237" s="218"/>
      <c r="AN237" s="218"/>
      <c r="AO237" s="218" t="s">
        <v>163</v>
      </c>
      <c r="AP237" s="218" t="s">
        <v>181</v>
      </c>
      <c r="AQ237" s="218" t="s">
        <v>181</v>
      </c>
      <c r="AR237" s="218"/>
      <c r="AS237" s="218"/>
      <c r="AT237" s="460" t="s">
        <v>371</v>
      </c>
      <c r="AU237" s="217" t="s">
        <v>3406</v>
      </c>
      <c r="AV237" s="218"/>
      <c r="AW237" s="219">
        <v>43911</v>
      </c>
      <c r="AX237" s="345" t="s">
        <v>3246</v>
      </c>
      <c r="AY237" s="219" t="s">
        <v>149</v>
      </c>
      <c r="AZ237" s="219">
        <v>44407</v>
      </c>
      <c r="BA237" s="219">
        <v>44508</v>
      </c>
      <c r="BB237" s="219"/>
      <c r="BC237" s="220" t="s">
        <v>3404</v>
      </c>
      <c r="BD237" s="219">
        <v>44872</v>
      </c>
      <c r="BE237" s="219" t="s">
        <v>149</v>
      </c>
      <c r="BF237" s="219">
        <v>45476</v>
      </c>
      <c r="BG237" s="219" t="s">
        <v>149</v>
      </c>
      <c r="BH237" s="219">
        <v>45747</v>
      </c>
      <c r="BI237" s="218"/>
      <c r="BJ237" s="218"/>
      <c r="BK237" s="221"/>
      <c r="BL237" s="217" t="s">
        <v>18</v>
      </c>
      <c r="BM237" s="291"/>
      <c r="BN237" s="217"/>
      <c r="BO237" s="217"/>
      <c r="BP237" s="217">
        <v>3</v>
      </c>
      <c r="BQ237" s="217">
        <v>3</v>
      </c>
      <c r="BR237" s="217"/>
      <c r="BS237" s="217"/>
      <c r="BT237" s="217"/>
      <c r="BU237" s="217"/>
      <c r="BV237" s="217"/>
      <c r="BW237" s="217" t="s">
        <v>162</v>
      </c>
      <c r="BX237" s="217"/>
      <c r="BY237" s="217"/>
      <c r="BZ237" s="222"/>
      <c r="CA237" s="222"/>
      <c r="CB237" s="217"/>
      <c r="CC237" s="217"/>
      <c r="CD237" s="217"/>
      <c r="CE237" s="217"/>
      <c r="CF237" s="414">
        <v>3</v>
      </c>
      <c r="CG237" s="217"/>
      <c r="CH237" s="217"/>
      <c r="CI237" s="217" t="s">
        <v>3407</v>
      </c>
      <c r="CJ237"/>
    </row>
    <row r="238" spans="1:88" s="53" customFormat="1" ht="26.15" hidden="1" customHeight="1" x14ac:dyDescent="0.35">
      <c r="A238" s="217">
        <v>238</v>
      </c>
      <c r="B238" s="217" t="s">
        <v>3408</v>
      </c>
      <c r="C238" s="217" t="s">
        <v>3409</v>
      </c>
      <c r="D238" s="217"/>
      <c r="E238" s="217" t="s">
        <v>3410</v>
      </c>
      <c r="F238" s="217" t="s">
        <v>25</v>
      </c>
      <c r="G238" s="217">
        <v>10</v>
      </c>
      <c r="H238" s="217" t="s">
        <v>58</v>
      </c>
      <c r="I238" s="217" t="s">
        <v>43</v>
      </c>
      <c r="J238" s="217" t="s">
        <v>361</v>
      </c>
      <c r="K238" s="217" t="s">
        <v>3411</v>
      </c>
      <c r="L238" s="217" t="s">
        <v>43</v>
      </c>
      <c r="M238" s="217" t="s">
        <v>149</v>
      </c>
      <c r="N238" s="217"/>
      <c r="O238" s="217" t="s">
        <v>150</v>
      </c>
      <c r="P238" s="217" t="s">
        <v>150</v>
      </c>
      <c r="Q238" s="217"/>
      <c r="R238" s="217" t="s">
        <v>3412</v>
      </c>
      <c r="S238" s="217" t="s">
        <v>3413</v>
      </c>
      <c r="T238" s="385" t="s">
        <v>3414</v>
      </c>
      <c r="U238" s="218" t="s">
        <v>3415</v>
      </c>
      <c r="V238" s="218">
        <v>31616</v>
      </c>
      <c r="W238" s="290" t="s">
        <v>3416</v>
      </c>
      <c r="X238" s="290" t="s">
        <v>178</v>
      </c>
      <c r="Y238" s="290"/>
      <c r="Z238" s="290"/>
      <c r="AA238" s="217"/>
      <c r="AB238" s="218">
        <v>43865</v>
      </c>
      <c r="AC238" s="312">
        <v>43891</v>
      </c>
      <c r="AD238" s="218"/>
      <c r="AE238" s="218" t="s">
        <v>3417</v>
      </c>
      <c r="AF238" s="218"/>
      <c r="AG238" s="218"/>
      <c r="AH238" s="217">
        <f t="shared" si="68"/>
        <v>1</v>
      </c>
      <c r="AI238" s="218"/>
      <c r="AJ238" s="218"/>
      <c r="AK238" s="218"/>
      <c r="AL238" s="218"/>
      <c r="AM238" s="218"/>
      <c r="AN238" s="218"/>
      <c r="AO238" s="218" t="s">
        <v>163</v>
      </c>
      <c r="AP238" s="218" t="s">
        <v>3418</v>
      </c>
      <c r="AQ238" s="218" t="s">
        <v>583</v>
      </c>
      <c r="AR238" s="218"/>
      <c r="AS238" s="218"/>
      <c r="AT238" s="460" t="s">
        <v>371</v>
      </c>
      <c r="AU238" s="217" t="s">
        <v>3419</v>
      </c>
      <c r="AV238" s="218"/>
      <c r="AW238" s="219">
        <v>43905</v>
      </c>
      <c r="AX238" s="345" t="s">
        <v>3246</v>
      </c>
      <c r="AY238" s="219" t="s">
        <v>149</v>
      </c>
      <c r="AZ238" s="219"/>
      <c r="BA238" s="219"/>
      <c r="BB238" s="219"/>
      <c r="BC238" s="220" t="s">
        <v>3416</v>
      </c>
      <c r="BD238" s="219">
        <v>45061</v>
      </c>
      <c r="BE238" s="219" t="s">
        <v>162</v>
      </c>
      <c r="BF238" s="219">
        <v>45476</v>
      </c>
      <c r="BG238" s="219" t="s">
        <v>149</v>
      </c>
      <c r="BH238" s="218"/>
      <c r="BI238" s="218"/>
      <c r="BJ238" s="218"/>
      <c r="BK238" s="221">
        <v>45215</v>
      </c>
      <c r="BL238" s="217" t="s">
        <v>17</v>
      </c>
      <c r="BM238" s="291">
        <f>DATEDIF(AW238,BK238, "M")+1</f>
        <v>44</v>
      </c>
      <c r="BN238" s="217" t="e">
        <f t="shared" ref="BN238" si="71">DATEDIF(AX238,BK238, "M")+1</f>
        <v>#VALUE!</v>
      </c>
      <c r="BO238" s="290" t="s">
        <v>3420</v>
      </c>
      <c r="BP238" s="217">
        <v>0</v>
      </c>
      <c r="BQ238" s="217"/>
      <c r="BR238" s="217"/>
      <c r="BS238" s="217"/>
      <c r="BT238" s="217"/>
      <c r="BU238" s="217"/>
      <c r="BV238" s="217"/>
      <c r="BW238" s="217" t="s">
        <v>3421</v>
      </c>
      <c r="BX238" s="217"/>
      <c r="BY238" s="217"/>
      <c r="BZ238" s="222"/>
      <c r="CA238" s="222"/>
      <c r="CB238" s="217"/>
      <c r="CC238" s="217"/>
      <c r="CD238" s="217"/>
      <c r="CE238" s="217"/>
      <c r="CF238" s="414">
        <v>1</v>
      </c>
      <c r="CG238" s="217"/>
      <c r="CH238" s="217"/>
      <c r="CI238" s="217" t="s">
        <v>3407</v>
      </c>
      <c r="CJ238"/>
    </row>
    <row r="239" spans="1:88" s="53" customFormat="1" ht="26.15" customHeight="1" x14ac:dyDescent="0.35">
      <c r="A239" s="217">
        <v>239</v>
      </c>
      <c r="B239" s="217" t="s">
        <v>3422</v>
      </c>
      <c r="C239" s="217" t="s">
        <v>3423</v>
      </c>
      <c r="D239" s="217" t="s">
        <v>3424</v>
      </c>
      <c r="E239" s="217" t="s">
        <v>3425</v>
      </c>
      <c r="F239" s="217" t="s">
        <v>25</v>
      </c>
      <c r="G239" s="217">
        <v>10</v>
      </c>
      <c r="H239" s="217" t="s">
        <v>51</v>
      </c>
      <c r="I239" s="217" t="s">
        <v>30</v>
      </c>
      <c r="J239" s="217" t="s">
        <v>2325</v>
      </c>
      <c r="K239" s="217" t="s">
        <v>3426</v>
      </c>
      <c r="L239" s="217" t="s">
        <v>30</v>
      </c>
      <c r="M239" s="217" t="s">
        <v>149</v>
      </c>
      <c r="N239" s="217"/>
      <c r="O239" s="217" t="s">
        <v>3427</v>
      </c>
      <c r="P239" s="217" t="s">
        <v>3428</v>
      </c>
      <c r="Q239" s="217"/>
      <c r="R239" s="217" t="s">
        <v>3429</v>
      </c>
      <c r="S239" s="217" t="s">
        <v>3430</v>
      </c>
      <c r="T239" s="385" t="s">
        <v>3431</v>
      </c>
      <c r="U239" s="218" t="s">
        <v>3432</v>
      </c>
      <c r="V239" s="218">
        <v>27485</v>
      </c>
      <c r="W239" s="290" t="s">
        <v>3433</v>
      </c>
      <c r="X239" s="290" t="s">
        <v>155</v>
      </c>
      <c r="Y239" s="290"/>
      <c r="Z239" s="290"/>
      <c r="AA239" s="217"/>
      <c r="AB239" s="218">
        <v>44182</v>
      </c>
      <c r="AC239" s="312">
        <v>43891</v>
      </c>
      <c r="AD239" s="218"/>
      <c r="AE239" s="218" t="s">
        <v>3434</v>
      </c>
      <c r="AF239" s="218" t="s">
        <v>3435</v>
      </c>
      <c r="AG239" s="218"/>
      <c r="AH239" s="217">
        <f t="shared" si="68"/>
        <v>2</v>
      </c>
      <c r="AI239" s="218"/>
      <c r="AJ239" s="218"/>
      <c r="AK239" s="218"/>
      <c r="AL239" s="218"/>
      <c r="AM239" s="218"/>
      <c r="AN239" s="218"/>
      <c r="AO239" s="218" t="s">
        <v>181</v>
      </c>
      <c r="AP239" s="218" t="s">
        <v>249</v>
      </c>
      <c r="AQ239" s="218" t="s">
        <v>249</v>
      </c>
      <c r="AR239" s="218"/>
      <c r="AS239" s="218"/>
      <c r="AT239" s="460" t="s">
        <v>327</v>
      </c>
      <c r="AU239" s="217" t="s">
        <v>3436</v>
      </c>
      <c r="AV239" s="218"/>
      <c r="AW239" s="219">
        <v>43912</v>
      </c>
      <c r="AX239" s="345" t="s">
        <v>3246</v>
      </c>
      <c r="AY239" s="219" t="s">
        <v>149</v>
      </c>
      <c r="AZ239" s="219">
        <v>44335</v>
      </c>
      <c r="BA239" s="219">
        <v>44370</v>
      </c>
      <c r="BB239" s="219"/>
      <c r="BC239" s="220" t="s">
        <v>3433</v>
      </c>
      <c r="BD239" s="219">
        <v>44872</v>
      </c>
      <c r="BE239" s="219" t="s">
        <v>149</v>
      </c>
      <c r="BF239" s="219">
        <v>45476</v>
      </c>
      <c r="BG239" s="219" t="s">
        <v>149</v>
      </c>
      <c r="BH239" s="218"/>
      <c r="BI239" s="218">
        <v>45565</v>
      </c>
      <c r="BJ239" s="218"/>
      <c r="BK239" s="221">
        <v>45568</v>
      </c>
      <c r="BL239" s="217" t="s">
        <v>17</v>
      </c>
      <c r="BM239" s="291">
        <f>DATEDIF(AW239,BK239, "M")+1</f>
        <v>55</v>
      </c>
      <c r="BN239" s="219" t="e">
        <f>DATEDIF(AX239,BK239, "M")+1</f>
        <v>#VALUE!</v>
      </c>
      <c r="BO239" s="290" t="s">
        <v>3437</v>
      </c>
      <c r="BP239" s="217">
        <v>8</v>
      </c>
      <c r="BQ239" s="217">
        <v>3</v>
      </c>
      <c r="BR239" s="217"/>
      <c r="BS239" s="217"/>
      <c r="BT239" s="217"/>
      <c r="BU239" s="217"/>
      <c r="BV239" s="217"/>
      <c r="BW239" s="217" t="s">
        <v>162</v>
      </c>
      <c r="BX239" s="217"/>
      <c r="BY239" s="217"/>
      <c r="BZ239" s="222">
        <v>45413</v>
      </c>
      <c r="CA239" s="222">
        <v>45535</v>
      </c>
      <c r="CB239" s="217">
        <v>4</v>
      </c>
      <c r="CC239" s="217"/>
      <c r="CD239" s="217"/>
      <c r="CE239" s="217"/>
      <c r="CF239" s="414">
        <v>4</v>
      </c>
      <c r="CG239" s="217"/>
      <c r="CH239" s="217"/>
      <c r="CI239" s="217" t="s">
        <v>814</v>
      </c>
      <c r="CJ239"/>
    </row>
    <row r="240" spans="1:88" s="53" customFormat="1" ht="26.15" hidden="1" customHeight="1" x14ac:dyDescent="0.35">
      <c r="A240" s="217">
        <v>240</v>
      </c>
      <c r="B240" s="217" t="s">
        <v>3438</v>
      </c>
      <c r="C240" s="217" t="s">
        <v>3439</v>
      </c>
      <c r="D240" s="217"/>
      <c r="E240" s="217" t="s">
        <v>3440</v>
      </c>
      <c r="F240" s="217" t="s">
        <v>25</v>
      </c>
      <c r="G240" s="217">
        <v>10</v>
      </c>
      <c r="H240" s="217" t="s">
        <v>55</v>
      </c>
      <c r="I240" s="217" t="s">
        <v>43</v>
      </c>
      <c r="J240" s="217" t="s">
        <v>3441</v>
      </c>
      <c r="K240" s="217" t="s">
        <v>3442</v>
      </c>
      <c r="L240" s="217" t="s">
        <v>43</v>
      </c>
      <c r="M240" s="217" t="s">
        <v>149</v>
      </c>
      <c r="N240" s="217"/>
      <c r="O240" s="217" t="s">
        <v>150</v>
      </c>
      <c r="P240" s="217" t="s">
        <v>150</v>
      </c>
      <c r="Q240" s="217"/>
      <c r="R240" s="217" t="s">
        <v>3443</v>
      </c>
      <c r="S240" s="224" t="s">
        <v>3444</v>
      </c>
      <c r="T240" s="385" t="s">
        <v>3445</v>
      </c>
      <c r="U240" s="218" t="s">
        <v>3446</v>
      </c>
      <c r="V240" s="218">
        <v>32413</v>
      </c>
      <c r="W240" s="290" t="s">
        <v>3447</v>
      </c>
      <c r="X240" s="290" t="s">
        <v>178</v>
      </c>
      <c r="Y240" s="290"/>
      <c r="Z240" s="290"/>
      <c r="AA240" s="217"/>
      <c r="AB240" s="218">
        <v>43678</v>
      </c>
      <c r="AC240" s="312">
        <v>43891</v>
      </c>
      <c r="AD240" s="218"/>
      <c r="AE240" s="218" t="s">
        <v>3448</v>
      </c>
      <c r="AF240" s="218" t="s">
        <v>3449</v>
      </c>
      <c r="AG240" s="218"/>
      <c r="AH240" s="217">
        <f t="shared" si="68"/>
        <v>2</v>
      </c>
      <c r="AI240" s="218"/>
      <c r="AJ240" s="218"/>
      <c r="AK240" s="218"/>
      <c r="AL240" s="218"/>
      <c r="AM240" s="218"/>
      <c r="AN240" s="218"/>
      <c r="AO240" s="218" t="s">
        <v>163</v>
      </c>
      <c r="AP240" s="218" t="s">
        <v>3450</v>
      </c>
      <c r="AQ240" s="218" t="s">
        <v>3450</v>
      </c>
      <c r="AR240" s="218"/>
      <c r="AS240" s="218"/>
      <c r="AT240" s="460" t="s">
        <v>371</v>
      </c>
      <c r="AU240" s="217" t="s">
        <v>3451</v>
      </c>
      <c r="AV240" s="218"/>
      <c r="AW240" s="219">
        <v>43913</v>
      </c>
      <c r="AX240" s="345" t="s">
        <v>3246</v>
      </c>
      <c r="AY240" s="219" t="s">
        <v>149</v>
      </c>
      <c r="AZ240" s="219">
        <v>44462</v>
      </c>
      <c r="BA240" s="219">
        <v>44505</v>
      </c>
      <c r="BB240" s="219"/>
      <c r="BC240" s="220" t="s">
        <v>3447</v>
      </c>
      <c r="BD240" s="219">
        <v>45061</v>
      </c>
      <c r="BE240" s="219" t="s">
        <v>162</v>
      </c>
      <c r="BF240" s="219">
        <v>45476</v>
      </c>
      <c r="BG240" s="219" t="s">
        <v>149</v>
      </c>
      <c r="BH240" s="218"/>
      <c r="BI240" s="218"/>
      <c r="BJ240" s="218"/>
      <c r="BK240" s="221"/>
      <c r="BL240" s="217" t="s">
        <v>18</v>
      </c>
      <c r="BM240" s="291"/>
      <c r="BN240" s="217"/>
      <c r="BO240" s="217"/>
      <c r="BP240" s="217">
        <v>0</v>
      </c>
      <c r="BQ240" s="217"/>
      <c r="BR240" s="217"/>
      <c r="BS240" s="217"/>
      <c r="BT240" s="217"/>
      <c r="BU240" s="217"/>
      <c r="BV240" s="217"/>
      <c r="BW240" s="217" t="s">
        <v>162</v>
      </c>
      <c r="BX240" s="217"/>
      <c r="BY240" s="217"/>
      <c r="BZ240" s="222"/>
      <c r="CA240" s="222"/>
      <c r="CB240" s="217"/>
      <c r="CC240" s="217"/>
      <c r="CD240" s="217"/>
      <c r="CE240" s="217"/>
      <c r="CF240" s="414">
        <v>0</v>
      </c>
      <c r="CG240" s="217"/>
      <c r="CH240" s="217"/>
      <c r="CI240" s="217" t="s">
        <v>3407</v>
      </c>
      <c r="CJ240"/>
    </row>
    <row r="241" spans="1:88" s="53" customFormat="1" ht="26.15" hidden="1" customHeight="1" x14ac:dyDescent="0.35">
      <c r="A241" s="217">
        <v>241</v>
      </c>
      <c r="B241" s="217" t="s">
        <v>3452</v>
      </c>
      <c r="C241" s="217" t="s">
        <v>3453</v>
      </c>
      <c r="D241" s="217" t="s">
        <v>3454</v>
      </c>
      <c r="E241" s="217" t="s">
        <v>3455</v>
      </c>
      <c r="F241" s="217" t="s">
        <v>25</v>
      </c>
      <c r="G241" s="217">
        <v>10</v>
      </c>
      <c r="H241" s="217" t="s">
        <v>50</v>
      </c>
      <c r="I241" s="217" t="s">
        <v>44</v>
      </c>
      <c r="J241" s="217" t="s">
        <v>3456</v>
      </c>
      <c r="K241" s="217" t="s">
        <v>2278</v>
      </c>
      <c r="L241" s="217" t="s">
        <v>43</v>
      </c>
      <c r="M241" s="217" t="s">
        <v>149</v>
      </c>
      <c r="N241" s="217"/>
      <c r="O241" s="217" t="s">
        <v>321</v>
      </c>
      <c r="P241" s="217" t="s">
        <v>321</v>
      </c>
      <c r="Q241" s="217"/>
      <c r="R241" s="217" t="s">
        <v>3457</v>
      </c>
      <c r="S241" s="217" t="s">
        <v>3458</v>
      </c>
      <c r="T241" s="385" t="s">
        <v>3459</v>
      </c>
      <c r="U241" s="218" t="s">
        <v>3460</v>
      </c>
      <c r="V241" s="218">
        <v>33810</v>
      </c>
      <c r="W241" s="290" t="s">
        <v>3461</v>
      </c>
      <c r="X241" s="290" t="s">
        <v>178</v>
      </c>
      <c r="Y241" s="290"/>
      <c r="Z241" s="290"/>
      <c r="AA241" s="217"/>
      <c r="AB241" s="218">
        <v>44479</v>
      </c>
      <c r="AC241" s="312">
        <v>43891</v>
      </c>
      <c r="AD241" s="218"/>
      <c r="AE241" s="218" t="s">
        <v>3462</v>
      </c>
      <c r="AF241" s="218" t="s">
        <v>3463</v>
      </c>
      <c r="AG241" s="218"/>
      <c r="AH241" s="217">
        <f t="shared" si="68"/>
        <v>2</v>
      </c>
      <c r="AI241" s="218"/>
      <c r="AJ241" s="218"/>
      <c r="AK241" s="218"/>
      <c r="AL241" s="218"/>
      <c r="AM241" s="218"/>
      <c r="AN241" s="218"/>
      <c r="AO241" s="218" t="s">
        <v>163</v>
      </c>
      <c r="AP241" s="218" t="s">
        <v>202</v>
      </c>
      <c r="AQ241" s="218" t="s">
        <v>202</v>
      </c>
      <c r="AR241" s="218"/>
      <c r="AS241" s="218"/>
      <c r="AT241" s="460" t="s">
        <v>297</v>
      </c>
      <c r="AU241" s="217" t="s">
        <v>3464</v>
      </c>
      <c r="AV241" s="218"/>
      <c r="AW241" s="219">
        <v>43914</v>
      </c>
      <c r="AX241" s="345" t="s">
        <v>3246</v>
      </c>
      <c r="AY241" s="219" t="s">
        <v>149</v>
      </c>
      <c r="AZ241" s="219"/>
      <c r="BA241" s="219"/>
      <c r="BB241" s="219"/>
      <c r="BC241" s="220" t="s">
        <v>3461</v>
      </c>
      <c r="BD241" s="219">
        <v>45061</v>
      </c>
      <c r="BE241" s="219" t="s">
        <v>162</v>
      </c>
      <c r="BF241" s="219">
        <v>45476</v>
      </c>
      <c r="BG241" s="219" t="s">
        <v>149</v>
      </c>
      <c r="BH241" s="218"/>
      <c r="BI241" s="218"/>
      <c r="BJ241" s="218"/>
      <c r="BK241" s="221"/>
      <c r="BL241" s="217" t="s">
        <v>18</v>
      </c>
      <c r="BM241" s="291"/>
      <c r="BN241" s="217"/>
      <c r="BO241" s="217"/>
      <c r="BP241" s="217">
        <v>1</v>
      </c>
      <c r="BQ241" s="217">
        <v>0</v>
      </c>
      <c r="BR241" s="217"/>
      <c r="BS241" s="217"/>
      <c r="BT241" s="217"/>
      <c r="BU241" s="217"/>
      <c r="BV241" s="217"/>
      <c r="BW241" s="217" t="s">
        <v>162</v>
      </c>
      <c r="BX241" s="217"/>
      <c r="BY241" s="217"/>
      <c r="BZ241" s="222"/>
      <c r="CA241" s="222"/>
      <c r="CB241" s="217"/>
      <c r="CC241" s="217"/>
      <c r="CD241" s="217"/>
      <c r="CE241" s="217"/>
      <c r="CF241" s="414">
        <v>0</v>
      </c>
      <c r="CG241" s="217"/>
      <c r="CH241" s="217"/>
      <c r="CI241" s="217" t="s">
        <v>814</v>
      </c>
      <c r="CJ241"/>
    </row>
    <row r="242" spans="1:88" s="53" customFormat="1" ht="26.15" hidden="1" customHeight="1" x14ac:dyDescent="0.35">
      <c r="A242" s="217">
        <v>242</v>
      </c>
      <c r="B242" s="217" t="s">
        <v>3465</v>
      </c>
      <c r="C242" s="217" t="s">
        <v>3466</v>
      </c>
      <c r="D242" s="217" t="s">
        <v>3467</v>
      </c>
      <c r="E242" s="217" t="s">
        <v>3468</v>
      </c>
      <c r="F242" s="217" t="s">
        <v>25</v>
      </c>
      <c r="G242" s="217">
        <v>10</v>
      </c>
      <c r="H242" s="217" t="s">
        <v>51</v>
      </c>
      <c r="I242" s="217" t="s">
        <v>30</v>
      </c>
      <c r="J242" s="217" t="s">
        <v>3469</v>
      </c>
      <c r="K242" s="217" t="s">
        <v>3470</v>
      </c>
      <c r="L242" s="217" t="s">
        <v>40</v>
      </c>
      <c r="M242" s="217" t="s">
        <v>162</v>
      </c>
      <c r="N242" s="217"/>
      <c r="O242" s="217" t="s">
        <v>321</v>
      </c>
      <c r="P242" s="217" t="s">
        <v>3471</v>
      </c>
      <c r="Q242" s="217"/>
      <c r="R242" s="217" t="s">
        <v>3472</v>
      </c>
      <c r="S242" s="217" t="s">
        <v>3473</v>
      </c>
      <c r="T242" s="385" t="s">
        <v>3474</v>
      </c>
      <c r="U242" s="218" t="s">
        <v>3475</v>
      </c>
      <c r="V242" s="218">
        <v>28305</v>
      </c>
      <c r="W242" s="290" t="s">
        <v>3476</v>
      </c>
      <c r="X242" s="290" t="s">
        <v>2504</v>
      </c>
      <c r="Y242" s="290"/>
      <c r="Z242" s="290"/>
      <c r="AA242" s="217"/>
      <c r="AB242" s="218">
        <v>44432</v>
      </c>
      <c r="AC242" s="312">
        <v>43891</v>
      </c>
      <c r="AD242" s="218"/>
      <c r="AE242" s="218" t="s">
        <v>3477</v>
      </c>
      <c r="AF242" s="218" t="s">
        <v>3478</v>
      </c>
      <c r="AG242" s="218"/>
      <c r="AH242" s="217">
        <f t="shared" si="68"/>
        <v>2</v>
      </c>
      <c r="AI242" s="218"/>
      <c r="AJ242" s="218"/>
      <c r="AK242" s="218"/>
      <c r="AL242" s="218"/>
      <c r="AM242" s="218"/>
      <c r="AN242" s="218"/>
      <c r="AO242" s="218" t="s">
        <v>163</v>
      </c>
      <c r="AP242" s="218" t="s">
        <v>1448</v>
      </c>
      <c r="AQ242" s="218" t="s">
        <v>249</v>
      </c>
      <c r="AR242" s="218"/>
      <c r="AS242" s="218"/>
      <c r="AT242" s="460" t="s">
        <v>327</v>
      </c>
      <c r="AU242" s="217" t="s">
        <v>3479</v>
      </c>
      <c r="AV242" s="218"/>
      <c r="AW242" s="219">
        <v>43916</v>
      </c>
      <c r="AX242" s="345" t="s">
        <v>3246</v>
      </c>
      <c r="AY242" s="219" t="s">
        <v>149</v>
      </c>
      <c r="AZ242" s="219"/>
      <c r="BA242" s="219"/>
      <c r="BB242" s="219"/>
      <c r="BC242" s="220" t="s">
        <v>3476</v>
      </c>
      <c r="BD242" s="219">
        <v>44872</v>
      </c>
      <c r="BE242" s="219" t="s">
        <v>149</v>
      </c>
      <c r="BF242" s="219">
        <v>45476</v>
      </c>
      <c r="BG242" s="219" t="s">
        <v>149</v>
      </c>
      <c r="BH242" s="218"/>
      <c r="BI242" s="218"/>
      <c r="BJ242" s="218"/>
      <c r="BK242" s="221"/>
      <c r="BL242" s="217" t="s">
        <v>18</v>
      </c>
      <c r="BM242" s="291"/>
      <c r="BN242" s="217"/>
      <c r="BO242" s="217"/>
      <c r="BP242" s="217">
        <v>6</v>
      </c>
      <c r="BQ242" s="217">
        <v>5</v>
      </c>
      <c r="BR242" s="217"/>
      <c r="BS242" s="217"/>
      <c r="BT242" s="217"/>
      <c r="BU242" s="217"/>
      <c r="BV242" s="217"/>
      <c r="BW242" s="217" t="s">
        <v>162</v>
      </c>
      <c r="BX242" s="217"/>
      <c r="BY242" s="217"/>
      <c r="BZ242" s="222"/>
      <c r="CA242" s="222"/>
      <c r="CB242" s="217"/>
      <c r="CC242" s="217"/>
      <c r="CD242" s="217"/>
      <c r="CE242" s="217"/>
      <c r="CF242" s="414">
        <v>0</v>
      </c>
      <c r="CG242" s="217"/>
      <c r="CH242" s="217"/>
      <c r="CI242" s="217" t="s">
        <v>814</v>
      </c>
      <c r="CJ242"/>
    </row>
    <row r="243" spans="1:88" s="53" customFormat="1" ht="26.15" customHeight="1" x14ac:dyDescent="0.35">
      <c r="A243" s="217">
        <v>243</v>
      </c>
      <c r="B243" s="217" t="s">
        <v>3480</v>
      </c>
      <c r="C243" s="217" t="s">
        <v>3481</v>
      </c>
      <c r="D243" s="217" t="s">
        <v>3482</v>
      </c>
      <c r="E243" s="217" t="s">
        <v>3483</v>
      </c>
      <c r="F243" s="217" t="s">
        <v>24</v>
      </c>
      <c r="G243" s="217">
        <v>10</v>
      </c>
      <c r="H243" s="217" t="s">
        <v>52</v>
      </c>
      <c r="I243" s="217" t="s">
        <v>41</v>
      </c>
      <c r="J243" s="217" t="s">
        <v>3484</v>
      </c>
      <c r="K243" s="217" t="s">
        <v>2795</v>
      </c>
      <c r="L243" s="217" t="s">
        <v>41</v>
      </c>
      <c r="M243" s="217" t="s">
        <v>149</v>
      </c>
      <c r="N243" s="217"/>
      <c r="O243" s="217" t="s">
        <v>150</v>
      </c>
      <c r="P243" s="217" t="s">
        <v>150</v>
      </c>
      <c r="Q243" s="217"/>
      <c r="R243" s="217" t="s">
        <v>3485</v>
      </c>
      <c r="S243" s="217" t="s">
        <v>3486</v>
      </c>
      <c r="T243" s="385" t="s">
        <v>3487</v>
      </c>
      <c r="U243" s="218" t="s">
        <v>3488</v>
      </c>
      <c r="V243" s="218">
        <v>29588</v>
      </c>
      <c r="W243" s="290" t="s">
        <v>3489</v>
      </c>
      <c r="X243" s="290" t="s">
        <v>2894</v>
      </c>
      <c r="Y243" s="290"/>
      <c r="Z243" s="290"/>
      <c r="AA243" s="217"/>
      <c r="AB243" s="218">
        <v>43840</v>
      </c>
      <c r="AC243" s="312">
        <v>43891</v>
      </c>
      <c r="AD243" s="218"/>
      <c r="AE243" s="218" t="s">
        <v>3490</v>
      </c>
      <c r="AF243" s="218" t="s">
        <v>3491</v>
      </c>
      <c r="AG243" s="218"/>
      <c r="AH243" s="217">
        <f t="shared" si="68"/>
        <v>2</v>
      </c>
      <c r="AI243" s="218"/>
      <c r="AJ243" s="218"/>
      <c r="AK243" s="218"/>
      <c r="AL243" s="218"/>
      <c r="AM243" s="218"/>
      <c r="AN243" s="218"/>
      <c r="AO243" s="218" t="s">
        <v>181</v>
      </c>
      <c r="AP243" s="218" t="s">
        <v>3492</v>
      </c>
      <c r="AQ243" s="218" t="s">
        <v>249</v>
      </c>
      <c r="AR243" s="218" t="s">
        <v>149</v>
      </c>
      <c r="AS243" s="419" t="s">
        <v>3493</v>
      </c>
      <c r="AT243" s="460" t="s">
        <v>218</v>
      </c>
      <c r="AU243" s="217" t="s">
        <v>3494</v>
      </c>
      <c r="AV243" s="218"/>
      <c r="AW243" s="219">
        <v>43894</v>
      </c>
      <c r="AX243" s="345" t="s">
        <v>3246</v>
      </c>
      <c r="AY243" s="219" t="s">
        <v>149</v>
      </c>
      <c r="AZ243" s="219">
        <v>44593</v>
      </c>
      <c r="BA243" s="219">
        <v>44602</v>
      </c>
      <c r="BB243" s="219"/>
      <c r="BC243" s="220" t="s">
        <v>3489</v>
      </c>
      <c r="BD243" s="219">
        <v>44872</v>
      </c>
      <c r="BE243" s="219" t="s">
        <v>149</v>
      </c>
      <c r="BF243" s="219">
        <v>45476</v>
      </c>
      <c r="BG243" s="219" t="s">
        <v>149</v>
      </c>
      <c r="BH243" s="218"/>
      <c r="BI243" s="218"/>
      <c r="BJ243" s="218"/>
      <c r="BK243" s="221">
        <v>45590</v>
      </c>
      <c r="BL243" s="217" t="s">
        <v>17</v>
      </c>
      <c r="BM243" s="291">
        <f>DATEDIF(AW243,BK243, "M")+1</f>
        <v>56</v>
      </c>
      <c r="BN243" s="217" t="e">
        <f>DATEDIF(AX243,BK243, "M")+1</f>
        <v>#VALUE!</v>
      </c>
      <c r="BO243" s="217"/>
      <c r="BP243" s="217">
        <v>0</v>
      </c>
      <c r="BQ243" s="217">
        <v>2</v>
      </c>
      <c r="BR243" s="217"/>
      <c r="BS243" s="217"/>
      <c r="BT243" s="217"/>
      <c r="BU243" s="217"/>
      <c r="BV243" s="217"/>
      <c r="BW243" s="217" t="s">
        <v>162</v>
      </c>
      <c r="BX243" s="217"/>
      <c r="BY243" s="217"/>
      <c r="BZ243" s="222"/>
      <c r="CA243" s="222"/>
      <c r="CB243" s="217"/>
      <c r="CC243" s="217"/>
      <c r="CD243" s="217"/>
      <c r="CE243" s="217"/>
      <c r="CF243" s="414">
        <v>2</v>
      </c>
      <c r="CG243" s="217"/>
      <c r="CH243" s="217"/>
      <c r="CI243" s="217" t="s">
        <v>814</v>
      </c>
      <c r="CJ243"/>
    </row>
    <row r="244" spans="1:88" s="53" customFormat="1" ht="26.15" hidden="1" customHeight="1" x14ac:dyDescent="0.35">
      <c r="A244" s="217">
        <v>244</v>
      </c>
      <c r="B244" s="217" t="s">
        <v>3495</v>
      </c>
      <c r="C244" s="217" t="s">
        <v>3496</v>
      </c>
      <c r="D244" s="217"/>
      <c r="E244" s="217" t="s">
        <v>3497</v>
      </c>
      <c r="F244" s="217" t="s">
        <v>24</v>
      </c>
      <c r="G244" s="217">
        <v>10</v>
      </c>
      <c r="H244" s="217" t="s">
        <v>50</v>
      </c>
      <c r="I244" s="217" t="s">
        <v>44</v>
      </c>
      <c r="J244" s="217" t="s">
        <v>3498</v>
      </c>
      <c r="K244" s="217" t="s">
        <v>521</v>
      </c>
      <c r="L244" s="217" t="s">
        <v>43</v>
      </c>
      <c r="M244" s="217" t="s">
        <v>162</v>
      </c>
      <c r="N244" s="217"/>
      <c r="O244" s="217" t="s">
        <v>321</v>
      </c>
      <c r="P244" s="217" t="s">
        <v>150</v>
      </c>
      <c r="Q244" s="217"/>
      <c r="R244" s="217" t="s">
        <v>3499</v>
      </c>
      <c r="S244" s="217" t="s">
        <v>3500</v>
      </c>
      <c r="T244" s="385" t="s">
        <v>3501</v>
      </c>
      <c r="U244" s="218" t="s">
        <v>3502</v>
      </c>
      <c r="V244" s="218">
        <v>32014</v>
      </c>
      <c r="W244" s="290" t="s">
        <v>3503</v>
      </c>
      <c r="X244" s="290" t="s">
        <v>178</v>
      </c>
      <c r="Y244" s="290"/>
      <c r="Z244" s="290"/>
      <c r="AA244" s="217"/>
      <c r="AB244" s="218">
        <v>44424</v>
      </c>
      <c r="AC244" s="312">
        <v>43891</v>
      </c>
      <c r="AD244" s="218"/>
      <c r="AE244" s="218" t="s">
        <v>3504</v>
      </c>
      <c r="AF244" s="218" t="s">
        <v>3505</v>
      </c>
      <c r="AG244" s="218"/>
      <c r="AH244" s="217">
        <f t="shared" si="68"/>
        <v>2</v>
      </c>
      <c r="AI244" s="218"/>
      <c r="AJ244" s="218"/>
      <c r="AK244" s="218"/>
      <c r="AL244" s="218"/>
      <c r="AM244" s="218"/>
      <c r="AN244" s="218"/>
      <c r="AO244" s="218" t="s">
        <v>964</v>
      </c>
      <c r="AP244" s="218" t="s">
        <v>3506</v>
      </c>
      <c r="AQ244" s="218"/>
      <c r="AR244" s="218"/>
      <c r="AS244" s="218"/>
      <c r="AT244" s="460" t="s">
        <v>297</v>
      </c>
      <c r="AU244" s="217" t="s">
        <v>3507</v>
      </c>
      <c r="AV244" s="218"/>
      <c r="AW244" s="219">
        <v>43896</v>
      </c>
      <c r="AX244" s="345" t="s">
        <v>3246</v>
      </c>
      <c r="AY244" s="219" t="s">
        <v>149</v>
      </c>
      <c r="AZ244" s="219">
        <v>44708</v>
      </c>
      <c r="BA244" s="219">
        <v>44811</v>
      </c>
      <c r="BB244" s="219"/>
      <c r="BC244" s="220" t="s">
        <v>3503</v>
      </c>
      <c r="BD244" s="219">
        <v>45061</v>
      </c>
      <c r="BE244" s="219" t="s">
        <v>162</v>
      </c>
      <c r="BF244" s="219">
        <v>45476</v>
      </c>
      <c r="BG244" s="219" t="s">
        <v>149</v>
      </c>
      <c r="BH244" s="218">
        <v>45747</v>
      </c>
      <c r="BI244" s="218"/>
      <c r="BJ244" s="218"/>
      <c r="BK244" s="221"/>
      <c r="BL244" s="217" t="s">
        <v>18</v>
      </c>
      <c r="BM244" s="291"/>
      <c r="BN244" s="217"/>
      <c r="BO244" s="217"/>
      <c r="BP244" s="217">
        <v>2</v>
      </c>
      <c r="BQ244" s="217"/>
      <c r="BR244" s="217"/>
      <c r="BS244" s="217"/>
      <c r="BT244" s="217"/>
      <c r="BU244" s="217"/>
      <c r="BV244" s="217"/>
      <c r="BW244" s="217" t="s">
        <v>162</v>
      </c>
      <c r="BX244" s="217"/>
      <c r="BY244" s="217"/>
      <c r="BZ244" s="222"/>
      <c r="CA244" s="222"/>
      <c r="CB244" s="217"/>
      <c r="CC244" s="217"/>
      <c r="CD244" s="217"/>
      <c r="CE244" s="217"/>
      <c r="CF244" s="414">
        <v>0</v>
      </c>
      <c r="CG244" s="217"/>
      <c r="CH244" s="217"/>
      <c r="CI244" s="217" t="s">
        <v>814</v>
      </c>
      <c r="CJ244"/>
    </row>
    <row r="245" spans="1:88" s="53" customFormat="1" ht="26.15" customHeight="1" x14ac:dyDescent="0.35">
      <c r="A245" s="217">
        <v>245</v>
      </c>
      <c r="B245" s="217" t="s">
        <v>3508</v>
      </c>
      <c r="C245" s="217" t="s">
        <v>830</v>
      </c>
      <c r="D245" s="217"/>
      <c r="E245" s="217" t="s">
        <v>3509</v>
      </c>
      <c r="F245" s="217" t="s">
        <v>24</v>
      </c>
      <c r="G245" s="217">
        <v>10</v>
      </c>
      <c r="H245" s="217" t="s">
        <v>52</v>
      </c>
      <c r="I245" s="217" t="s">
        <v>41</v>
      </c>
      <c r="J245" s="217" t="s">
        <v>2325</v>
      </c>
      <c r="K245" s="217" t="s">
        <v>3510</v>
      </c>
      <c r="L245" s="217" t="s">
        <v>43</v>
      </c>
      <c r="M245" s="217" t="s">
        <v>162</v>
      </c>
      <c r="N245" s="217"/>
      <c r="O245" s="217" t="s">
        <v>321</v>
      </c>
      <c r="P245" s="217" t="s">
        <v>321</v>
      </c>
      <c r="Q245" s="217"/>
      <c r="R245" s="217" t="s">
        <v>3511</v>
      </c>
      <c r="S245" s="217" t="s">
        <v>3512</v>
      </c>
      <c r="T245" s="385" t="s">
        <v>3513</v>
      </c>
      <c r="U245" s="218" t="s">
        <v>3514</v>
      </c>
      <c r="V245" s="218">
        <v>33695</v>
      </c>
      <c r="W245" s="290" t="s">
        <v>3515</v>
      </c>
      <c r="X245" s="290" t="s">
        <v>178</v>
      </c>
      <c r="Y245" s="290"/>
      <c r="Z245" s="290"/>
      <c r="AA245" s="217"/>
      <c r="AB245" s="218">
        <v>43983</v>
      </c>
      <c r="AC245" s="312">
        <v>43891</v>
      </c>
      <c r="AD245" s="218"/>
      <c r="AE245" s="218" t="s">
        <v>3516</v>
      </c>
      <c r="AF245" s="218" t="s">
        <v>3517</v>
      </c>
      <c r="AG245" s="218" t="s">
        <v>3518</v>
      </c>
      <c r="AH245" s="217">
        <f t="shared" si="68"/>
        <v>3</v>
      </c>
      <c r="AI245" s="218"/>
      <c r="AJ245" s="218"/>
      <c r="AK245" s="218"/>
      <c r="AL245" s="218"/>
      <c r="AM245" s="218"/>
      <c r="AN245" s="218"/>
      <c r="AO245" s="218" t="s">
        <v>163</v>
      </c>
      <c r="AP245" s="218" t="s">
        <v>180</v>
      </c>
      <c r="AQ245" s="218" t="s">
        <v>180</v>
      </c>
      <c r="AR245" s="218" t="s">
        <v>162</v>
      </c>
      <c r="AS245" s="218"/>
      <c r="AT245" s="460" t="s">
        <v>218</v>
      </c>
      <c r="AU245" s="217" t="s">
        <v>3519</v>
      </c>
      <c r="AV245" s="218"/>
      <c r="AW245" s="219">
        <v>43900</v>
      </c>
      <c r="AX245" s="345" t="s">
        <v>3246</v>
      </c>
      <c r="AY245" s="219" t="s">
        <v>149</v>
      </c>
      <c r="AZ245" s="219">
        <v>44579</v>
      </c>
      <c r="BA245" s="219">
        <v>44617</v>
      </c>
      <c r="BB245" s="219"/>
      <c r="BC245" s="220" t="s">
        <v>3515</v>
      </c>
      <c r="BD245" s="219">
        <v>44872</v>
      </c>
      <c r="BE245" s="219" t="s">
        <v>149</v>
      </c>
      <c r="BF245" s="219">
        <v>45476</v>
      </c>
      <c r="BG245" s="219" t="s">
        <v>149</v>
      </c>
      <c r="BH245" s="218"/>
      <c r="BI245" s="218"/>
      <c r="BJ245" s="218"/>
      <c r="BK245" s="221">
        <v>45648</v>
      </c>
      <c r="BL245" s="217" t="s">
        <v>17</v>
      </c>
      <c r="BM245" s="291">
        <f>DATEDIF(AW245,BK245,"M")+1</f>
        <v>58</v>
      </c>
      <c r="BN245" s="217"/>
      <c r="BO245" s="217" t="s">
        <v>3520</v>
      </c>
      <c r="BP245" s="217">
        <v>0</v>
      </c>
      <c r="BQ245" s="217">
        <v>3</v>
      </c>
      <c r="BR245" s="217"/>
      <c r="BS245" s="217"/>
      <c r="BT245" s="217"/>
      <c r="BU245" s="217"/>
      <c r="BV245" s="217"/>
      <c r="BW245" s="217" t="s">
        <v>162</v>
      </c>
      <c r="BX245" s="217"/>
      <c r="BY245" s="217"/>
      <c r="BZ245" s="222"/>
      <c r="CA245" s="222"/>
      <c r="CB245" s="217"/>
      <c r="CC245" s="217"/>
      <c r="CD245" s="217"/>
      <c r="CE245" s="217"/>
      <c r="CF245" s="414">
        <v>0</v>
      </c>
      <c r="CG245" s="217"/>
      <c r="CH245" s="217"/>
      <c r="CI245" s="217" t="s">
        <v>814</v>
      </c>
      <c r="CJ245"/>
    </row>
    <row r="246" spans="1:88" s="53" customFormat="1" ht="26.15" customHeight="1" x14ac:dyDescent="0.35">
      <c r="A246" s="217">
        <v>246</v>
      </c>
      <c r="B246" s="217" t="s">
        <v>3521</v>
      </c>
      <c r="C246" s="217" t="s">
        <v>3383</v>
      </c>
      <c r="D246" s="217" t="s">
        <v>3522</v>
      </c>
      <c r="E246" s="217" t="s">
        <v>3523</v>
      </c>
      <c r="F246" s="217" t="s">
        <v>24</v>
      </c>
      <c r="G246" s="217">
        <v>10</v>
      </c>
      <c r="H246" s="217" t="s">
        <v>49</v>
      </c>
      <c r="I246" s="217" t="s">
        <v>40</v>
      </c>
      <c r="J246" s="217" t="s">
        <v>2959</v>
      </c>
      <c r="K246" s="217" t="s">
        <v>3524</v>
      </c>
      <c r="L246" s="217" t="s">
        <v>40</v>
      </c>
      <c r="M246" s="217" t="s">
        <v>149</v>
      </c>
      <c r="N246" s="217"/>
      <c r="O246" s="217" t="s">
        <v>150</v>
      </c>
      <c r="P246" s="217" t="s">
        <v>150</v>
      </c>
      <c r="Q246" s="217"/>
      <c r="R246" s="217" t="s">
        <v>3525</v>
      </c>
      <c r="S246" s="217" t="s">
        <v>3526</v>
      </c>
      <c r="T246" s="385" t="s">
        <v>3527</v>
      </c>
      <c r="U246" s="218" t="s">
        <v>3528</v>
      </c>
      <c r="V246" s="218">
        <v>31757</v>
      </c>
      <c r="W246" s="290" t="s">
        <v>3529</v>
      </c>
      <c r="X246" s="290" t="s">
        <v>2385</v>
      </c>
      <c r="Y246" s="290"/>
      <c r="Z246" s="290"/>
      <c r="AA246" s="217"/>
      <c r="AB246" s="218">
        <v>44245</v>
      </c>
      <c r="AC246" s="312">
        <v>43891</v>
      </c>
      <c r="AD246" s="218"/>
      <c r="AE246" s="218" t="s">
        <v>3530</v>
      </c>
      <c r="AF246" s="218" t="s">
        <v>3531</v>
      </c>
      <c r="AG246" s="218" t="s">
        <v>3532</v>
      </c>
      <c r="AH246" s="217">
        <f t="shared" si="68"/>
        <v>3</v>
      </c>
      <c r="AI246" s="218"/>
      <c r="AJ246" s="218"/>
      <c r="AK246" s="218"/>
      <c r="AL246" s="218"/>
      <c r="AM246" s="218"/>
      <c r="AN246" s="218"/>
      <c r="AO246" s="218" t="s">
        <v>163</v>
      </c>
      <c r="AP246" s="218" t="s">
        <v>3533</v>
      </c>
      <c r="AQ246" s="218"/>
      <c r="AR246" s="218"/>
      <c r="AS246" s="218"/>
      <c r="AT246" s="460" t="s">
        <v>419</v>
      </c>
      <c r="AU246" s="217" t="s">
        <v>3534</v>
      </c>
      <c r="AV246" s="218"/>
      <c r="AW246" s="219">
        <v>43902</v>
      </c>
      <c r="AX246" s="345" t="s">
        <v>3246</v>
      </c>
      <c r="AY246" s="219" t="s">
        <v>149</v>
      </c>
      <c r="AZ246" s="219">
        <v>44214</v>
      </c>
      <c r="BA246" s="219">
        <v>44613</v>
      </c>
      <c r="BB246" s="219"/>
      <c r="BC246" s="220" t="s">
        <v>3529</v>
      </c>
      <c r="BD246" s="219">
        <v>44872</v>
      </c>
      <c r="BE246" s="219" t="s">
        <v>149</v>
      </c>
      <c r="BF246" s="219">
        <v>45476</v>
      </c>
      <c r="BG246" s="219" t="s">
        <v>149</v>
      </c>
      <c r="BH246" s="218">
        <v>45348</v>
      </c>
      <c r="BI246" s="218"/>
      <c r="BJ246" s="218"/>
      <c r="BK246" s="221">
        <v>45610</v>
      </c>
      <c r="BL246" s="217" t="s">
        <v>17</v>
      </c>
      <c r="BM246" s="291">
        <f>DATEDIF(AW246,BK246,"M")+1</f>
        <v>57</v>
      </c>
      <c r="BN246" s="217"/>
      <c r="BO246" s="217"/>
      <c r="BP246" s="217">
        <v>2</v>
      </c>
      <c r="BQ246" s="217">
        <v>1</v>
      </c>
      <c r="BR246" s="217"/>
      <c r="BS246" s="217"/>
      <c r="BT246" s="217"/>
      <c r="BU246" s="217"/>
      <c r="BV246" s="217"/>
      <c r="BW246" s="217" t="s">
        <v>162</v>
      </c>
      <c r="BX246" s="217"/>
      <c r="BY246" s="217"/>
      <c r="BZ246" s="222"/>
      <c r="CA246" s="222"/>
      <c r="CB246" s="217"/>
      <c r="CC246" s="217"/>
      <c r="CD246" s="217"/>
      <c r="CE246" s="217"/>
      <c r="CF246" s="414">
        <v>2</v>
      </c>
      <c r="CG246" s="217"/>
      <c r="CH246" s="217"/>
      <c r="CI246" s="217" t="s">
        <v>814</v>
      </c>
      <c r="CJ246"/>
    </row>
    <row r="247" spans="1:88" s="53" customFormat="1" ht="26.15" customHeight="1" x14ac:dyDescent="0.35">
      <c r="A247" s="217">
        <v>247</v>
      </c>
      <c r="B247" s="217" t="s">
        <v>3535</v>
      </c>
      <c r="C247" s="217" t="s">
        <v>3536</v>
      </c>
      <c r="D247" s="217" t="s">
        <v>21</v>
      </c>
      <c r="E247" s="217" t="s">
        <v>3537</v>
      </c>
      <c r="F247" s="217" t="s">
        <v>24</v>
      </c>
      <c r="G247" s="217">
        <v>10</v>
      </c>
      <c r="H247" s="217" t="s">
        <v>55</v>
      </c>
      <c r="I247" s="217" t="s">
        <v>43</v>
      </c>
      <c r="J247" s="217" t="s">
        <v>3456</v>
      </c>
      <c r="K247" s="217" t="s">
        <v>3538</v>
      </c>
      <c r="L247" s="217" t="s">
        <v>43</v>
      </c>
      <c r="M247" s="217" t="s">
        <v>149</v>
      </c>
      <c r="N247" s="217">
        <v>1897532</v>
      </c>
      <c r="O247" s="217" t="s">
        <v>321</v>
      </c>
      <c r="P247" s="217" t="s">
        <v>321</v>
      </c>
      <c r="Q247" s="217"/>
      <c r="R247" s="217" t="s">
        <v>3539</v>
      </c>
      <c r="S247" s="217" t="s">
        <v>3540</v>
      </c>
      <c r="T247" s="385" t="s">
        <v>3541</v>
      </c>
      <c r="U247" s="218" t="s">
        <v>3542</v>
      </c>
      <c r="V247" s="218">
        <v>33727</v>
      </c>
      <c r="W247" s="217" t="s">
        <v>3543</v>
      </c>
      <c r="X247" s="290" t="s">
        <v>178</v>
      </c>
      <c r="Y247" s="290"/>
      <c r="Z247" s="290"/>
      <c r="AA247" s="217"/>
      <c r="AB247" s="218">
        <v>43660</v>
      </c>
      <c r="AC247" s="312">
        <v>43891</v>
      </c>
      <c r="AD247" s="218"/>
      <c r="AE247" s="218" t="s">
        <v>3544</v>
      </c>
      <c r="AF247" s="218" t="s">
        <v>3545</v>
      </c>
      <c r="AG247" s="218"/>
      <c r="AH247" s="217">
        <f t="shared" si="68"/>
        <v>2</v>
      </c>
      <c r="AI247" s="218"/>
      <c r="AJ247" s="218"/>
      <c r="AK247" s="218"/>
      <c r="AL247" s="218"/>
      <c r="AM247" s="218"/>
      <c r="AN247" s="218"/>
      <c r="AO247" s="218" t="s">
        <v>163</v>
      </c>
      <c r="AP247" s="218" t="s">
        <v>202</v>
      </c>
      <c r="AQ247" s="218" t="s">
        <v>249</v>
      </c>
      <c r="AR247" s="218" t="s">
        <v>149</v>
      </c>
      <c r="AS247" s="218"/>
      <c r="AT247" s="460" t="s">
        <v>371</v>
      </c>
      <c r="AU247" s="217" t="s">
        <v>3546</v>
      </c>
      <c r="AV247" s="218"/>
      <c r="AW247" s="219">
        <v>43904</v>
      </c>
      <c r="AX247" s="345" t="s">
        <v>3246</v>
      </c>
      <c r="AY247" s="219" t="s">
        <v>149</v>
      </c>
      <c r="AZ247" s="219">
        <v>44013</v>
      </c>
      <c r="BA247" s="219">
        <v>44249</v>
      </c>
      <c r="BB247" s="219"/>
      <c r="BC247" s="220" t="s">
        <v>3543</v>
      </c>
      <c r="BD247" s="219">
        <v>44872</v>
      </c>
      <c r="BE247" s="219" t="s">
        <v>149</v>
      </c>
      <c r="BF247" s="219">
        <v>45476</v>
      </c>
      <c r="BG247" s="219" t="s">
        <v>149</v>
      </c>
      <c r="BH247" s="218"/>
      <c r="BI247" s="218"/>
      <c r="BJ247" s="218"/>
      <c r="BK247" s="221">
        <v>45596</v>
      </c>
      <c r="BL247" s="217" t="s">
        <v>17</v>
      </c>
      <c r="BM247" s="291">
        <f>DATEDIF(AW247,BK247,"M")+1</f>
        <v>56</v>
      </c>
      <c r="BN247" s="217" t="e">
        <f>DATEDIF(AX247,BK247, "M")+1</f>
        <v>#VALUE!</v>
      </c>
      <c r="BO247" s="217" t="s">
        <v>3547</v>
      </c>
      <c r="BP247" s="217">
        <v>1</v>
      </c>
      <c r="BQ247" s="217">
        <v>0</v>
      </c>
      <c r="BR247" s="217"/>
      <c r="BS247" s="217"/>
      <c r="BT247" s="217"/>
      <c r="BU247" s="217"/>
      <c r="BV247" s="217"/>
      <c r="BW247" s="217" t="s">
        <v>162</v>
      </c>
      <c r="BX247" s="217"/>
      <c r="BY247" s="217"/>
      <c r="BZ247" s="222"/>
      <c r="CA247" s="222"/>
      <c r="CB247" s="217"/>
      <c r="CC247" s="217"/>
      <c r="CD247" s="217"/>
      <c r="CE247" s="217"/>
      <c r="CF247" s="414">
        <v>0</v>
      </c>
      <c r="CG247" s="217"/>
      <c r="CH247" s="217"/>
      <c r="CI247" s="217" t="s">
        <v>3407</v>
      </c>
      <c r="CJ247"/>
    </row>
    <row r="248" spans="1:88" s="53" customFormat="1" ht="26.15" hidden="1" customHeight="1" x14ac:dyDescent="0.35">
      <c r="A248" s="217">
        <v>248</v>
      </c>
      <c r="B248" s="217" t="s">
        <v>3548</v>
      </c>
      <c r="C248" s="217" t="s">
        <v>3549</v>
      </c>
      <c r="D248" s="217" t="s">
        <v>3550</v>
      </c>
      <c r="E248" s="217" t="s">
        <v>3551</v>
      </c>
      <c r="F248" s="217" t="s">
        <v>24</v>
      </c>
      <c r="G248" s="217">
        <v>10</v>
      </c>
      <c r="H248" s="217" t="s">
        <v>51</v>
      </c>
      <c r="I248" s="217" t="s">
        <v>37</v>
      </c>
      <c r="J248" s="217" t="s">
        <v>405</v>
      </c>
      <c r="K248" s="217" t="s">
        <v>289</v>
      </c>
      <c r="L248" s="217" t="s">
        <v>30</v>
      </c>
      <c r="M248" s="217" t="s">
        <v>162</v>
      </c>
      <c r="N248" s="217"/>
      <c r="O248" s="217" t="s">
        <v>150</v>
      </c>
      <c r="P248" s="217" t="s">
        <v>150</v>
      </c>
      <c r="Q248" s="217"/>
      <c r="R248" s="217" t="s">
        <v>3552</v>
      </c>
      <c r="S248" s="217" t="s">
        <v>3553</v>
      </c>
      <c r="T248" s="385" t="s">
        <v>3554</v>
      </c>
      <c r="U248" s="218" t="s">
        <v>3555</v>
      </c>
      <c r="V248" s="218">
        <v>31740</v>
      </c>
      <c r="W248" s="290" t="s">
        <v>3556</v>
      </c>
      <c r="X248" s="290" t="s">
        <v>2504</v>
      </c>
      <c r="Y248" s="290"/>
      <c r="Z248" s="290"/>
      <c r="AA248" s="217"/>
      <c r="AB248" s="218">
        <v>44267</v>
      </c>
      <c r="AC248" s="312">
        <v>43891</v>
      </c>
      <c r="AD248" s="218"/>
      <c r="AE248" s="217" t="s">
        <v>3557</v>
      </c>
      <c r="AF248" s="218"/>
      <c r="AG248" s="218"/>
      <c r="AH248" s="217">
        <f t="shared" si="68"/>
        <v>1</v>
      </c>
      <c r="AI248" s="218"/>
      <c r="AJ248" s="218"/>
      <c r="AK248" s="218"/>
      <c r="AL248" s="218"/>
      <c r="AM248" s="218"/>
      <c r="AN248" s="218"/>
      <c r="AO248" s="218" t="s">
        <v>163</v>
      </c>
      <c r="AP248" s="218" t="s">
        <v>444</v>
      </c>
      <c r="AQ248" s="218" t="s">
        <v>444</v>
      </c>
      <c r="AR248" s="218"/>
      <c r="AS248" s="218"/>
      <c r="AT248" s="460" t="s">
        <v>284</v>
      </c>
      <c r="AU248" s="217" t="s">
        <v>3558</v>
      </c>
      <c r="AV248" s="218"/>
      <c r="AW248" s="219">
        <v>43908</v>
      </c>
      <c r="AX248" s="345" t="s">
        <v>3246</v>
      </c>
      <c r="AY248" s="219" t="s">
        <v>149</v>
      </c>
      <c r="AZ248" s="219">
        <v>44874</v>
      </c>
      <c r="BA248" s="219">
        <v>44811</v>
      </c>
      <c r="BB248" s="219"/>
      <c r="BC248" s="220" t="s">
        <v>3556</v>
      </c>
      <c r="BD248" s="219">
        <v>45061</v>
      </c>
      <c r="BE248" s="219" t="s">
        <v>162</v>
      </c>
      <c r="BF248" s="219">
        <v>45476</v>
      </c>
      <c r="BG248" s="219" t="s">
        <v>149</v>
      </c>
      <c r="BH248" s="218"/>
      <c r="BI248" s="218"/>
      <c r="BJ248" s="218"/>
      <c r="BK248" s="221"/>
      <c r="BL248" s="217" t="s">
        <v>18</v>
      </c>
      <c r="BM248" s="291"/>
      <c r="BN248" s="217"/>
      <c r="BO248" s="217"/>
      <c r="BP248" s="217">
        <v>2</v>
      </c>
      <c r="BQ248" s="217">
        <v>1</v>
      </c>
      <c r="BR248" s="217"/>
      <c r="BS248" s="217"/>
      <c r="BT248" s="217"/>
      <c r="BU248" s="217"/>
      <c r="BV248" s="217"/>
      <c r="BW248" s="217" t="s">
        <v>162</v>
      </c>
      <c r="BX248" s="217"/>
      <c r="BY248" s="217"/>
      <c r="BZ248" s="222"/>
      <c r="CA248" s="222"/>
      <c r="CB248" s="217"/>
      <c r="CC248" s="217"/>
      <c r="CD248" s="217"/>
      <c r="CE248" s="217"/>
      <c r="CF248" s="414">
        <v>1</v>
      </c>
      <c r="CG248" s="217"/>
      <c r="CH248" s="217"/>
      <c r="CI248" s="217" t="s">
        <v>814</v>
      </c>
      <c r="CJ248"/>
    </row>
    <row r="249" spans="1:88" s="53" customFormat="1" ht="29.15" hidden="1" customHeight="1" x14ac:dyDescent="0.35">
      <c r="A249" s="217">
        <v>249</v>
      </c>
      <c r="B249" s="223" t="s">
        <v>3559</v>
      </c>
      <c r="C249" s="223" t="s">
        <v>3560</v>
      </c>
      <c r="D249" s="223" t="s">
        <v>3561</v>
      </c>
      <c r="E249" s="223" t="s">
        <v>938</v>
      </c>
      <c r="F249" s="223" t="s">
        <v>24</v>
      </c>
      <c r="G249" s="223">
        <v>10</v>
      </c>
      <c r="H249" s="223" t="s">
        <v>51</v>
      </c>
      <c r="I249" s="223" t="s">
        <v>37</v>
      </c>
      <c r="J249" s="223" t="s">
        <v>3562</v>
      </c>
      <c r="K249" s="223" t="s">
        <v>289</v>
      </c>
      <c r="L249" s="217" t="s">
        <v>43</v>
      </c>
      <c r="M249" s="223" t="s">
        <v>162</v>
      </c>
      <c r="N249" s="223"/>
      <c r="O249" s="223" t="s">
        <v>150</v>
      </c>
      <c r="P249" s="223" t="s">
        <v>150</v>
      </c>
      <c r="Q249" s="223"/>
      <c r="R249" s="223" t="s">
        <v>3563</v>
      </c>
      <c r="S249" s="223" t="s">
        <v>3564</v>
      </c>
      <c r="T249" s="386" t="s">
        <v>3565</v>
      </c>
      <c r="U249" s="349" t="s">
        <v>793</v>
      </c>
      <c r="V249" s="349">
        <v>30185</v>
      </c>
      <c r="W249" s="350" t="s">
        <v>3566</v>
      </c>
      <c r="X249" s="350" t="s">
        <v>178</v>
      </c>
      <c r="Y249" s="350"/>
      <c r="Z249" s="350"/>
      <c r="AA249" s="223"/>
      <c r="AB249" s="349">
        <v>44622</v>
      </c>
      <c r="AC249" s="351">
        <v>43891</v>
      </c>
      <c r="AD249" s="349"/>
      <c r="AE249" s="349" t="s">
        <v>3567</v>
      </c>
      <c r="AF249" s="349" t="s">
        <v>3568</v>
      </c>
      <c r="AG249" s="349"/>
      <c r="AH249" s="223">
        <f t="shared" si="68"/>
        <v>2</v>
      </c>
      <c r="AI249" s="349"/>
      <c r="AJ249" s="349"/>
      <c r="AK249" s="349"/>
      <c r="AL249" s="349"/>
      <c r="AM249" s="349"/>
      <c r="AN249" s="349"/>
      <c r="AO249" s="349" t="s">
        <v>163</v>
      </c>
      <c r="AP249" s="349" t="s">
        <v>1448</v>
      </c>
      <c r="AQ249" s="349" t="s">
        <v>249</v>
      </c>
      <c r="AR249" s="349" t="s">
        <v>149</v>
      </c>
      <c r="AS249" s="349"/>
      <c r="AT249" s="461" t="s">
        <v>284</v>
      </c>
      <c r="AU249" s="223" t="s">
        <v>3569</v>
      </c>
      <c r="AV249" s="349"/>
      <c r="AW249" s="352">
        <v>43915</v>
      </c>
      <c r="AX249" s="353" t="s">
        <v>3246</v>
      </c>
      <c r="AY249" s="352" t="s">
        <v>149</v>
      </c>
      <c r="AZ249" s="352">
        <v>44797</v>
      </c>
      <c r="BA249" s="352">
        <v>44839</v>
      </c>
      <c r="BB249" s="352"/>
      <c r="BC249" s="354" t="s">
        <v>3566</v>
      </c>
      <c r="BD249" s="352">
        <v>44872</v>
      </c>
      <c r="BE249" s="352" t="s">
        <v>149</v>
      </c>
      <c r="BF249" s="352">
        <v>45476</v>
      </c>
      <c r="BG249" s="352" t="s">
        <v>149</v>
      </c>
      <c r="BH249" s="349"/>
      <c r="BI249" s="349"/>
      <c r="BJ249" s="349"/>
      <c r="BK249" s="355"/>
      <c r="BL249" s="223" t="s">
        <v>18</v>
      </c>
      <c r="BM249" s="356"/>
      <c r="BN249" s="223"/>
      <c r="BO249" s="223"/>
      <c r="BP249" s="223">
        <v>12</v>
      </c>
      <c r="BQ249" s="223">
        <v>11</v>
      </c>
      <c r="BR249" s="223"/>
      <c r="BS249" s="223"/>
      <c r="BT249" s="223"/>
      <c r="BU249" s="223"/>
      <c r="BV249" s="223"/>
      <c r="BW249" s="223" t="s">
        <v>162</v>
      </c>
      <c r="BX249" s="223"/>
      <c r="BY249" s="223"/>
      <c r="BZ249" s="357"/>
      <c r="CA249" s="357"/>
      <c r="CB249" s="223"/>
      <c r="CC249" s="223"/>
      <c r="CD249" s="223"/>
      <c r="CE249" s="223"/>
      <c r="CF249" s="415">
        <v>2</v>
      </c>
      <c r="CG249" s="217"/>
      <c r="CH249" s="217"/>
      <c r="CI249" s="217" t="s">
        <v>814</v>
      </c>
      <c r="CJ249"/>
    </row>
    <row r="250" spans="1:88" ht="29.25" hidden="1" customHeight="1" x14ac:dyDescent="0.35">
      <c r="A250" s="359">
        <v>250</v>
      </c>
      <c r="B250" s="359" t="s">
        <v>3570</v>
      </c>
      <c r="C250" s="359" t="s">
        <v>3571</v>
      </c>
      <c r="D250" s="359" t="s">
        <v>3560</v>
      </c>
      <c r="E250" s="359" t="s">
        <v>3572</v>
      </c>
      <c r="F250" s="359" t="s">
        <v>25</v>
      </c>
      <c r="G250" s="358">
        <v>11</v>
      </c>
      <c r="H250" s="358" t="s">
        <v>51</v>
      </c>
      <c r="I250" s="358" t="s">
        <v>30</v>
      </c>
      <c r="J250" s="358" t="s">
        <v>3573</v>
      </c>
      <c r="K250" s="358" t="s">
        <v>3574</v>
      </c>
      <c r="L250" s="358" t="s">
        <v>30</v>
      </c>
      <c r="M250" s="358" t="s">
        <v>149</v>
      </c>
      <c r="N250" s="360"/>
      <c r="O250" s="360" t="s">
        <v>150</v>
      </c>
      <c r="P250" s="360"/>
      <c r="Q250" s="358"/>
      <c r="R250" s="359" t="s">
        <v>3575</v>
      </c>
      <c r="S250" s="359" t="s">
        <v>3576</v>
      </c>
      <c r="T250" s="387" t="s">
        <v>3577</v>
      </c>
      <c r="U250" s="359" t="s">
        <v>3578</v>
      </c>
      <c r="V250" s="361">
        <v>31207</v>
      </c>
      <c r="W250" s="427" t="s">
        <v>3579</v>
      </c>
      <c r="X250" s="362" t="s">
        <v>3580</v>
      </c>
      <c r="Y250" s="362"/>
      <c r="Z250" s="362"/>
      <c r="AA250" s="358"/>
      <c r="AB250" s="392">
        <v>45670</v>
      </c>
      <c r="AC250" s="392">
        <v>45719</v>
      </c>
      <c r="AD250" s="358"/>
      <c r="AE250" s="358"/>
      <c r="AF250" s="358"/>
      <c r="AG250" s="358"/>
      <c r="AH250" s="363"/>
      <c r="AI250" s="358"/>
      <c r="AJ250" s="358"/>
      <c r="AK250" s="358"/>
      <c r="AL250" s="363"/>
      <c r="AM250" s="363"/>
      <c r="AN250" s="363"/>
      <c r="AO250" s="364"/>
      <c r="AP250" s="361"/>
      <c r="AQ250" s="364"/>
      <c r="AR250" s="363"/>
      <c r="AS250" s="358"/>
      <c r="AT250" s="462"/>
      <c r="AU250" s="358" t="s">
        <v>3581</v>
      </c>
      <c r="AV250" s="358"/>
      <c r="AW250" s="394">
        <v>45719</v>
      </c>
      <c r="AX250" s="358"/>
      <c r="AY250" s="363"/>
      <c r="AZ250" s="358"/>
      <c r="BA250" s="358"/>
      <c r="BB250" s="358"/>
      <c r="BC250" s="358"/>
      <c r="BD250" s="358"/>
      <c r="BE250" s="358"/>
      <c r="BF250" s="358"/>
      <c r="BG250" s="358"/>
      <c r="BH250" s="358"/>
      <c r="BI250" s="358"/>
      <c r="BJ250" s="358"/>
      <c r="BK250" s="361"/>
      <c r="BL250" s="396" t="s">
        <v>18</v>
      </c>
      <c r="BM250" s="363"/>
      <c r="BN250" s="363"/>
      <c r="BO250" s="358"/>
      <c r="BP250" s="358">
        <v>7</v>
      </c>
      <c r="BQ250" s="358"/>
      <c r="BR250" s="358"/>
      <c r="BS250" s="358"/>
      <c r="BT250" s="358"/>
      <c r="BU250" s="358"/>
      <c r="BV250" s="358"/>
      <c r="BW250" s="358"/>
      <c r="BX250" s="358"/>
      <c r="BY250" s="358"/>
      <c r="BZ250" s="358"/>
      <c r="CA250" s="358"/>
      <c r="CB250" s="358"/>
      <c r="CC250" s="358"/>
      <c r="CD250" s="358"/>
      <c r="CE250" s="358"/>
      <c r="CF250" s="416">
        <v>2</v>
      </c>
      <c r="CG250" s="418"/>
      <c r="CH250" s="418"/>
      <c r="CI250" s="418" t="s">
        <v>814</v>
      </c>
    </row>
    <row r="251" spans="1:88" ht="24" hidden="1" customHeight="1" x14ac:dyDescent="0.35">
      <c r="A251" s="359">
        <v>251</v>
      </c>
      <c r="B251" s="359" t="s">
        <v>3582</v>
      </c>
      <c r="C251" s="359" t="s">
        <v>3583</v>
      </c>
      <c r="D251" s="359" t="s">
        <v>3584</v>
      </c>
      <c r="E251" s="359" t="s">
        <v>1778</v>
      </c>
      <c r="F251" s="359" t="s">
        <v>25</v>
      </c>
      <c r="G251" s="358">
        <v>11</v>
      </c>
      <c r="H251" s="358" t="s">
        <v>54</v>
      </c>
      <c r="I251" s="358" t="s">
        <v>46</v>
      </c>
      <c r="J251" s="358" t="s">
        <v>3585</v>
      </c>
      <c r="K251" s="358" t="s">
        <v>3586</v>
      </c>
      <c r="L251" s="358"/>
      <c r="M251" s="358"/>
      <c r="N251" s="360"/>
      <c r="O251" s="360" t="s">
        <v>150</v>
      </c>
      <c r="P251" s="360"/>
      <c r="Q251" s="358"/>
      <c r="R251" s="359" t="s">
        <v>3587</v>
      </c>
      <c r="S251" s="359" t="s">
        <v>3588</v>
      </c>
      <c r="T251" s="387" t="s">
        <v>3589</v>
      </c>
      <c r="U251" s="359" t="s">
        <v>3590</v>
      </c>
      <c r="V251" s="361">
        <v>33239</v>
      </c>
      <c r="W251" s="427" t="s">
        <v>3591</v>
      </c>
      <c r="X251" s="362" t="s">
        <v>3580</v>
      </c>
      <c r="Y251" s="362"/>
      <c r="Z251" s="362"/>
      <c r="AA251" s="358"/>
      <c r="AB251" s="392">
        <v>45869</v>
      </c>
      <c r="AC251" s="392">
        <v>45719</v>
      </c>
      <c r="AD251" s="358"/>
      <c r="AE251" s="358"/>
      <c r="AF251" s="358"/>
      <c r="AG251" s="358"/>
      <c r="AH251" s="363"/>
      <c r="AI251" s="358"/>
      <c r="AJ251" s="358"/>
      <c r="AK251" s="358"/>
      <c r="AL251" s="363"/>
      <c r="AM251" s="363"/>
      <c r="AN251" s="363"/>
      <c r="AO251" s="364"/>
      <c r="AP251" s="364"/>
      <c r="AQ251" s="364"/>
      <c r="AR251" s="363"/>
      <c r="AS251" s="358"/>
      <c r="AT251" s="462"/>
      <c r="AU251" s="358" t="s">
        <v>3592</v>
      </c>
      <c r="AV251" s="358"/>
      <c r="AW251" s="394">
        <v>45719</v>
      </c>
      <c r="AX251" s="358"/>
      <c r="AY251" s="363"/>
      <c r="AZ251" s="358"/>
      <c r="BA251" s="358"/>
      <c r="BB251" s="358"/>
      <c r="BC251" s="358"/>
      <c r="BD251" s="358"/>
      <c r="BE251" s="358"/>
      <c r="BF251" s="358"/>
      <c r="BG251" s="358"/>
      <c r="BH251" s="358"/>
      <c r="BI251" s="358"/>
      <c r="BJ251" s="358"/>
      <c r="BK251" s="361"/>
      <c r="BL251" s="396" t="s">
        <v>18</v>
      </c>
      <c r="BM251" s="363"/>
      <c r="BN251" s="363"/>
      <c r="BO251" s="358"/>
      <c r="BP251" s="358">
        <v>0</v>
      </c>
      <c r="BQ251" s="358"/>
      <c r="BR251" s="358"/>
      <c r="BS251" s="358"/>
      <c r="BT251" s="358"/>
      <c r="BU251" s="358"/>
      <c r="BV251" s="358"/>
      <c r="BW251" s="358"/>
      <c r="BX251" s="358"/>
      <c r="BY251" s="358"/>
      <c r="BZ251" s="358"/>
      <c r="CA251" s="358"/>
      <c r="CB251" s="358"/>
      <c r="CC251" s="358"/>
      <c r="CD251" s="358"/>
      <c r="CE251" s="358"/>
      <c r="CF251" s="416">
        <v>1</v>
      </c>
      <c r="CG251" s="418"/>
      <c r="CH251" s="418"/>
      <c r="CI251" s="418" t="s">
        <v>814</v>
      </c>
    </row>
    <row r="252" spans="1:88" ht="26.25" hidden="1" customHeight="1" x14ac:dyDescent="0.35">
      <c r="A252" s="359">
        <v>252</v>
      </c>
      <c r="B252" s="359" t="s">
        <v>3593</v>
      </c>
      <c r="C252" s="359" t="s">
        <v>3594</v>
      </c>
      <c r="D252" s="359"/>
      <c r="E252" s="359" t="s">
        <v>3595</v>
      </c>
      <c r="F252" s="359" t="s">
        <v>25</v>
      </c>
      <c r="G252" s="358">
        <v>11</v>
      </c>
      <c r="H252" s="358" t="s">
        <v>57</v>
      </c>
      <c r="I252" s="358" t="s">
        <v>33</v>
      </c>
      <c r="J252" s="358" t="s">
        <v>606</v>
      </c>
      <c r="K252" s="358" t="s">
        <v>3596</v>
      </c>
      <c r="L252" s="358" t="s">
        <v>33</v>
      </c>
      <c r="M252" s="358" t="s">
        <v>149</v>
      </c>
      <c r="N252" s="360"/>
      <c r="O252" s="360" t="s">
        <v>150</v>
      </c>
      <c r="P252" s="360"/>
      <c r="Q252" s="358"/>
      <c r="R252" s="359" t="s">
        <v>3597</v>
      </c>
      <c r="S252" s="359" t="s">
        <v>3598</v>
      </c>
      <c r="T252" s="387" t="s">
        <v>3599</v>
      </c>
      <c r="U252" s="359" t="s">
        <v>3600</v>
      </c>
      <c r="V252" s="361">
        <v>34108</v>
      </c>
      <c r="W252" s="427" t="s">
        <v>3601</v>
      </c>
      <c r="X252" s="362" t="s">
        <v>3580</v>
      </c>
      <c r="Y252" s="362"/>
      <c r="Z252" s="362"/>
      <c r="AA252" s="358"/>
      <c r="AB252" s="392">
        <v>45524</v>
      </c>
      <c r="AC252" s="392">
        <v>45719</v>
      </c>
      <c r="AD252" s="358"/>
      <c r="AE252" s="358"/>
      <c r="AF252" s="358"/>
      <c r="AG252" s="358"/>
      <c r="AH252" s="363"/>
      <c r="AI252" s="358"/>
      <c r="AJ252" s="358"/>
      <c r="AK252" s="358"/>
      <c r="AL252" s="363"/>
      <c r="AM252" s="363"/>
      <c r="AN252" s="363"/>
      <c r="AO252" s="364"/>
      <c r="AP252" s="364"/>
      <c r="AQ252" s="364"/>
      <c r="AR252" s="363"/>
      <c r="AS252" s="358"/>
      <c r="AT252" s="462"/>
      <c r="AU252" s="358" t="s">
        <v>3602</v>
      </c>
      <c r="AV252" s="358"/>
      <c r="AW252" s="394">
        <v>45719</v>
      </c>
      <c r="AX252" s="358"/>
      <c r="AY252" s="363"/>
      <c r="AZ252" s="358"/>
      <c r="BA252" s="358"/>
      <c r="BB252" s="358"/>
      <c r="BC252" s="358"/>
      <c r="BD252" s="358"/>
      <c r="BE252" s="358"/>
      <c r="BF252" s="358"/>
      <c r="BG252" s="358"/>
      <c r="BH252" s="358"/>
      <c r="BI252" s="358"/>
      <c r="BJ252" s="358"/>
      <c r="BK252" s="361"/>
      <c r="BL252" s="396" t="s">
        <v>18</v>
      </c>
      <c r="BM252" s="363"/>
      <c r="BN252" s="365" t="e">
        <f>MEDIAN(BN2:BN238)</f>
        <v>#VALUE!</v>
      </c>
      <c r="BO252" s="358"/>
      <c r="BP252" s="358">
        <v>8</v>
      </c>
      <c r="BQ252" s="358"/>
      <c r="BR252" s="358"/>
      <c r="BS252" s="358"/>
      <c r="BT252" s="358"/>
      <c r="BU252" s="358"/>
      <c r="BV252" s="358"/>
      <c r="BW252" s="358"/>
      <c r="BX252" s="358"/>
      <c r="BY252" s="358"/>
      <c r="BZ252" s="358"/>
      <c r="CA252" s="358"/>
      <c r="CB252" s="358"/>
      <c r="CC252" s="358"/>
      <c r="CD252" s="358"/>
      <c r="CE252" s="358"/>
      <c r="CF252" s="416">
        <v>2</v>
      </c>
      <c r="CG252" s="418"/>
      <c r="CH252" s="418"/>
      <c r="CI252" s="418" t="s">
        <v>814</v>
      </c>
    </row>
    <row r="253" spans="1:88" ht="23.25" hidden="1" customHeight="1" x14ac:dyDescent="0.35">
      <c r="A253" s="359">
        <v>253</v>
      </c>
      <c r="B253" s="359" t="s">
        <v>3603</v>
      </c>
      <c r="C253" s="359" t="s">
        <v>3001</v>
      </c>
      <c r="D253" s="359" t="s">
        <v>3604</v>
      </c>
      <c r="E253" s="359" t="s">
        <v>3605</v>
      </c>
      <c r="F253" s="359" t="s">
        <v>24</v>
      </c>
      <c r="G253" s="358">
        <v>11</v>
      </c>
      <c r="H253" s="358" t="s">
        <v>58</v>
      </c>
      <c r="I253" s="358" t="s">
        <v>34</v>
      </c>
      <c r="J253" s="358" t="s">
        <v>3606</v>
      </c>
      <c r="K253" s="358" t="s">
        <v>3607</v>
      </c>
      <c r="L253" s="358" t="s">
        <v>43</v>
      </c>
      <c r="M253" s="358" t="s">
        <v>162</v>
      </c>
      <c r="N253" s="360"/>
      <c r="O253" s="360" t="s">
        <v>321</v>
      </c>
      <c r="P253" s="360"/>
      <c r="Q253" s="358"/>
      <c r="R253" s="359" t="s">
        <v>3608</v>
      </c>
      <c r="S253" s="359" t="s">
        <v>3609</v>
      </c>
      <c r="T253" s="387" t="s">
        <v>3610</v>
      </c>
      <c r="U253" s="359" t="s">
        <v>3611</v>
      </c>
      <c r="V253" s="361">
        <v>34467</v>
      </c>
      <c r="W253" s="427" t="s">
        <v>3612</v>
      </c>
      <c r="X253" s="362" t="s">
        <v>3580</v>
      </c>
      <c r="Y253" s="360"/>
      <c r="Z253" s="360"/>
      <c r="AA253" s="358"/>
      <c r="AB253" s="392">
        <v>45323</v>
      </c>
      <c r="AC253" s="392">
        <v>45719</v>
      </c>
      <c r="AD253" s="358"/>
      <c r="AE253" s="358"/>
      <c r="AF253" s="358"/>
      <c r="AG253" s="358"/>
      <c r="AH253" s="363"/>
      <c r="AI253" s="358"/>
      <c r="AJ253" s="358"/>
      <c r="AK253" s="358"/>
      <c r="AL253" s="363"/>
      <c r="AM253" s="363"/>
      <c r="AN253" s="363"/>
      <c r="AO253" s="364"/>
      <c r="AP253" s="364"/>
      <c r="AQ253" s="364"/>
      <c r="AR253" s="363"/>
      <c r="AS253" s="358"/>
      <c r="AT253" s="462"/>
      <c r="AU253" s="358" t="s">
        <v>3613</v>
      </c>
      <c r="AV253" s="358"/>
      <c r="AW253" s="394">
        <v>45719</v>
      </c>
      <c r="AX253" s="358"/>
      <c r="AY253" s="363"/>
      <c r="AZ253" s="358"/>
      <c r="BA253" s="358"/>
      <c r="BB253" s="358"/>
      <c r="BC253" s="358"/>
      <c r="BD253" s="358"/>
      <c r="BE253" s="358"/>
      <c r="BF253" s="358"/>
      <c r="BG253" s="358"/>
      <c r="BH253" s="358"/>
      <c r="BI253" s="358"/>
      <c r="BJ253" s="358"/>
      <c r="BK253" s="361"/>
      <c r="BL253" s="396" t="s">
        <v>18</v>
      </c>
      <c r="BM253" s="363"/>
      <c r="BN253" s="363"/>
      <c r="BO253" s="358"/>
      <c r="BP253" s="358">
        <v>2</v>
      </c>
      <c r="BQ253" s="358"/>
      <c r="BR253" s="358"/>
      <c r="BS253" s="358"/>
      <c r="BT253" s="358"/>
      <c r="BU253" s="358"/>
      <c r="BV253" s="358"/>
      <c r="BW253" s="358"/>
      <c r="BX253" s="358"/>
      <c r="BY253" s="358"/>
      <c r="BZ253" s="358"/>
      <c r="CA253" s="358"/>
      <c r="CB253" s="358"/>
      <c r="CC253" s="358"/>
      <c r="CD253" s="358"/>
      <c r="CE253" s="358"/>
      <c r="CF253" s="416">
        <v>1</v>
      </c>
      <c r="CG253" s="418"/>
      <c r="CH253" s="418"/>
      <c r="CI253" s="418" t="s">
        <v>814</v>
      </c>
    </row>
    <row r="254" spans="1:88" ht="20.25" hidden="1" customHeight="1" x14ac:dyDescent="0.35">
      <c r="A254" s="359">
        <v>254</v>
      </c>
      <c r="B254" s="359" t="s">
        <v>3614</v>
      </c>
      <c r="C254" s="359" t="s">
        <v>3615</v>
      </c>
      <c r="D254" s="359" t="s">
        <v>1953</v>
      </c>
      <c r="E254" s="359" t="s">
        <v>1907</v>
      </c>
      <c r="F254" s="359" t="s">
        <v>25</v>
      </c>
      <c r="G254" s="358">
        <v>11</v>
      </c>
      <c r="H254" s="358" t="s">
        <v>51</v>
      </c>
      <c r="I254" s="358" t="s">
        <v>30</v>
      </c>
      <c r="J254" s="358" t="s">
        <v>2325</v>
      </c>
      <c r="K254" s="358" t="s">
        <v>3616</v>
      </c>
      <c r="L254" s="358" t="s">
        <v>30</v>
      </c>
      <c r="M254" s="358" t="s">
        <v>149</v>
      </c>
      <c r="N254" s="360"/>
      <c r="O254" s="360" t="s">
        <v>150</v>
      </c>
      <c r="P254" s="360"/>
      <c r="Q254" s="358"/>
      <c r="R254" s="359" t="s">
        <v>3617</v>
      </c>
      <c r="S254" s="359" t="s">
        <v>3618</v>
      </c>
      <c r="T254" s="387" t="s">
        <v>3619</v>
      </c>
      <c r="U254" s="359" t="s">
        <v>3620</v>
      </c>
      <c r="V254" s="361">
        <v>30376</v>
      </c>
      <c r="W254" s="427" t="s">
        <v>3621</v>
      </c>
      <c r="X254" s="362" t="s">
        <v>2772</v>
      </c>
      <c r="Y254" s="360"/>
      <c r="Z254" s="360"/>
      <c r="AA254" s="358"/>
      <c r="AB254" s="392">
        <v>45616</v>
      </c>
      <c r="AC254" s="392">
        <v>45719</v>
      </c>
      <c r="AD254" s="358"/>
      <c r="AE254" s="358"/>
      <c r="AF254" s="358"/>
      <c r="AG254" s="358"/>
      <c r="AH254" s="363"/>
      <c r="AI254" s="358"/>
      <c r="AJ254" s="358"/>
      <c r="AK254" s="358"/>
      <c r="AL254" s="363"/>
      <c r="AM254" s="363"/>
      <c r="AN254" s="363"/>
      <c r="AO254" s="364"/>
      <c r="AP254" s="364"/>
      <c r="AQ254" s="364"/>
      <c r="AR254" s="363"/>
      <c r="AS254" s="358"/>
      <c r="AT254" s="462"/>
      <c r="AU254" s="358" t="s">
        <v>3622</v>
      </c>
      <c r="AV254" s="358"/>
      <c r="AW254" s="394">
        <v>45719</v>
      </c>
      <c r="AX254" s="358"/>
      <c r="AY254" s="363"/>
      <c r="AZ254" s="358"/>
      <c r="BA254" s="358"/>
      <c r="BB254" s="358"/>
      <c r="BC254" s="358"/>
      <c r="BD254" s="358"/>
      <c r="BE254" s="358"/>
      <c r="BF254" s="358"/>
      <c r="BG254" s="358"/>
      <c r="BH254" s="358"/>
      <c r="BI254" s="358"/>
      <c r="BJ254" s="358"/>
      <c r="BK254" s="361"/>
      <c r="BL254" s="396" t="s">
        <v>18</v>
      </c>
      <c r="BM254" s="363"/>
      <c r="BN254" s="363"/>
      <c r="BO254" s="358"/>
      <c r="BP254" s="358">
        <v>8</v>
      </c>
      <c r="BQ254" s="358"/>
      <c r="BR254" s="358"/>
      <c r="BS254" s="358"/>
      <c r="BT254" s="358"/>
      <c r="BU254" s="358"/>
      <c r="BV254" s="358"/>
      <c r="BW254" s="358"/>
      <c r="BX254" s="358"/>
      <c r="BY254" s="358"/>
      <c r="BZ254" s="358"/>
      <c r="CA254" s="358"/>
      <c r="CB254" s="358"/>
      <c r="CC254" s="358"/>
      <c r="CD254" s="358"/>
      <c r="CE254" s="358"/>
      <c r="CF254" s="416">
        <v>3</v>
      </c>
      <c r="CG254" s="418"/>
      <c r="CH254" s="418"/>
      <c r="CI254" s="418" t="s">
        <v>814</v>
      </c>
    </row>
    <row r="255" spans="1:88" ht="22.5" hidden="1" customHeight="1" x14ac:dyDescent="0.35">
      <c r="A255" s="359">
        <v>255</v>
      </c>
      <c r="B255" s="359" t="s">
        <v>3623</v>
      </c>
      <c r="C255" s="359" t="s">
        <v>3624</v>
      </c>
      <c r="D255" s="359" t="s">
        <v>3625</v>
      </c>
      <c r="E255" s="359" t="s">
        <v>3626</v>
      </c>
      <c r="F255" s="359" t="s">
        <v>24</v>
      </c>
      <c r="G255" s="358">
        <v>11</v>
      </c>
      <c r="H255" s="358" t="s">
        <v>50</v>
      </c>
      <c r="I255" s="358" t="s">
        <v>44</v>
      </c>
      <c r="J255" s="358" t="s">
        <v>2278</v>
      </c>
      <c r="K255" s="358" t="s">
        <v>3627</v>
      </c>
      <c r="L255" s="366"/>
      <c r="M255" s="366"/>
      <c r="N255" s="360"/>
      <c r="O255" s="360" t="s">
        <v>321</v>
      </c>
      <c r="P255" s="360"/>
      <c r="Q255" s="358"/>
      <c r="R255" s="359" t="s">
        <v>3628</v>
      </c>
      <c r="S255" s="359" t="s">
        <v>3629</v>
      </c>
      <c r="T255" s="387" t="s">
        <v>3630</v>
      </c>
      <c r="U255" s="359" t="s">
        <v>3631</v>
      </c>
      <c r="V255" s="361">
        <v>33992</v>
      </c>
      <c r="W255" s="427" t="s">
        <v>3632</v>
      </c>
      <c r="X255" s="362" t="s">
        <v>3633</v>
      </c>
      <c r="Y255" s="360"/>
      <c r="Z255" s="360"/>
      <c r="AA255" s="358"/>
      <c r="AB255" s="392">
        <v>45719</v>
      </c>
      <c r="AC255" s="392">
        <v>45719</v>
      </c>
      <c r="AD255" s="358"/>
      <c r="AE255" s="358"/>
      <c r="AF255" s="358"/>
      <c r="AG255" s="358"/>
      <c r="AH255" s="363"/>
      <c r="AI255" s="358"/>
      <c r="AJ255" s="358"/>
      <c r="AK255" s="358"/>
      <c r="AL255" s="363"/>
      <c r="AM255" s="363"/>
      <c r="AN255" s="363"/>
      <c r="AO255" s="364"/>
      <c r="AP255" s="364"/>
      <c r="AQ255" s="364"/>
      <c r="AR255" s="363"/>
      <c r="AS255" s="358"/>
      <c r="AT255" s="462"/>
      <c r="AU255" s="358" t="s">
        <v>3634</v>
      </c>
      <c r="AV255" s="358"/>
      <c r="AW255" s="394">
        <v>45719</v>
      </c>
      <c r="AX255" s="358"/>
      <c r="AY255" s="363"/>
      <c r="AZ255" s="358"/>
      <c r="BA255" s="358"/>
      <c r="BB255" s="358"/>
      <c r="BC255" s="358"/>
      <c r="BD255" s="358"/>
      <c r="BE255" s="358"/>
      <c r="BF255" s="358"/>
      <c r="BG255" s="358"/>
      <c r="BH255" s="358"/>
      <c r="BI255" s="358"/>
      <c r="BJ255" s="358"/>
      <c r="BK255" s="361"/>
      <c r="BL255" s="396" t="s">
        <v>18</v>
      </c>
      <c r="BM255" s="363"/>
      <c r="BN255" s="363"/>
      <c r="BO255" s="358"/>
      <c r="BP255" s="358">
        <v>15</v>
      </c>
      <c r="BQ255" s="358"/>
      <c r="BR255" s="358"/>
      <c r="BS255" s="358"/>
      <c r="BT255" s="358"/>
      <c r="BU255" s="358"/>
      <c r="BV255" s="358"/>
      <c r="BW255" s="358"/>
      <c r="BX255" s="358"/>
      <c r="BY255" s="358"/>
      <c r="BZ255" s="358"/>
      <c r="CA255" s="358"/>
      <c r="CB255" s="358"/>
      <c r="CC255" s="358"/>
      <c r="CD255" s="358"/>
      <c r="CE255" s="358"/>
      <c r="CF255" s="416">
        <v>0</v>
      </c>
      <c r="CG255" s="418"/>
      <c r="CH255" s="418"/>
      <c r="CI255" s="418" t="s">
        <v>814</v>
      </c>
    </row>
    <row r="256" spans="1:88" ht="25.5" hidden="1" customHeight="1" x14ac:dyDescent="0.35">
      <c r="A256" s="359">
        <v>256</v>
      </c>
      <c r="B256" s="359" t="s">
        <v>3635</v>
      </c>
      <c r="C256" s="359" t="s">
        <v>2337</v>
      </c>
      <c r="D256" s="359" t="s">
        <v>3636</v>
      </c>
      <c r="E256" s="359" t="s">
        <v>3637</v>
      </c>
      <c r="F256" s="359" t="s">
        <v>25</v>
      </c>
      <c r="G256" s="358">
        <v>11</v>
      </c>
      <c r="H256" s="358" t="s">
        <v>51</v>
      </c>
      <c r="I256" s="358" t="s">
        <v>37</v>
      </c>
      <c r="J256" s="358" t="s">
        <v>3638</v>
      </c>
      <c r="K256" s="358" t="s">
        <v>2795</v>
      </c>
      <c r="L256" s="366"/>
      <c r="M256" s="366"/>
      <c r="N256" s="360"/>
      <c r="O256" s="360" t="s">
        <v>150</v>
      </c>
      <c r="P256" s="360"/>
      <c r="Q256" s="358"/>
      <c r="R256" s="359" t="s">
        <v>3639</v>
      </c>
      <c r="S256" s="359" t="s">
        <v>3640</v>
      </c>
      <c r="T256" s="387" t="s">
        <v>3641</v>
      </c>
      <c r="U256" s="359" t="s">
        <v>3642</v>
      </c>
      <c r="V256" s="361">
        <v>31085</v>
      </c>
      <c r="W256" s="427" t="s">
        <v>3643</v>
      </c>
      <c r="X256" s="362" t="s">
        <v>155</v>
      </c>
      <c r="Y256" s="360"/>
      <c r="Z256" s="360"/>
      <c r="AA256" s="358"/>
      <c r="AB256" s="392">
        <v>45902</v>
      </c>
      <c r="AC256" s="392">
        <v>45719</v>
      </c>
      <c r="AD256" s="358"/>
      <c r="AE256" s="358"/>
      <c r="AF256" s="358"/>
      <c r="AG256" s="358"/>
      <c r="AH256" s="363"/>
      <c r="AI256" s="358"/>
      <c r="AJ256" s="358"/>
      <c r="AK256" s="358"/>
      <c r="AL256" s="363"/>
      <c r="AM256" s="363"/>
      <c r="AN256" s="363"/>
      <c r="AO256" s="364"/>
      <c r="AP256" s="364"/>
      <c r="AQ256" s="364"/>
      <c r="AR256" s="363"/>
      <c r="AS256" s="358"/>
      <c r="AT256" s="462"/>
      <c r="AU256" s="358" t="s">
        <v>3644</v>
      </c>
      <c r="AV256" s="358"/>
      <c r="AW256" s="394">
        <v>45719</v>
      </c>
      <c r="AX256" s="358"/>
      <c r="AY256" s="363"/>
      <c r="AZ256" s="358"/>
      <c r="BA256" s="358"/>
      <c r="BB256" s="358"/>
      <c r="BC256" s="358"/>
      <c r="BD256" s="358"/>
      <c r="BE256" s="358"/>
      <c r="BF256" s="358"/>
      <c r="BG256" s="358"/>
      <c r="BH256" s="358"/>
      <c r="BI256" s="358"/>
      <c r="BJ256" s="358"/>
      <c r="BK256" s="361"/>
      <c r="BL256" s="396" t="s">
        <v>18</v>
      </c>
      <c r="BM256" s="363"/>
      <c r="BN256" s="363"/>
      <c r="BO256" s="358"/>
      <c r="BP256" s="358">
        <v>40</v>
      </c>
      <c r="BQ256" s="358"/>
      <c r="BR256" s="358"/>
      <c r="BS256" s="358"/>
      <c r="BT256" s="358"/>
      <c r="BU256" s="358"/>
      <c r="BV256" s="358"/>
      <c r="BW256" s="358"/>
      <c r="BX256" s="358"/>
      <c r="BY256" s="358"/>
      <c r="BZ256" s="358"/>
      <c r="CA256" s="358"/>
      <c r="CB256" s="358"/>
      <c r="CC256" s="358"/>
      <c r="CD256" s="358"/>
      <c r="CE256" s="358"/>
      <c r="CF256" s="416">
        <v>1</v>
      </c>
      <c r="CG256" s="418"/>
      <c r="CH256" s="418"/>
      <c r="CI256" s="418" t="s">
        <v>814</v>
      </c>
    </row>
    <row r="257" spans="1:87" ht="21" hidden="1" customHeight="1" x14ac:dyDescent="0.35">
      <c r="A257" s="359">
        <v>257</v>
      </c>
      <c r="B257" s="359" t="s">
        <v>3645</v>
      </c>
      <c r="C257" s="359" t="s">
        <v>3646</v>
      </c>
      <c r="D257" s="359" t="s">
        <v>3647</v>
      </c>
      <c r="E257" s="359" t="s">
        <v>3584</v>
      </c>
      <c r="F257" s="359" t="s">
        <v>24</v>
      </c>
      <c r="G257" s="358">
        <v>11</v>
      </c>
      <c r="H257" s="358" t="s">
        <v>54</v>
      </c>
      <c r="I257" s="358" t="s">
        <v>46</v>
      </c>
      <c r="J257" s="358" t="s">
        <v>3301</v>
      </c>
      <c r="K257" s="358" t="s">
        <v>3648</v>
      </c>
      <c r="L257" s="366"/>
      <c r="M257" s="366"/>
      <c r="N257" s="360"/>
      <c r="O257" s="360" t="s">
        <v>150</v>
      </c>
      <c r="P257" s="360"/>
      <c r="Q257" s="358"/>
      <c r="R257" s="359" t="s">
        <v>3649</v>
      </c>
      <c r="S257" s="388"/>
      <c r="T257" s="389" t="s">
        <v>192</v>
      </c>
      <c r="U257" s="359" t="s">
        <v>3650</v>
      </c>
      <c r="V257" s="361">
        <v>32143</v>
      </c>
      <c r="W257" s="427" t="s">
        <v>3651</v>
      </c>
      <c r="X257" s="362" t="s">
        <v>3580</v>
      </c>
      <c r="Y257" s="360"/>
      <c r="Z257" s="360"/>
      <c r="AA257" s="358"/>
      <c r="AB257" s="392">
        <v>45762</v>
      </c>
      <c r="AC257" s="392">
        <v>45719</v>
      </c>
      <c r="AD257" s="358"/>
      <c r="AE257" s="358"/>
      <c r="AF257" s="358"/>
      <c r="AG257" s="358"/>
      <c r="AH257" s="363"/>
      <c r="AI257" s="358"/>
      <c r="AJ257" s="358"/>
      <c r="AK257" s="358"/>
      <c r="AL257" s="363"/>
      <c r="AM257" s="363"/>
      <c r="AN257" s="363"/>
      <c r="AO257" s="364"/>
      <c r="AP257" s="364"/>
      <c r="AQ257" s="364"/>
      <c r="AR257" s="363"/>
      <c r="AS257" s="358"/>
      <c r="AT257" s="462"/>
      <c r="AU257" s="358" t="s">
        <v>3652</v>
      </c>
      <c r="AV257" s="358"/>
      <c r="AW257" s="394">
        <v>45719</v>
      </c>
      <c r="AX257" s="358"/>
      <c r="AY257" s="363"/>
      <c r="AZ257" s="358"/>
      <c r="BA257" s="358"/>
      <c r="BB257" s="358"/>
      <c r="BC257" s="358"/>
      <c r="BD257" s="358"/>
      <c r="BE257" s="358"/>
      <c r="BF257" s="358"/>
      <c r="BG257" s="358"/>
      <c r="BH257" s="358"/>
      <c r="BI257" s="358"/>
      <c r="BJ257" s="358"/>
      <c r="BK257" s="361"/>
      <c r="BL257" s="396" t="s">
        <v>18</v>
      </c>
      <c r="BM257" s="363"/>
      <c r="BN257" s="363"/>
      <c r="BO257" s="358"/>
      <c r="BP257" s="358">
        <v>8</v>
      </c>
      <c r="BQ257" s="358"/>
      <c r="BR257" s="358"/>
      <c r="BS257" s="358"/>
      <c r="BT257" s="358"/>
      <c r="BU257" s="358"/>
      <c r="BV257" s="358"/>
      <c r="BW257" s="358"/>
      <c r="BX257" s="358"/>
      <c r="BY257" s="358"/>
      <c r="BZ257" s="358"/>
      <c r="CA257" s="358"/>
      <c r="CB257" s="358"/>
      <c r="CC257" s="358"/>
      <c r="CD257" s="358"/>
      <c r="CE257" s="358"/>
      <c r="CF257" s="416">
        <v>1</v>
      </c>
      <c r="CG257" s="418"/>
      <c r="CH257" s="418"/>
      <c r="CI257" s="418" t="s">
        <v>814</v>
      </c>
    </row>
    <row r="258" spans="1:87" ht="24.75" hidden="1" customHeight="1" x14ac:dyDescent="0.35">
      <c r="A258" s="359">
        <v>258</v>
      </c>
      <c r="B258" s="359" t="s">
        <v>3653</v>
      </c>
      <c r="C258" s="359" t="s">
        <v>3654</v>
      </c>
      <c r="D258" s="359"/>
      <c r="E258" s="359" t="s">
        <v>3655</v>
      </c>
      <c r="F258" s="359" t="s">
        <v>24</v>
      </c>
      <c r="G258" s="358">
        <v>11</v>
      </c>
      <c r="H258" s="358" t="s">
        <v>57</v>
      </c>
      <c r="I258" s="358" t="s">
        <v>33</v>
      </c>
      <c r="J258" s="358" t="s">
        <v>3656</v>
      </c>
      <c r="K258" s="358" t="s">
        <v>3657</v>
      </c>
      <c r="L258" s="358" t="s">
        <v>33</v>
      </c>
      <c r="M258" s="358" t="s">
        <v>149</v>
      </c>
      <c r="N258" s="360"/>
      <c r="O258" s="360" t="s">
        <v>321</v>
      </c>
      <c r="P258" s="360"/>
      <c r="Q258" s="358"/>
      <c r="R258" s="359" t="s">
        <v>3658</v>
      </c>
      <c r="S258" s="359" t="s">
        <v>3659</v>
      </c>
      <c r="T258" s="387" t="s">
        <v>3660</v>
      </c>
      <c r="U258" s="359" t="s">
        <v>3661</v>
      </c>
      <c r="V258" s="361">
        <v>35384</v>
      </c>
      <c r="W258" s="427" t="s">
        <v>3662</v>
      </c>
      <c r="X258" s="362" t="s">
        <v>3663</v>
      </c>
      <c r="Y258" s="360"/>
      <c r="Z258" s="360"/>
      <c r="AA258" s="358"/>
      <c r="AB258" s="392">
        <v>45762</v>
      </c>
      <c r="AC258" s="392">
        <v>45719</v>
      </c>
      <c r="AD258" s="358"/>
      <c r="AE258" s="358"/>
      <c r="AF258" s="358"/>
      <c r="AG258" s="358"/>
      <c r="AH258" s="363"/>
      <c r="AI258" s="358"/>
      <c r="AJ258" s="358"/>
      <c r="AK258" s="358"/>
      <c r="AL258" s="363"/>
      <c r="AM258" s="363"/>
      <c r="AN258" s="363"/>
      <c r="AO258" s="364"/>
      <c r="AP258" s="364"/>
      <c r="AQ258" s="364"/>
      <c r="AR258" s="363"/>
      <c r="AS258" s="358"/>
      <c r="AT258" s="462"/>
      <c r="AU258" s="358" t="s">
        <v>3664</v>
      </c>
      <c r="AV258" s="358"/>
      <c r="AW258" s="394">
        <v>45719</v>
      </c>
      <c r="AX258" s="358"/>
      <c r="AY258" s="363"/>
      <c r="AZ258" s="358"/>
      <c r="BA258" s="358"/>
      <c r="BB258" s="358"/>
      <c r="BC258" s="358"/>
      <c r="BD258" s="358"/>
      <c r="BE258" s="358"/>
      <c r="BF258" s="358"/>
      <c r="BG258" s="358"/>
      <c r="BH258" s="358"/>
      <c r="BI258" s="358"/>
      <c r="BJ258" s="358"/>
      <c r="BK258" s="361"/>
      <c r="BL258" s="396" t="s">
        <v>18</v>
      </c>
      <c r="BM258" s="363"/>
      <c r="BN258" s="363"/>
      <c r="BO258" s="358"/>
      <c r="BP258" s="358">
        <v>10</v>
      </c>
      <c r="BQ258" s="358"/>
      <c r="BR258" s="358"/>
      <c r="BS258" s="358"/>
      <c r="BT258" s="358"/>
      <c r="BU258" s="358"/>
      <c r="BV258" s="358"/>
      <c r="BW258" s="358"/>
      <c r="BX258" s="358"/>
      <c r="BY258" s="358"/>
      <c r="BZ258" s="358"/>
      <c r="CA258" s="358"/>
      <c r="CB258" s="358"/>
      <c r="CC258" s="358"/>
      <c r="CD258" s="358"/>
      <c r="CE258" s="358"/>
      <c r="CF258" s="416">
        <v>0</v>
      </c>
      <c r="CG258" s="418"/>
      <c r="CH258" s="418"/>
      <c r="CI258" s="418" t="s">
        <v>814</v>
      </c>
    </row>
    <row r="259" spans="1:87" ht="24.75" hidden="1" customHeight="1" x14ac:dyDescent="0.35">
      <c r="A259" s="359">
        <v>259</v>
      </c>
      <c r="B259" s="359" t="s">
        <v>3665</v>
      </c>
      <c r="C259" s="359" t="s">
        <v>3666</v>
      </c>
      <c r="D259" s="359" t="s">
        <v>3124</v>
      </c>
      <c r="E259" s="359" t="s">
        <v>3667</v>
      </c>
      <c r="F259" s="359" t="s">
        <v>25</v>
      </c>
      <c r="G259" s="358">
        <v>11</v>
      </c>
      <c r="H259" s="358" t="s">
        <v>49</v>
      </c>
      <c r="I259" s="358" t="s">
        <v>40</v>
      </c>
      <c r="J259" s="358" t="s">
        <v>3668</v>
      </c>
      <c r="K259" s="358" t="s">
        <v>3669</v>
      </c>
      <c r="L259" s="358" t="s">
        <v>40</v>
      </c>
      <c r="M259" s="358" t="s">
        <v>149</v>
      </c>
      <c r="N259" s="360"/>
      <c r="O259" s="360" t="s">
        <v>321</v>
      </c>
      <c r="P259" s="360"/>
      <c r="Q259" s="358"/>
      <c r="R259" s="359" t="s">
        <v>3670</v>
      </c>
      <c r="S259" s="359" t="s">
        <v>3671</v>
      </c>
      <c r="T259" s="387" t="s">
        <v>3672</v>
      </c>
      <c r="U259" s="359" t="s">
        <v>3673</v>
      </c>
      <c r="V259" s="361">
        <v>33077</v>
      </c>
      <c r="W259" s="427" t="s">
        <v>3674</v>
      </c>
      <c r="X259" s="362" t="s">
        <v>3675</v>
      </c>
      <c r="Y259" s="360"/>
      <c r="Z259" s="360"/>
      <c r="AA259" s="358"/>
      <c r="AB259" s="392">
        <v>44991</v>
      </c>
      <c r="AC259" s="392">
        <v>45719</v>
      </c>
      <c r="AD259" s="358"/>
      <c r="AE259" s="358"/>
      <c r="AF259" s="358"/>
      <c r="AG259" s="358"/>
      <c r="AH259" s="363"/>
      <c r="AI259" s="358"/>
      <c r="AJ259" s="358"/>
      <c r="AK259" s="358"/>
      <c r="AL259" s="363"/>
      <c r="AM259" s="363"/>
      <c r="AN259" s="363"/>
      <c r="AO259" s="364"/>
      <c r="AP259" s="364"/>
      <c r="AQ259" s="364"/>
      <c r="AR259" s="363"/>
      <c r="AS259" s="358"/>
      <c r="AT259" s="462"/>
      <c r="AU259" s="358" t="s">
        <v>3676</v>
      </c>
      <c r="AV259" s="358"/>
      <c r="AW259" s="394">
        <v>45719</v>
      </c>
      <c r="AX259" s="358"/>
      <c r="AY259" s="363"/>
      <c r="AZ259" s="358"/>
      <c r="BA259" s="358"/>
      <c r="BB259" s="358"/>
      <c r="BC259" s="358"/>
      <c r="BD259" s="358"/>
      <c r="BE259" s="358"/>
      <c r="BF259" s="358"/>
      <c r="BG259" s="358"/>
      <c r="BH259" s="358"/>
      <c r="BI259" s="358"/>
      <c r="BJ259" s="358"/>
      <c r="BK259" s="361"/>
      <c r="BL259" s="396" t="s">
        <v>18</v>
      </c>
      <c r="BM259" s="363"/>
      <c r="BN259" s="363"/>
      <c r="BO259" s="358"/>
      <c r="BP259" s="358">
        <v>1</v>
      </c>
      <c r="BQ259" s="358"/>
      <c r="BR259" s="358"/>
      <c r="BS259" s="358"/>
      <c r="BT259" s="358"/>
      <c r="BU259" s="358"/>
      <c r="BV259" s="358"/>
      <c r="BW259" s="358"/>
      <c r="BX259" s="358"/>
      <c r="BY259" s="358"/>
      <c r="BZ259" s="358"/>
      <c r="CA259" s="358"/>
      <c r="CB259" s="358"/>
      <c r="CC259" s="358"/>
      <c r="CD259" s="358"/>
      <c r="CE259" s="358"/>
      <c r="CF259" s="416">
        <v>1</v>
      </c>
      <c r="CG259" s="418"/>
      <c r="CH259" s="418"/>
      <c r="CI259" s="418" t="s">
        <v>814</v>
      </c>
    </row>
    <row r="260" spans="1:87" ht="23.25" hidden="1" customHeight="1" x14ac:dyDescent="0.35">
      <c r="A260" s="359">
        <v>260</v>
      </c>
      <c r="B260" s="359" t="s">
        <v>3677</v>
      </c>
      <c r="C260" s="359" t="s">
        <v>633</v>
      </c>
      <c r="D260" s="359" t="s">
        <v>3678</v>
      </c>
      <c r="E260" s="359" t="s">
        <v>3679</v>
      </c>
      <c r="F260" s="359" t="s">
        <v>25</v>
      </c>
      <c r="G260" s="358">
        <v>11</v>
      </c>
      <c r="H260" s="358" t="s">
        <v>49</v>
      </c>
      <c r="I260" s="358" t="s">
        <v>40</v>
      </c>
      <c r="J260" s="358" t="s">
        <v>2295</v>
      </c>
      <c r="K260" s="358" t="s">
        <v>3680</v>
      </c>
      <c r="L260" s="358"/>
      <c r="M260" s="358"/>
      <c r="N260" s="360"/>
      <c r="O260" s="360" t="s">
        <v>150</v>
      </c>
      <c r="P260" s="360"/>
      <c r="Q260" s="358"/>
      <c r="R260" s="359" t="s">
        <v>3681</v>
      </c>
      <c r="S260" s="359" t="s">
        <v>3682</v>
      </c>
      <c r="T260" s="387" t="s">
        <v>3683</v>
      </c>
      <c r="U260" s="359" t="s">
        <v>3684</v>
      </c>
      <c r="V260" s="361">
        <v>30619</v>
      </c>
      <c r="W260" s="427" t="s">
        <v>3685</v>
      </c>
      <c r="X260" s="362" t="s">
        <v>155</v>
      </c>
      <c r="Y260" s="360"/>
      <c r="Z260" s="360"/>
      <c r="AA260" s="358"/>
      <c r="AB260" s="392">
        <v>45901</v>
      </c>
      <c r="AC260" s="392">
        <v>45719</v>
      </c>
      <c r="AD260" s="358"/>
      <c r="AE260" s="358"/>
      <c r="AF260" s="358"/>
      <c r="AG260" s="358"/>
      <c r="AH260" s="363"/>
      <c r="AI260" s="358"/>
      <c r="AJ260" s="358"/>
      <c r="AK260" s="358"/>
      <c r="AL260" s="363"/>
      <c r="AM260" s="363"/>
      <c r="AN260" s="363"/>
      <c r="AO260" s="364"/>
      <c r="AP260" s="364"/>
      <c r="AQ260" s="364"/>
      <c r="AR260" s="363"/>
      <c r="AS260" s="358"/>
      <c r="AT260" s="462"/>
      <c r="AU260" s="358" t="s">
        <v>3686</v>
      </c>
      <c r="AV260" s="358"/>
      <c r="AW260" s="394">
        <v>45719</v>
      </c>
      <c r="AX260" s="358"/>
      <c r="AY260" s="363"/>
      <c r="AZ260" s="358"/>
      <c r="BA260" s="358"/>
      <c r="BB260" s="358"/>
      <c r="BC260" s="358"/>
      <c r="BD260" s="358"/>
      <c r="BE260" s="358"/>
      <c r="BF260" s="358"/>
      <c r="BG260" s="358"/>
      <c r="BH260" s="358"/>
      <c r="BI260" s="358"/>
      <c r="BJ260" s="358"/>
      <c r="BK260" s="361"/>
      <c r="BL260" s="396" t="s">
        <v>18</v>
      </c>
      <c r="BM260" s="363"/>
      <c r="BN260" s="363"/>
      <c r="BO260" s="358"/>
      <c r="BP260" s="358">
        <v>10</v>
      </c>
      <c r="BQ260" s="358"/>
      <c r="BR260" s="358"/>
      <c r="BS260" s="358"/>
      <c r="BT260" s="358"/>
      <c r="BU260" s="358"/>
      <c r="BV260" s="358"/>
      <c r="BW260" s="358"/>
      <c r="BX260" s="358"/>
      <c r="BY260" s="358"/>
      <c r="BZ260" s="358"/>
      <c r="CA260" s="358"/>
      <c r="CB260" s="358"/>
      <c r="CC260" s="358"/>
      <c r="CD260" s="358"/>
      <c r="CE260" s="358"/>
      <c r="CF260" s="416">
        <v>2</v>
      </c>
      <c r="CG260" s="418"/>
      <c r="CH260" s="418"/>
      <c r="CI260" s="418" t="s">
        <v>814</v>
      </c>
    </row>
    <row r="261" spans="1:87" ht="25.5" hidden="1" customHeight="1" x14ac:dyDescent="0.35">
      <c r="A261" s="359">
        <v>261</v>
      </c>
      <c r="B261" s="359" t="s">
        <v>3687</v>
      </c>
      <c r="C261" s="359" t="s">
        <v>3688</v>
      </c>
      <c r="D261" s="359" t="s">
        <v>3689</v>
      </c>
      <c r="E261" s="359" t="s">
        <v>3690</v>
      </c>
      <c r="F261" s="359" t="s">
        <v>24</v>
      </c>
      <c r="G261" s="358">
        <v>11</v>
      </c>
      <c r="H261" s="358" t="s">
        <v>51</v>
      </c>
      <c r="I261" s="358" t="s">
        <v>30</v>
      </c>
      <c r="J261" s="358" t="s">
        <v>3691</v>
      </c>
      <c r="K261" s="358" t="s">
        <v>1569</v>
      </c>
      <c r="L261" s="358" t="s">
        <v>30</v>
      </c>
      <c r="M261" s="358" t="s">
        <v>149</v>
      </c>
      <c r="N261" s="360"/>
      <c r="O261" s="360" t="s">
        <v>150</v>
      </c>
      <c r="P261" s="360"/>
      <c r="Q261" s="358"/>
      <c r="R261" s="359" t="s">
        <v>3692</v>
      </c>
      <c r="S261" s="390" t="s">
        <v>3693</v>
      </c>
      <c r="T261" s="391" t="s">
        <v>3694</v>
      </c>
      <c r="U261" s="359" t="s">
        <v>3695</v>
      </c>
      <c r="V261" s="361">
        <v>31080</v>
      </c>
      <c r="W261" s="427" t="s">
        <v>3696</v>
      </c>
      <c r="X261" s="362" t="s">
        <v>3663</v>
      </c>
      <c r="Y261" s="360"/>
      <c r="Z261" s="360"/>
      <c r="AA261" s="358"/>
      <c r="AB261" s="392">
        <v>43647</v>
      </c>
      <c r="AC261" s="392">
        <v>45719</v>
      </c>
      <c r="AD261" s="358"/>
      <c r="AE261" s="358"/>
      <c r="AF261" s="358"/>
      <c r="AG261" s="358"/>
      <c r="AH261" s="363"/>
      <c r="AI261" s="358"/>
      <c r="AJ261" s="358"/>
      <c r="AK261" s="358"/>
      <c r="AL261" s="363"/>
      <c r="AM261" s="363"/>
      <c r="AN261" s="363"/>
      <c r="AO261" s="364"/>
      <c r="AP261" s="364"/>
      <c r="AQ261" s="364"/>
      <c r="AR261" s="363"/>
      <c r="AS261" s="358"/>
      <c r="AT261" s="462"/>
      <c r="AU261" s="358" t="s">
        <v>3697</v>
      </c>
      <c r="AV261" s="358"/>
      <c r="AW261" s="394">
        <v>45719</v>
      </c>
      <c r="AX261" s="358"/>
      <c r="AY261" s="363"/>
      <c r="AZ261" s="358"/>
      <c r="BA261" s="358"/>
      <c r="BB261" s="358"/>
      <c r="BC261" s="358"/>
      <c r="BD261" s="358"/>
      <c r="BE261" s="358"/>
      <c r="BF261" s="358"/>
      <c r="BG261" s="358"/>
      <c r="BH261" s="358"/>
      <c r="BI261" s="358"/>
      <c r="BJ261" s="358"/>
      <c r="BK261" s="361"/>
      <c r="BL261" s="396" t="s">
        <v>18</v>
      </c>
      <c r="BM261" s="363"/>
      <c r="BN261" s="363"/>
      <c r="BO261" s="358"/>
      <c r="BP261" s="358">
        <v>2</v>
      </c>
      <c r="BQ261" s="358"/>
      <c r="BR261" s="358"/>
      <c r="BS261" s="358"/>
      <c r="BT261" s="358"/>
      <c r="BU261" s="358"/>
      <c r="BV261" s="358"/>
      <c r="BW261" s="358"/>
      <c r="BX261" s="358"/>
      <c r="BY261" s="358"/>
      <c r="BZ261" s="358"/>
      <c r="CA261" s="358"/>
      <c r="CB261" s="358"/>
      <c r="CC261" s="358"/>
      <c r="CD261" s="358"/>
      <c r="CE261" s="358"/>
      <c r="CF261" s="416">
        <v>2</v>
      </c>
      <c r="CG261" s="418"/>
      <c r="CH261" s="418"/>
      <c r="CI261" s="418" t="s">
        <v>814</v>
      </c>
    </row>
    <row r="262" spans="1:87" ht="27.75" hidden="1" customHeight="1" x14ac:dyDescent="0.35">
      <c r="A262" s="359">
        <v>262</v>
      </c>
      <c r="B262" s="359" t="s">
        <v>3698</v>
      </c>
      <c r="C262" s="359" t="s">
        <v>3699</v>
      </c>
      <c r="D262" s="359" t="s">
        <v>3700</v>
      </c>
      <c r="E262" s="359" t="s">
        <v>3701</v>
      </c>
      <c r="F262" s="359" t="s">
        <v>25</v>
      </c>
      <c r="G262" s="358">
        <v>11</v>
      </c>
      <c r="H262" s="358" t="s">
        <v>49</v>
      </c>
      <c r="I262" s="358" t="s">
        <v>35</v>
      </c>
      <c r="J262" s="358" t="s">
        <v>3702</v>
      </c>
      <c r="K262" s="358" t="s">
        <v>3703</v>
      </c>
      <c r="L262" s="358" t="s">
        <v>35</v>
      </c>
      <c r="M262" s="358" t="s">
        <v>149</v>
      </c>
      <c r="N262" s="360"/>
      <c r="O262" s="360" t="s">
        <v>150</v>
      </c>
      <c r="P262" s="360"/>
      <c r="Q262" s="358"/>
      <c r="R262" s="359" t="s">
        <v>3704</v>
      </c>
      <c r="S262" s="359" t="s">
        <v>3705</v>
      </c>
      <c r="T262" s="387" t="s">
        <v>3706</v>
      </c>
      <c r="U262" s="359" t="s">
        <v>3707</v>
      </c>
      <c r="V262" s="361">
        <v>34463</v>
      </c>
      <c r="W262" s="427" t="s">
        <v>3708</v>
      </c>
      <c r="X262" s="362" t="s">
        <v>3580</v>
      </c>
      <c r="Y262" s="360"/>
      <c r="Z262" s="360"/>
      <c r="AA262" s="358"/>
      <c r="AB262" s="392">
        <v>45537</v>
      </c>
      <c r="AC262" s="392">
        <v>45719</v>
      </c>
      <c r="AD262" s="358"/>
      <c r="AE262" s="358"/>
      <c r="AF262" s="358"/>
      <c r="AG262" s="358"/>
      <c r="AH262" s="363"/>
      <c r="AI262" s="358"/>
      <c r="AJ262" s="358"/>
      <c r="AK262" s="358"/>
      <c r="AL262" s="363"/>
      <c r="AM262" s="363"/>
      <c r="AN262" s="363"/>
      <c r="AO262" s="364"/>
      <c r="AP262" s="364"/>
      <c r="AQ262" s="364"/>
      <c r="AR262" s="363"/>
      <c r="AS262" s="358"/>
      <c r="AT262" s="462"/>
      <c r="AU262" s="358" t="s">
        <v>3709</v>
      </c>
      <c r="AV262" s="358"/>
      <c r="AW262" s="394">
        <v>45719</v>
      </c>
      <c r="AX262" s="358"/>
      <c r="AY262" s="363"/>
      <c r="AZ262" s="358"/>
      <c r="BA262" s="358"/>
      <c r="BB262" s="358"/>
      <c r="BC262" s="358"/>
      <c r="BD262" s="358"/>
      <c r="BE262" s="358"/>
      <c r="BF262" s="358"/>
      <c r="BG262" s="358"/>
      <c r="BH262" s="358"/>
      <c r="BI262" s="358"/>
      <c r="BJ262" s="358"/>
      <c r="BK262" s="361"/>
      <c r="BL262" s="396" t="s">
        <v>18</v>
      </c>
      <c r="BM262" s="363"/>
      <c r="BN262" s="363"/>
      <c r="BO262" s="358"/>
      <c r="BP262" s="358">
        <v>1</v>
      </c>
      <c r="BQ262" s="358"/>
      <c r="BR262" s="358"/>
      <c r="BS262" s="358"/>
      <c r="BT262" s="358"/>
      <c r="BU262" s="358"/>
      <c r="BV262" s="358"/>
      <c r="BW262" s="358"/>
      <c r="BX262" s="358"/>
      <c r="BY262" s="358"/>
      <c r="BZ262" s="358"/>
      <c r="CA262" s="358"/>
      <c r="CB262" s="358"/>
      <c r="CC262" s="358"/>
      <c r="CD262" s="358"/>
      <c r="CE262" s="358"/>
      <c r="CF262" s="416">
        <v>1</v>
      </c>
      <c r="CG262" s="418"/>
      <c r="CH262" s="418"/>
      <c r="CI262" s="418" t="s">
        <v>3710</v>
      </c>
    </row>
    <row r="263" spans="1:87" ht="21" hidden="1" customHeight="1" x14ac:dyDescent="0.35">
      <c r="A263" s="359">
        <v>263</v>
      </c>
      <c r="B263" s="359" t="s">
        <v>3711</v>
      </c>
      <c r="C263" s="359" t="s">
        <v>3712</v>
      </c>
      <c r="D263" s="359" t="s">
        <v>3713</v>
      </c>
      <c r="E263" s="359" t="s">
        <v>3714</v>
      </c>
      <c r="F263" s="359" t="s">
        <v>24</v>
      </c>
      <c r="G263" s="358">
        <v>11</v>
      </c>
      <c r="H263" s="358" t="s">
        <v>50</v>
      </c>
      <c r="I263" s="358" t="s">
        <v>44</v>
      </c>
      <c r="J263" s="358" t="s">
        <v>3715</v>
      </c>
      <c r="K263" s="358" t="s">
        <v>3716</v>
      </c>
      <c r="L263" s="358" t="s">
        <v>42</v>
      </c>
      <c r="M263" s="358" t="s">
        <v>149</v>
      </c>
      <c r="N263" s="360"/>
      <c r="O263" s="360" t="s">
        <v>321</v>
      </c>
      <c r="P263" s="360"/>
      <c r="Q263" s="358"/>
      <c r="R263" s="359" t="s">
        <v>3717</v>
      </c>
      <c r="S263" s="359" t="s">
        <v>3718</v>
      </c>
      <c r="T263" s="387" t="s">
        <v>3719</v>
      </c>
      <c r="U263" s="359" t="s">
        <v>3720</v>
      </c>
      <c r="V263" s="361">
        <v>33558</v>
      </c>
      <c r="W263" s="427" t="s">
        <v>3721</v>
      </c>
      <c r="X263" s="362" t="s">
        <v>3580</v>
      </c>
      <c r="Y263" s="360"/>
      <c r="Z263" s="360"/>
      <c r="AA263" s="358"/>
      <c r="AB263" s="392">
        <v>45719</v>
      </c>
      <c r="AC263" s="392">
        <v>45719</v>
      </c>
      <c r="AD263" s="358"/>
      <c r="AE263" s="358"/>
      <c r="AF263" s="358"/>
      <c r="AG263" s="358"/>
      <c r="AH263" s="363"/>
      <c r="AI263" s="358"/>
      <c r="AJ263" s="358"/>
      <c r="AK263" s="358"/>
      <c r="AL263" s="363"/>
      <c r="AM263" s="363"/>
      <c r="AN263" s="363"/>
      <c r="AO263" s="364"/>
      <c r="AP263" s="364"/>
      <c r="AQ263" s="364"/>
      <c r="AR263" s="363"/>
      <c r="AS263" s="358"/>
      <c r="AT263" s="462"/>
      <c r="AU263" s="358" t="s">
        <v>3722</v>
      </c>
      <c r="AV263" s="358"/>
      <c r="AW263" s="394">
        <v>45719</v>
      </c>
      <c r="AX263" s="358"/>
      <c r="AY263" s="363"/>
      <c r="AZ263" s="358"/>
      <c r="BA263" s="358"/>
      <c r="BB263" s="358"/>
      <c r="BC263" s="358"/>
      <c r="BD263" s="358"/>
      <c r="BE263" s="358"/>
      <c r="BF263" s="358"/>
      <c r="BG263" s="358"/>
      <c r="BH263" s="358"/>
      <c r="BI263" s="358"/>
      <c r="BJ263" s="358"/>
      <c r="BK263" s="361"/>
      <c r="BL263" s="396" t="s">
        <v>18</v>
      </c>
      <c r="BM263" s="363"/>
      <c r="BN263" s="363"/>
      <c r="BO263" s="358"/>
      <c r="BP263" s="358">
        <v>0</v>
      </c>
      <c r="BQ263" s="358"/>
      <c r="BR263" s="358"/>
      <c r="BS263" s="358"/>
      <c r="BT263" s="358"/>
      <c r="BU263" s="358"/>
      <c r="BV263" s="358"/>
      <c r="BW263" s="358"/>
      <c r="BX263" s="358"/>
      <c r="BY263" s="358"/>
      <c r="BZ263" s="358"/>
      <c r="CA263" s="358"/>
      <c r="CB263" s="358"/>
      <c r="CC263" s="358"/>
      <c r="CD263" s="358"/>
      <c r="CE263" s="358"/>
      <c r="CF263" s="416">
        <v>1</v>
      </c>
      <c r="CG263" s="418"/>
      <c r="CH263" s="418"/>
      <c r="CI263" s="418" t="s">
        <v>3710</v>
      </c>
    </row>
    <row r="264" spans="1:87" ht="20.25" hidden="1" customHeight="1" x14ac:dyDescent="0.35">
      <c r="A264" s="359">
        <v>264</v>
      </c>
      <c r="B264" s="359" t="s">
        <v>3723</v>
      </c>
      <c r="C264" s="359" t="s">
        <v>3724</v>
      </c>
      <c r="D264" s="359" t="s">
        <v>3725</v>
      </c>
      <c r="E264" s="359" t="s">
        <v>3726</v>
      </c>
      <c r="F264" s="359" t="s">
        <v>24</v>
      </c>
      <c r="G264" s="358">
        <v>11</v>
      </c>
      <c r="H264" s="358" t="s">
        <v>49</v>
      </c>
      <c r="I264" s="358" t="s">
        <v>40</v>
      </c>
      <c r="J264" s="358" t="s">
        <v>3727</v>
      </c>
      <c r="K264" s="358" t="s">
        <v>3669</v>
      </c>
      <c r="L264" s="358" t="s">
        <v>40</v>
      </c>
      <c r="M264" s="358" t="s">
        <v>149</v>
      </c>
      <c r="N264" s="360"/>
      <c r="O264" s="360" t="s">
        <v>150</v>
      </c>
      <c r="P264" s="360"/>
      <c r="Q264" s="358"/>
      <c r="R264" s="359" t="s">
        <v>3728</v>
      </c>
      <c r="S264" s="359" t="s">
        <v>3729</v>
      </c>
      <c r="T264" s="387" t="s">
        <v>3730</v>
      </c>
      <c r="U264" s="359" t="s">
        <v>3731</v>
      </c>
      <c r="V264" s="361">
        <v>34034</v>
      </c>
      <c r="W264" s="427" t="s">
        <v>3732</v>
      </c>
      <c r="X264" s="362" t="s">
        <v>3733</v>
      </c>
      <c r="Y264" s="360"/>
      <c r="Z264" s="360"/>
      <c r="AA264" s="358"/>
      <c r="AB264" s="392">
        <v>45180</v>
      </c>
      <c r="AC264" s="392">
        <v>45719</v>
      </c>
      <c r="AD264" s="358"/>
      <c r="AE264" s="358"/>
      <c r="AF264" s="358"/>
      <c r="AG264" s="358"/>
      <c r="AH264" s="363"/>
      <c r="AI264" s="358"/>
      <c r="AJ264" s="358"/>
      <c r="AK264" s="358"/>
      <c r="AL264" s="363"/>
      <c r="AM264" s="363"/>
      <c r="AN264" s="363"/>
      <c r="AO264" s="364"/>
      <c r="AP264" s="364"/>
      <c r="AQ264" s="364"/>
      <c r="AR264" s="363"/>
      <c r="AS264" s="358"/>
      <c r="AT264" s="462"/>
      <c r="AU264" s="358" t="s">
        <v>3734</v>
      </c>
      <c r="AV264" s="358"/>
      <c r="AW264" s="394">
        <v>45719</v>
      </c>
      <c r="AX264" s="358"/>
      <c r="AY264" s="363"/>
      <c r="AZ264" s="358"/>
      <c r="BA264" s="358"/>
      <c r="BB264" s="358"/>
      <c r="BC264" s="358"/>
      <c r="BD264" s="358"/>
      <c r="BE264" s="358"/>
      <c r="BF264" s="358"/>
      <c r="BG264" s="358"/>
      <c r="BH264" s="358"/>
      <c r="BI264" s="358"/>
      <c r="BJ264" s="358"/>
      <c r="BK264" s="361"/>
      <c r="BL264" s="396" t="s">
        <v>18</v>
      </c>
      <c r="BM264" s="363"/>
      <c r="BN264" s="363"/>
      <c r="BO264" s="358"/>
      <c r="BP264" s="358">
        <v>2</v>
      </c>
      <c r="BQ264" s="358"/>
      <c r="BR264" s="358"/>
      <c r="BS264" s="358"/>
      <c r="BT264" s="358"/>
      <c r="BU264" s="358"/>
      <c r="BV264" s="358"/>
      <c r="BW264" s="358"/>
      <c r="BX264" s="358"/>
      <c r="BY264" s="358"/>
      <c r="BZ264" s="358"/>
      <c r="CA264" s="358"/>
      <c r="CB264" s="358"/>
      <c r="CC264" s="358"/>
      <c r="CD264" s="358"/>
      <c r="CE264" s="358"/>
      <c r="CF264" s="416">
        <v>1</v>
      </c>
      <c r="CG264" s="418"/>
      <c r="CH264" s="418"/>
      <c r="CI264" s="418" t="s">
        <v>814</v>
      </c>
    </row>
    <row r="265" spans="1:87" ht="21" hidden="1" customHeight="1" x14ac:dyDescent="0.35">
      <c r="A265" s="359">
        <v>265</v>
      </c>
      <c r="B265" s="359" t="s">
        <v>3735</v>
      </c>
      <c r="C265" s="359" t="s">
        <v>3736</v>
      </c>
      <c r="D265" s="359" t="s">
        <v>3286</v>
      </c>
      <c r="E265" s="359" t="s">
        <v>3737</v>
      </c>
      <c r="F265" s="359" t="s">
        <v>25</v>
      </c>
      <c r="G265" s="358">
        <v>11</v>
      </c>
      <c r="H265" s="358" t="s">
        <v>51</v>
      </c>
      <c r="I265" s="358" t="s">
        <v>37</v>
      </c>
      <c r="J265" s="358" t="s">
        <v>3738</v>
      </c>
      <c r="K265" s="358" t="s">
        <v>3739</v>
      </c>
      <c r="L265" s="358" t="s">
        <v>37</v>
      </c>
      <c r="M265" s="358" t="s">
        <v>149</v>
      </c>
      <c r="N265" s="360"/>
      <c r="O265" s="360" t="s">
        <v>321</v>
      </c>
      <c r="P265" s="360"/>
      <c r="Q265" s="358"/>
      <c r="R265" s="359" t="s">
        <v>3740</v>
      </c>
      <c r="S265" s="359" t="s">
        <v>3741</v>
      </c>
      <c r="T265" s="387" t="s">
        <v>3742</v>
      </c>
      <c r="U265" s="359" t="s">
        <v>3743</v>
      </c>
      <c r="V265" s="361">
        <v>32059</v>
      </c>
      <c r="W265" s="427" t="s">
        <v>3744</v>
      </c>
      <c r="X265" s="362" t="s">
        <v>155</v>
      </c>
      <c r="Y265" s="360"/>
      <c r="Z265" s="360"/>
      <c r="AA265" s="358"/>
      <c r="AB265" s="392">
        <v>45611</v>
      </c>
      <c r="AC265" s="392">
        <v>45719</v>
      </c>
      <c r="AD265" s="358"/>
      <c r="AE265" s="358"/>
      <c r="AF265" s="358"/>
      <c r="AG265" s="358"/>
      <c r="AH265" s="363"/>
      <c r="AI265" s="358"/>
      <c r="AJ265" s="358"/>
      <c r="AK265" s="358"/>
      <c r="AL265" s="363"/>
      <c r="AM265" s="363"/>
      <c r="AN265" s="363"/>
      <c r="AO265" s="364"/>
      <c r="AP265" s="364"/>
      <c r="AQ265" s="364"/>
      <c r="AR265" s="363"/>
      <c r="AS265" s="358"/>
      <c r="AT265" s="462"/>
      <c r="AU265" s="358" t="s">
        <v>3745</v>
      </c>
      <c r="AV265" s="358"/>
      <c r="AW265" s="394">
        <v>45719</v>
      </c>
      <c r="AX265" s="358"/>
      <c r="AY265" s="363"/>
      <c r="AZ265" s="358"/>
      <c r="BA265" s="358"/>
      <c r="BB265" s="358"/>
      <c r="BC265" s="358"/>
      <c r="BD265" s="358"/>
      <c r="BE265" s="358"/>
      <c r="BF265" s="358"/>
      <c r="BG265" s="358"/>
      <c r="BH265" s="358"/>
      <c r="BI265" s="358"/>
      <c r="BJ265" s="358"/>
      <c r="BK265" s="361"/>
      <c r="BL265" s="396" t="s">
        <v>18</v>
      </c>
      <c r="BM265" s="363"/>
      <c r="BN265" s="363"/>
      <c r="BO265" s="358"/>
      <c r="BP265" s="358">
        <v>6</v>
      </c>
      <c r="BQ265" s="358"/>
      <c r="BR265" s="358"/>
      <c r="BS265" s="358"/>
      <c r="BT265" s="358"/>
      <c r="BU265" s="358"/>
      <c r="BV265" s="358"/>
      <c r="BW265" s="358"/>
      <c r="BX265" s="358"/>
      <c r="BY265" s="358"/>
      <c r="BZ265" s="358"/>
      <c r="CA265" s="358"/>
      <c r="CB265" s="358"/>
      <c r="CC265" s="358"/>
      <c r="CD265" s="358"/>
      <c r="CE265" s="358"/>
      <c r="CF265" s="416">
        <v>0</v>
      </c>
      <c r="CG265" s="418"/>
      <c r="CH265" s="418"/>
      <c r="CI265" s="418" t="s">
        <v>814</v>
      </c>
    </row>
    <row r="266" spans="1:87" ht="25.5" hidden="1" customHeight="1" x14ac:dyDescent="0.35">
      <c r="A266" s="359">
        <v>266</v>
      </c>
      <c r="B266" s="359" t="s">
        <v>3746</v>
      </c>
      <c r="C266" s="359" t="s">
        <v>3747</v>
      </c>
      <c r="D266" s="359" t="s">
        <v>3748</v>
      </c>
      <c r="E266" s="359" t="s">
        <v>3749</v>
      </c>
      <c r="F266" s="359" t="s">
        <v>24</v>
      </c>
      <c r="G266" s="358">
        <v>11</v>
      </c>
      <c r="H266" s="358" t="s">
        <v>50</v>
      </c>
      <c r="I266" s="358" t="s">
        <v>44</v>
      </c>
      <c r="J266" s="358" t="s">
        <v>606</v>
      </c>
      <c r="K266" s="358" t="s">
        <v>3750</v>
      </c>
      <c r="L266" s="366"/>
      <c r="M266" s="366"/>
      <c r="N266" s="360"/>
      <c r="O266" s="360" t="s">
        <v>150</v>
      </c>
      <c r="P266" s="360"/>
      <c r="Q266" s="358"/>
      <c r="R266" s="359" t="s">
        <v>3751</v>
      </c>
      <c r="S266" s="359" t="s">
        <v>3752</v>
      </c>
      <c r="T266" s="387" t="s">
        <v>3753</v>
      </c>
      <c r="U266" s="359" t="s">
        <v>3754</v>
      </c>
      <c r="V266" s="361">
        <v>31592</v>
      </c>
      <c r="W266" s="427" t="s">
        <v>3755</v>
      </c>
      <c r="X266" s="362" t="s">
        <v>3580</v>
      </c>
      <c r="Y266" s="360"/>
      <c r="Z266" s="360"/>
      <c r="AA266" s="358"/>
      <c r="AB266" s="392">
        <v>45839</v>
      </c>
      <c r="AC266" s="392">
        <v>45719</v>
      </c>
      <c r="AD266" s="358"/>
      <c r="AE266" s="358"/>
      <c r="AF266" s="358"/>
      <c r="AG266" s="358"/>
      <c r="AH266" s="363"/>
      <c r="AI266" s="358"/>
      <c r="AJ266" s="358"/>
      <c r="AK266" s="358"/>
      <c r="AL266" s="363"/>
      <c r="AM266" s="363"/>
      <c r="AN266" s="363"/>
      <c r="AO266" s="364"/>
      <c r="AP266" s="364"/>
      <c r="AQ266" s="364"/>
      <c r="AR266" s="363"/>
      <c r="AS266" s="358"/>
      <c r="AT266" s="462"/>
      <c r="AU266" s="358" t="s">
        <v>3756</v>
      </c>
      <c r="AV266" s="358"/>
      <c r="AW266" s="394">
        <v>45719</v>
      </c>
      <c r="AX266" s="358"/>
      <c r="AY266" s="363"/>
      <c r="AZ266" s="358"/>
      <c r="BA266" s="358"/>
      <c r="BB266" s="358"/>
      <c r="BC266" s="358"/>
      <c r="BD266" s="358"/>
      <c r="BE266" s="358"/>
      <c r="BF266" s="358"/>
      <c r="BG266" s="358"/>
      <c r="BH266" s="358"/>
      <c r="BI266" s="358"/>
      <c r="BJ266" s="358"/>
      <c r="BK266" s="361"/>
      <c r="BL266" s="396" t="s">
        <v>18</v>
      </c>
      <c r="BM266" s="363"/>
      <c r="BN266" s="363"/>
      <c r="BO266" s="358"/>
      <c r="BP266" s="358">
        <v>8</v>
      </c>
      <c r="BQ266" s="358"/>
      <c r="BR266" s="358"/>
      <c r="BS266" s="358"/>
      <c r="BT266" s="358"/>
      <c r="BU266" s="358"/>
      <c r="BV266" s="358"/>
      <c r="BW266" s="358"/>
      <c r="BX266" s="358"/>
      <c r="BY266" s="358"/>
      <c r="BZ266" s="358"/>
      <c r="CA266" s="358"/>
      <c r="CB266" s="358"/>
      <c r="CC266" s="358"/>
      <c r="CD266" s="358"/>
      <c r="CE266" s="358"/>
      <c r="CF266" s="416">
        <v>2</v>
      </c>
      <c r="CG266" s="418"/>
      <c r="CH266" s="418"/>
      <c r="CI266" s="418" t="s">
        <v>814</v>
      </c>
    </row>
    <row r="267" spans="1:87" ht="21.75" hidden="1" customHeight="1" x14ac:dyDescent="0.35">
      <c r="A267" s="359">
        <v>267</v>
      </c>
      <c r="B267" s="359" t="s">
        <v>3757</v>
      </c>
      <c r="C267" s="359" t="s">
        <v>3758</v>
      </c>
      <c r="D267" s="359"/>
      <c r="E267" s="359" t="s">
        <v>3759</v>
      </c>
      <c r="F267" s="359" t="s">
        <v>24</v>
      </c>
      <c r="G267" s="358">
        <v>11</v>
      </c>
      <c r="H267" s="358" t="s">
        <v>52</v>
      </c>
      <c r="I267" s="358" t="s">
        <v>41</v>
      </c>
      <c r="J267" s="358" t="s">
        <v>3760</v>
      </c>
      <c r="K267" s="358" t="s">
        <v>3761</v>
      </c>
      <c r="L267" s="366"/>
      <c r="M267" s="366"/>
      <c r="N267" s="360"/>
      <c r="O267" s="360" t="s">
        <v>321</v>
      </c>
      <c r="P267" s="360"/>
      <c r="Q267" s="358"/>
      <c r="R267" s="359" t="s">
        <v>3762</v>
      </c>
      <c r="S267" s="359" t="s">
        <v>3763</v>
      </c>
      <c r="T267" s="387" t="s">
        <v>3764</v>
      </c>
      <c r="U267" s="359" t="s">
        <v>3765</v>
      </c>
      <c r="V267" s="361">
        <v>31315</v>
      </c>
      <c r="W267" s="427" t="s">
        <v>3766</v>
      </c>
      <c r="X267" s="362" t="s">
        <v>3663</v>
      </c>
      <c r="Y267" s="360"/>
      <c r="Z267" s="360"/>
      <c r="AA267" s="358"/>
      <c r="AB267" s="392">
        <v>45930</v>
      </c>
      <c r="AC267" s="392">
        <v>45719</v>
      </c>
      <c r="AD267" s="358"/>
      <c r="AE267" s="358"/>
      <c r="AF267" s="358"/>
      <c r="AG267" s="358"/>
      <c r="AH267" s="363"/>
      <c r="AI267" s="358"/>
      <c r="AJ267" s="358"/>
      <c r="AK267" s="358"/>
      <c r="AL267" s="363"/>
      <c r="AM267" s="363"/>
      <c r="AN267" s="363"/>
      <c r="AO267" s="364"/>
      <c r="AP267" s="364"/>
      <c r="AQ267" s="364"/>
      <c r="AR267" s="363"/>
      <c r="AS267" s="358"/>
      <c r="AT267" s="462"/>
      <c r="AU267" s="358" t="s">
        <v>3767</v>
      </c>
      <c r="AV267" s="358"/>
      <c r="AW267" s="394">
        <v>45719</v>
      </c>
      <c r="AX267" s="358"/>
      <c r="AY267" s="363"/>
      <c r="AZ267" s="358"/>
      <c r="BA267" s="358"/>
      <c r="BB267" s="358"/>
      <c r="BC267" s="358"/>
      <c r="BD267" s="358"/>
      <c r="BE267" s="358"/>
      <c r="BF267" s="358"/>
      <c r="BG267" s="358"/>
      <c r="BH267" s="358"/>
      <c r="BI267" s="358"/>
      <c r="BJ267" s="358"/>
      <c r="BK267" s="361"/>
      <c r="BL267" s="396" t="s">
        <v>18</v>
      </c>
      <c r="BM267" s="363"/>
      <c r="BN267" s="363"/>
      <c r="BO267" s="358"/>
      <c r="BP267" s="358">
        <v>8</v>
      </c>
      <c r="BQ267" s="358"/>
      <c r="BR267" s="358"/>
      <c r="BS267" s="358"/>
      <c r="BT267" s="358"/>
      <c r="BU267" s="358"/>
      <c r="BV267" s="358"/>
      <c r="BW267" s="358"/>
      <c r="BX267" s="358"/>
      <c r="BY267" s="358"/>
      <c r="BZ267" s="358"/>
      <c r="CA267" s="358"/>
      <c r="CB267" s="358"/>
      <c r="CC267" s="358"/>
      <c r="CD267" s="358"/>
      <c r="CE267" s="358"/>
      <c r="CF267" s="416">
        <v>0</v>
      </c>
      <c r="CG267" s="418"/>
      <c r="CH267" s="418"/>
      <c r="CI267" s="418" t="s">
        <v>814</v>
      </c>
    </row>
    <row r="268" spans="1:87" ht="21.75" hidden="1" customHeight="1" x14ac:dyDescent="0.35">
      <c r="A268" s="359">
        <v>268</v>
      </c>
      <c r="B268" s="359" t="s">
        <v>3768</v>
      </c>
      <c r="C268" s="359" t="s">
        <v>3769</v>
      </c>
      <c r="D268" s="359"/>
      <c r="E268" s="359" t="s">
        <v>3770</v>
      </c>
      <c r="F268" s="359" t="s">
        <v>25</v>
      </c>
      <c r="G268" s="358">
        <v>11</v>
      </c>
      <c r="H268" s="358" t="s">
        <v>52</v>
      </c>
      <c r="I268" s="358" t="s">
        <v>41</v>
      </c>
      <c r="J268" s="358" t="s">
        <v>606</v>
      </c>
      <c r="K268" s="358" t="s">
        <v>3771</v>
      </c>
      <c r="L268" s="366"/>
      <c r="M268" s="366"/>
      <c r="N268" s="360"/>
      <c r="O268" s="360" t="s">
        <v>150</v>
      </c>
      <c r="P268" s="360"/>
      <c r="Q268" s="358"/>
      <c r="R268" s="359" t="s">
        <v>3772</v>
      </c>
      <c r="S268" s="359" t="s">
        <v>3773</v>
      </c>
      <c r="T268" s="387" t="s">
        <v>3774</v>
      </c>
      <c r="U268" s="359" t="s">
        <v>3775</v>
      </c>
      <c r="V268" s="361">
        <v>32091</v>
      </c>
      <c r="W268" s="427" t="s">
        <v>3776</v>
      </c>
      <c r="X268" s="362"/>
      <c r="Y268" s="360"/>
      <c r="Z268" s="360"/>
      <c r="AA268" s="358"/>
      <c r="AB268" s="392"/>
      <c r="AC268" s="392">
        <v>45719</v>
      </c>
      <c r="AD268" s="358"/>
      <c r="AE268" s="358"/>
      <c r="AF268" s="358"/>
      <c r="AG268" s="358"/>
      <c r="AH268" s="363"/>
      <c r="AI268" s="358"/>
      <c r="AJ268" s="358"/>
      <c r="AK268" s="358"/>
      <c r="AL268" s="363"/>
      <c r="AM268" s="363"/>
      <c r="AN268" s="363"/>
      <c r="AO268" s="364"/>
      <c r="AP268" s="364"/>
      <c r="AQ268" s="364"/>
      <c r="AR268" s="363"/>
      <c r="AS268" s="358"/>
      <c r="AT268" s="462"/>
      <c r="AU268" s="358" t="s">
        <v>3777</v>
      </c>
      <c r="AV268" s="358"/>
      <c r="AW268" s="394">
        <v>45719</v>
      </c>
      <c r="AX268" s="358"/>
      <c r="AY268" s="363"/>
      <c r="AZ268" s="358"/>
      <c r="BA268" s="358"/>
      <c r="BB268" s="358"/>
      <c r="BC268" s="358"/>
      <c r="BD268" s="358"/>
      <c r="BE268" s="358"/>
      <c r="BF268" s="358"/>
      <c r="BG268" s="358"/>
      <c r="BH268" s="358"/>
      <c r="BI268" s="358"/>
      <c r="BJ268" s="358"/>
      <c r="BK268" s="361"/>
      <c r="BL268" s="396" t="s">
        <v>18</v>
      </c>
      <c r="BM268" s="363"/>
      <c r="BN268" s="363"/>
      <c r="BO268" s="358"/>
      <c r="BP268" s="358">
        <v>3</v>
      </c>
      <c r="BQ268" s="358"/>
      <c r="BR268" s="358"/>
      <c r="BS268" s="358"/>
      <c r="BT268" s="358"/>
      <c r="BU268" s="358"/>
      <c r="BV268" s="358"/>
      <c r="BW268" s="358"/>
      <c r="BX268" s="358"/>
      <c r="BY268" s="358"/>
      <c r="BZ268" s="358"/>
      <c r="CA268" s="358"/>
      <c r="CB268" s="358"/>
      <c r="CC268" s="358"/>
      <c r="CD268" s="358"/>
      <c r="CE268" s="358"/>
      <c r="CF268" s="416">
        <v>1</v>
      </c>
      <c r="CG268" s="418"/>
      <c r="CH268" s="418"/>
      <c r="CI268" s="418" t="s">
        <v>3710</v>
      </c>
    </row>
    <row r="269" spans="1:87" ht="23.25" hidden="1" customHeight="1" x14ac:dyDescent="0.35">
      <c r="A269" s="359">
        <v>269</v>
      </c>
      <c r="B269" s="359" t="s">
        <v>3778</v>
      </c>
      <c r="C269" s="359" t="s">
        <v>3779</v>
      </c>
      <c r="D269" s="359" t="s">
        <v>3780</v>
      </c>
      <c r="E269" s="359" t="s">
        <v>3781</v>
      </c>
      <c r="F269" s="359" t="s">
        <v>25</v>
      </c>
      <c r="G269" s="358">
        <v>11</v>
      </c>
      <c r="H269" s="358" t="s">
        <v>56</v>
      </c>
      <c r="I269" s="358" t="s">
        <v>38</v>
      </c>
      <c r="J269" s="358" t="s">
        <v>3782</v>
      </c>
      <c r="K269" s="358" t="s">
        <v>3783</v>
      </c>
      <c r="L269" s="366"/>
      <c r="M269" s="366"/>
      <c r="N269" s="360"/>
      <c r="O269" s="360" t="s">
        <v>150</v>
      </c>
      <c r="P269" s="360"/>
      <c r="Q269" s="358"/>
      <c r="R269" s="359" t="s">
        <v>3784</v>
      </c>
      <c r="S269" s="359" t="s">
        <v>3785</v>
      </c>
      <c r="T269" s="387" t="s">
        <v>3786</v>
      </c>
      <c r="U269" s="359" t="s">
        <v>3787</v>
      </c>
      <c r="V269" s="361">
        <v>30939</v>
      </c>
      <c r="W269" s="427" t="s">
        <v>3788</v>
      </c>
      <c r="X269" s="362" t="s">
        <v>3580</v>
      </c>
      <c r="Y269" s="360"/>
      <c r="Z269" s="360"/>
      <c r="AA269" s="358"/>
      <c r="AB269" s="393">
        <v>45777</v>
      </c>
      <c r="AC269" s="392">
        <v>45719</v>
      </c>
      <c r="AD269" s="358"/>
      <c r="AE269" s="358"/>
      <c r="AF269" s="358"/>
      <c r="AG269" s="358"/>
      <c r="AH269" s="363"/>
      <c r="AI269" s="358"/>
      <c r="AJ269" s="358"/>
      <c r="AK269" s="358"/>
      <c r="AL269" s="363"/>
      <c r="AM269" s="363"/>
      <c r="AN269" s="363"/>
      <c r="AO269" s="364"/>
      <c r="AP269" s="364"/>
      <c r="AQ269" s="364"/>
      <c r="AR269" s="363"/>
      <c r="AS269" s="358"/>
      <c r="AT269" s="462"/>
      <c r="AU269" s="358" t="s">
        <v>3789</v>
      </c>
      <c r="AV269" s="358"/>
      <c r="AW269" s="395">
        <v>45719</v>
      </c>
      <c r="AX269" s="358"/>
      <c r="AY269" s="363"/>
      <c r="AZ269" s="358"/>
      <c r="BA269" s="358"/>
      <c r="BB269" s="358"/>
      <c r="BC269" s="358"/>
      <c r="BD269" s="358"/>
      <c r="BE269" s="358"/>
      <c r="BF269" s="358"/>
      <c r="BG269" s="358"/>
      <c r="BH269" s="358"/>
      <c r="BI269" s="358"/>
      <c r="BJ269" s="358"/>
      <c r="BK269" s="361"/>
      <c r="BL269" s="397" t="s">
        <v>18</v>
      </c>
      <c r="BM269" s="363"/>
      <c r="BN269" s="363"/>
      <c r="BO269" s="358"/>
      <c r="BP269" s="358">
        <v>16</v>
      </c>
      <c r="BQ269" s="358"/>
      <c r="BR269" s="358"/>
      <c r="BS269" s="358"/>
      <c r="BT269" s="358"/>
      <c r="BU269" s="358"/>
      <c r="BV269" s="358"/>
      <c r="BW269" s="358"/>
      <c r="BX269" s="358"/>
      <c r="BY269" s="358"/>
      <c r="BZ269" s="358"/>
      <c r="CA269" s="358"/>
      <c r="CB269" s="358"/>
      <c r="CC269" s="358"/>
      <c r="CD269" s="358"/>
      <c r="CE269" s="358"/>
      <c r="CF269" s="416">
        <v>3</v>
      </c>
      <c r="CG269" s="418"/>
      <c r="CH269" s="418"/>
      <c r="CI269" s="418" t="s">
        <v>814</v>
      </c>
    </row>
    <row r="273" spans="1:2" x14ac:dyDescent="0.35">
      <c r="A273" s="46" t="s">
        <v>3790</v>
      </c>
      <c r="B273" s="46" t="s">
        <v>16</v>
      </c>
    </row>
    <row r="274" spans="1:2" x14ac:dyDescent="0.35">
      <c r="A274" s="1"/>
      <c r="B274" s="24">
        <v>1</v>
      </c>
    </row>
    <row r="275" spans="1:2" x14ac:dyDescent="0.35">
      <c r="A275" s="11"/>
      <c r="B275" s="24">
        <v>2</v>
      </c>
    </row>
    <row r="276" spans="1:2" x14ac:dyDescent="0.35">
      <c r="A276" s="17"/>
      <c r="B276" s="24">
        <v>3</v>
      </c>
    </row>
    <row r="277" spans="1:2" x14ac:dyDescent="0.35">
      <c r="A277" s="26"/>
      <c r="B277" s="24">
        <v>4</v>
      </c>
    </row>
    <row r="278" spans="1:2" x14ac:dyDescent="0.35">
      <c r="A278" s="30"/>
      <c r="B278" s="24">
        <v>5</v>
      </c>
    </row>
    <row r="279" spans="1:2" x14ac:dyDescent="0.35">
      <c r="A279" s="36"/>
      <c r="B279" s="24">
        <v>6</v>
      </c>
    </row>
    <row r="280" spans="1:2" x14ac:dyDescent="0.35">
      <c r="A280" s="39"/>
      <c r="B280" s="24">
        <v>7</v>
      </c>
    </row>
    <row r="281" spans="1:2" x14ac:dyDescent="0.35">
      <c r="A281" s="26"/>
      <c r="B281" s="24">
        <v>8</v>
      </c>
    </row>
    <row r="282" spans="1:2" x14ac:dyDescent="0.35">
      <c r="A282" s="11"/>
      <c r="B282" s="24">
        <v>9</v>
      </c>
    </row>
    <row r="283" spans="1:2" x14ac:dyDescent="0.35">
      <c r="A283" s="40"/>
      <c r="B283" s="24">
        <v>10</v>
      </c>
    </row>
    <row r="284" spans="1:2" x14ac:dyDescent="0.35">
      <c r="A284" s="10"/>
      <c r="B284" s="47" t="s">
        <v>19</v>
      </c>
    </row>
    <row r="285" spans="1:2" x14ac:dyDescent="0.35">
      <c r="A285" s="55"/>
      <c r="B285" s="47" t="s">
        <v>62</v>
      </c>
    </row>
    <row r="286" spans="1:2" x14ac:dyDescent="0.35">
      <c r="A286" s="24" t="s">
        <v>167</v>
      </c>
      <c r="B286" s="47" t="s">
        <v>3791</v>
      </c>
    </row>
    <row r="287" spans="1:2" x14ac:dyDescent="0.35">
      <c r="A287" s="315"/>
      <c r="B287" s="429" t="s">
        <v>3792</v>
      </c>
    </row>
  </sheetData>
  <autoFilter ref="A1:XCB269" xr:uid="{311EE11A-85EB-4BBE-AB02-7C9957BF4DA3}">
    <filterColumn colId="45">
      <filters>
        <filter val="OBAFEMI AWOLOWO UNIVERSITY"/>
      </filters>
    </filterColumn>
    <filterColumn colId="62">
      <filters>
        <dateGroupItem year="2025" dateTimeGrouping="year"/>
        <dateGroupItem year="2024" month="9" dateTimeGrouping="month"/>
        <dateGroupItem year="2024" month="10" dateTimeGrouping="month"/>
        <dateGroupItem year="2024" month="11" dateTimeGrouping="month"/>
        <dateGroupItem year="2024" month="12" dateTimeGrouping="month"/>
      </filters>
    </filterColumn>
    <filterColumn colId="63">
      <filters>
        <filter val="Completed"/>
      </filters>
    </filterColumn>
  </autoFilter>
  <sortState xmlns:xlrd2="http://schemas.microsoft.com/office/spreadsheetml/2017/richdata2" ref="A2:CJ249">
    <sortCondition ref="F2:F249"/>
  </sortState>
  <hyperlinks>
    <hyperlink ref="R88" r:id="rId1" xr:uid="{00000000-0004-0000-0200-000000000000}"/>
    <hyperlink ref="S149" r:id="rId2" xr:uid="{00000000-0004-0000-0200-000001000000}"/>
    <hyperlink ref="S175" r:id="rId3" xr:uid="{00000000-0004-0000-0200-000002000000}"/>
    <hyperlink ref="S39" r:id="rId4" xr:uid="{00000000-0004-0000-0200-000003000000}"/>
    <hyperlink ref="S83" r:id="rId5" xr:uid="{00000000-0004-0000-0200-000004000000}"/>
    <hyperlink ref="R92" r:id="rId6" xr:uid="{00000000-0004-0000-0200-000005000000}"/>
    <hyperlink ref="S91" r:id="rId7" xr:uid="{00000000-0004-0000-0200-000006000000}"/>
    <hyperlink ref="S93" r:id="rId8" xr:uid="{00000000-0004-0000-0200-000007000000}"/>
    <hyperlink ref="S110" r:id="rId9" xr:uid="{00000000-0004-0000-0200-000008000000}"/>
    <hyperlink ref="S96" r:id="rId10" xr:uid="{00000000-0004-0000-0200-000009000000}"/>
    <hyperlink ref="S71" r:id="rId11" xr:uid="{00000000-0004-0000-0200-00000A000000}"/>
    <hyperlink ref="S118" r:id="rId12" xr:uid="{00000000-0004-0000-0200-00000B000000}"/>
    <hyperlink ref="S102" r:id="rId13" xr:uid="{00000000-0004-0000-0200-00000C000000}"/>
    <hyperlink ref="S84" r:id="rId14" xr:uid="{00000000-0004-0000-0200-00000D000000}"/>
    <hyperlink ref="S81" r:id="rId15" xr:uid="{00000000-0004-0000-0200-00000E000000}"/>
    <hyperlink ref="S73" r:id="rId16" xr:uid="{00000000-0004-0000-0200-00000F000000}"/>
    <hyperlink ref="S135" r:id="rId17" xr:uid="{00000000-0004-0000-0200-000010000000}"/>
    <hyperlink ref="S144" r:id="rId18" xr:uid="{00000000-0004-0000-0200-000011000000}"/>
    <hyperlink ref="S171" r:id="rId19" xr:uid="{00000000-0004-0000-0200-000012000000}"/>
    <hyperlink ref="S126" r:id="rId20" xr:uid="{00000000-0004-0000-0200-000013000000}"/>
    <hyperlink ref="R161" r:id="rId21" xr:uid="{00000000-0004-0000-0200-000014000000}"/>
    <hyperlink ref="S224" r:id="rId22" xr:uid="{00000000-0004-0000-0200-000015000000}"/>
    <hyperlink ref="S161" r:id="rId23" display="musasiahjustus@yahoo.com" xr:uid="{00000000-0004-0000-0200-000016000000}"/>
    <hyperlink ref="R186" r:id="rId24" xr:uid="{00000000-0004-0000-0200-000017000000}"/>
    <hyperlink ref="S240" r:id="rId25" xr:uid="{00000000-0004-0000-0200-000018000000}"/>
    <hyperlink ref="AU149" r:id="rId26" display="http://orcid.org/0000-0002-7787-8597" xr:uid="{00000000-0004-0000-0200-000019000000}"/>
    <hyperlink ref="AU99" r:id="rId27" display="https://orcid.org/0000-0002-5726-6921" xr:uid="{00000000-0004-0000-0200-00001A000000}"/>
    <hyperlink ref="S193" r:id="rId28" xr:uid="{00000000-0004-0000-0200-00001B000000}"/>
    <hyperlink ref="S200" r:id="rId29" xr:uid="{00000000-0004-0000-0200-00001C000000}"/>
    <hyperlink ref="R193" r:id="rId30" xr:uid="{00000000-0004-0000-0200-00001D000000}"/>
    <hyperlink ref="R155" r:id="rId31" xr:uid="{00000000-0004-0000-0200-00001E000000}"/>
    <hyperlink ref="S56" r:id="rId32" xr:uid="{00000000-0004-0000-0200-00001F000000}"/>
    <hyperlink ref="R87" r:id="rId33" xr:uid="{00000000-0004-0000-0200-000020000000}"/>
    <hyperlink ref="R101" r:id="rId34" xr:uid="{00000000-0004-0000-0200-000021000000}"/>
    <hyperlink ref="R111" r:id="rId35" xr:uid="{00000000-0004-0000-0200-000022000000}"/>
    <hyperlink ref="R145" r:id="rId36" xr:uid="{00000000-0004-0000-0200-000023000000}"/>
    <hyperlink ref="R68" r:id="rId37" xr:uid="{00000000-0004-0000-0200-000024000000}"/>
    <hyperlink ref="S90" r:id="rId38" display="mutua_mike@yahoo.com;_x000a_" xr:uid="{6B09AE7E-F6A4-4A34-8852-613E8CD82C32}"/>
    <hyperlink ref="R43" r:id="rId39" xr:uid="{F01F596E-3472-428A-9126-44A1F9ED4967}"/>
    <hyperlink ref="R100" r:id="rId40" xr:uid="{BED300F1-4F06-43B8-A31D-851CC0306C88}"/>
    <hyperlink ref="S261" r:id="rId41" xr:uid="{B4864E4F-F0F7-4C6C-9B66-85A2A2344B8D}"/>
    <hyperlink ref="S156" r:id="rId42" xr:uid="{62EF75FC-17D2-4CAC-B4EF-82AA9460E74B}"/>
    <hyperlink ref="S154" r:id="rId43" xr:uid="{F6C15C21-FC5F-4C79-92C3-37E1355E31E9}"/>
    <hyperlink ref="S38" r:id="rId44" xr:uid="{FF3EDF7C-7EE0-4249-8D43-11F676368418}"/>
    <hyperlink ref="S151" r:id="rId45" xr:uid="{08B3AFEE-B755-442A-88B5-C1053F990460}"/>
    <hyperlink ref="R16" r:id="rId46" xr:uid="{0D58A5AC-77F5-4BBC-A8A1-47512EC5DE92}"/>
    <hyperlink ref="R134" r:id="rId47" xr:uid="{424A726B-8519-4F14-8906-737CFAD607BD}"/>
    <hyperlink ref="S187" r:id="rId48" xr:uid="{9C9A25D1-2EC0-4D3A-A907-3231E68EE6AB}"/>
    <hyperlink ref="R64" r:id="rId49" xr:uid="{17DAE074-EB75-43E4-BB4C-4B85719CA954}"/>
    <hyperlink ref="R28" r:id="rId50" xr:uid="{B854027C-249B-4876-8BCD-EA7712F08DCA}"/>
    <hyperlink ref="R20" r:id="rId51" xr:uid="{EE4D878F-E759-4315-913D-FB2CAF9B05E5}"/>
    <hyperlink ref="R12" r:id="rId52" xr:uid="{63AE225F-88DC-43FC-B855-249AF126FEBB}"/>
    <hyperlink ref="R54" r:id="rId53" xr:uid="{4D51492E-D96E-4378-BED8-F3786F4D7D1D}"/>
    <hyperlink ref="R33" r:id="rId54" xr:uid="{6538C65A-36DA-443C-AE0F-99F3DDBBF7CF}"/>
    <hyperlink ref="R4" r:id="rId55" xr:uid="{19C2366E-9E33-4A44-A6AB-B84A6A0A16B6}"/>
    <hyperlink ref="R38" r:id="rId56" xr:uid="{2F34AC3C-CD7D-4569-9653-C107D11577AC}"/>
    <hyperlink ref="R51" r:id="rId57" xr:uid="{95C26CE2-2F59-4FE2-A9DA-82047D264551}"/>
    <hyperlink ref="R32" r:id="rId58" xr:uid="{26AFD150-82E1-453A-93EF-5E8A48A071FA}"/>
    <hyperlink ref="R44" r:id="rId59" xr:uid="{3EE32177-945B-46BD-AEA1-C42F671DE2AB}"/>
    <hyperlink ref="R9" r:id="rId60" xr:uid="{2BF5BA89-2C8C-4A7A-AF5D-05D67D3DB3BF}"/>
    <hyperlink ref="R60" r:id="rId61" xr:uid="{CABB3F21-2DAC-4C19-8114-EC15AF40E377}"/>
    <hyperlink ref="R59" r:id="rId62" xr:uid="{10F3D82D-C324-41A9-BE00-1E948C71FBC1}"/>
    <hyperlink ref="R61" r:id="rId63" xr:uid="{1D43DF32-46DE-44B5-9B4B-4EE9346716CA}"/>
    <hyperlink ref="R49" r:id="rId64" xr:uid="{27820F10-9615-40E4-9F71-B71A85D3A4B7}"/>
    <hyperlink ref="R5" r:id="rId65" xr:uid="{E6D38007-9086-4ABA-8D1F-8F3568BE6BCA}"/>
    <hyperlink ref="R53" r:id="rId66" xr:uid="{C03DC3AF-A2EF-41D8-A908-A8C519CBD85F}"/>
    <hyperlink ref="R15" r:id="rId67" xr:uid="{C3353C49-9232-4D82-8433-6C7C0449734B}"/>
    <hyperlink ref="R18" r:id="rId68" xr:uid="{6433788E-AFEE-4733-8539-B5F2481FDBE0}"/>
    <hyperlink ref="R50" r:id="rId69" xr:uid="{093672BB-DCFE-49FF-B787-A4569EE8C8D2}"/>
    <hyperlink ref="R42" r:id="rId70" xr:uid="{78D28CAB-9E9C-47DB-91A1-CA7B73A34CFA}"/>
    <hyperlink ref="R82" r:id="rId71" xr:uid="{9779C2B4-A305-4F48-B1A2-F15BAF44D1A0}"/>
    <hyperlink ref="R30" r:id="rId72" xr:uid="{B4A0050F-E40E-4A6D-A029-461D8D8EF9BA}"/>
    <hyperlink ref="R129" r:id="rId73" xr:uid="{71E5BA8F-C590-4E29-95E3-31FC957A69C4}"/>
    <hyperlink ref="R83" r:id="rId74" xr:uid="{1898C726-643E-412B-BBF7-64A9F9A5ACC1}"/>
    <hyperlink ref="R89" r:id="rId75" xr:uid="{458F9408-6DFD-4DBB-9525-3FBC171B8141}"/>
    <hyperlink ref="R103" r:id="rId76" xr:uid="{08D3999A-13D5-4BEF-98D5-FE7883F775B8}"/>
    <hyperlink ref="R11" r:id="rId77" xr:uid="{35C21B62-B668-4CE1-BEBE-9568BCF67682}"/>
    <hyperlink ref="R106" r:id="rId78" xr:uid="{B5EA70BB-6057-4777-B292-B8E6937674EA}"/>
    <hyperlink ref="R13" r:id="rId79" xr:uid="{9BA64370-F1B7-43A9-8679-B3536A42C3C3}"/>
    <hyperlink ref="R95" r:id="rId80" xr:uid="{79E4664A-DDAF-4D06-8FF3-F707011797C0}"/>
    <hyperlink ref="S164" r:id="rId81" xr:uid="{BF9A2BFC-1ADB-4B17-ADDF-9DE397F113EF}"/>
    <hyperlink ref="S129" r:id="rId82" xr:uid="{74C49840-8A7C-4F13-BA6D-2266546B5342}"/>
    <hyperlink ref="S221" r:id="rId83" xr:uid="{C4BAD285-94BE-4F89-B9E0-51F4046DD017}"/>
    <hyperlink ref="S213" r:id="rId84" xr:uid="{BD1C2116-EFCB-4F31-8456-0BF148004CFB}"/>
    <hyperlink ref="R198" r:id="rId85" xr:uid="{2390D6DE-56AD-4250-9F54-1DF5C7E51908}"/>
    <hyperlink ref="R207" r:id="rId86" xr:uid="{6D80A28E-65E9-496A-B9B2-984957020D2D}"/>
    <hyperlink ref="S150" r:id="rId87" xr:uid="{C7E369D5-60A8-48D9-810B-6718685E9252}"/>
    <hyperlink ref="R75" r:id="rId88" xr:uid="{017CF4E7-E9EE-4FA7-89AD-D92C6BC71FD5}"/>
    <hyperlink ref="S152" r:id="rId89" xr:uid="{4115AE8B-83D8-4924-82FC-2A4DE0B8D994}"/>
    <hyperlink ref="S233" r:id="rId90" xr:uid="{E5C0F08E-71B7-4C6B-985C-E71C0CACB89D}"/>
    <hyperlink ref="R148" r:id="rId91" xr:uid="{8A876F0B-D2B5-408D-AAD5-103502F5A5F8}"/>
    <hyperlink ref="R175" r:id="rId92" xr:uid="{BED36B3C-2A7F-43A6-B667-7D5CDB3BA7DB}"/>
    <hyperlink ref="R199" r:id="rId93" xr:uid="{C8B3A223-5AB9-4750-B5BE-0D94D52242AD}"/>
  </hyperlinks>
  <pageMargins left="0.7" right="0.7" top="0.75" bottom="0.75" header="0.3" footer="0.3"/>
  <pageSetup orientation="portrait" r:id="rId9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26"/>
  <sheetViews>
    <sheetView workbookViewId="0">
      <pane ySplit="1" topLeftCell="A2" activePane="bottomLeft" state="frozen"/>
      <selection pane="bottomLeft" activeCell="D24" sqref="D24"/>
    </sheetView>
  </sheetViews>
  <sheetFormatPr defaultRowHeight="14.5" x14ac:dyDescent="0.35"/>
  <cols>
    <col min="1" max="1" width="4.54296875" customWidth="1"/>
    <col min="2" max="2" width="24.453125" customWidth="1"/>
    <col min="3" max="3" width="27.1796875" customWidth="1"/>
    <col min="4" max="4" width="9.26953125" customWidth="1"/>
    <col min="5" max="5" width="10.7265625" customWidth="1"/>
    <col min="6" max="6" width="19.7265625" customWidth="1"/>
    <col min="7" max="7" width="19.54296875" customWidth="1"/>
    <col min="8" max="8" width="11.453125" customWidth="1"/>
    <col min="9" max="9" width="28.7265625" customWidth="1"/>
    <col min="10" max="10" width="51.1796875" customWidth="1"/>
    <col min="11" max="11" width="61.1796875" customWidth="1"/>
  </cols>
  <sheetData>
    <row r="1" spans="1:10" ht="28.5" customHeight="1" x14ac:dyDescent="0.35">
      <c r="A1" s="61" t="s">
        <v>3793</v>
      </c>
      <c r="B1" s="62" t="s">
        <v>3794</v>
      </c>
      <c r="C1" s="62" t="s">
        <v>3795</v>
      </c>
      <c r="D1" s="62" t="s">
        <v>27</v>
      </c>
      <c r="E1" s="63" t="s">
        <v>16</v>
      </c>
      <c r="F1" s="63" t="s">
        <v>3796</v>
      </c>
      <c r="G1" s="64" t="s">
        <v>3797</v>
      </c>
      <c r="H1" s="64" t="s">
        <v>3798</v>
      </c>
      <c r="I1" s="65" t="s">
        <v>3799</v>
      </c>
      <c r="J1" s="66" t="s">
        <v>3800</v>
      </c>
    </row>
    <row r="2" spans="1:10" ht="25" customHeight="1" x14ac:dyDescent="0.35">
      <c r="A2" s="24">
        <v>1</v>
      </c>
      <c r="B2" s="24" t="s">
        <v>3801</v>
      </c>
      <c r="C2" s="24" t="s">
        <v>3802</v>
      </c>
      <c r="D2" s="24" t="s">
        <v>24</v>
      </c>
      <c r="E2" s="67">
        <v>3</v>
      </c>
      <c r="F2" s="67"/>
      <c r="G2" s="67">
        <v>2014</v>
      </c>
      <c r="H2" s="67">
        <v>2014</v>
      </c>
      <c r="I2" s="24" t="s">
        <v>3803</v>
      </c>
      <c r="J2" s="24"/>
    </row>
    <row r="3" spans="1:10" ht="25" customHeight="1" x14ac:dyDescent="0.35">
      <c r="A3" s="24">
        <v>2</v>
      </c>
      <c r="B3" s="24" t="s">
        <v>3804</v>
      </c>
      <c r="C3" s="24" t="s">
        <v>38</v>
      </c>
      <c r="D3" s="24" t="s">
        <v>24</v>
      </c>
      <c r="E3" s="67">
        <v>3</v>
      </c>
      <c r="F3" s="67"/>
      <c r="G3" s="67">
        <v>2016</v>
      </c>
      <c r="H3" s="67">
        <v>2016</v>
      </c>
      <c r="I3" s="24" t="s">
        <v>3803</v>
      </c>
      <c r="J3" s="24"/>
    </row>
    <row r="4" spans="1:10" ht="25" customHeight="1" x14ac:dyDescent="0.35">
      <c r="A4" s="24">
        <v>3</v>
      </c>
      <c r="B4" s="24" t="s">
        <v>3805</v>
      </c>
      <c r="C4" s="24" t="s">
        <v>40</v>
      </c>
      <c r="D4" s="24" t="s">
        <v>24</v>
      </c>
      <c r="E4" s="67">
        <v>1</v>
      </c>
      <c r="F4" s="67" t="s">
        <v>149</v>
      </c>
      <c r="G4" s="68">
        <v>42583</v>
      </c>
      <c r="H4" s="67">
        <v>2016</v>
      </c>
      <c r="I4" s="24" t="s">
        <v>3803</v>
      </c>
      <c r="J4" s="24"/>
    </row>
    <row r="5" spans="1:10" ht="25" customHeight="1" x14ac:dyDescent="0.35">
      <c r="A5" s="24">
        <v>4</v>
      </c>
      <c r="B5" s="24" t="s">
        <v>3806</v>
      </c>
      <c r="C5" s="24" t="s">
        <v>40</v>
      </c>
      <c r="D5" s="24" t="s">
        <v>25</v>
      </c>
      <c r="E5" s="67">
        <v>2</v>
      </c>
      <c r="F5" s="67" t="s">
        <v>3807</v>
      </c>
      <c r="G5" s="67" t="s">
        <v>3808</v>
      </c>
      <c r="H5" s="67">
        <v>2016</v>
      </c>
      <c r="I5" s="24" t="s">
        <v>3809</v>
      </c>
      <c r="J5" s="24"/>
    </row>
    <row r="6" spans="1:10" ht="25" customHeight="1" x14ac:dyDescent="0.35">
      <c r="A6" s="24">
        <v>5</v>
      </c>
      <c r="B6" s="24" t="s">
        <v>3810</v>
      </c>
      <c r="C6" s="24" t="s">
        <v>41</v>
      </c>
      <c r="D6" s="24" t="s">
        <v>24</v>
      </c>
      <c r="E6" s="67">
        <v>7</v>
      </c>
      <c r="F6" s="67" t="s">
        <v>3811</v>
      </c>
      <c r="G6" s="67">
        <v>2017</v>
      </c>
      <c r="H6" s="67">
        <v>2017</v>
      </c>
      <c r="I6" s="24" t="s">
        <v>3803</v>
      </c>
      <c r="J6" s="24"/>
    </row>
    <row r="7" spans="1:10" ht="25" customHeight="1" x14ac:dyDescent="0.35">
      <c r="A7" s="24">
        <v>6</v>
      </c>
      <c r="B7" s="24" t="s">
        <v>3812</v>
      </c>
      <c r="C7" s="24" t="s">
        <v>44</v>
      </c>
      <c r="D7" s="24" t="s">
        <v>24</v>
      </c>
      <c r="E7" s="67">
        <v>5</v>
      </c>
      <c r="F7" s="67" t="s">
        <v>3813</v>
      </c>
      <c r="G7" s="67">
        <v>2017</v>
      </c>
      <c r="H7" s="67">
        <v>2017</v>
      </c>
      <c r="I7" s="24" t="s">
        <v>3814</v>
      </c>
      <c r="J7" s="24"/>
    </row>
    <row r="8" spans="1:10" ht="25" customHeight="1" x14ac:dyDescent="0.35">
      <c r="A8" s="24">
        <v>7</v>
      </c>
      <c r="B8" s="24" t="s">
        <v>3815</v>
      </c>
      <c r="C8" s="24" t="s">
        <v>40</v>
      </c>
      <c r="D8" s="24" t="s">
        <v>25</v>
      </c>
      <c r="E8" s="67">
        <v>5</v>
      </c>
      <c r="F8" s="67" t="s">
        <v>3813</v>
      </c>
      <c r="G8" s="67">
        <v>2018</v>
      </c>
      <c r="H8" s="67">
        <v>2018</v>
      </c>
      <c r="I8" s="24" t="s">
        <v>3803</v>
      </c>
      <c r="J8" s="24"/>
    </row>
    <row r="9" spans="1:10" ht="25" customHeight="1" x14ac:dyDescent="0.35">
      <c r="A9" s="24">
        <v>8</v>
      </c>
      <c r="B9" s="24" t="s">
        <v>3816</v>
      </c>
      <c r="C9" s="24" t="s">
        <v>35</v>
      </c>
      <c r="D9" s="24" t="s">
        <v>24</v>
      </c>
      <c r="E9" s="67">
        <v>6</v>
      </c>
      <c r="F9" s="67"/>
      <c r="G9" s="67">
        <v>2018</v>
      </c>
      <c r="H9" s="67">
        <v>2018</v>
      </c>
      <c r="I9" s="24" t="s">
        <v>3803</v>
      </c>
      <c r="J9" s="24"/>
    </row>
    <row r="10" spans="1:10" ht="25" customHeight="1" x14ac:dyDescent="0.35">
      <c r="A10" s="24">
        <v>9</v>
      </c>
      <c r="B10" s="24" t="s">
        <v>3817</v>
      </c>
      <c r="C10" s="24" t="s">
        <v>39</v>
      </c>
      <c r="D10" s="24" t="s">
        <v>24</v>
      </c>
      <c r="E10" s="67">
        <v>5</v>
      </c>
      <c r="F10" s="67" t="s">
        <v>156</v>
      </c>
      <c r="G10" s="67">
        <v>2018</v>
      </c>
      <c r="H10" s="67">
        <v>2018</v>
      </c>
      <c r="I10" s="24" t="s">
        <v>3803</v>
      </c>
      <c r="J10" s="24"/>
    </row>
    <row r="11" spans="1:10" ht="25" customHeight="1" x14ac:dyDescent="0.35">
      <c r="A11" s="24">
        <v>10</v>
      </c>
      <c r="B11" s="24" t="s">
        <v>3818</v>
      </c>
      <c r="C11" s="24" t="s">
        <v>40</v>
      </c>
      <c r="D11" s="24" t="s">
        <v>25</v>
      </c>
      <c r="E11" s="67">
        <v>1</v>
      </c>
      <c r="F11" s="67" t="s">
        <v>3819</v>
      </c>
      <c r="G11" s="67" t="s">
        <v>3820</v>
      </c>
      <c r="H11" s="67"/>
      <c r="I11" s="24" t="s">
        <v>3803</v>
      </c>
      <c r="J11" s="24"/>
    </row>
    <row r="12" spans="1:10" ht="25" customHeight="1" x14ac:dyDescent="0.35">
      <c r="A12" s="24">
        <v>11</v>
      </c>
      <c r="B12" s="24" t="s">
        <v>3821</v>
      </c>
      <c r="C12" s="24" t="s">
        <v>39</v>
      </c>
      <c r="D12" s="24" t="s">
        <v>25</v>
      </c>
      <c r="E12" s="67">
        <v>1</v>
      </c>
      <c r="F12" s="67" t="s">
        <v>3822</v>
      </c>
      <c r="G12" s="67" t="s">
        <v>3820</v>
      </c>
      <c r="H12" s="67"/>
      <c r="I12" s="24" t="s">
        <v>3803</v>
      </c>
      <c r="J12" s="24"/>
    </row>
    <row r="13" spans="1:10" ht="25" customHeight="1" x14ac:dyDescent="0.35">
      <c r="A13" s="24">
        <v>12</v>
      </c>
      <c r="B13" s="24" t="s">
        <v>3823</v>
      </c>
      <c r="C13" s="24" t="s">
        <v>44</v>
      </c>
      <c r="D13" s="24" t="s">
        <v>24</v>
      </c>
      <c r="E13" s="67">
        <v>4</v>
      </c>
      <c r="F13" s="67"/>
      <c r="G13" s="69">
        <v>43867</v>
      </c>
      <c r="H13" s="67">
        <v>2020</v>
      </c>
      <c r="I13" s="24" t="s">
        <v>3803</v>
      </c>
      <c r="J13" s="24"/>
    </row>
    <row r="14" spans="1:10" ht="25" customHeight="1" x14ac:dyDescent="0.35">
      <c r="A14" s="24">
        <v>13</v>
      </c>
      <c r="B14" s="24" t="s">
        <v>3824</v>
      </c>
      <c r="C14" s="24" t="s">
        <v>33</v>
      </c>
      <c r="D14" s="24" t="s">
        <v>25</v>
      </c>
      <c r="E14" s="67">
        <v>8</v>
      </c>
      <c r="F14" s="67"/>
      <c r="G14" s="69">
        <v>43867</v>
      </c>
      <c r="H14" s="67">
        <v>2020</v>
      </c>
      <c r="I14" s="24" t="s">
        <v>3825</v>
      </c>
      <c r="J14" s="24" t="s">
        <v>3826</v>
      </c>
    </row>
    <row r="15" spans="1:10" ht="25" customHeight="1" x14ac:dyDescent="0.35">
      <c r="A15" s="24">
        <v>14</v>
      </c>
      <c r="B15" s="24" t="s">
        <v>3827</v>
      </c>
      <c r="C15" s="24" t="s">
        <v>33</v>
      </c>
      <c r="D15" s="24" t="s">
        <v>24</v>
      </c>
      <c r="E15" s="67">
        <v>5</v>
      </c>
      <c r="F15" s="67"/>
      <c r="G15" s="69">
        <v>43930</v>
      </c>
      <c r="H15" s="67">
        <v>2020</v>
      </c>
      <c r="I15" s="24" t="s">
        <v>3803</v>
      </c>
      <c r="J15" s="24"/>
    </row>
    <row r="16" spans="1:10" ht="25" customHeight="1" x14ac:dyDescent="0.35">
      <c r="A16" s="24">
        <v>15</v>
      </c>
      <c r="B16" s="24" t="s">
        <v>3828</v>
      </c>
      <c r="C16" s="24" t="s">
        <v>36</v>
      </c>
      <c r="D16" s="24" t="s">
        <v>24</v>
      </c>
      <c r="E16" s="67">
        <v>7</v>
      </c>
      <c r="F16" s="67"/>
      <c r="G16" s="69">
        <v>43930</v>
      </c>
      <c r="H16" s="67">
        <v>2020</v>
      </c>
      <c r="I16" s="24" t="s">
        <v>3803</v>
      </c>
      <c r="J16" s="70" t="s">
        <v>3829</v>
      </c>
    </row>
    <row r="17" spans="1:10" ht="25" customHeight="1" x14ac:dyDescent="0.35">
      <c r="A17" s="24">
        <v>16</v>
      </c>
      <c r="B17" s="24" t="s">
        <v>3830</v>
      </c>
      <c r="C17" s="24" t="s">
        <v>40</v>
      </c>
      <c r="D17" s="24" t="s">
        <v>25</v>
      </c>
      <c r="E17" s="67">
        <v>7</v>
      </c>
      <c r="F17" s="67"/>
      <c r="G17" s="69">
        <v>44214</v>
      </c>
      <c r="H17" s="67">
        <v>2021</v>
      </c>
      <c r="I17" s="24" t="s">
        <v>3831</v>
      </c>
      <c r="J17" s="24" t="s">
        <v>3832</v>
      </c>
    </row>
    <row r="18" spans="1:10" ht="25" customHeight="1" x14ac:dyDescent="0.35">
      <c r="A18" s="24">
        <v>17</v>
      </c>
      <c r="B18" s="24" t="s">
        <v>3833</v>
      </c>
      <c r="C18" s="24" t="s">
        <v>44</v>
      </c>
      <c r="D18" s="24" t="s">
        <v>24</v>
      </c>
      <c r="E18" s="67">
        <v>8</v>
      </c>
      <c r="F18" s="67"/>
      <c r="G18" s="69">
        <v>44400</v>
      </c>
      <c r="H18" s="67">
        <v>2021</v>
      </c>
      <c r="I18" s="24" t="s">
        <v>3803</v>
      </c>
      <c r="J18" s="24" t="s">
        <v>3834</v>
      </c>
    </row>
    <row r="19" spans="1:10" ht="25" customHeight="1" x14ac:dyDescent="0.35">
      <c r="A19" s="24">
        <v>18</v>
      </c>
      <c r="B19" s="24" t="s">
        <v>3835</v>
      </c>
      <c r="C19" s="24" t="s">
        <v>33</v>
      </c>
      <c r="D19" s="24" t="s">
        <v>24</v>
      </c>
      <c r="E19" s="67">
        <v>8</v>
      </c>
      <c r="F19" s="67"/>
      <c r="G19" s="69">
        <v>44651</v>
      </c>
      <c r="H19" s="67">
        <v>2022</v>
      </c>
      <c r="I19" s="24" t="s">
        <v>3836</v>
      </c>
      <c r="J19" s="24" t="s">
        <v>3837</v>
      </c>
    </row>
    <row r="20" spans="1:10" ht="25" customHeight="1" x14ac:dyDescent="0.35">
      <c r="A20" s="24">
        <v>19</v>
      </c>
      <c r="B20" s="24" t="s">
        <v>3838</v>
      </c>
      <c r="C20" s="24" t="s">
        <v>40</v>
      </c>
      <c r="D20" s="24" t="s">
        <v>25</v>
      </c>
      <c r="E20" s="67">
        <v>9</v>
      </c>
      <c r="F20" s="67"/>
      <c r="G20" s="69">
        <v>44818</v>
      </c>
      <c r="H20" s="67">
        <v>2022</v>
      </c>
      <c r="I20" s="24" t="s">
        <v>3831</v>
      </c>
      <c r="J20" s="24" t="s">
        <v>3839</v>
      </c>
    </row>
    <row r="21" spans="1:10" ht="25" customHeight="1" x14ac:dyDescent="0.35">
      <c r="A21" s="24">
        <v>20</v>
      </c>
      <c r="B21" s="24" t="s">
        <v>3840</v>
      </c>
      <c r="C21" s="24" t="s">
        <v>33</v>
      </c>
      <c r="D21" s="24" t="s">
        <v>25</v>
      </c>
      <c r="E21" s="67">
        <v>9</v>
      </c>
      <c r="F21" s="67"/>
      <c r="G21" s="69">
        <v>44818</v>
      </c>
      <c r="H21" s="67">
        <v>2022</v>
      </c>
      <c r="I21" s="24" t="s">
        <v>3803</v>
      </c>
      <c r="J21" s="24" t="s">
        <v>3841</v>
      </c>
    </row>
    <row r="22" spans="1:10" ht="25" customHeight="1" x14ac:dyDescent="0.35">
      <c r="A22" s="24">
        <v>21</v>
      </c>
      <c r="B22" s="319" t="s">
        <v>3842</v>
      </c>
      <c r="C22" s="319" t="s">
        <v>33</v>
      </c>
      <c r="D22" s="319" t="s">
        <v>24</v>
      </c>
      <c r="E22" s="320">
        <v>10</v>
      </c>
      <c r="F22" s="320"/>
      <c r="G22" s="321">
        <v>45107</v>
      </c>
      <c r="H22" s="320">
        <v>2023</v>
      </c>
      <c r="I22" s="319" t="s">
        <v>3803</v>
      </c>
      <c r="J22" s="319" t="s">
        <v>3843</v>
      </c>
    </row>
    <row r="23" spans="1:10" ht="25" customHeight="1" x14ac:dyDescent="0.35">
      <c r="A23" s="24"/>
      <c r="B23" s="319" t="s">
        <v>3844</v>
      </c>
      <c r="C23" s="24" t="s">
        <v>3802</v>
      </c>
      <c r="D23" s="319"/>
      <c r="E23" s="320">
        <v>2</v>
      </c>
      <c r="F23" s="320"/>
      <c r="G23" s="321">
        <v>45741</v>
      </c>
      <c r="H23" s="320">
        <v>2025</v>
      </c>
      <c r="I23" s="319" t="s">
        <v>3845</v>
      </c>
      <c r="J23" s="319"/>
    </row>
    <row r="24" spans="1:10" ht="25" customHeight="1" x14ac:dyDescent="0.35">
      <c r="A24" s="24">
        <v>22</v>
      </c>
      <c r="B24" s="319" t="s">
        <v>3846</v>
      </c>
      <c r="C24" s="24" t="s">
        <v>3802</v>
      </c>
      <c r="D24" s="319"/>
      <c r="E24" s="320">
        <v>2</v>
      </c>
      <c r="F24" s="320"/>
      <c r="G24" s="321">
        <v>45741</v>
      </c>
      <c r="H24" s="320">
        <v>2025</v>
      </c>
      <c r="I24" s="319" t="s">
        <v>3847</v>
      </c>
      <c r="J24" s="319"/>
    </row>
    <row r="25" spans="1:10" ht="25" customHeight="1" x14ac:dyDescent="0.35">
      <c r="A25" s="24">
        <v>23</v>
      </c>
      <c r="B25" s="319" t="s">
        <v>3848</v>
      </c>
      <c r="C25" s="24" t="s">
        <v>3802</v>
      </c>
      <c r="D25" s="319"/>
      <c r="E25" s="320">
        <v>3</v>
      </c>
      <c r="F25" s="320"/>
      <c r="G25" s="321">
        <v>45741</v>
      </c>
      <c r="H25" s="320">
        <v>2025</v>
      </c>
      <c r="I25" s="319" t="s">
        <v>3849</v>
      </c>
      <c r="J25" s="319"/>
    </row>
    <row r="26" spans="1:10" ht="25" customHeight="1" x14ac:dyDescent="0.35">
      <c r="A26" s="24"/>
      <c r="B26" s="319" t="s">
        <v>3850</v>
      </c>
      <c r="C26" s="24" t="s">
        <v>3802</v>
      </c>
      <c r="D26" s="319"/>
      <c r="E26" s="320">
        <v>5</v>
      </c>
      <c r="F26" s="320"/>
      <c r="G26" s="321">
        <v>45741</v>
      </c>
      <c r="H26" s="320">
        <v>2025</v>
      </c>
      <c r="I26" s="319" t="s">
        <v>3851</v>
      </c>
      <c r="J26" s="319"/>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B2:N40"/>
  <sheetViews>
    <sheetView topLeftCell="D24" workbookViewId="0">
      <selection activeCell="Q46" sqref="Q46"/>
    </sheetView>
  </sheetViews>
  <sheetFormatPr defaultRowHeight="14.5" x14ac:dyDescent="0.35"/>
  <cols>
    <col min="2" max="2" width="25.54296875" customWidth="1"/>
    <col min="3" max="3" width="9.54296875" customWidth="1"/>
    <col min="4" max="4" width="9.453125" customWidth="1"/>
    <col min="5" max="5" width="8.1796875" customWidth="1"/>
    <col min="6" max="6" width="7.54296875" customWidth="1"/>
    <col min="7" max="7" width="7.453125" customWidth="1"/>
    <col min="8" max="8" width="6.54296875" customWidth="1"/>
    <col min="9" max="13" width="8.7265625" customWidth="1"/>
    <col min="14" max="14" width="11.81640625" customWidth="1"/>
  </cols>
  <sheetData>
    <row r="2" spans="2:5" x14ac:dyDescent="0.35">
      <c r="B2" s="54" t="s">
        <v>15</v>
      </c>
      <c r="C2" t="s">
        <v>29</v>
      </c>
    </row>
    <row r="3" spans="2:5" x14ac:dyDescent="0.35">
      <c r="B3" s="60" t="s">
        <v>13</v>
      </c>
    </row>
    <row r="4" spans="2:5" ht="19.5" customHeight="1" x14ac:dyDescent="0.35">
      <c r="B4" s="54" t="s">
        <v>14</v>
      </c>
      <c r="C4" s="54" t="s">
        <v>27</v>
      </c>
    </row>
    <row r="5" spans="2:5" x14ac:dyDescent="0.35">
      <c r="B5" s="54" t="s">
        <v>32</v>
      </c>
      <c r="C5" t="s">
        <v>25</v>
      </c>
      <c r="D5" t="s">
        <v>24</v>
      </c>
      <c r="E5" t="s">
        <v>20</v>
      </c>
    </row>
    <row r="6" spans="2:5" x14ac:dyDescent="0.35">
      <c r="B6" t="s">
        <v>34</v>
      </c>
      <c r="D6">
        <v>2</v>
      </c>
      <c r="E6">
        <v>2</v>
      </c>
    </row>
    <row r="7" spans="2:5" x14ac:dyDescent="0.35">
      <c r="B7" t="s">
        <v>36</v>
      </c>
      <c r="C7">
        <v>1</v>
      </c>
      <c r="D7">
        <v>4</v>
      </c>
      <c r="E7">
        <v>5</v>
      </c>
    </row>
    <row r="8" spans="2:5" x14ac:dyDescent="0.35">
      <c r="B8" t="s">
        <v>38</v>
      </c>
      <c r="C8">
        <v>6</v>
      </c>
      <c r="D8">
        <v>3</v>
      </c>
      <c r="E8">
        <v>9</v>
      </c>
    </row>
    <row r="9" spans="2:5" x14ac:dyDescent="0.35">
      <c r="B9" t="s">
        <v>33</v>
      </c>
      <c r="C9">
        <v>11</v>
      </c>
      <c r="D9">
        <v>16</v>
      </c>
      <c r="E9">
        <v>27</v>
      </c>
    </row>
    <row r="10" spans="2:5" x14ac:dyDescent="0.35">
      <c r="B10" t="s">
        <v>35</v>
      </c>
      <c r="C10">
        <v>16</v>
      </c>
      <c r="D10">
        <v>5</v>
      </c>
      <c r="E10">
        <v>21</v>
      </c>
    </row>
    <row r="11" spans="2:5" x14ac:dyDescent="0.35">
      <c r="B11" t="s">
        <v>37</v>
      </c>
      <c r="C11">
        <v>18</v>
      </c>
      <c r="D11">
        <v>15</v>
      </c>
      <c r="E11">
        <v>33</v>
      </c>
    </row>
    <row r="12" spans="2:5" x14ac:dyDescent="0.35">
      <c r="B12" t="s">
        <v>46</v>
      </c>
      <c r="C12">
        <v>1</v>
      </c>
      <c r="D12">
        <v>1</v>
      </c>
      <c r="E12">
        <v>2</v>
      </c>
    </row>
    <row r="13" spans="2:5" x14ac:dyDescent="0.35">
      <c r="B13" t="s">
        <v>39</v>
      </c>
      <c r="C13">
        <v>3</v>
      </c>
      <c r="D13">
        <v>3</v>
      </c>
      <c r="E13">
        <v>6</v>
      </c>
    </row>
    <row r="14" spans="2:5" x14ac:dyDescent="0.35">
      <c r="B14" t="s">
        <v>30</v>
      </c>
      <c r="C14">
        <v>23</v>
      </c>
      <c r="D14">
        <v>16</v>
      </c>
      <c r="E14">
        <v>39</v>
      </c>
    </row>
    <row r="15" spans="2:5" x14ac:dyDescent="0.35">
      <c r="B15" t="s">
        <v>44</v>
      </c>
      <c r="C15">
        <v>12</v>
      </c>
      <c r="D15">
        <v>21</v>
      </c>
      <c r="E15">
        <v>33</v>
      </c>
    </row>
    <row r="16" spans="2:5" x14ac:dyDescent="0.35">
      <c r="B16" t="s">
        <v>40</v>
      </c>
      <c r="C16">
        <v>23</v>
      </c>
      <c r="D16">
        <v>7</v>
      </c>
      <c r="E16">
        <v>30</v>
      </c>
    </row>
    <row r="17" spans="2:14" x14ac:dyDescent="0.35">
      <c r="B17" t="s">
        <v>41</v>
      </c>
      <c r="C17">
        <v>11</v>
      </c>
      <c r="D17">
        <v>16</v>
      </c>
      <c r="E17">
        <v>27</v>
      </c>
    </row>
    <row r="18" spans="2:14" x14ac:dyDescent="0.35">
      <c r="B18" t="s">
        <v>43</v>
      </c>
      <c r="C18">
        <v>22</v>
      </c>
      <c r="D18">
        <v>9</v>
      </c>
      <c r="E18">
        <v>31</v>
      </c>
    </row>
    <row r="19" spans="2:14" x14ac:dyDescent="0.35">
      <c r="B19" t="s">
        <v>20</v>
      </c>
      <c r="C19">
        <v>147</v>
      </c>
      <c r="D19">
        <v>118</v>
      </c>
      <c r="E19">
        <v>265</v>
      </c>
    </row>
    <row r="22" spans="2:14" x14ac:dyDescent="0.35">
      <c r="B22" s="60"/>
      <c r="C22" s="60"/>
      <c r="D22" s="60"/>
      <c r="E22" s="60"/>
      <c r="F22" s="60"/>
      <c r="G22" s="60"/>
      <c r="H22" s="60"/>
      <c r="I22" s="60"/>
      <c r="J22" s="60"/>
      <c r="K22" s="60"/>
      <c r="L22" s="60"/>
      <c r="M22" s="60"/>
      <c r="N22" s="60"/>
    </row>
    <row r="25" spans="2:14" x14ac:dyDescent="0.35">
      <c r="B25" s="60"/>
      <c r="C25" s="60"/>
      <c r="D25" s="60"/>
      <c r="E25" s="60"/>
      <c r="F25" s="60"/>
      <c r="G25" s="60"/>
      <c r="H25" s="60"/>
      <c r="I25" s="60"/>
      <c r="J25" s="60"/>
      <c r="K25" s="60"/>
      <c r="L25" s="60"/>
      <c r="M25" s="60"/>
      <c r="N25" s="60"/>
    </row>
    <row r="27" spans="2:14" x14ac:dyDescent="0.35">
      <c r="B27" s="54" t="s">
        <v>15</v>
      </c>
      <c r="C27" t="s">
        <v>29</v>
      </c>
    </row>
    <row r="28" spans="2:14" x14ac:dyDescent="0.35">
      <c r="B28" s="60" t="s">
        <v>13</v>
      </c>
      <c r="J28" t="s">
        <v>49</v>
      </c>
      <c r="K28">
        <v>55</v>
      </c>
    </row>
    <row r="29" spans="2:14" x14ac:dyDescent="0.35">
      <c r="B29" s="54" t="s">
        <v>48</v>
      </c>
      <c r="C29" t="s">
        <v>14</v>
      </c>
      <c r="J29" t="s">
        <v>50</v>
      </c>
      <c r="K29">
        <v>34</v>
      </c>
    </row>
    <row r="30" spans="2:14" x14ac:dyDescent="0.35">
      <c r="B30" t="s">
        <v>49</v>
      </c>
      <c r="C30">
        <v>55</v>
      </c>
      <c r="J30" t="s">
        <v>51</v>
      </c>
      <c r="K30">
        <v>74</v>
      </c>
    </row>
    <row r="31" spans="2:14" x14ac:dyDescent="0.35">
      <c r="B31" t="s">
        <v>50</v>
      </c>
      <c r="C31">
        <v>34</v>
      </c>
      <c r="J31" t="s">
        <v>52</v>
      </c>
      <c r="K31">
        <v>27</v>
      </c>
    </row>
    <row r="32" spans="2:14" x14ac:dyDescent="0.35">
      <c r="B32" t="s">
        <v>51</v>
      </c>
      <c r="C32">
        <v>74</v>
      </c>
      <c r="J32" t="s">
        <v>53</v>
      </c>
      <c r="K32">
        <v>1</v>
      </c>
    </row>
    <row r="33" spans="2:11" x14ac:dyDescent="0.35">
      <c r="B33" t="s">
        <v>52</v>
      </c>
      <c r="C33">
        <v>27</v>
      </c>
      <c r="J33" t="s">
        <v>54</v>
      </c>
      <c r="K33">
        <v>2</v>
      </c>
    </row>
    <row r="34" spans="2:11" x14ac:dyDescent="0.35">
      <c r="B34" t="s">
        <v>53</v>
      </c>
      <c r="C34">
        <v>1</v>
      </c>
      <c r="J34" t="s">
        <v>55</v>
      </c>
      <c r="K34">
        <v>27</v>
      </c>
    </row>
    <row r="35" spans="2:11" x14ac:dyDescent="0.35">
      <c r="B35" t="s">
        <v>54</v>
      </c>
      <c r="C35">
        <v>2</v>
      </c>
      <c r="J35" t="s">
        <v>56</v>
      </c>
      <c r="K35">
        <v>15</v>
      </c>
    </row>
    <row r="36" spans="2:11" x14ac:dyDescent="0.35">
      <c r="B36" t="s">
        <v>55</v>
      </c>
      <c r="C36">
        <v>27</v>
      </c>
      <c r="J36" t="s">
        <v>57</v>
      </c>
      <c r="K36">
        <v>27</v>
      </c>
    </row>
    <row r="37" spans="2:11" x14ac:dyDescent="0.35">
      <c r="B37" t="s">
        <v>56</v>
      </c>
      <c r="C37">
        <v>15</v>
      </c>
      <c r="J37" t="s">
        <v>58</v>
      </c>
      <c r="K37">
        <v>3</v>
      </c>
    </row>
    <row r="38" spans="2:11" x14ac:dyDescent="0.35">
      <c r="B38" t="s">
        <v>57</v>
      </c>
      <c r="C38">
        <v>27</v>
      </c>
    </row>
    <row r="39" spans="2:11" x14ac:dyDescent="0.35">
      <c r="B39" t="s">
        <v>58</v>
      </c>
      <c r="C39">
        <v>3</v>
      </c>
    </row>
    <row r="40" spans="2:11" x14ac:dyDescent="0.35">
      <c r="B40" t="s">
        <v>20</v>
      </c>
      <c r="C40">
        <v>265</v>
      </c>
    </row>
  </sheetData>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7AB9-FD37-4087-A082-C8E27824440D}">
  <dimension ref="E2:I61"/>
  <sheetViews>
    <sheetView topLeftCell="E48" workbookViewId="0">
      <selection activeCell="E48" sqref="E48"/>
    </sheetView>
  </sheetViews>
  <sheetFormatPr defaultRowHeight="14.5" x14ac:dyDescent="0.35"/>
  <cols>
    <col min="5" max="5" width="38.1796875" bestFit="1" customWidth="1"/>
    <col min="6" max="7" width="9.26953125" bestFit="1" customWidth="1"/>
    <col min="8" max="8" width="10.7265625" bestFit="1" customWidth="1"/>
    <col min="9" max="9" width="9.26953125" bestFit="1" customWidth="1"/>
    <col min="10" max="10" width="10.7265625" bestFit="1" customWidth="1"/>
  </cols>
  <sheetData>
    <row r="2" spans="5:9" x14ac:dyDescent="0.35">
      <c r="E2" s="54" t="s">
        <v>27</v>
      </c>
      <c r="F2" t="s">
        <v>28</v>
      </c>
    </row>
    <row r="4" spans="5:9" x14ac:dyDescent="0.35">
      <c r="E4" s="54" t="s">
        <v>14</v>
      </c>
      <c r="F4" s="54" t="s">
        <v>15</v>
      </c>
    </row>
    <row r="5" spans="5:9" x14ac:dyDescent="0.35">
      <c r="E5" s="54" t="s">
        <v>32</v>
      </c>
      <c r="F5" t="s">
        <v>17</v>
      </c>
      <c r="G5" t="s">
        <v>18</v>
      </c>
      <c r="H5" t="s">
        <v>19</v>
      </c>
      <c r="I5" t="s">
        <v>20</v>
      </c>
    </row>
    <row r="6" spans="5:9" x14ac:dyDescent="0.35">
      <c r="E6" t="s">
        <v>34</v>
      </c>
      <c r="F6">
        <v>1</v>
      </c>
      <c r="G6">
        <v>1</v>
      </c>
      <c r="I6">
        <v>2</v>
      </c>
    </row>
    <row r="7" spans="5:9" x14ac:dyDescent="0.35">
      <c r="E7" t="s">
        <v>36</v>
      </c>
      <c r="F7">
        <v>4</v>
      </c>
      <c r="H7">
        <v>1</v>
      </c>
      <c r="I7">
        <v>5</v>
      </c>
    </row>
    <row r="8" spans="5:9" x14ac:dyDescent="0.35">
      <c r="E8" t="s">
        <v>38</v>
      </c>
      <c r="F8">
        <v>6</v>
      </c>
      <c r="G8">
        <v>2</v>
      </c>
      <c r="H8">
        <v>1</v>
      </c>
      <c r="I8">
        <v>9</v>
      </c>
    </row>
    <row r="9" spans="5:9" x14ac:dyDescent="0.35">
      <c r="E9" t="s">
        <v>33</v>
      </c>
      <c r="F9">
        <v>19</v>
      </c>
      <c r="G9">
        <v>4</v>
      </c>
      <c r="H9">
        <v>4</v>
      </c>
      <c r="I9">
        <v>27</v>
      </c>
    </row>
    <row r="10" spans="5:9" x14ac:dyDescent="0.35">
      <c r="E10" t="s">
        <v>35</v>
      </c>
      <c r="F10">
        <v>13</v>
      </c>
      <c r="G10">
        <v>7</v>
      </c>
      <c r="H10">
        <v>1</v>
      </c>
      <c r="I10">
        <v>21</v>
      </c>
    </row>
    <row r="11" spans="5:9" x14ac:dyDescent="0.35">
      <c r="E11" t="s">
        <v>37</v>
      </c>
      <c r="F11">
        <v>28</v>
      </c>
      <c r="G11">
        <v>5</v>
      </c>
      <c r="I11">
        <v>33</v>
      </c>
    </row>
    <row r="12" spans="5:9" x14ac:dyDescent="0.35">
      <c r="E12" t="s">
        <v>46</v>
      </c>
      <c r="G12">
        <v>2</v>
      </c>
      <c r="I12">
        <v>2</v>
      </c>
    </row>
    <row r="13" spans="5:9" x14ac:dyDescent="0.35">
      <c r="E13" t="s">
        <v>39</v>
      </c>
      <c r="F13">
        <v>4</v>
      </c>
      <c r="H13">
        <v>2</v>
      </c>
      <c r="I13">
        <v>6</v>
      </c>
    </row>
    <row r="14" spans="5:9" x14ac:dyDescent="0.35">
      <c r="E14" t="s">
        <v>30</v>
      </c>
      <c r="F14">
        <v>31</v>
      </c>
      <c r="G14">
        <v>8</v>
      </c>
      <c r="I14">
        <v>39</v>
      </c>
    </row>
    <row r="15" spans="5:9" x14ac:dyDescent="0.35">
      <c r="E15" t="s">
        <v>44</v>
      </c>
      <c r="F15">
        <v>22</v>
      </c>
      <c r="G15">
        <v>8</v>
      </c>
      <c r="H15">
        <v>3</v>
      </c>
      <c r="I15">
        <v>33</v>
      </c>
    </row>
    <row r="16" spans="5:9" x14ac:dyDescent="0.35">
      <c r="E16" t="s">
        <v>40</v>
      </c>
      <c r="F16">
        <v>17</v>
      </c>
      <c r="G16">
        <v>6</v>
      </c>
      <c r="H16">
        <v>7</v>
      </c>
      <c r="I16">
        <v>30</v>
      </c>
    </row>
    <row r="17" spans="5:9" x14ac:dyDescent="0.35">
      <c r="E17" t="s">
        <v>41</v>
      </c>
      <c r="F17">
        <v>18</v>
      </c>
      <c r="G17">
        <v>8</v>
      </c>
      <c r="H17">
        <v>1</v>
      </c>
      <c r="I17">
        <v>27</v>
      </c>
    </row>
    <row r="18" spans="5:9" x14ac:dyDescent="0.35">
      <c r="E18" t="s">
        <v>43</v>
      </c>
      <c r="F18">
        <v>24</v>
      </c>
      <c r="G18">
        <v>2</v>
      </c>
      <c r="H18">
        <v>5</v>
      </c>
      <c r="I18">
        <v>31</v>
      </c>
    </row>
    <row r="19" spans="5:9" x14ac:dyDescent="0.35">
      <c r="E19" t="s">
        <v>20</v>
      </c>
      <c r="F19">
        <v>187</v>
      </c>
      <c r="G19">
        <v>53</v>
      </c>
      <c r="H19">
        <v>25</v>
      </c>
      <c r="I19">
        <v>265</v>
      </c>
    </row>
    <row r="24" spans="5:9" x14ac:dyDescent="0.35">
      <c r="E24" s="54" t="s">
        <v>15</v>
      </c>
      <c r="F24" t="s">
        <v>29</v>
      </c>
    </row>
    <row r="26" spans="5:9" x14ac:dyDescent="0.35">
      <c r="E26" s="54" t="s">
        <v>59</v>
      </c>
      <c r="F26" s="54" t="s">
        <v>27</v>
      </c>
    </row>
    <row r="27" spans="5:9" x14ac:dyDescent="0.35">
      <c r="E27" s="54" t="s">
        <v>32</v>
      </c>
      <c r="F27" t="s">
        <v>25</v>
      </c>
      <c r="G27" t="s">
        <v>24</v>
      </c>
      <c r="H27" t="s">
        <v>20</v>
      </c>
    </row>
    <row r="28" spans="5:9" x14ac:dyDescent="0.35">
      <c r="E28" t="s">
        <v>34</v>
      </c>
      <c r="G28">
        <v>2</v>
      </c>
      <c r="H28">
        <v>2</v>
      </c>
    </row>
    <row r="29" spans="5:9" x14ac:dyDescent="0.35">
      <c r="E29" t="s">
        <v>36</v>
      </c>
      <c r="F29">
        <v>1</v>
      </c>
      <c r="G29">
        <v>4</v>
      </c>
      <c r="H29">
        <v>5</v>
      </c>
    </row>
    <row r="30" spans="5:9" x14ac:dyDescent="0.35">
      <c r="E30" t="s">
        <v>38</v>
      </c>
      <c r="F30">
        <v>6</v>
      </c>
      <c r="G30">
        <v>3</v>
      </c>
      <c r="H30">
        <v>9</v>
      </c>
    </row>
    <row r="31" spans="5:9" x14ac:dyDescent="0.35">
      <c r="E31" t="s">
        <v>33</v>
      </c>
      <c r="F31">
        <v>11</v>
      </c>
      <c r="G31">
        <v>16</v>
      </c>
      <c r="H31">
        <v>27</v>
      </c>
    </row>
    <row r="32" spans="5:9" x14ac:dyDescent="0.35">
      <c r="E32" t="s">
        <v>35</v>
      </c>
      <c r="F32">
        <v>16</v>
      </c>
      <c r="G32">
        <v>5</v>
      </c>
      <c r="H32">
        <v>21</v>
      </c>
    </row>
    <row r="33" spans="5:8" x14ac:dyDescent="0.35">
      <c r="E33" t="s">
        <v>37</v>
      </c>
      <c r="F33">
        <v>18</v>
      </c>
      <c r="G33">
        <v>15</v>
      </c>
      <c r="H33">
        <v>33</v>
      </c>
    </row>
    <row r="34" spans="5:8" x14ac:dyDescent="0.35">
      <c r="E34" t="s">
        <v>39</v>
      </c>
      <c r="F34">
        <v>3</v>
      </c>
      <c r="G34">
        <v>3</v>
      </c>
      <c r="H34">
        <v>6</v>
      </c>
    </row>
    <row r="35" spans="5:8" x14ac:dyDescent="0.35">
      <c r="E35" t="s">
        <v>30</v>
      </c>
      <c r="F35">
        <v>23</v>
      </c>
      <c r="G35">
        <v>16</v>
      </c>
      <c r="H35">
        <v>39</v>
      </c>
    </row>
    <row r="36" spans="5:8" x14ac:dyDescent="0.35">
      <c r="E36" t="s">
        <v>44</v>
      </c>
      <c r="F36">
        <v>12</v>
      </c>
      <c r="G36">
        <v>21</v>
      </c>
      <c r="H36">
        <v>33</v>
      </c>
    </row>
    <row r="37" spans="5:8" x14ac:dyDescent="0.35">
      <c r="E37" t="s">
        <v>40</v>
      </c>
      <c r="F37">
        <v>23</v>
      </c>
      <c r="G37">
        <v>7</v>
      </c>
      <c r="H37">
        <v>30</v>
      </c>
    </row>
    <row r="38" spans="5:8" x14ac:dyDescent="0.35">
      <c r="E38" t="s">
        <v>41</v>
      </c>
      <c r="F38">
        <v>11</v>
      </c>
      <c r="G38">
        <v>16</v>
      </c>
      <c r="H38">
        <v>27</v>
      </c>
    </row>
    <row r="39" spans="5:8" x14ac:dyDescent="0.35">
      <c r="E39" t="s">
        <v>43</v>
      </c>
      <c r="F39">
        <v>22</v>
      </c>
      <c r="G39">
        <v>9</v>
      </c>
      <c r="H39">
        <v>31</v>
      </c>
    </row>
    <row r="40" spans="5:8" x14ac:dyDescent="0.35">
      <c r="E40" t="s">
        <v>46</v>
      </c>
      <c r="F40">
        <v>1</v>
      </c>
      <c r="G40">
        <v>1</v>
      </c>
      <c r="H40">
        <v>2</v>
      </c>
    </row>
    <row r="41" spans="5:8" x14ac:dyDescent="0.35">
      <c r="E41" t="s">
        <v>20</v>
      </c>
      <c r="F41">
        <v>147</v>
      </c>
      <c r="G41">
        <v>118</v>
      </c>
      <c r="H41">
        <v>265</v>
      </c>
    </row>
    <row r="46" spans="5:8" x14ac:dyDescent="0.35">
      <c r="E46" s="54" t="s">
        <v>100</v>
      </c>
      <c r="F46" t="s">
        <v>149</v>
      </c>
    </row>
    <row r="48" spans="5:8" x14ac:dyDescent="0.35">
      <c r="E48" s="54" t="s">
        <v>59</v>
      </c>
      <c r="F48" s="54" t="s">
        <v>27</v>
      </c>
    </row>
    <row r="49" spans="5:8" x14ac:dyDescent="0.35">
      <c r="E49" s="54" t="s">
        <v>32</v>
      </c>
      <c r="F49" t="s">
        <v>25</v>
      </c>
      <c r="G49" t="s">
        <v>24</v>
      </c>
      <c r="H49" t="s">
        <v>20</v>
      </c>
    </row>
    <row r="50" spans="5:8" x14ac:dyDescent="0.35">
      <c r="E50" t="s">
        <v>36</v>
      </c>
      <c r="F50">
        <v>1</v>
      </c>
      <c r="G50">
        <v>2</v>
      </c>
      <c r="H50">
        <v>3</v>
      </c>
    </row>
    <row r="51" spans="5:8" x14ac:dyDescent="0.35">
      <c r="E51" t="s">
        <v>38</v>
      </c>
      <c r="F51">
        <v>2</v>
      </c>
      <c r="H51">
        <v>2</v>
      </c>
    </row>
    <row r="52" spans="5:8" x14ac:dyDescent="0.35">
      <c r="E52" t="s">
        <v>33</v>
      </c>
      <c r="F52">
        <v>2</v>
      </c>
      <c r="G52">
        <v>4</v>
      </c>
      <c r="H52">
        <v>6</v>
      </c>
    </row>
    <row r="53" spans="5:8" x14ac:dyDescent="0.35">
      <c r="E53" t="s">
        <v>35</v>
      </c>
      <c r="F53">
        <v>8</v>
      </c>
      <c r="G53">
        <v>2</v>
      </c>
      <c r="H53">
        <v>10</v>
      </c>
    </row>
    <row r="54" spans="5:8" x14ac:dyDescent="0.35">
      <c r="E54" t="s">
        <v>37</v>
      </c>
      <c r="F54">
        <v>10</v>
      </c>
      <c r="G54">
        <v>10</v>
      </c>
      <c r="H54">
        <v>20</v>
      </c>
    </row>
    <row r="55" spans="5:8" x14ac:dyDescent="0.35">
      <c r="E55" t="s">
        <v>39</v>
      </c>
      <c r="F55">
        <v>1</v>
      </c>
      <c r="G55">
        <v>2</v>
      </c>
      <c r="H55">
        <v>3</v>
      </c>
    </row>
    <row r="56" spans="5:8" x14ac:dyDescent="0.35">
      <c r="E56" t="s">
        <v>30</v>
      </c>
      <c r="F56">
        <v>5</v>
      </c>
      <c r="G56">
        <v>9</v>
      </c>
      <c r="H56">
        <v>14</v>
      </c>
    </row>
    <row r="57" spans="5:8" x14ac:dyDescent="0.35">
      <c r="E57" t="s">
        <v>44</v>
      </c>
      <c r="F57">
        <v>4</v>
      </c>
      <c r="G57">
        <v>10</v>
      </c>
      <c r="H57">
        <v>14</v>
      </c>
    </row>
    <row r="58" spans="5:8" x14ac:dyDescent="0.35">
      <c r="E58" t="s">
        <v>40</v>
      </c>
      <c r="F58">
        <v>4</v>
      </c>
      <c r="H58">
        <v>4</v>
      </c>
    </row>
    <row r="59" spans="5:8" x14ac:dyDescent="0.35">
      <c r="E59" t="s">
        <v>41</v>
      </c>
      <c r="F59">
        <v>6</v>
      </c>
      <c r="G59">
        <v>6</v>
      </c>
      <c r="H59">
        <v>12</v>
      </c>
    </row>
    <row r="60" spans="5:8" x14ac:dyDescent="0.35">
      <c r="E60" t="s">
        <v>43</v>
      </c>
      <c r="F60">
        <v>6</v>
      </c>
      <c r="G60">
        <v>4</v>
      </c>
      <c r="H60">
        <v>10</v>
      </c>
    </row>
    <row r="61" spans="5:8" x14ac:dyDescent="0.35">
      <c r="E61" t="s">
        <v>20</v>
      </c>
      <c r="F61">
        <v>49</v>
      </c>
      <c r="G61">
        <v>49</v>
      </c>
      <c r="H61">
        <v>98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Pivot Analysis</vt:lpstr>
      <vt:lpstr>Sheet2</vt:lpstr>
      <vt:lpstr>Summary of terminations</vt:lpstr>
      <vt:lpstr>Sheet4</vt:lpstr>
      <vt:lpstr>Fellows</vt:lpstr>
      <vt:lpstr>Terminations</vt:lpstr>
      <vt:lpstr>Sheet1</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2020-03-27T09:58:40Z</dcterms:created>
  <dcterms:modified xsi:type="dcterms:W3CDTF">2025-08-22T11:22:13Z</dcterms:modified>
  <cp:category/>
  <cp:contentStatus/>
</cp:coreProperties>
</file>