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tables/table1.xml" ContentType="application/vnd.openxmlformats-officedocument.spreadsheetml.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Ex1.xml" ContentType="application/vnd.ms-office.chartex+xml"/>
  <Override PartName="/xl/charts/style12.xml" ContentType="application/vnd.ms-office.chartstyle+xml"/>
  <Override PartName="/xl/charts/colors12.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107" documentId="13_ncr:1_{AD5CE7A2-556B-4869-97EC-B00212219F41}" xr6:coauthVersionLast="47" xr6:coauthVersionMax="47" xr10:uidLastSave="{5DE789CA-800B-4140-BCAB-115781061A8D}"/>
  <bookViews>
    <workbookView xWindow="-110" yWindow="-110" windowWidth="19420" windowHeight="10300" activeTab="4" xr2:uid="{00000000-000D-0000-FFFF-FFFF00000000}"/>
  </bookViews>
  <sheets>
    <sheet name="Dashboard" sheetId="16" r:id="rId1"/>
    <sheet name="Pivot Analysis" sheetId="4" r:id="rId2"/>
    <sheet name="Sheet2" sheetId="21" state="hidden" r:id="rId3"/>
    <sheet name="Summary of terminations" sheetId="20" r:id="rId4"/>
    <sheet name="Fellows" sheetId="1" r:id="rId5"/>
    <sheet name="Terminations" sheetId="19" r:id="rId6"/>
    <sheet name="Sheet1" sheetId="17" r:id="rId7"/>
    <sheet name="Sheet3" sheetId="22" r:id="rId8"/>
  </sheets>
  <definedNames>
    <definedName name="_xlnm._FilterDatabase" localSheetId="4" hidden="1">Fellows!$A$1:$XCB$269</definedName>
    <definedName name="_xlchart.v5.0" hidden="1">Sheet1!$J$27</definedName>
    <definedName name="_xlchart.v5.1" hidden="1">Sheet1!$J$28:$J$37</definedName>
    <definedName name="_xlchart.v5.2" hidden="1">Sheet1!$K$27</definedName>
    <definedName name="_xlchart.v5.3" hidden="1">Sheet1!$K$28:$K$37</definedName>
  </definedNames>
  <calcPr calcId="191028"/>
  <pivotCaches>
    <pivotCache cacheId="20" r:id="rId9"/>
    <pivotCache cacheId="35"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N228" i="1" l="1"/>
  <c r="BM228" i="1"/>
  <c r="BN233" i="1" l="1"/>
  <c r="BN175" i="1"/>
  <c r="BN148" i="1"/>
  <c r="BM148" i="1"/>
  <c r="BM175" i="1"/>
  <c r="BM233" i="1" l="1"/>
  <c r="BM245" i="1"/>
  <c r="BM206" i="1"/>
  <c r="BN206" i="1"/>
  <c r="BN211" i="1"/>
  <c r="BM211" i="1"/>
  <c r="BM246" i="1"/>
  <c r="BN191" i="1"/>
  <c r="BM191" i="1"/>
  <c r="BM132" i="1"/>
  <c r="BN132" i="1"/>
  <c r="BM183" i="1"/>
  <c r="BN183" i="1"/>
  <c r="BM165" i="1"/>
  <c r="BN165" i="1"/>
  <c r="BN127" i="1"/>
  <c r="BM127" i="1"/>
  <c r="BM247" i="1"/>
  <c r="BN247" i="1"/>
  <c r="BN236" i="1"/>
  <c r="BN239" i="1"/>
  <c r="BM239" i="1"/>
  <c r="BN225" i="1"/>
  <c r="BN243" i="1"/>
  <c r="BM243" i="1"/>
  <c r="BN238" i="1"/>
  <c r="BN230" i="1"/>
  <c r="BN234" i="1"/>
  <c r="BN231" i="1"/>
  <c r="BN221" i="1"/>
  <c r="BN220" i="1"/>
  <c r="BN218" i="1"/>
  <c r="BN216" i="1"/>
  <c r="BN215" i="1"/>
  <c r="BN213" i="1"/>
  <c r="BN212" i="1"/>
  <c r="BN210" i="1"/>
  <c r="BN208" i="1"/>
  <c r="BN205" i="1"/>
  <c r="BN203" i="1"/>
  <c r="BN202" i="1"/>
  <c r="BN201" i="1"/>
  <c r="BN195" i="1"/>
  <c r="BN193" i="1"/>
  <c r="BN190" i="1"/>
  <c r="BN189" i="1"/>
  <c r="BN188" i="1"/>
  <c r="BN187" i="1"/>
  <c r="BN184" i="1"/>
  <c r="BN182" i="1"/>
  <c r="BN181" i="1"/>
  <c r="BN179" i="1"/>
  <c r="BN178" i="1"/>
  <c r="BN176" i="1"/>
  <c r="BN173" i="1"/>
  <c r="BN172" i="1"/>
  <c r="BN171" i="1"/>
  <c r="BN170" i="1"/>
  <c r="BN169" i="1"/>
  <c r="BN168" i="1"/>
  <c r="BN167" i="1"/>
  <c r="BN166" i="1"/>
  <c r="BN164" i="1"/>
  <c r="BN163" i="1"/>
  <c r="BN162" i="1"/>
  <c r="BN160" i="1"/>
  <c r="BN159" i="1"/>
  <c r="BN158" i="1"/>
  <c r="BN156" i="1"/>
  <c r="BN155" i="1"/>
  <c r="BN154" i="1"/>
  <c r="BN153" i="1"/>
  <c r="BN152" i="1"/>
  <c r="BN151" i="1"/>
  <c r="BN150" i="1"/>
  <c r="BN149" i="1"/>
  <c r="BN146" i="1"/>
  <c r="BN145" i="1"/>
  <c r="BN144" i="1"/>
  <c r="BN143" i="1"/>
  <c r="BN142" i="1"/>
  <c r="BN141" i="1"/>
  <c r="BN140" i="1"/>
  <c r="BN139" i="1"/>
  <c r="BN138" i="1"/>
  <c r="BN137" i="1"/>
  <c r="BN136" i="1"/>
  <c r="BN135" i="1"/>
  <c r="BN134" i="1"/>
  <c r="BN133" i="1"/>
  <c r="BN131" i="1"/>
  <c r="BN130" i="1"/>
  <c r="BN129" i="1"/>
  <c r="BN128" i="1"/>
  <c r="BN126" i="1"/>
  <c r="BN124" i="1"/>
  <c r="BN123" i="1"/>
  <c r="BN118" i="1"/>
  <c r="BN116" i="1"/>
  <c r="BN115" i="1"/>
  <c r="BN114" i="1"/>
  <c r="BN113" i="1"/>
  <c r="BN112" i="1"/>
  <c r="BN111" i="1"/>
  <c r="BN110" i="1"/>
  <c r="BN108" i="1"/>
  <c r="BN107" i="1"/>
  <c r="BN106" i="1"/>
  <c r="BN105" i="1"/>
  <c r="BN103" i="1"/>
  <c r="BN102" i="1"/>
  <c r="BN101" i="1"/>
  <c r="BN100" i="1"/>
  <c r="BN99" i="1"/>
  <c r="BN98" i="1"/>
  <c r="BN97" i="1"/>
  <c r="BN96" i="1"/>
  <c r="BN95" i="1"/>
  <c r="BN94" i="1"/>
  <c r="BN93" i="1"/>
  <c r="BN92" i="1"/>
  <c r="BN91" i="1"/>
  <c r="BN90" i="1"/>
  <c r="BN89" i="1"/>
  <c r="BN87" i="1"/>
  <c r="BN85" i="1"/>
  <c r="BN84" i="1"/>
  <c r="BN83" i="1"/>
  <c r="BN82" i="1"/>
  <c r="BN81" i="1"/>
  <c r="BN80" i="1"/>
  <c r="BN79" i="1"/>
  <c r="BN78" i="1"/>
  <c r="BN77" i="1"/>
  <c r="BN76" i="1"/>
  <c r="BN75" i="1"/>
  <c r="BN74" i="1"/>
  <c r="BN73" i="1"/>
  <c r="BN72" i="1"/>
  <c r="BN71" i="1"/>
  <c r="BN68" i="1"/>
  <c r="BN66" i="1"/>
  <c r="BN65" i="1"/>
  <c r="BN64" i="1"/>
  <c r="BN62" i="1"/>
  <c r="BN61" i="1"/>
  <c r="BN60" i="1"/>
  <c r="BN59" i="1"/>
  <c r="BN58" i="1"/>
  <c r="BN56" i="1"/>
  <c r="BN54" i="1"/>
  <c r="BN53" i="1"/>
  <c r="BN52" i="1"/>
  <c r="BN51" i="1"/>
  <c r="BN50" i="1"/>
  <c r="BN49" i="1"/>
  <c r="BN48" i="1"/>
  <c r="BN47" i="1"/>
  <c r="BN43" i="1"/>
  <c r="BN42" i="1"/>
  <c r="BN40" i="1"/>
  <c r="BN39" i="1"/>
  <c r="BN38" i="1"/>
  <c r="BN37" i="1"/>
  <c r="BN36" i="1"/>
  <c r="BN35" i="1"/>
  <c r="BN33" i="1"/>
  <c r="BN32" i="1"/>
  <c r="BN31" i="1"/>
  <c r="BN30" i="1"/>
  <c r="BN29" i="1"/>
  <c r="BN28" i="1"/>
  <c r="BN27" i="1"/>
  <c r="BN21" i="1"/>
  <c r="BN20" i="1"/>
  <c r="BN19" i="1"/>
  <c r="BN18" i="1"/>
  <c r="BN17" i="1"/>
  <c r="BN16" i="1"/>
  <c r="BN15" i="1"/>
  <c r="BN14" i="1"/>
  <c r="BN13" i="1"/>
  <c r="BN12" i="1"/>
  <c r="BN11" i="1"/>
  <c r="BN10" i="1"/>
  <c r="BN9" i="1"/>
  <c r="BN8" i="1"/>
  <c r="BN7" i="1"/>
  <c r="BN6" i="1"/>
  <c r="BN5" i="1"/>
  <c r="BN4" i="1"/>
  <c r="BN3" i="1"/>
  <c r="BN2" i="1"/>
  <c r="O40" i="4"/>
  <c r="O39" i="4"/>
  <c r="BM225" i="1"/>
  <c r="BM195" i="1"/>
  <c r="BM27" i="1"/>
  <c r="BM146" i="1"/>
  <c r="BM216" i="1"/>
  <c r="AH77" i="1"/>
  <c r="BM212" i="1"/>
  <c r="BM178" i="1"/>
  <c r="BM221" i="1"/>
  <c r="BM215" i="1"/>
  <c r="BM201" i="1"/>
  <c r="BM144" i="1"/>
  <c r="BM118" i="1"/>
  <c r="G50" i="16"/>
  <c r="G44" i="16"/>
  <c r="G47" i="16"/>
  <c r="G45" i="16"/>
  <c r="G46" i="16"/>
  <c r="G49" i="16"/>
  <c r="G51" i="16"/>
  <c r="G43" i="16"/>
  <c r="G48" i="16"/>
  <c r="G52" i="16"/>
  <c r="T5" i="16" l="1"/>
  <c r="T4" i="16"/>
  <c r="T13" i="16"/>
  <c r="T6" i="16"/>
  <c r="BN252" i="1"/>
  <c r="BM236" i="1"/>
  <c r="BM218" i="1"/>
  <c r="BM205" i="1" l="1"/>
  <c r="BM155" i="1" l="1"/>
  <c r="BM234" i="1" l="1"/>
  <c r="BM202" i="1" l="1"/>
  <c r="BM163" i="1"/>
  <c r="BM210" i="1"/>
  <c r="BM238" i="1" l="1"/>
  <c r="BM230" i="1" l="1"/>
  <c r="BM79" i="1" l="1"/>
  <c r="BM208" i="1" l="1"/>
  <c r="BM166" i="1" l="1"/>
  <c r="BM179" i="1"/>
  <c r="BM220" i="1" l="1"/>
  <c r="BM193" i="1"/>
  <c r="BM184" i="1"/>
  <c r="BM182" i="1"/>
  <c r="BM176" i="1"/>
  <c r="BM169" i="1"/>
  <c r="BM164" i="1"/>
  <c r="BM154" i="1"/>
  <c r="BM133" i="1"/>
  <c r="BM130" i="1"/>
  <c r="BM128" i="1"/>
  <c r="BM110" i="1"/>
  <c r="BM80" i="1"/>
  <c r="C33" i="21" l="1"/>
  <c r="BM231" i="1" l="1"/>
  <c r="BM203" i="1"/>
  <c r="BM190" i="1"/>
  <c r="BM189" i="1"/>
  <c r="BM188" i="1"/>
  <c r="BM187" i="1"/>
  <c r="BM181" i="1"/>
  <c r="BM173" i="1"/>
  <c r="BM172" i="1"/>
  <c r="BM171" i="1"/>
  <c r="BM170" i="1"/>
  <c r="BM168" i="1"/>
  <c r="BM167" i="1"/>
  <c r="BM160" i="1"/>
  <c r="BM159" i="1"/>
  <c r="BM158" i="1"/>
  <c r="BM156" i="1"/>
  <c r="BM153" i="1"/>
  <c r="BM151" i="1"/>
  <c r="BM150" i="1"/>
  <c r="BM149" i="1"/>
  <c r="BM145" i="1"/>
  <c r="BM143" i="1"/>
  <c r="BM142" i="1"/>
  <c r="BM141" i="1"/>
  <c r="BM140" i="1"/>
  <c r="BM139" i="1"/>
  <c r="BM138" i="1"/>
  <c r="BM137" i="1"/>
  <c r="BM136" i="1"/>
  <c r="BM135" i="1"/>
  <c r="BM134" i="1"/>
  <c r="BM131" i="1"/>
  <c r="BM129" i="1"/>
  <c r="BM126" i="1"/>
  <c r="BM124" i="1"/>
  <c r="BM123" i="1"/>
  <c r="BM116" i="1"/>
  <c r="BM115" i="1"/>
  <c r="BM114" i="1"/>
  <c r="BM113" i="1"/>
  <c r="BM112" i="1"/>
  <c r="BM111" i="1"/>
  <c r="BM108" i="1"/>
  <c r="BM107" i="1"/>
  <c r="BM106" i="1"/>
  <c r="BM105" i="1"/>
  <c r="BM103" i="1"/>
  <c r="BM102" i="1"/>
  <c r="BM101" i="1"/>
  <c r="BM100" i="1"/>
  <c r="BM99" i="1"/>
  <c r="BM98" i="1"/>
  <c r="BM97" i="1"/>
  <c r="BM96" i="1"/>
  <c r="BM95" i="1"/>
  <c r="BM94" i="1"/>
  <c r="BM93" i="1"/>
  <c r="BM92" i="1"/>
  <c r="BM91" i="1"/>
  <c r="BM90" i="1"/>
  <c r="BM89" i="1"/>
  <c r="BM87" i="1"/>
  <c r="BM85" i="1"/>
  <c r="BM84" i="1"/>
  <c r="BM83" i="1"/>
  <c r="BM82" i="1"/>
  <c r="BM81" i="1"/>
  <c r="BM78" i="1"/>
  <c r="BM77" i="1"/>
  <c r="BM76" i="1"/>
  <c r="BM75" i="1"/>
  <c r="BM74" i="1"/>
  <c r="BM73" i="1"/>
  <c r="BM72" i="1"/>
  <c r="BM71" i="1"/>
  <c r="BM68" i="1"/>
  <c r="BM66" i="1"/>
  <c r="BM65" i="1"/>
  <c r="BM64" i="1"/>
  <c r="BM62" i="1"/>
  <c r="BM61" i="1"/>
  <c r="BM60" i="1"/>
  <c r="BM59" i="1"/>
  <c r="BM58" i="1"/>
  <c r="BM56" i="1"/>
  <c r="BM54" i="1"/>
  <c r="BM53" i="1"/>
  <c r="BM52" i="1"/>
  <c r="BM51" i="1"/>
  <c r="BM50" i="1"/>
  <c r="BM49" i="1"/>
  <c r="BM48" i="1"/>
  <c r="BM47" i="1"/>
  <c r="BM39" i="1"/>
  <c r="BM43" i="1"/>
  <c r="BM42" i="1"/>
  <c r="BM40" i="1"/>
  <c r="BM38" i="1"/>
  <c r="BM37" i="1"/>
  <c r="BM36" i="1"/>
  <c r="BM35" i="1"/>
  <c r="BM33" i="1"/>
  <c r="BM32" i="1"/>
  <c r="BM31" i="1"/>
  <c r="BM30" i="1"/>
  <c r="BM29" i="1"/>
  <c r="BM28" i="1"/>
  <c r="BM21" i="1"/>
  <c r="BM20" i="1"/>
  <c r="BM19" i="1"/>
  <c r="BM18" i="1"/>
  <c r="BM17" i="1"/>
  <c r="BM16" i="1"/>
  <c r="BM15" i="1"/>
  <c r="BM14" i="1"/>
  <c r="BM13" i="1"/>
  <c r="BM12" i="1"/>
  <c r="BM11" i="1"/>
  <c r="BM10" i="1"/>
  <c r="BM9" i="1"/>
  <c r="BM8" i="1"/>
  <c r="BM7" i="1"/>
  <c r="BM6" i="1"/>
  <c r="BM5" i="1"/>
  <c r="BM4" i="1"/>
  <c r="BM3" i="1"/>
  <c r="BM2" i="1"/>
  <c r="AH244" i="1" l="1"/>
  <c r="AH230" i="1"/>
  <c r="AH231" i="1"/>
  <c r="AH232" i="1"/>
  <c r="AH245" i="1"/>
  <c r="AH234" i="1"/>
  <c r="AH246" i="1"/>
  <c r="AH236" i="1"/>
  <c r="AH247" i="1"/>
  <c r="AH238" i="1"/>
  <c r="AH228" i="1"/>
  <c r="AH229" i="1"/>
  <c r="AH248" i="1"/>
  <c r="AH233" i="1"/>
  <c r="AH235" i="1"/>
  <c r="AH237" i="1"/>
  <c r="AH239" i="1"/>
  <c r="AH240" i="1"/>
  <c r="AH241" i="1"/>
  <c r="AH249" i="1"/>
  <c r="AH242" i="1"/>
  <c r="AH243" i="1"/>
  <c r="AH227" i="1"/>
  <c r="AH226" i="1"/>
  <c r="AH225" i="1"/>
  <c r="T12" i="16" l="1"/>
  <c r="T9" i="16"/>
  <c r="T7" i="16"/>
  <c r="T11" i="16"/>
  <c r="T8" i="16"/>
  <c r="T10" i="16"/>
  <c r="T2" i="16"/>
  <c r="AH224" i="1"/>
  <c r="AH223" i="1"/>
  <c r="AH222" i="1"/>
  <c r="AH221" i="1"/>
  <c r="AH220" i="1"/>
  <c r="AH219" i="1"/>
  <c r="AH218" i="1"/>
  <c r="AH217" i="1"/>
  <c r="AH216" i="1"/>
  <c r="AH215" i="1"/>
  <c r="AH214" i="1"/>
  <c r="AH213" i="1"/>
  <c r="AH212" i="1"/>
  <c r="AH211" i="1"/>
  <c r="AH210" i="1"/>
  <c r="AH209" i="1"/>
  <c r="AH208" i="1"/>
  <c r="AH207" i="1"/>
  <c r="AH206" i="1"/>
  <c r="AH205" i="1"/>
  <c r="AH204" i="1"/>
  <c r="AH203" i="1"/>
  <c r="AH202" i="1"/>
  <c r="AH201" i="1"/>
  <c r="AH200" i="1"/>
  <c r="AH199" i="1"/>
  <c r="AH198" i="1"/>
  <c r="AH197" i="1"/>
  <c r="AH196" i="1"/>
  <c r="AH195" i="1"/>
  <c r="AH194" i="1"/>
  <c r="AH193" i="1"/>
  <c r="AH192" i="1"/>
  <c r="AH191" i="1"/>
  <c r="AH190" i="1"/>
  <c r="AH189" i="1"/>
  <c r="AH188" i="1"/>
  <c r="AH187" i="1"/>
  <c r="AH186" i="1"/>
  <c r="AH185" i="1"/>
  <c r="AH184" i="1"/>
  <c r="AH183" i="1"/>
  <c r="AH182" i="1"/>
  <c r="AH181" i="1"/>
  <c r="AH180" i="1"/>
  <c r="AH179" i="1"/>
  <c r="AH178" i="1"/>
  <c r="AH177" i="1"/>
  <c r="AH176" i="1"/>
  <c r="AH175" i="1"/>
  <c r="AH174" i="1"/>
  <c r="AH173" i="1"/>
  <c r="AH172" i="1"/>
  <c r="AH171" i="1"/>
  <c r="AH170" i="1"/>
  <c r="AH169" i="1"/>
  <c r="AH168" i="1"/>
  <c r="AH167" i="1"/>
  <c r="AH166" i="1"/>
  <c r="AH165" i="1"/>
  <c r="AH164" i="1"/>
  <c r="AH163" i="1"/>
  <c r="AH162" i="1"/>
  <c r="AH161" i="1"/>
  <c r="AH160" i="1"/>
  <c r="AH159" i="1"/>
  <c r="AH158" i="1"/>
  <c r="AH157" i="1"/>
  <c r="AH156" i="1"/>
  <c r="AH155" i="1"/>
  <c r="AH154" i="1"/>
  <c r="AH153" i="1"/>
  <c r="AH152" i="1"/>
  <c r="AH151" i="1"/>
  <c r="AH150" i="1"/>
  <c r="AH149" i="1"/>
  <c r="AH148" i="1"/>
  <c r="AH147" i="1"/>
  <c r="AH146" i="1"/>
  <c r="AH145" i="1"/>
  <c r="AH144" i="1"/>
  <c r="AH143" i="1"/>
  <c r="AH142" i="1"/>
  <c r="AH141" i="1"/>
  <c r="AH140" i="1"/>
  <c r="AH139" i="1"/>
  <c r="AH138" i="1"/>
  <c r="AH137" i="1"/>
  <c r="AH136" i="1"/>
  <c r="AH135" i="1"/>
  <c r="AH134" i="1"/>
  <c r="AH133" i="1"/>
  <c r="AH132" i="1"/>
  <c r="AH131" i="1"/>
  <c r="AH130" i="1"/>
  <c r="AH129" i="1"/>
  <c r="AH128" i="1"/>
  <c r="AH127" i="1"/>
  <c r="AH126" i="1"/>
  <c r="AH125" i="1"/>
  <c r="AH124" i="1"/>
  <c r="AH123" i="1"/>
  <c r="AH122" i="1"/>
  <c r="AH121" i="1"/>
  <c r="AH120" i="1"/>
  <c r="AH119" i="1"/>
  <c r="AH118" i="1"/>
  <c r="AH117" i="1"/>
  <c r="AH116" i="1"/>
  <c r="AH115" i="1"/>
  <c r="AH114" i="1"/>
  <c r="AH113" i="1"/>
  <c r="AH112" i="1"/>
  <c r="AH111" i="1"/>
  <c r="AH110" i="1"/>
  <c r="AH109" i="1"/>
  <c r="AH108" i="1"/>
  <c r="AH107" i="1"/>
  <c r="AH106" i="1"/>
  <c r="AH105" i="1"/>
  <c r="AH104" i="1"/>
  <c r="AH103" i="1"/>
  <c r="AH102" i="1"/>
  <c r="AH101" i="1"/>
  <c r="AH100" i="1"/>
  <c r="AH99" i="1"/>
  <c r="AH98" i="1"/>
  <c r="AH97" i="1"/>
  <c r="AH96" i="1"/>
  <c r="AH95" i="1"/>
  <c r="AH94" i="1"/>
  <c r="AH93" i="1"/>
  <c r="AH92" i="1"/>
  <c r="AH91" i="1"/>
  <c r="AH90" i="1"/>
  <c r="AH89" i="1"/>
  <c r="AH88" i="1"/>
  <c r="AH87" i="1"/>
  <c r="AH86" i="1"/>
  <c r="AH85" i="1"/>
  <c r="AH84" i="1"/>
  <c r="AH83" i="1"/>
  <c r="AH82" i="1"/>
  <c r="AH81" i="1"/>
  <c r="AH80" i="1"/>
  <c r="AH79" i="1"/>
  <c r="AH78" i="1"/>
  <c r="AH76" i="1"/>
  <c r="AH75" i="1"/>
  <c r="AH74" i="1"/>
  <c r="AH73" i="1"/>
  <c r="AH72" i="1"/>
  <c r="AH71" i="1"/>
  <c r="AH70" i="1"/>
  <c r="AH69" i="1"/>
  <c r="AH68" i="1"/>
  <c r="AH67" i="1"/>
  <c r="AH66" i="1"/>
  <c r="AH65" i="1"/>
  <c r="AH64" i="1"/>
  <c r="AH63" i="1"/>
  <c r="AH62" i="1"/>
  <c r="AH61" i="1"/>
  <c r="AH60" i="1"/>
  <c r="AH59" i="1"/>
  <c r="AH58" i="1"/>
  <c r="AH57" i="1"/>
  <c r="AH56" i="1"/>
  <c r="AH55" i="1"/>
  <c r="AH54" i="1"/>
  <c r="AH53" i="1"/>
  <c r="AH52" i="1"/>
  <c r="AH51" i="1"/>
  <c r="AH50" i="1"/>
  <c r="AH49" i="1"/>
  <c r="AH48" i="1"/>
  <c r="AH47" i="1"/>
  <c r="AH46" i="1"/>
  <c r="AH45" i="1"/>
  <c r="AH44" i="1"/>
  <c r="AH43" i="1"/>
  <c r="AH42" i="1"/>
  <c r="AH41" i="1"/>
  <c r="AH40" i="1"/>
  <c r="AH39" i="1"/>
  <c r="AH38" i="1"/>
  <c r="AH37" i="1"/>
  <c r="AH36" i="1"/>
  <c r="AH35" i="1"/>
  <c r="AH34" i="1"/>
  <c r="AH33" i="1"/>
  <c r="AH32" i="1"/>
  <c r="AH31" i="1"/>
  <c r="AH30" i="1"/>
  <c r="AH29" i="1"/>
  <c r="AH28" i="1"/>
  <c r="AH27" i="1"/>
  <c r="AH26" i="1"/>
  <c r="AH25" i="1"/>
  <c r="AH24" i="1"/>
  <c r="AH23" i="1"/>
  <c r="AH21" i="1"/>
  <c r="AH20" i="1"/>
  <c r="AH19" i="1"/>
  <c r="AH18" i="1"/>
  <c r="AH17" i="1"/>
  <c r="AH16" i="1"/>
  <c r="AH15" i="1"/>
  <c r="AH14" i="1"/>
  <c r="AH13" i="1"/>
  <c r="AH12" i="1"/>
  <c r="AH11" i="1"/>
  <c r="AH10" i="1"/>
  <c r="AH9" i="1"/>
  <c r="AH8" i="1"/>
  <c r="AH7" i="1"/>
  <c r="AH6" i="1"/>
  <c r="AH5" i="1"/>
  <c r="AH4" i="1"/>
  <c r="AH3" i="1"/>
  <c r="AH2" i="1"/>
</calcChain>
</file>

<file path=xl/sharedStrings.xml><?xml version="1.0" encoding="utf-8"?>
<sst xmlns="http://schemas.openxmlformats.org/spreadsheetml/2006/main" count="10219" uniqueCount="3856">
  <si>
    <t>Overall retention rate</t>
  </si>
  <si>
    <t>Retention rate</t>
  </si>
  <si>
    <t>%</t>
  </si>
  <si>
    <t>Cohort 1</t>
  </si>
  <si>
    <t>Cohort 2</t>
  </si>
  <si>
    <t>Cohort 3</t>
  </si>
  <si>
    <t>Cohort 4</t>
  </si>
  <si>
    <t>Cohort 5</t>
  </si>
  <si>
    <t>Cohort 6</t>
  </si>
  <si>
    <t>Cohort 7</t>
  </si>
  <si>
    <t>Cohort 8</t>
  </si>
  <si>
    <t>Cohort 9</t>
  </si>
  <si>
    <t>Cohort 10</t>
  </si>
  <si>
    <t>Distribution active fellows by Cohort</t>
  </si>
  <si>
    <t>Count of Unique ID</t>
  </si>
  <si>
    <t>Current PhD Status ( Completed/Defended/In Progress)</t>
  </si>
  <si>
    <t>Cohort</t>
  </si>
  <si>
    <t>Completed</t>
  </si>
  <si>
    <t>In progress</t>
  </si>
  <si>
    <t>Terminated</t>
  </si>
  <si>
    <t>Grand Total</t>
  </si>
  <si>
    <t>-</t>
  </si>
  <si>
    <t>Active fellows by institution of registration</t>
  </si>
  <si>
    <t>Active fellows by institution of employment</t>
  </si>
  <si>
    <t>Male</t>
  </si>
  <si>
    <t>Female</t>
  </si>
  <si>
    <t>Total</t>
  </si>
  <si>
    <t>Gender</t>
  </si>
  <si>
    <t>(All)</t>
  </si>
  <si>
    <t>(Multiple Items)</t>
  </si>
  <si>
    <t>University of Ibadan</t>
  </si>
  <si>
    <t>Institution of registration</t>
  </si>
  <si>
    <t>Institution of employment at registration</t>
  </si>
  <si>
    <t>Makerere University</t>
  </si>
  <si>
    <t>AGINCOURT</t>
  </si>
  <si>
    <t>Moi University</t>
  </si>
  <si>
    <t>APHRC</t>
  </si>
  <si>
    <t>Obafemi Awolowo University</t>
  </si>
  <si>
    <t>Ifakara Health Institute</t>
  </si>
  <si>
    <t>University of Dar es Salaam</t>
  </si>
  <si>
    <t>University of Nairobi</t>
  </si>
  <si>
    <t>University of Rwanda</t>
  </si>
  <si>
    <t>University of the Malawi</t>
  </si>
  <si>
    <t>University of the Witwatersrand</t>
  </si>
  <si>
    <t>University of Malawi</t>
  </si>
  <si>
    <t>(blank)</t>
  </si>
  <si>
    <t>Somali National University</t>
  </si>
  <si>
    <t>Retention Rate</t>
  </si>
  <si>
    <t>Nationality</t>
  </si>
  <si>
    <t>Kenya</t>
  </si>
  <si>
    <t>Malawi</t>
  </si>
  <si>
    <t>Nigeria</t>
  </si>
  <si>
    <t>Rwanda</t>
  </si>
  <si>
    <t>Senegal</t>
  </si>
  <si>
    <t>Somalia</t>
  </si>
  <si>
    <t>South Africa</t>
  </si>
  <si>
    <t>Tanzania</t>
  </si>
  <si>
    <t>Uganda</t>
  </si>
  <si>
    <t>Zimbabwe</t>
  </si>
  <si>
    <t>Count of S.No.</t>
  </si>
  <si>
    <t>Column Labels</t>
  </si>
  <si>
    <t>Row Labels</t>
  </si>
  <si>
    <t>Didn’t take up</t>
  </si>
  <si>
    <t>S.No.</t>
  </si>
  <si>
    <t>Unique ID</t>
  </si>
  <si>
    <t>First Name</t>
  </si>
  <si>
    <t>Middle Name</t>
  </si>
  <si>
    <t>Surname</t>
  </si>
  <si>
    <t>Discipline</t>
  </si>
  <si>
    <t>Department</t>
  </si>
  <si>
    <t>Registered at Home</t>
  </si>
  <si>
    <t>PhD Student Number at Host Institution</t>
  </si>
  <si>
    <t>Marital Status at enrolment</t>
  </si>
  <si>
    <t>Current Marital Status</t>
  </si>
  <si>
    <t>Marital Status at Completion</t>
  </si>
  <si>
    <t>Email</t>
  </si>
  <si>
    <t>Alternative e-mail</t>
  </si>
  <si>
    <t>Phone</t>
  </si>
  <si>
    <t>Masters Degree</t>
  </si>
  <si>
    <t>DOB</t>
  </si>
  <si>
    <t>Proposed Research Title</t>
  </si>
  <si>
    <t>Type of study</t>
  </si>
  <si>
    <t>Laboratory work?</t>
  </si>
  <si>
    <t>Type of data</t>
  </si>
  <si>
    <t>Ranking</t>
  </si>
  <si>
    <t>Date of PhD registration</t>
  </si>
  <si>
    <t>Year of admission into CARTA</t>
  </si>
  <si>
    <t>1st Supervisors</t>
  </si>
  <si>
    <t>2nd Supervisor</t>
  </si>
  <si>
    <t>3rd Supervisor</t>
  </si>
  <si>
    <t>Number of supervisors</t>
  </si>
  <si>
    <t>Institution for 1st Supervisor</t>
  </si>
  <si>
    <t>Institution for 2nd Supervisor</t>
  </si>
  <si>
    <t>Institution for 3rd Supervisor</t>
  </si>
  <si>
    <t>1st Supervisors workshop Attendance</t>
  </si>
  <si>
    <t>2nd Supervisors workshop Attendance</t>
  </si>
  <si>
    <t>3rd Supervisors workshop Attendance</t>
  </si>
  <si>
    <t>Type of employment</t>
  </si>
  <si>
    <t>Position at Enrollment</t>
  </si>
  <si>
    <t xml:space="preserve">Current Position </t>
  </si>
  <si>
    <t>Promotion event</t>
  </si>
  <si>
    <t>Other responsibilities</t>
  </si>
  <si>
    <t>Current Institution (Year of change in ())</t>
  </si>
  <si>
    <t>ORCID</t>
  </si>
  <si>
    <t>Suspensions</t>
  </si>
  <si>
    <t>Month/ Year JAS1</t>
  </si>
  <si>
    <t>Month/ Year JAS2</t>
  </si>
  <si>
    <t>Attended JAS 2 on time</t>
  </si>
  <si>
    <t>Date of protocol submission to PG</t>
  </si>
  <si>
    <t>Date of protocol submission to IRB</t>
  </si>
  <si>
    <t>Date of Ethics approval</t>
  </si>
  <si>
    <t>Approcved research topic</t>
  </si>
  <si>
    <t>Month/ Year JAS3</t>
  </si>
  <si>
    <t>Attended JAS 3 on time</t>
  </si>
  <si>
    <t>Month/ Year JAS4</t>
  </si>
  <si>
    <t>Attended JAS 4 on time</t>
  </si>
  <si>
    <t>Date of submission of dissertation for examination</t>
  </si>
  <si>
    <t>Date of defense</t>
  </si>
  <si>
    <t>Date of submission of corrections</t>
  </si>
  <si>
    <t>Date of completion(Defended/Graduated)</t>
  </si>
  <si>
    <t xml:space="preserve">Time to completion since enrolling CARTA (Months) </t>
  </si>
  <si>
    <t xml:space="preserve">Time to completion since PhD registration (Months) </t>
  </si>
  <si>
    <t>Thesis title</t>
  </si>
  <si>
    <t>No of Publications at Enrollment</t>
  </si>
  <si>
    <t xml:space="preserve">No of Publications During PhD </t>
  </si>
  <si>
    <t>No of Publications after PhD</t>
  </si>
  <si>
    <t>1st Author PhD  Publications</t>
  </si>
  <si>
    <t>Last Author PhD Publications</t>
  </si>
  <si>
    <t>1st Author Graduate  Publications</t>
  </si>
  <si>
    <t>Last Author  Graduate Publications</t>
  </si>
  <si>
    <t>Baby Minder (Event, Year)</t>
  </si>
  <si>
    <t>Taken on leave of absence (Yes/No)</t>
  </si>
  <si>
    <t>Reason for taking leave of absence</t>
  </si>
  <si>
    <t>Leave start Date</t>
  </si>
  <si>
    <t>Leave end Date</t>
  </si>
  <si>
    <t>Time taken on leave (months)</t>
  </si>
  <si>
    <t>Teacher Replacement</t>
  </si>
  <si>
    <t>Teacher replacement start Date</t>
  </si>
  <si>
    <t>Teacher replacement end Date</t>
  </si>
  <si>
    <t>No. of Children at Entry in CARTA</t>
  </si>
  <si>
    <t>No. of children at graduation</t>
  </si>
  <si>
    <t>No of Publications for Graduation</t>
  </si>
  <si>
    <t>Fellow Funder</t>
  </si>
  <si>
    <t>C1/001</t>
  </si>
  <si>
    <t>Babatunde</t>
  </si>
  <si>
    <t>Olubayo</t>
  </si>
  <si>
    <t>Adedokun</t>
  </si>
  <si>
    <t>Epidemiology &amp; Medical Biostatistics</t>
  </si>
  <si>
    <t>Epidemiology and Medical Statistics</t>
  </si>
  <si>
    <t>Yes</t>
  </si>
  <si>
    <t>Married</t>
  </si>
  <si>
    <t>badedokun@cartafrica.org</t>
  </si>
  <si>
    <t>tukankar@yahoo.co.uk</t>
  </si>
  <si>
    <t>M.Sc Epidemiology &amp; Medical Statistics</t>
  </si>
  <si>
    <t>Joint modelling of CD4 counts and time to loss to follow up among HIV patients attending antiretroviral clinics in Nigeria</t>
  </si>
  <si>
    <t>Clinical research</t>
  </si>
  <si>
    <t>yes</t>
  </si>
  <si>
    <t>Primary</t>
  </si>
  <si>
    <t>Prof Afolabi Bamgboye</t>
  </si>
  <si>
    <t>Prof. Olusola Ayeni</t>
  </si>
  <si>
    <t>Home</t>
  </si>
  <si>
    <t>Host</t>
  </si>
  <si>
    <t>No</t>
  </si>
  <si>
    <t>Academic</t>
  </si>
  <si>
    <t xml:space="preserve">Lecturer </t>
  </si>
  <si>
    <t>UNIVERSITY OF CHICAGO, UNITED STATES</t>
  </si>
  <si>
    <t>0000-0002-6893-6468</t>
  </si>
  <si>
    <t>NF</t>
  </si>
  <si>
    <t>C1/002</t>
  </si>
  <si>
    <t>Celine</t>
  </si>
  <si>
    <t>Niwemahoro</t>
  </si>
  <si>
    <t>Demography &amp; Population Studies</t>
  </si>
  <si>
    <t>Applied Statistics</t>
  </si>
  <si>
    <t>cniwemahoro@cartafrica.org</t>
  </si>
  <si>
    <t>ncmahoro2000@yahoo.fr</t>
  </si>
  <si>
    <t>+250788350522/254723489604</t>
  </si>
  <si>
    <t>Masters in Demography and Population Studies (online)</t>
  </si>
  <si>
    <t>Premarital Fertility and Use Of Health Care: Effect On HIV And Prevention Mother-To-Child Transmission (PMTCT) In Rwanda</t>
  </si>
  <si>
    <t>Field</t>
  </si>
  <si>
    <t>Dr. Julius Kivelia</t>
  </si>
  <si>
    <t>Assistant Lecturer</t>
  </si>
  <si>
    <t>Researcher</t>
  </si>
  <si>
    <t>SCUB - CONSULTANCY FIRM NAIROBI</t>
  </si>
  <si>
    <t>0000-0003-2008-3061</t>
  </si>
  <si>
    <t>Premarital pregnancies and experiences in antenatal care health seeking behavior in Huye District, Rwanda</t>
  </si>
  <si>
    <t>C1/003</t>
  </si>
  <si>
    <t>Caroline</t>
  </si>
  <si>
    <t>Sultan</t>
  </si>
  <si>
    <t>Sambai</t>
  </si>
  <si>
    <t>Literature</t>
  </si>
  <si>
    <t>LITERATURE THEATRE AND FILM STUDIES</t>
  </si>
  <si>
    <t>SASS/DPHIL/LIT/07/11</t>
  </si>
  <si>
    <t/>
  </si>
  <si>
    <t>csambai@cartafrica.org</t>
  </si>
  <si>
    <t>carolsambai11@gmail.com</t>
  </si>
  <si>
    <t>+254722433561</t>
  </si>
  <si>
    <t>MA in Africa Literature</t>
  </si>
  <si>
    <t>Television Drama as in Kenya and the Framing of Issues of HIV/AIDS and sexuality</t>
  </si>
  <si>
    <t>Prof Christopher Joseph Odhiambo</t>
  </si>
  <si>
    <t>Prof. Peter Tirop Simatei</t>
  </si>
  <si>
    <t>Caroline Kabiru</t>
  </si>
  <si>
    <t>Other</t>
  </si>
  <si>
    <t>Lecturer</t>
  </si>
  <si>
    <t>MOI UNIVERSITY</t>
  </si>
  <si>
    <t>0000-0002-5122-3621</t>
  </si>
  <si>
    <t>JAS 2, 2011</t>
  </si>
  <si>
    <t>C1/004</t>
  </si>
  <si>
    <t>Dieudonne</t>
  </si>
  <si>
    <t>Uwizeye</t>
  </si>
  <si>
    <t>Sustainable Development</t>
  </si>
  <si>
    <t>duwizeye@cartafrica.org</t>
  </si>
  <si>
    <t>dr.uwizeye@gmail.com</t>
  </si>
  <si>
    <t>(+250) 0788 457 397</t>
  </si>
  <si>
    <t>MA English and MA in Development Studies</t>
  </si>
  <si>
    <t>Review Of Environmental And Population Health Challenges In The Rwandan Towns And Innovative Mitigation Strategies For Improved And Sustainble life</t>
  </si>
  <si>
    <t>Dr. Sokoni Cosmas Hassan</t>
  </si>
  <si>
    <t>Associate Professor</t>
  </si>
  <si>
    <t>Head of Department
 Deputy Team Leader of a Research Subprogram in Peace, Conflict and Security Studies at the Center for Conflict Management, University of Rwanda.</t>
  </si>
  <si>
    <t>UNIVERSITY OF RWANDA</t>
  </si>
  <si>
    <t>0000-0002-9733-8969</t>
  </si>
  <si>
    <t>C1/005</t>
  </si>
  <si>
    <t>Wells</t>
  </si>
  <si>
    <t>Utembe</t>
  </si>
  <si>
    <t>Environmental Sciences</t>
  </si>
  <si>
    <t>Physics and Biochemical Sciences</t>
  </si>
  <si>
    <t>wutembe@cartafrica.org</t>
  </si>
  <si>
    <t>wutembe@poly.ac.mw</t>
  </si>
  <si>
    <t>Msc Environemntal (online)</t>
  </si>
  <si>
    <t>Assessment of occurrence, profile, distribution and exposure to polycyclic aromatic hydrocarbons (PAHs) in Malawi</t>
  </si>
  <si>
    <t>Prof Mary Gulumian</t>
  </si>
  <si>
    <t>Dr. Louisa Alfazema</t>
  </si>
  <si>
    <t xml:space="preserve">Senior Medical Epidemiologist 
</t>
  </si>
  <si>
    <t>NATIONAL INSTITUTE FOR OCCUPATIONAL HEALTH, SOUTH AFRICA (2012)</t>
  </si>
  <si>
    <t>0000-0001-6547-7692</t>
  </si>
  <si>
    <t>C1/006</t>
  </si>
  <si>
    <t>Victoria</t>
  </si>
  <si>
    <t>Mathew</t>
  </si>
  <si>
    <t>Mwakalinga Chuma</t>
  </si>
  <si>
    <t>Biomedical and environmental sciences</t>
  </si>
  <si>
    <t>married</t>
  </si>
  <si>
    <t>vmwakalinga@cartafrica.org</t>
  </si>
  <si>
    <t xml:space="preserve">vmwakalinga@ihi.or.tz </t>
  </si>
  <si>
    <t>+255 738 357315; +255 767 366 539</t>
  </si>
  <si>
    <t>Msc Urban Planing and Management</t>
  </si>
  <si>
    <t>Integrated geographical tools can enable targeted urban planning interventions to control malaria and lymphatic filariasis</t>
  </si>
  <si>
    <t>Dr. Maureen Coetzee</t>
  </si>
  <si>
    <t>Dr. Gerry Killeen</t>
  </si>
  <si>
    <t>Dr. Stefan Dongus</t>
  </si>
  <si>
    <t>Assistant lecturer</t>
  </si>
  <si>
    <t>Senior Lecturer</t>
  </si>
  <si>
    <t>ARTHI UNIVERSITY</t>
  </si>
  <si>
    <t>JAS 1, 2011</t>
  </si>
  <si>
    <t>C1/007</t>
  </si>
  <si>
    <t>Esnat</t>
  </si>
  <si>
    <t>Dorothy</t>
  </si>
  <si>
    <t>Chirwa</t>
  </si>
  <si>
    <t>Mathematical Sciences</t>
  </si>
  <si>
    <t>DPHRU Wits</t>
  </si>
  <si>
    <t>echirwa@cartafrica.org</t>
  </si>
  <si>
    <t>echirwa@chanco.unima.mw
 edkwalira@yahoo.com,</t>
  </si>
  <si>
    <t>Masters in Biometry (online)</t>
  </si>
  <si>
    <t>Modelling longitudinal child growth within the Birth to Twenty (Soweto) and Lungwena (Mangochi, Malawi) cohorts</t>
  </si>
  <si>
    <t>Prof Shane Norris</t>
  </si>
  <si>
    <t>Dr. Paula Griffiths</t>
  </si>
  <si>
    <t>Assoc Prof. Ken Maleta</t>
  </si>
  <si>
    <t>Senior Biostatistician</t>
  </si>
  <si>
    <t xml:space="preserve">SOUTH AFRICA MEDICAL RESEARCH COUNCIL </t>
  </si>
  <si>
    <t>0000-0003-0471-4978</t>
  </si>
  <si>
    <t>C1/008</t>
  </si>
  <si>
    <t>Taofeek</t>
  </si>
  <si>
    <t>Oluwole</t>
  </si>
  <si>
    <t>Awotidebe</t>
  </si>
  <si>
    <t>Exercise Physiology</t>
  </si>
  <si>
    <t>Human Kinetics and Health Education</t>
  </si>
  <si>
    <t>tawotidebe@cartafrica.org</t>
  </si>
  <si>
    <t>tidebet@yahoo.com</t>
  </si>
  <si>
    <t>+2348037196021</t>
  </si>
  <si>
    <t>M.SC Physiotherapy</t>
  </si>
  <si>
    <t>Cardiovascular Risk Profile And Physical Activity Level of Residents of a Semi – Urban Community  In Nigeria</t>
  </si>
  <si>
    <t>Professor Babalola Joseph Folorunso</t>
  </si>
  <si>
    <t>Professor Lateef Babatunde Salako</t>
  </si>
  <si>
    <t xml:space="preserve">Other </t>
  </si>
  <si>
    <t xml:space="preserve">Lecturer II </t>
  </si>
  <si>
    <t>Vice Dean of the  Faculty of Basic Medical Sciences, College of Health Sciences</t>
  </si>
  <si>
    <t>OBAFEMI AWOLOWO UNIVERSITY</t>
  </si>
  <si>
    <t>0000-0002-8583-9467</t>
  </si>
  <si>
    <t>C1/009</t>
  </si>
  <si>
    <t>Fresier</t>
  </si>
  <si>
    <t>Maseko</t>
  </si>
  <si>
    <t>Community Health</t>
  </si>
  <si>
    <t>Department of Community Health</t>
  </si>
  <si>
    <t>fmaseko@cartafrica.org</t>
  </si>
  <si>
    <t xml:space="preserve">fcmaseko@yahoo.com
 fmaseko@medcol.mw </t>
  </si>
  <si>
    <t>Master of Public Health(online)</t>
  </si>
  <si>
    <t>Maximizing utilization of cervical cancer prevention services in South East Health Zone of Malawi. What would it take?</t>
  </si>
  <si>
    <t>Dr. Maureen Leah Chirwa</t>
  </si>
  <si>
    <t>Dr. Adamson Muula</t>
  </si>
  <si>
    <t>UNIVERSITY OF MALAWI</t>
  </si>
  <si>
    <t>0000-0002-0996-4207</t>
  </si>
  <si>
    <t>C1/010</t>
  </si>
  <si>
    <t>François</t>
  </si>
  <si>
    <t>Niragire</t>
  </si>
  <si>
    <t>Statistics</t>
  </si>
  <si>
    <t>fniragire@cartafrica.org</t>
  </si>
  <si>
    <t xml:space="preserve"> fniragire@ur.ac.rw; fniragiree@gmail.com; fniragire@gmail.com</t>
  </si>
  <si>
    <t>+250 78 8273787/+250787427688</t>
  </si>
  <si>
    <t>MSc. In Social Statistics</t>
  </si>
  <si>
    <t>Spatial modeling of the relationship between HIV prevalence and socioeconomic determinants of child mortality in Rwanda.</t>
  </si>
  <si>
    <t>Secondary</t>
  </si>
  <si>
    <t>Dr. Thomas N. O. Achia</t>
  </si>
  <si>
    <t>Dr. Lyambabaje Alexandre</t>
  </si>
  <si>
    <t>Joseph Ntaganira</t>
  </si>
  <si>
    <t xml:space="preserve">Professor </t>
  </si>
  <si>
    <t>Director of Teaching and Learning,
Director of Research and Innovation at he College of Business and Economics (2022)</t>
  </si>
  <si>
    <t>0000-0003-0473-387</t>
  </si>
  <si>
    <t>Spatial modelling of the relationship between HIV prevalence and determinants of child
mortality in Rwanda</t>
  </si>
  <si>
    <t>C1/011</t>
  </si>
  <si>
    <t>Joshua</t>
  </si>
  <si>
    <t>Odunayo</t>
  </si>
  <si>
    <t>Akinyemi</t>
  </si>
  <si>
    <t>Epidemiology &amp; Medical Statistics</t>
  </si>
  <si>
    <t>Single</t>
  </si>
  <si>
    <t>jakinyemi@cartafrica.org</t>
  </si>
  <si>
    <t>odunjoshua@yahoo.com
 joakinyemi@com.ui.edu.ng</t>
  </si>
  <si>
    <t>+234-8077677427</t>
  </si>
  <si>
    <t>MSc (Medical Statistics)</t>
  </si>
  <si>
    <t>Levels, Trends and Differentials of Infant and Child Mortality in Nigeria: 1990 - 2008</t>
  </si>
  <si>
    <t>UNIVERSITY OF IBADAN</t>
  </si>
  <si>
    <t>0000-0002-0675-2110</t>
  </si>
  <si>
    <t>Levels, Trends and Differentials in Under-five Mortality in 
Nigeria (1990-2008)</t>
  </si>
  <si>
    <t>C1/012</t>
  </si>
  <si>
    <t>Mphatso</t>
  </si>
  <si>
    <t>Steve Wilbes</t>
  </si>
  <si>
    <t>Kamndaya</t>
  </si>
  <si>
    <t>Mathematics and Statistics</t>
  </si>
  <si>
    <t>mkamndaya@cartafrica.org</t>
  </si>
  <si>
    <t>kamndayam@yahoo.com</t>
  </si>
  <si>
    <t>+265999851477</t>
  </si>
  <si>
    <t>MSc Mathematical Statistics</t>
  </si>
  <si>
    <t xml:space="preserve">Modeling indoor air pollution to improve health delivery systems and public health in Malawi </t>
  </si>
  <si>
    <t>Lawrence N.M. Kazembe</t>
  </si>
  <si>
    <t>Dr. Liz Thomas</t>
  </si>
  <si>
    <t xml:space="preserve">Associate Professor </t>
  </si>
  <si>
    <t>0000-0002-7597-3339</t>
  </si>
  <si>
    <t>Multilevel analysis of determinants of HIV- related sexual risks-taking and decision making among youths in urban informal settlements in Malawi and South Africa</t>
  </si>
  <si>
    <t>C1/013</t>
  </si>
  <si>
    <t>Esther</t>
  </si>
  <si>
    <t>Clyde</t>
  </si>
  <si>
    <t>Nabakwe</t>
  </si>
  <si>
    <t>Pediatrics &amp; Child health</t>
  </si>
  <si>
    <t>nabakwe@cartafrica.org</t>
  </si>
  <si>
    <t>echirwa@chanco.unima.mw
edkwalira@yahoo.com</t>
  </si>
  <si>
    <t>M.Med Paediatrics</t>
  </si>
  <si>
    <t>Socio-cultural and economic determinants of HIV mothers' knowledge, attitude and practise of current WHO infant feeding policy and the impact on infants' outcome</t>
  </si>
  <si>
    <t>Prof Joshua Akong’a</t>
  </si>
  <si>
    <t>Dr. Grace Ettyang</t>
  </si>
  <si>
    <t>0000-0002-0401-3373</t>
  </si>
  <si>
    <t>Sex and young people in urban slums: Exploring the material
deprivation and sexual risk nexus in
Malawi and South Africa</t>
  </si>
  <si>
    <t>C1/014</t>
  </si>
  <si>
    <t>Nicole</t>
  </si>
  <si>
    <t>De Wet</t>
  </si>
  <si>
    <t>Demography</t>
  </si>
  <si>
    <t>Demography and Population Studies</t>
  </si>
  <si>
    <t>0211542Y</t>
  </si>
  <si>
    <t>ndewet@cartafrica.org</t>
  </si>
  <si>
    <t>nicole.dewet@wits.ac.za
Nic_dewet@yahoo.com</t>
  </si>
  <si>
    <t>Master of Arts Demography and Population Studies</t>
  </si>
  <si>
    <t>Domestic Violence and child health outcomes: An investigation into the relationship between frequency of abuse and negative child health outcomes in two African countries.</t>
  </si>
  <si>
    <t>Prof Clifford Odimegwu</t>
  </si>
  <si>
    <t>Tutor</t>
  </si>
  <si>
    <t>Assistant Dean for Postgraduate Studies, Faculty of Humanities</t>
  </si>
  <si>
    <t>UNIVERSITY OF THE WITWATERSRAND</t>
  </si>
  <si>
    <t>0000-0001-5750-2851</t>
  </si>
  <si>
    <t>C1/015</t>
  </si>
  <si>
    <t>Kennedy</t>
  </si>
  <si>
    <t>S.Naviava</t>
  </si>
  <si>
    <t>Otwombe</t>
  </si>
  <si>
    <t> Epidemiology &amp; Medical Biostatistics</t>
  </si>
  <si>
    <t>Perinatal HIV Research Unit, Dept. Data and Statistics</t>
  </si>
  <si>
    <t>otwombek@phru.co.za</t>
  </si>
  <si>
    <t>M.Sc Mathematical statistics</t>
  </si>
  <si>
    <t>Use of frailty modeling with arbitrary censoring in determining predictors of mortality for a Clinical researchized HIV positive population in South Africa</t>
  </si>
  <si>
    <t>Dr. Tobias Chirwa</t>
  </si>
  <si>
    <t>Dr. Guy de Bruyn</t>
  </si>
  <si>
    <t>Senior Statistician</t>
  </si>
  <si>
    <t>0000-0002-7433-4383</t>
  </si>
  <si>
    <t>C1/016</t>
  </si>
  <si>
    <t>Peter</t>
  </si>
  <si>
    <t>Suriwakenda</t>
  </si>
  <si>
    <t>Nyasulu</t>
  </si>
  <si>
    <t>Division of Epidemiology &amp; Medical Biostatistics</t>
  </si>
  <si>
    <t>pnyasulu@cartafrica.org</t>
  </si>
  <si>
    <t>Peter.Nyasulu@wits.ac.za</t>
  </si>
  <si>
    <t>M.Sc (Medicine)</t>
  </si>
  <si>
    <t>Surveillance of antimicrobial susceptibility patterns among pathogens isolated in public sector Clinical researchs associated with academic institutions, South Africa during a 5 year period 2005-2009</t>
  </si>
  <si>
    <t>Clinical research - Retrospective</t>
  </si>
  <si>
    <t>Prof Jill Murray</t>
  </si>
  <si>
    <t>Prof. Hendrik J. Koornhof</t>
  </si>
  <si>
    <t>Dr. Olga Perovic</t>
  </si>
  <si>
    <t>STELLENBOSCH UNIVERSITY</t>
  </si>
  <si>
    <t>0000-0003-2757-0663</t>
  </si>
  <si>
    <t>C1/017</t>
  </si>
  <si>
    <t>Rose</t>
  </si>
  <si>
    <t>Okoyo</t>
  </si>
  <si>
    <t>Opiyo</t>
  </si>
  <si>
    <t>Nutrition</t>
  </si>
  <si>
    <t>Food Science, Nutrition and Technology</t>
  </si>
  <si>
    <t>A80/82301/2011</t>
  </si>
  <si>
    <t>ropiyo@cartafrica.org</t>
  </si>
  <si>
    <t>roseopiyo@uonbi.ac.ke
 roseopiyo04@yahoo.co.uk</t>
  </si>
  <si>
    <t>+254 722473122</t>
  </si>
  <si>
    <t>Msc Applied Human Nutrition</t>
  </si>
  <si>
    <t>Effect of Omega-3 Fatty Acids (Fish Oil) Supplementation along with Diet on Depression and Nutrition Status of HIV-Seropositive and HIV-Seronegative Pregnant Mothers among Low-income Urban Population in Nairobi</t>
  </si>
  <si>
    <t>Clinical research - RCT</t>
  </si>
  <si>
    <t>Prof. Wambui Kogi-Makau</t>
  </si>
  <si>
    <t>Prof. Koigi R. Kamau</t>
  </si>
  <si>
    <t>Dr. Anne Obondo</t>
  </si>
  <si>
    <t xml:space="preserve"> Lecturer</t>
  </si>
  <si>
    <t>Member of  College of Health Sciences, University of Nairobi Committee on Guidelines for PhD Equivalent Qualifications for Clinicians.</t>
  </si>
  <si>
    <t>UNIVERSITY OF NAIROBI</t>
  </si>
  <si>
    <t>0000-0003-1885-9991</t>
  </si>
  <si>
    <t>Effect of fish oil Omega- 3 fatty acids on reduction of depressive symptoms among HIV - seropositive pregnant women</t>
  </si>
  <si>
    <t>C1/018</t>
  </si>
  <si>
    <t>Sunday</t>
  </si>
  <si>
    <t>Adepoju</t>
  </si>
  <si>
    <t>Adedini</t>
  </si>
  <si>
    <t>sadedini@cartafrica.org</t>
  </si>
  <si>
    <t>sunday.adedini@gmail.com
adedinisunday@yahoo.com</t>
  </si>
  <si>
    <t>+234-803 397 7498</t>
  </si>
  <si>
    <t xml:space="preserve">M.Sc Demography and Social Statistics </t>
  </si>
  <si>
    <t>Multilevel Analysis of Determinants of Infant and Child Mortality in West Africa</t>
  </si>
  <si>
    <t>Dr. Samson Bamiwuye</t>
  </si>
  <si>
    <t>Head Demographer; Head of Demography and Social Statistics (2021)</t>
  </si>
  <si>
    <t>FEDERAL UNIVERSITY, OYE-EKITI (2020)</t>
  </si>
  <si>
    <t>0000-0003-0378-1941</t>
  </si>
  <si>
    <t>C1/019</t>
  </si>
  <si>
    <t>Sulaimon</t>
  </si>
  <si>
    <t>Taiwo</t>
  </si>
  <si>
    <t>Demography and Social Statistics</t>
  </si>
  <si>
    <t>sadedokun@cartafrica.org</t>
  </si>
  <si>
    <t>adedokunsulait@gmail.com</t>
  </si>
  <si>
    <t>+2348051398276</t>
  </si>
  <si>
    <t>Maternal and Socio-demographic Correlates of Under-five Mortality in Yobe State, Nigeria</t>
  </si>
  <si>
    <t>Ogunjuyigbe Peter Olasupo</t>
  </si>
  <si>
    <t>Lecturer II</t>
  </si>
  <si>
    <t>0000-0003-0021-8045</t>
  </si>
  <si>
    <t>Comparative analysis of the factors accounting for under-five mortality differentials in North East and South West of Nigeria</t>
  </si>
  <si>
    <t>C1/020</t>
  </si>
  <si>
    <t>Atolagbe</t>
  </si>
  <si>
    <t>Afolabi</t>
  </si>
  <si>
    <t>0607789e</t>
  </si>
  <si>
    <t>safolabi@cartafrica.org</t>
  </si>
  <si>
    <t>afolaborn@gmail.com</t>
  </si>
  <si>
    <t>+2771718311</t>
  </si>
  <si>
    <t>MA in Demography and Population studies</t>
  </si>
  <si>
    <t>License to move: a longitudinal study of migration and its relation to HIV and TB in high mortality post-apartheid South Africa.</t>
  </si>
  <si>
    <t>Dr. Mark Collinson</t>
  </si>
  <si>
    <t>Prof. Philippe Bocquier</t>
  </si>
  <si>
    <t>Lead Data Scientist</t>
  </si>
  <si>
    <t>0000-0001-9382-6386</t>
  </si>
  <si>
    <t>Deceased 15/02/2021</t>
  </si>
  <si>
    <t>C1/021</t>
  </si>
  <si>
    <t xml:space="preserve">Kanyiva </t>
  </si>
  <si>
    <t>Muindi</t>
  </si>
  <si>
    <t>C1/022</t>
  </si>
  <si>
    <t>Theresa</t>
  </si>
  <si>
    <t>Njeri</t>
  </si>
  <si>
    <t>Kinyari</t>
  </si>
  <si>
    <t>C1/023</t>
  </si>
  <si>
    <t xml:space="preserve">Peter </t>
  </si>
  <si>
    <t xml:space="preserve">Mwamba </t>
  </si>
  <si>
    <t>Maturi</t>
  </si>
  <si>
    <t>C1/024</t>
  </si>
  <si>
    <t>Jaclkline</t>
  </si>
  <si>
    <t>Halima</t>
  </si>
  <si>
    <t>Mgumia</t>
  </si>
  <si>
    <t>C1/025</t>
  </si>
  <si>
    <t xml:space="preserve">Joseph </t>
  </si>
  <si>
    <t>Matovu</t>
  </si>
  <si>
    <t>C2/001</t>
  </si>
  <si>
    <t>Adebolajo</t>
  </si>
  <si>
    <t>Adeyemo</t>
  </si>
  <si>
    <t>Epidemiology</t>
  </si>
  <si>
    <t>aadeyemo@cartafrica.org</t>
  </si>
  <si>
    <t>adebolajo@hotmail.com</t>
  </si>
  <si>
    <t>M.Sc Immunology</t>
  </si>
  <si>
    <t>Genetic epidemiology in Nigeria</t>
  </si>
  <si>
    <t>Prof. Odunayo Moronfoluwa Oluwatosin</t>
  </si>
  <si>
    <t>Prof. Omotade Olayemi Olufemi-Julius</t>
  </si>
  <si>
    <t>0000-0002-7486-5758</t>
  </si>
  <si>
    <t>C2/002</t>
  </si>
  <si>
    <t>Alinane Linda</t>
  </si>
  <si>
    <t>Nyondo-Mipando</t>
  </si>
  <si>
    <t>Health Systems and Policy</t>
  </si>
  <si>
    <t>alinda@cartafrica.org</t>
  </si>
  <si>
    <t>lindaalinane@gmail.com</t>
  </si>
  <si>
    <t>+265 999 44 1212</t>
  </si>
  <si>
    <t>Master of Nursing (Community Health) Online</t>
  </si>
  <si>
    <t>The feasibility of male involvement in Prevention of Mother to Child Transmission of HIV services in Malawi.</t>
  </si>
  <si>
    <t>Dr. Angela Chimwaza</t>
  </si>
  <si>
    <t>Project Coordinator</t>
  </si>
  <si>
    <t>Deputy Dean, SPH and coordinator of Postgraduate Programs, School of Governance</t>
  </si>
  <si>
    <t xml:space="preserve">
UNIVERSITY OF LIVERPOOL, DEPARTMENT OF WOMEN'S AND CHILDREN'S HEALTH (2022)</t>
  </si>
  <si>
    <t> 0000-0002-3572-3810</t>
  </si>
  <si>
    <t>FF</t>
  </si>
  <si>
    <t>C2/003</t>
  </si>
  <si>
    <t>Austin</t>
  </si>
  <si>
    <t>Henderson</t>
  </si>
  <si>
    <t>Mtethiwa</t>
  </si>
  <si>
    <t>amtethiwa@cartafrica.org</t>
  </si>
  <si>
    <t>+265888316331</t>
  </si>
  <si>
    <t>M. Sc Limnology &amp; Wetland Ecosystems</t>
  </si>
  <si>
    <t>Contribution of domestic waste water treatment plants to proliferation of schistosomiasis and pollution of aquatic resources and ability herbaceous plants for waste water treatment</t>
  </si>
  <si>
    <t>Wilson Mandala</t>
  </si>
  <si>
    <t>Dr. Lucy Namkinga</t>
  </si>
  <si>
    <t>0000-0003-0793-5186</t>
  </si>
  <si>
    <t>CARNEGIE 2</t>
  </si>
  <si>
    <t>C2/004</t>
  </si>
  <si>
    <t>Diana</t>
  </si>
  <si>
    <t>Menya</t>
  </si>
  <si>
    <t>Medical Epidemiology</t>
  </si>
  <si>
    <t>Library</t>
  </si>
  <si>
    <t>dmenya@cartafrica.org</t>
  </si>
  <si>
    <t>dianamenya@gmail.com</t>
  </si>
  <si>
    <t>+254 720352579/+254 733777500</t>
  </si>
  <si>
    <t>MSc. Clinical Epidemiology</t>
  </si>
  <si>
    <t>unkown</t>
  </si>
  <si>
    <t>Prof. Odipo Osano</t>
  </si>
  <si>
    <t>Prof Rafael Carel</t>
  </si>
  <si>
    <t>000 0000337081871</t>
  </si>
  <si>
    <t>Behavioral, Nutritional and Environmental Factors
associated with Esophageal Cancer in western Kenya</t>
  </si>
  <si>
    <t>C2/005</t>
  </si>
  <si>
    <t>Evaline</t>
  </si>
  <si>
    <t>Mcharo</t>
  </si>
  <si>
    <t>Geography</t>
  </si>
  <si>
    <t>emcharo@cartafrica.org</t>
  </si>
  <si>
    <t>mcharoevaline@gmail.com;
evalinemcharo@yahoo.co.uk</t>
  </si>
  <si>
    <t>MA in demography (online)</t>
  </si>
  <si>
    <t>Socioeconomic determinants of unsafe abortion and its implication to women in Tanzania.</t>
  </si>
  <si>
    <t>Dr. Lawrence Ikamari</t>
  </si>
  <si>
    <t>Dr. Alfred Agwanda Otieno</t>
  </si>
  <si>
    <t>UNIVERSITY OF DAR ES SALAAM</t>
  </si>
  <si>
    <t>WT</t>
  </si>
  <si>
    <t>C2/006</t>
  </si>
  <si>
    <t>Stephen</t>
  </si>
  <si>
    <t>Ojiambo</t>
  </si>
  <si>
    <t>Wandera</t>
  </si>
  <si>
    <t>Department of Population Studies</t>
  </si>
  <si>
    <t>swandera@cartafrica.org</t>
  </si>
  <si>
    <t>swandera@gmail.com</t>
  </si>
  <si>
    <t>+256774976879</t>
  </si>
  <si>
    <t>M.Sc Population &amp; Reproductive Health</t>
  </si>
  <si>
    <t>Intergenerational Support and Health of the Ageing Population In Rural Uganda</t>
  </si>
  <si>
    <t>Dr. James Ntozi</t>
  </si>
  <si>
    <t>Dr. Betty Kwagala</t>
  </si>
  <si>
    <t>Head of Department</t>
  </si>
  <si>
    <t>MAKERERE UNIVERISTY</t>
  </si>
  <si>
    <t>0000-0002-5617-0274</t>
  </si>
  <si>
    <t>Disaparities in health and access to healthcare among older persons in Uganda</t>
  </si>
  <si>
    <t>C2/007</t>
  </si>
  <si>
    <t>Adeniyi</t>
  </si>
  <si>
    <t>Francis</t>
  </si>
  <si>
    <t>Fagbamigbe</t>
  </si>
  <si>
    <t>BIOSTATISTICS</t>
  </si>
  <si>
    <t>EPIDEMIOLOGY AND MEDICAL STATISTICS</t>
  </si>
  <si>
    <t>fadeniyi@cartafrica.org</t>
  </si>
  <si>
    <t>franstel74@yahoo.com</t>
  </si>
  <si>
    <t>+2348061348165</t>
  </si>
  <si>
    <t>Masters in medical statistics</t>
  </si>
  <si>
    <t>Modeling association between bivariate censored outcomes: a case study of bipolar disorder</t>
  </si>
  <si>
    <t>Prof. Elijah Afolabi Bamgboye</t>
  </si>
  <si>
    <t>0000-0001-9184-8258</t>
  </si>
  <si>
    <t>MAC</t>
  </si>
  <si>
    <t>C2/008</t>
  </si>
  <si>
    <t>Tumwine</t>
  </si>
  <si>
    <t>Gabriel</t>
  </si>
  <si>
    <t>gtumwine@cartafrica.org</t>
  </si>
  <si>
    <t xml:space="preserve">gtumwine@vetmed.mak.ac.ug; tumwinegabriel@gmail.com 
</t>
  </si>
  <si>
    <t>+256782194819</t>
  </si>
  <si>
    <t>M.Sc Molecular Biology</t>
  </si>
  <si>
    <t>Malaria and filariasis co-infection during pregnancy in high malaria transmission areas of Uganda: Impacts on pregnancy outcomes, immune response and antifolates effects</t>
  </si>
  <si>
    <t>Dr. Enock Matovu</t>
  </si>
  <si>
    <t>Dr. Jean Langhorne</t>
  </si>
  <si>
    <t>Teaching Assistant</t>
  </si>
  <si>
    <t>MAKERERE UNIVERSITY</t>
  </si>
  <si>
    <t>0000-0003-3338-5333</t>
  </si>
  <si>
    <t>C2/009</t>
  </si>
  <si>
    <t>Herbert</t>
  </si>
  <si>
    <t>Hudson</t>
  </si>
  <si>
    <t>Longwe</t>
  </si>
  <si>
    <t>hlongwe@cartafrica.org</t>
  </si>
  <si>
    <t>Herbert.longwe@gmail.com,  hlongwe@medcol.mw </t>
  </si>
  <si>
    <t>Master of Philosophy (Tropical Medicine).</t>
  </si>
  <si>
    <t xml:space="preserve">Investigating the effect of daily cotrimoxazole prophylaxis on the acquisition of malaria specific immunity in HIV exposed children and HIV infected children </t>
  </si>
  <si>
    <t>Dr. Wilson Mandala</t>
  </si>
  <si>
    <t>Dr. Adam Cunningham</t>
  </si>
  <si>
    <t>Cal MacLennan</t>
  </si>
  <si>
    <t>Research Scientist</t>
  </si>
  <si>
    <t>Deputy Director Laboratory Support, ICAP at Columbia University</t>
  </si>
  <si>
    <t>COLUMBIA UNIVERSITY, SOUTH AFRICA</t>
  </si>
  <si>
    <t>0000-0002-2496-896X</t>
  </si>
  <si>
    <t>Efect of daily contrimoxazole prophylaxis on naturally acquired plasmodium falciparum -Specific Immune Responses in HIV - exposed uninfected Malawian Children</t>
  </si>
  <si>
    <t>C2/010</t>
  </si>
  <si>
    <t>Joseph</t>
  </si>
  <si>
    <t>Maurice</t>
  </si>
  <si>
    <t>Mutisya</t>
  </si>
  <si>
    <t>Public Health</t>
  </si>
  <si>
    <t>Education Research Program</t>
  </si>
  <si>
    <t>jmutisya@cartafrica.org</t>
  </si>
  <si>
    <t xml:space="preserve">mmutisya@aphrc.org
mmutisya@ymail.com </t>
  </si>
  <si>
    <t>+25421987850</t>
  </si>
  <si>
    <t>MSC (Population Based Epidemiology)</t>
  </si>
  <si>
    <t>Knowledge, Attitude and Beliefs on Stigma and Discrimination among people living with HIV &amp; AIDS in Kenya: Individual and Community Level Effects</t>
  </si>
  <si>
    <t>Dr. Moses Ngware</t>
  </si>
  <si>
    <t>Dr. Caroline Kabiru</t>
  </si>
  <si>
    <t>Dr. Kandala Ngianga</t>
  </si>
  <si>
    <t>Data Analyst</t>
  </si>
  <si>
    <t xml:space="preserve">Director Research at Zizi Afrique
</t>
  </si>
  <si>
    <t>ZIZI AFRIQUE FOUNDATION, KENYA (2022)</t>
  </si>
  <si>
    <t>0000-0001-5981-6344</t>
  </si>
  <si>
    <t>Household food security, child Nutrition, and education: A longitudinal Analysis in Two urban informal Settlements in Kenya</t>
  </si>
  <si>
    <t>C2/011</t>
  </si>
  <si>
    <t>Njuguna</t>
  </si>
  <si>
    <t>John</t>
  </si>
  <si>
    <t>Njenga</t>
  </si>
  <si>
    <t>Demography &amp; Social statistics</t>
  </si>
  <si>
    <t>Population Studies and Research Institute (PSRI</t>
  </si>
  <si>
    <t>jnjega@cartafrica.org</t>
  </si>
  <si>
    <t>+254721473921</t>
  </si>
  <si>
    <t>Determinants of Active Life Expectancy among Adult HIV/AIDS Patients in Kenya</t>
  </si>
  <si>
    <t>Dr. Murungaru Kimani</t>
  </si>
  <si>
    <t>0000-0001-7130-1626</t>
  </si>
  <si>
    <t>C2/012</t>
  </si>
  <si>
    <t>Mary</t>
  </si>
  <si>
    <t>Oluwafunke</t>
  </si>
  <si>
    <t>Obiyan</t>
  </si>
  <si>
    <t>mobiyan@cartafrica.org</t>
  </si>
  <si>
    <t>maryobiyan@gmail.com</t>
  </si>
  <si>
    <t>+2348038161303</t>
  </si>
  <si>
    <t>Wealth Quintile and Fertility Differentials among Households in Nigeria</t>
  </si>
  <si>
    <t>Prof. Peter O. Ogunjuyigbe</t>
  </si>
  <si>
    <t>Ambrose Akinlo</t>
  </si>
  <si>
    <t>0000-0003-3583-0138</t>
  </si>
  <si>
    <t>GW, 2016</t>
  </si>
  <si>
    <t>C2/013</t>
  </si>
  <si>
    <t>Abiodun</t>
  </si>
  <si>
    <t>Olufunke</t>
  </si>
  <si>
    <t>Oluwatoba</t>
  </si>
  <si>
    <t>ooluwatoba@cartafrica.org</t>
  </si>
  <si>
    <t>oluwatobang@yahoo.com</t>
  </si>
  <si>
    <t>+2348023451103</t>
  </si>
  <si>
    <t>M.Sc. Cellular Parasitology, M.Sc Epidemiology</t>
  </si>
  <si>
    <t>Impact of environmental pollution on the prevalence of soil transmitted helminthes infection among primary school children in Ibadan</t>
  </si>
  <si>
    <t>Dr. Roseangela Nwuba</t>
  </si>
  <si>
    <t>0000-0003-1781-2550</t>
  </si>
  <si>
    <t>Deceased 10/02/2023</t>
  </si>
  <si>
    <t>C2/014</t>
  </si>
  <si>
    <t>Mpasho</t>
  </si>
  <si>
    <t>Mwamtobe</t>
  </si>
  <si>
    <t>Disease Epidemiology</t>
  </si>
  <si>
    <t>MATHEMATICS AND STATISTICS</t>
  </si>
  <si>
    <t>pmwamtobe@cartafrica.org</t>
  </si>
  <si>
    <t>pmwamtobe@gmail.com,  pmwamtobe@poly.ac.mw </t>
  </si>
  <si>
    <t>265999458069/265888626168</t>
  </si>
  <si>
    <t>MSc in Mathematical Epidemiology (online)</t>
  </si>
  <si>
    <t>Optimal (control of) intervention strategies for malaria – TB co-infection</t>
  </si>
  <si>
    <t>Prof. Ebrahim Momoniat</t>
  </si>
  <si>
    <t>Prof. Shirley Abelman</t>
  </si>
  <si>
    <t>Prof. Jean M. Tchuenche</t>
  </si>
  <si>
    <t>Senior Lecturer, Head of Applied Studies Dept</t>
  </si>
  <si>
    <t>0000-0003-1861-3377</t>
  </si>
  <si>
    <t>C2/015</t>
  </si>
  <si>
    <t>Siphesihle</t>
  </si>
  <si>
    <t>Primrose Theodora</t>
  </si>
  <si>
    <t>Mtshali</t>
  </si>
  <si>
    <t>Kinesiology</t>
  </si>
  <si>
    <t>Department of Physiotherapy</t>
  </si>
  <si>
    <t>pmtshali@cartafrica.org</t>
  </si>
  <si>
    <t>Siphe.mtshali@wits.ac.za</t>
  </si>
  <si>
    <t>+27723106078</t>
  </si>
  <si>
    <t>M.Sc Physiotherapy</t>
  </si>
  <si>
    <t>Impact of an education programme on coaches’ knowledge, attitudes and practices on injury prevention amongst football players.</t>
  </si>
  <si>
    <t>Prof. Mbambo-Kekana Nonceba Priscilla</t>
  </si>
  <si>
    <t>Dr. Hellen Myezwa</t>
  </si>
  <si>
    <t>Dr. Kerith Aginsky</t>
  </si>
  <si>
    <t>Home/ Host</t>
  </si>
  <si>
    <t>0000-0002-8343-0342</t>
  </si>
  <si>
    <t>C2/016</t>
  </si>
  <si>
    <t>Nalugo</t>
  </si>
  <si>
    <t>Scovia</t>
  </si>
  <si>
    <t>Mbalinda</t>
  </si>
  <si>
    <t>Dept of Nursing</t>
  </si>
  <si>
    <t>smbalinda@cartafrica.org</t>
  </si>
  <si>
    <t>snmbalinda@gmail.com,  snmbalinda@chs.mak.ac.ug</t>
  </si>
  <si>
    <t>+256782212151</t>
  </si>
  <si>
    <t>MSc. Population and Reproductive Health (online)</t>
  </si>
  <si>
    <t>Assessment of rural Ugandan HIV+ young adults women’s reproductive needs and rights to design a positive prevention service framework</t>
  </si>
  <si>
    <t>Dr. Daniel Kabonge Kaye</t>
  </si>
  <si>
    <t>Dr. Noah Kiwanuka</t>
  </si>
  <si>
    <t>Prof. Fred Wabwire-Mangen</t>
  </si>
  <si>
    <t>Makerere Univeristy</t>
  </si>
  <si>
    <t>0000-0002-4945-130X</t>
  </si>
  <si>
    <t>JAS 2, 2012</t>
  </si>
  <si>
    <t>C2/017</t>
  </si>
  <si>
    <t>Nakubulwa</t>
  </si>
  <si>
    <t>Sarah</t>
  </si>
  <si>
    <t>Obstertrics and reproductive health nursing</t>
  </si>
  <si>
    <t>snakubulwa@cartafrica.org</t>
  </si>
  <si>
    <t>sarahug@gmail.com</t>
  </si>
  <si>
    <t>+256772443416</t>
  </si>
  <si>
    <t>M.Mc Obstetrics &amp; Gynaecology</t>
  </si>
  <si>
    <t>Herpes Simplex Virus type 2 in pregnancy: Assessing the burden and associated factors in women with pre-labour rupture of membranes and exploring the effect of acyclovir on obstetric outcomes in this population in Mulago Clinical research.</t>
  </si>
  <si>
    <t>Dr. Nazarius Mbona Tumwesigye</t>
  </si>
  <si>
    <t>Dr. Florence Mirembe</t>
  </si>
  <si>
    <t> 000 0002 1433 7312</t>
  </si>
  <si>
    <t>C2/018</t>
  </si>
  <si>
    <t>Simbaharshe</t>
  </si>
  <si>
    <t>Takuva</t>
  </si>
  <si>
    <t>stakuva@cartafrica.org</t>
  </si>
  <si>
    <t>27727577369</t>
  </si>
  <si>
    <t>M.Sc Epidiomology</t>
  </si>
  <si>
    <t>Epidemiological Studies of Impact of Vitamin D Status and Vitamin D Gene Polymorphisms on HIV Disease Progression and Tuberculosis Susceptibility among HIV-infected Patients</t>
  </si>
  <si>
    <t>Dr. Patrick MacPhail</t>
  </si>
  <si>
    <t>Prof. Ian M. Sanne</t>
  </si>
  <si>
    <t>Joint Faculty</t>
  </si>
  <si>
    <t>0000-0001-6030-2359</t>
  </si>
  <si>
    <t>Not attended</t>
  </si>
  <si>
    <t>C2/019</t>
  </si>
  <si>
    <t>Gloria</t>
  </si>
  <si>
    <t>Susan</t>
  </si>
  <si>
    <t>Omosa - Momanyi</t>
  </si>
  <si>
    <t>C2/020</t>
  </si>
  <si>
    <t>Phanuel</t>
  </si>
  <si>
    <t>Humphrey Jacob</t>
  </si>
  <si>
    <t>Shao</t>
  </si>
  <si>
    <t>TB Clinic</t>
  </si>
  <si>
    <t>hshao@cartafrica.org</t>
  </si>
  <si>
    <t>humphreyshao@gmail.com</t>
  </si>
  <si>
    <t>C3/001</t>
  </si>
  <si>
    <t>Adefolarin</t>
  </si>
  <si>
    <t>Olufolake</t>
  </si>
  <si>
    <t>Adeyinka</t>
  </si>
  <si>
    <t>Health Promotion Professional</t>
  </si>
  <si>
    <t>Health Promotion and Education</t>
  </si>
  <si>
    <t>PGX12112012314129</t>
  </si>
  <si>
    <t>aadefolarin@cartafrica.org</t>
  </si>
  <si>
    <t>yinkuss2000@yahoo.com</t>
  </si>
  <si>
    <t>+2348033915930</t>
  </si>
  <si>
    <t>Masters of Public Health (Health Promotion), Master of Social Work</t>
  </si>
  <si>
    <t>Maternal Mental Health and Fetal Outcome Among Pregnant Women Attending University College Clinical research Antenatal Clinic, Ibadan, Nigeria</t>
  </si>
  <si>
    <t>Oyedunni Arulogun</t>
  </si>
  <si>
    <t>PROF Oye Gureje</t>
  </si>
  <si>
    <t>Principal Social Worker 1</t>
  </si>
  <si>
    <t>Secretary of Ibadan Public Health Conference</t>
  </si>
  <si>
    <t>0000-0001-7238-2413</t>
  </si>
  <si>
    <t>Effect of training and supervision on health talk delivery on maternal depression among primary health care workers in Ibadan, Nigeria</t>
  </si>
  <si>
    <t>C3/002</t>
  </si>
  <si>
    <t>Angeline</t>
  </si>
  <si>
    <t>Chepchirchir</t>
  </si>
  <si>
    <t>achepchirchir@cartafrica.org</t>
  </si>
  <si>
    <t>chepchirchir@uonbi.ac.ke</t>
  </si>
  <si>
    <t>254720440665</t>
  </si>
  <si>
    <t>Determination of the Pathogen burden and individual variability in immune response: a comparative study of non-hypertensive and hypertensive subjects at Kenyatta National Clinical research.</t>
  </si>
  <si>
    <t>Prof. Nyagol Akelo Joshua</t>
  </si>
  <si>
    <t>Prof. Jaoko Walter</t>
  </si>
  <si>
    <t>0000-0002-4033-7869</t>
  </si>
  <si>
    <t>C3/003</t>
  </si>
  <si>
    <t>Anne</t>
  </si>
  <si>
    <t>Majuma</t>
  </si>
  <si>
    <t>Khisa</t>
  </si>
  <si>
    <t>Reseach Capacity Strengtheniing Division</t>
  </si>
  <si>
    <t>H80/83881/2012</t>
  </si>
  <si>
    <t>akhisa@cartafrica.org</t>
  </si>
  <si>
    <t>annekhisa@gmail.com</t>
  </si>
  <si>
    <t>+254 724 348 661</t>
  </si>
  <si>
    <t>MA in Gender and Development Studies</t>
  </si>
  <si>
    <t xml:space="preserve">Health Seeking Behaviour and Reintegration of Patients with Obstetric Fistula in Kenya </t>
  </si>
  <si>
    <t>Grace Omoni</t>
  </si>
  <si>
    <t>Prof Isaac Nyamongo</t>
  </si>
  <si>
    <t>Dr Sabina Wakasiaka</t>
  </si>
  <si>
    <t>Part Time Lecturer</t>
  </si>
  <si>
    <t>Post Doc Research Fellow</t>
  </si>
  <si>
    <t>0000-0001-6110-0118</t>
  </si>
  <si>
    <t>A grounded theory of regaining normalcy: Health seeking behaviour and reintegration of patients with obstetric fistula in Kenya</t>
  </si>
  <si>
    <t>C3/004</t>
  </si>
  <si>
    <t>Adesola</t>
  </si>
  <si>
    <t>Oluwafunmilola</t>
  </si>
  <si>
    <t>Olumide</t>
  </si>
  <si>
    <t>Adolescent health</t>
  </si>
  <si>
    <t>Institute of Child health</t>
  </si>
  <si>
    <t>asangowawa@cartafrica.org</t>
  </si>
  <si>
    <t>daisyolu@yahoo.com</t>
  </si>
  <si>
    <t>+2348033265796</t>
  </si>
  <si>
    <t>MPH</t>
  </si>
  <si>
    <t>Epidemiology and Costs of Injuries Among Adolescents in Ibadan, South-Western Nigeria</t>
  </si>
  <si>
    <t>Olayemi Omotade</t>
  </si>
  <si>
    <t>Senior Research Fellow</t>
  </si>
  <si>
    <t>Senior Medical Research Fellow</t>
  </si>
  <si>
    <t>Head and Actg director Institute of Child Health</t>
  </si>
  <si>
    <t>0000-0003-4372-9822</t>
  </si>
  <si>
    <t>C3/005</t>
  </si>
  <si>
    <t>Kato</t>
  </si>
  <si>
    <t>Charles</t>
  </si>
  <si>
    <t xml:space="preserve">Drago </t>
  </si>
  <si>
    <t>Immunity and Infection</t>
  </si>
  <si>
    <t>ckato@cartafrica.org</t>
  </si>
  <si>
    <t>katodrago@yahoo.com</t>
  </si>
  <si>
    <t>+256712959954</t>
  </si>
  <si>
    <t>MSc. Structural Molecular Biology</t>
  </si>
  <si>
    <t>Cytokine responses &amp; parasite genotypes associated with the pathogenesis of human African trypanosomiasis (HAT) in north-eastern Uganda</t>
  </si>
  <si>
    <t>Experimental model</t>
  </si>
  <si>
    <t>Prof. Matovu Enock</t>
  </si>
  <si>
    <t>Dr. Vincent Pius Alibu</t>
  </si>
  <si>
    <t>0000-0003-3160-6657</t>
  </si>
  <si>
    <t>SIDA</t>
  </si>
  <si>
    <t>C3/006</t>
  </si>
  <si>
    <t xml:space="preserve">Charles </t>
  </si>
  <si>
    <t>Masulani</t>
  </si>
  <si>
    <t>Mwale</t>
  </si>
  <si>
    <t>cmwale@cartafrica.org</t>
  </si>
  <si>
    <t>cmmwale@hotmail.com</t>
  </si>
  <si>
    <t>+265999927938</t>
  </si>
  <si>
    <t>Master of Public Health</t>
  </si>
  <si>
    <t>A cross-sectional study on the mental health service delivery for people living with AIDS (PLWAs) in Malawi</t>
  </si>
  <si>
    <t>Pascal Mathanga</t>
  </si>
  <si>
    <t>Part Time Senior Lecturer</t>
  </si>
  <si>
    <t>0000-0001-8676-1713</t>
  </si>
  <si>
    <t>A mixed methods study on designing and testing effectiveness of a psychosocial training intervention (Titukulane) in improving psychological wellbeing of parents for intellectually disabled children in Malawi</t>
  </si>
  <si>
    <t>C3/007</t>
  </si>
  <si>
    <t>Olusegun</t>
  </si>
  <si>
    <t>Emmanuel</t>
  </si>
  <si>
    <t>Thomas</t>
  </si>
  <si>
    <t>Pharmaceutical Sciences</t>
  </si>
  <si>
    <t>Pharmaceutical Chemistry</t>
  </si>
  <si>
    <t>tolusegun@cartafrica.org</t>
  </si>
  <si>
    <t>seguntom@yahoo.com</t>
  </si>
  <si>
    <t>+2348034198737</t>
  </si>
  <si>
    <t>MSc. Pharmaceutical Chemistry and Drug Analysis</t>
  </si>
  <si>
    <t>Design, synthesis and genotoxicity evaluation of non-toxic azo dyes based on tetracyclic structures</t>
  </si>
  <si>
    <t>Prof. Adegoke Aremu Olajire</t>
  </si>
  <si>
    <t>0000-0001-8519-2125</t>
  </si>
  <si>
    <t>C3/008</t>
  </si>
  <si>
    <t>Tonney</t>
  </si>
  <si>
    <t>Stophen</t>
  </si>
  <si>
    <t>Nyirenda</t>
  </si>
  <si>
    <t>Pathology</t>
  </si>
  <si>
    <t>tnyirenda@cartafrica.org</t>
  </si>
  <si>
    <t>tnyirenda@medcol.mw</t>
  </si>
  <si>
    <t>+265995573845</t>
  </si>
  <si>
    <t>MSc. Immunology</t>
  </si>
  <si>
    <t xml:space="preserve">Development of adaptive immunity to non-typhoidal Salmonella in Children </t>
  </si>
  <si>
    <t>PhD Student</t>
  </si>
  <si>
    <t>0000-0002-4874-9518</t>
  </si>
  <si>
    <t>C3/009</t>
  </si>
  <si>
    <t>Evangeline</t>
  </si>
  <si>
    <t>Wawira</t>
  </si>
  <si>
    <t>Njiru</t>
  </si>
  <si>
    <t>MEDICAL ANTHROPOLOGY</t>
  </si>
  <si>
    <t>ANTHROPOLOGY AND HUMAN ECOLOGY</t>
  </si>
  <si>
    <t>SASS/DPHIL/ANT/02/12</t>
  </si>
  <si>
    <t>Separated</t>
  </si>
  <si>
    <t>enjiru@cartafrica.org</t>
  </si>
  <si>
    <t>oyungueva@yahoo.com</t>
  </si>
  <si>
    <t>+254-722-624-353</t>
  </si>
  <si>
    <t>Masters in Medicine</t>
  </si>
  <si>
    <t>Situational analysis of cancer care in the Western Kenya population</t>
  </si>
  <si>
    <t>Jamin Masinde</t>
  </si>
  <si>
    <t>Dr. Harrison Maithya</t>
  </si>
  <si>
    <t>0000-0002-0064-8777</t>
  </si>
  <si>
    <t>C3/010</t>
  </si>
  <si>
    <t>Samanta</t>
  </si>
  <si>
    <t>Tresha</t>
  </si>
  <si>
    <t>Lalla-Edward</t>
  </si>
  <si>
    <t>Wits Reproductive Health and HIV Institute</t>
  </si>
  <si>
    <t>esamanta@cartafrica.org</t>
  </si>
  <si>
    <t>slallaedward@ezintsha.org;</t>
  </si>
  <si>
    <t>Masters in Social Behaviour Studies in HIV/AIDS</t>
  </si>
  <si>
    <t>The effect of combination HIV prevention interventions: a comparison between men who have sex with men (MSM) sex workers and MSM non-sex workers</t>
  </si>
  <si>
    <t>Maria Elizabeth Rabe</t>
  </si>
  <si>
    <t>M&amp;E Technical Specialist - Wits</t>
  </si>
  <si>
    <t>Program Manager</t>
  </si>
  <si>
    <t>EZINTSHA, SOUTH AFRICA (2021)</t>
  </si>
  <si>
    <t>0000-0003-3597-1643</t>
  </si>
  <si>
    <t>A process evaluation of newly implementing South African Roadside wellness clinics for truck drivers</t>
  </si>
  <si>
    <t>C3/011</t>
  </si>
  <si>
    <t>Shema</t>
  </si>
  <si>
    <t>EDU/D.Phil/CM/1010/16</t>
  </si>
  <si>
    <t>esebahutu@cartafrica.org</t>
  </si>
  <si>
    <t>esebahutu@nur.ac.rw
 sebem01@yahoo.fr</t>
  </si>
  <si>
    <t>250788647761</t>
  </si>
  <si>
    <t>Masters in Social Educational research Methods</t>
  </si>
  <si>
    <t>Building Awareness of both Men and Women through Formal Education with regard to Women’s Sexual and Reproductive Rights towards the Reduction of Fertility Rates in Rwanda: Challenges and Future Trends.</t>
  </si>
  <si>
    <t>Prof Mukwa Wekesa Christopher</t>
  </si>
  <si>
    <t>Dr. Wanyonyi Wamamili David</t>
  </si>
  <si>
    <t>Factors Associated with the Integration of Internet in Teaching Comprehensive Sexuality Education in Southern Province, Rwanda</t>
  </si>
  <si>
    <t>C3/012</t>
  </si>
  <si>
    <t>Fredrick</t>
  </si>
  <si>
    <t>Okoth</t>
  </si>
  <si>
    <t>Okaka</t>
  </si>
  <si>
    <t>Human Geography</t>
  </si>
  <si>
    <t>SASS/GEO/DPHIL/01/12</t>
  </si>
  <si>
    <t>fokaka@cartafrica.org</t>
  </si>
  <si>
    <t>fredrickokaka@yaoo.com
fredrickokaka@gmail.com</t>
  </si>
  <si>
    <t>+254 722 260034</t>
  </si>
  <si>
    <t>Masters of Art (Settlement Geography)</t>
  </si>
  <si>
    <t>Urban Residents’ Perception of Climate Change as a Human Health Risk in Kenya: The Case of Kisumu and Mombasa Urban Centers</t>
  </si>
  <si>
    <t>Prof. Paul Omondi</t>
  </si>
  <si>
    <t>Prof. Beneah D. O. Odhiambo</t>
  </si>
  <si>
    <t>0000-0002-7140-0306</t>
  </si>
  <si>
    <t>Urban residents' perception and adaptive capacity and behaviour to the health risks of climate change in Mombasa city, Kenya</t>
  </si>
  <si>
    <t>C3/013</t>
  </si>
  <si>
    <t>Joel</t>
  </si>
  <si>
    <t>Olayiwola</t>
  </si>
  <si>
    <t>Faronbi</t>
  </si>
  <si>
    <t>jfaronbi@cartafrica.org</t>
  </si>
  <si>
    <t>faronbiy2k@yahoh.co.uk</t>
  </si>
  <si>
    <t>+2348033383018</t>
  </si>
  <si>
    <t>MSC Nursing</t>
  </si>
  <si>
    <t>Impact of Nurse Moderated Intervention on the Quality of Life, Burden and Coping Strategies of Caregivers of the Elderly with Chronic Illness.</t>
  </si>
  <si>
    <t>Olaogun Adenike Ayobola</t>
  </si>
  <si>
    <t>Department Postgraduate programme cordinator</t>
  </si>
  <si>
    <t>0000-0003-3392-4472</t>
  </si>
  <si>
    <t>Burden, coping strategies and health related quality of life of caregivers of elderly with chronic illness in Osun State, Nigeria</t>
  </si>
  <si>
    <t>C3/014</t>
  </si>
  <si>
    <t>Judith</t>
  </si>
  <si>
    <t>Nekesa</t>
  </si>
  <si>
    <t>Mangeni</t>
  </si>
  <si>
    <t>Epidemiology and Biostatistics</t>
  </si>
  <si>
    <t>H80/92321/2013</t>
  </si>
  <si>
    <t>jmangeni@cartafrica.org</t>
  </si>
  <si>
    <t>nakholi2001@yahoo.com</t>
  </si>
  <si>
    <t>+254-722-647-415</t>
  </si>
  <si>
    <t>MPH (Epidemiology and Disease control tract</t>
  </si>
  <si>
    <t>Motivational Interventions in community hypertension screening in western Kenya</t>
  </si>
  <si>
    <t>Anne Wanjiru Mwangi</t>
  </si>
  <si>
    <t>Head ISO Quality Management system</t>
  </si>
  <si>
    <t>0000-0001-7333-9329</t>
  </si>
  <si>
    <t>C3/015</t>
  </si>
  <si>
    <t>Ojo</t>
  </si>
  <si>
    <t>Melvin</t>
  </si>
  <si>
    <t>Agunbiade</t>
  </si>
  <si>
    <t>Sociology</t>
  </si>
  <si>
    <t>magunbiade@cartafrica.org</t>
  </si>
  <si>
    <t>ojomelvin@yahoo.com
ojomelvin@gmail.com</t>
  </si>
  <si>
    <t>+2348059221715</t>
  </si>
  <si>
    <t>MSC Sociology and Anthropology (Medical Sociology option)</t>
  </si>
  <si>
    <t>Attitudes towards Sexuality in Later Life among Yoruba People in Southwestern Nigeria</t>
  </si>
  <si>
    <t>Emeritus Professor Gilbert Leah</t>
  </si>
  <si>
    <t>Professor</t>
  </si>
  <si>
    <t>Co-ordinator the University wide research methodology for all doctoral candidates at OAU</t>
  </si>
  <si>
    <t>0000-0001-8566-0662</t>
  </si>
  <si>
    <t>Socio-cultural constructions of Sexuality and help-seeking behaviour among eldeerly Yoruba people in Urban Ibadan, SouthWest Nigeria</t>
  </si>
  <si>
    <t>C3/016</t>
  </si>
  <si>
    <t>Marjorie</t>
  </si>
  <si>
    <t>Kyomuhendo</t>
  </si>
  <si>
    <t>Niyitegeka</t>
  </si>
  <si>
    <t>Department of Journalism and Communication</t>
  </si>
  <si>
    <t>mkyomuhendo@cartafrica.org</t>
  </si>
  <si>
    <t>marjorie@masscom.mak.ac.ug
 marjkyom@gmail.com</t>
  </si>
  <si>
    <t>+256776672000/256772672300</t>
  </si>
  <si>
    <t>Master of Philosophy (media studies)</t>
  </si>
  <si>
    <t>Awareness to practice: Improving the Effectiveness of Family Planning Communication in Uganda</t>
  </si>
  <si>
    <t>Monica Chibita</t>
  </si>
  <si>
    <t>Fred Ntoni Nuwaha</t>
  </si>
  <si>
    <t>Administrative</t>
  </si>
  <si>
    <t>Family planning communication in Uganda: An interrogation of media reporting, communication campaigns and audience perspectives</t>
  </si>
  <si>
    <t>C3/017</t>
  </si>
  <si>
    <t>Nicolette</t>
  </si>
  <si>
    <t>Prea</t>
  </si>
  <si>
    <t>Naidoo</t>
  </si>
  <si>
    <t>nnaidoo@cartafrica.org</t>
  </si>
  <si>
    <t>nnaidoo@wrhi.ac.za</t>
  </si>
  <si>
    <t>0824901214</t>
  </si>
  <si>
    <t>MPH (Health Management)</t>
  </si>
  <si>
    <t xml:space="preserve">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t>
  </si>
  <si>
    <t>Sinead-Delany Moretlwe</t>
  </si>
  <si>
    <t>Prof Alain Labrique</t>
  </si>
  <si>
    <t>0000-0002-7197-9426</t>
  </si>
  <si>
    <t>C3/018</t>
  </si>
  <si>
    <t>Olufunmilayo</t>
  </si>
  <si>
    <t>Olufunmilola</t>
  </si>
  <si>
    <t>Banjo</t>
  </si>
  <si>
    <t>Demography &amp; Social Statistics</t>
  </si>
  <si>
    <t>SSP/08/09/H/1290</t>
  </si>
  <si>
    <t>obanjo@cartafrica.org</t>
  </si>
  <si>
    <t>banjoolufunmilayo@gmail.com</t>
  </si>
  <si>
    <t>+2348034962623</t>
  </si>
  <si>
    <t>MSc. Demography and Social Statistics</t>
  </si>
  <si>
    <t xml:space="preserve">Women status and fertility in sub Saharan Africa. </t>
  </si>
  <si>
    <t>Bisiriyu Adeleke Luqman</t>
  </si>
  <si>
    <t xml:space="preserve">Dr. BAMIWUYE, Samson Olusina </t>
  </si>
  <si>
    <t>Acting Director, Centre for Gender and Social policy</t>
  </si>
  <si>
    <t>0000-0001-6433-9300</t>
  </si>
  <si>
    <t>JAS 1, 2013</t>
  </si>
  <si>
    <t>C3/019</t>
  </si>
  <si>
    <t>Obasola</t>
  </si>
  <si>
    <t>Ireti</t>
  </si>
  <si>
    <t>Oluwaseun</t>
  </si>
  <si>
    <t>oobasola@cartafrica.org</t>
  </si>
  <si>
    <t>olaseun@yahoo.com</t>
  </si>
  <si>
    <t>+2348033517020</t>
  </si>
  <si>
    <t>Master of Library Science, Archival and information Studies</t>
  </si>
  <si>
    <t>Impact of ICT Utilization in the Provision of Health Information on Maternal and Child Health in Nigeria.</t>
  </si>
  <si>
    <t>Iyabo Mabawonku</t>
  </si>
  <si>
    <t>Librarian II</t>
  </si>
  <si>
    <t xml:space="preserve">Senior Librarian
</t>
  </si>
  <si>
    <t>UNIVERSITY OF IBADAN TO 2020
INTERNATIONAL ATOMIC ENERGY AGENCY</t>
  </si>
  <si>
    <t>0000-0001-8164-3953</t>
  </si>
  <si>
    <t>27/5/2015</t>
  </si>
  <si>
    <t>Mothers’ Perception of ICT use by Health Workers and Disseminated Information on
Maternal Health Practices in Nigeria</t>
  </si>
  <si>
    <t>C3/020</t>
  </si>
  <si>
    <t>Anitha</t>
  </si>
  <si>
    <t>Philbert</t>
  </si>
  <si>
    <t>Zoology/Ecology</t>
  </si>
  <si>
    <t>Zoology and Wildlife Conservation</t>
  </si>
  <si>
    <t>2012-04-00184</t>
  </si>
  <si>
    <t>panitha@cartafrica.org</t>
  </si>
  <si>
    <t>annybyabato@yahoo.com</t>
  </si>
  <si>
    <t>+255784454541</t>
  </si>
  <si>
    <t>MSC. Applied Zoology</t>
  </si>
  <si>
    <t>Causes and Consequences of Insecticide Resistance in Malaria Vectors.  A Case Study of Dar es Salaam, Tanzania</t>
  </si>
  <si>
    <t>Nkwengulila Gamba</t>
  </si>
  <si>
    <t>DR SYLVESTER LYANTAGAYE</t>
  </si>
  <si>
    <t>0000-0002-0301-2272</t>
  </si>
  <si>
    <t>Insecticide resistance in malaria vectors: seasonal susceptibility mechanisms and relationships to agricultural practices in Magu and Sengerema Agro-Ecosystem Zone</t>
  </si>
  <si>
    <t>1 by thesis</t>
  </si>
  <si>
    <t>C3/021</t>
  </si>
  <si>
    <t>Providence</t>
  </si>
  <si>
    <t>Jechirchir</t>
  </si>
  <si>
    <t>Kiptoo</t>
  </si>
  <si>
    <t>ENVIRONMENTAL HEALTH</t>
  </si>
  <si>
    <t>ENVIRONMENTAL HEALTH AND BIOLOGY</t>
  </si>
  <si>
    <t>SES/DPHIL/05/12</t>
  </si>
  <si>
    <t>pkiptoo@cartafrica.org</t>
  </si>
  <si>
    <t>providencechiri@gmail.com</t>
  </si>
  <si>
    <t>+254722421678</t>
  </si>
  <si>
    <t>MOH (Epidemiology &amp; Disease Control)</t>
  </si>
  <si>
    <t>Maternal pesticide exposures and birth outcomes among flower farm workers in Kenya-A case control study.</t>
  </si>
  <si>
    <t>Peter M. Gatongi</t>
  </si>
  <si>
    <t>Prof Odipo Osano</t>
  </si>
  <si>
    <t>0000-0001-6975-5434</t>
  </si>
  <si>
    <t>JAS 4, 2017</t>
  </si>
  <si>
    <t>C3/022</t>
  </si>
  <si>
    <t>Save</t>
  </si>
  <si>
    <t>Kumwenda</t>
  </si>
  <si>
    <t>201380012518</t>
  </si>
  <si>
    <t>skumwenda@cartafrica.org</t>
  </si>
  <si>
    <t>skumwenda@gmail.com</t>
  </si>
  <si>
    <t>+265888389452</t>
  </si>
  <si>
    <t>Comparative analysis of determinants of access to good maternal health care services</t>
  </si>
  <si>
    <t>Dr. Chisomo Msefula</t>
  </si>
  <si>
    <t>Dr. Bagrey Ngwira</t>
  </si>
  <si>
    <t>0000-0002-3329-5875</t>
  </si>
  <si>
    <t>Pathogen survival in Ecosan latrines and the associated health risks</t>
  </si>
  <si>
    <t>C3/023</t>
  </si>
  <si>
    <t>Hakizamungu</t>
  </si>
  <si>
    <t>Massudi</t>
  </si>
  <si>
    <t>C3/024</t>
  </si>
  <si>
    <t>Steven</t>
  </si>
  <si>
    <t>Pentz</t>
  </si>
  <si>
    <t>C4/001</t>
  </si>
  <si>
    <t>Ayodele</t>
  </si>
  <si>
    <t>Alonge</t>
  </si>
  <si>
    <t>Communication and Information</t>
  </si>
  <si>
    <t>School of Journalism and Mass Communication</t>
  </si>
  <si>
    <t>K90/97550/2015</t>
  </si>
  <si>
    <t>aalonge@cartafrica.org</t>
  </si>
  <si>
    <t>ayoalonge@gmail.com</t>
  </si>
  <si>
    <t>+2348023594427</t>
  </si>
  <si>
    <t>Master of Publishing and Copyright Studies</t>
  </si>
  <si>
    <t>Efficacy of Social Media and Mobile Technology Use for HIV/AIDS Knowledge and Prevention among Teenagers in South-West Nigeria</t>
  </si>
  <si>
    <t>Prof wanbii Kiai</t>
  </si>
  <si>
    <t>Dr  Ndei Ndati</t>
  </si>
  <si>
    <t> 0000-0001-6014-3271</t>
  </si>
  <si>
    <t>The use of social media for HIV and AIDS communication among university undergraduatres in South - West Nigeria</t>
  </si>
  <si>
    <t>C4/002</t>
  </si>
  <si>
    <t>Admire</t>
  </si>
  <si>
    <t>Takuranhamo</t>
  </si>
  <si>
    <t>Chikandiwa</t>
  </si>
  <si>
    <t>EPIDEMIOLOGY</t>
  </si>
  <si>
    <t>WITS  Reproductive and HIV Research Institute</t>
  </si>
  <si>
    <t>achikandiwa@cartafrica.org</t>
  </si>
  <si>
    <t>achikandiwa@gmail.com</t>
  </si>
  <si>
    <t>27717388187</t>
  </si>
  <si>
    <t>The effects of HIV infection and treatment on the epidemiology of sexually transmitted infections in men in South Africa</t>
  </si>
  <si>
    <t>Sinead Delany - Moretlwe</t>
  </si>
  <si>
    <t>Epidemiologist</t>
  </si>
  <si>
    <t>0000-0003-4954-2225</t>
  </si>
  <si>
    <t>Epidemiology of HPV infection and related diseases among HIV positive men in South Africa</t>
  </si>
  <si>
    <t>C4/003</t>
  </si>
  <si>
    <t>Andrew</t>
  </si>
  <si>
    <t>Tamale</t>
  </si>
  <si>
    <t>Wild life and Aquatic Animal Resources</t>
  </si>
  <si>
    <t>2011/HD17/18372U</t>
  </si>
  <si>
    <t>atamale@cartafrica.org</t>
  </si>
  <si>
    <t>andietam@gmail.com</t>
  </si>
  <si>
    <t>+256752330207/256788671192</t>
  </si>
  <si>
    <t>Risk Assessment of mercury and lead along the fish value chain in the lake Victoria Basin</t>
  </si>
  <si>
    <t>Assoc. Prof. Francis Ejobi</t>
  </si>
  <si>
    <t>Prof MUYANJA Charles</t>
  </si>
  <si>
    <t>Dr. Naigaga Irene</t>
  </si>
  <si>
    <t>0000-0002-9742-1172</t>
  </si>
  <si>
    <t>C4/004</t>
  </si>
  <si>
    <t>Boladale</t>
  </si>
  <si>
    <t>Moyosore</t>
  </si>
  <si>
    <t>Mapayi</t>
  </si>
  <si>
    <t>Psychology</t>
  </si>
  <si>
    <t>Mental Health</t>
  </si>
  <si>
    <t>CLI/12/13/H/2219</t>
  </si>
  <si>
    <t>bmapayi@cartafrica.org</t>
  </si>
  <si>
    <t>daledosu@yahoo.com</t>
  </si>
  <si>
    <t>+2348033930096</t>
  </si>
  <si>
    <t>Msc Clinical Psychology</t>
  </si>
  <si>
    <t>Integration of FP Services into Mental Health services: An Assessment of Psychosocial Correlates of uptake and continuance of mentally ill females at the Psychiatric Clinic of OAU Teaching Clinical research</t>
  </si>
  <si>
    <t>Ukpong Morenike</t>
  </si>
  <si>
    <t>Harrison Abigail</t>
  </si>
  <si>
    <t>Vice Dean, Faculty of clinical Sciences</t>
  </si>
  <si>
    <t>0000-0002-0596-2132</t>
  </si>
  <si>
    <t>Integratining family planning into mental helath services for women attending the psychiatric outpatient clinic of Obafemi Awolowo University Teaching Clinical researchs Complex, Ile-Ife</t>
  </si>
  <si>
    <t>C4/005</t>
  </si>
  <si>
    <t>Bolutife</t>
  </si>
  <si>
    <t>Ayokunnu</t>
  </si>
  <si>
    <t>Olusanya</t>
  </si>
  <si>
    <t>Medicine</t>
  </si>
  <si>
    <t>bolusanya@cartafrica.org</t>
  </si>
  <si>
    <t>bolutifeo@yahoo.com</t>
  </si>
  <si>
    <t>+2348034051563</t>
  </si>
  <si>
    <t>Assessment of the magnitude, causes and risk factors of childhood blindness in Oyo state, Nigeria</t>
  </si>
  <si>
    <t>Prof. Ajayi Ikeoluwapo</t>
  </si>
  <si>
    <t>Prof Baiyeroju Aderonke</t>
  </si>
  <si>
    <t>Associate professor</t>
  </si>
  <si>
    <t>0000-0002-8027-2844</t>
  </si>
  <si>
    <t xml:space="preserve">Development and validation of a screening tool for the early detection of blinding eye diseases among infants attending immunization centres in Ibadan, Nigeria </t>
  </si>
  <si>
    <t>C4/006</t>
  </si>
  <si>
    <t>Chrispus</t>
  </si>
  <si>
    <t>Mayora</t>
  </si>
  <si>
    <t>Public health</t>
  </si>
  <si>
    <t>School of public health</t>
  </si>
  <si>
    <t>cmayora@cartafrica.org</t>
  </si>
  <si>
    <t>cmayora@musph.ac.ug</t>
  </si>
  <si>
    <t>+256773313016</t>
  </si>
  <si>
    <t>Master of Health Economics</t>
  </si>
  <si>
    <t>Scaling up Community Health workers (CHWs) program in Uganda: Implications for Human Resources for Health Management (HRHM)</t>
  </si>
  <si>
    <t>Prof. Ngianga Kandala Bakwin</t>
  </si>
  <si>
    <t>Dr. Henry Wamani</t>
  </si>
  <si>
    <t>Dr. Elizabeth Ekirapa-Kiracho</t>
  </si>
  <si>
    <t>0000-0002-6640-6519</t>
  </si>
  <si>
    <t>Retail drug shops market in Uganda: Incentives, effect on health care system, and implications care system, and implications for child health</t>
  </si>
  <si>
    <t>C4/007</t>
  </si>
  <si>
    <t>Jepkoech</t>
  </si>
  <si>
    <t>Sawe</t>
  </si>
  <si>
    <t>Applied Human Nutrition</t>
  </si>
  <si>
    <t>Department of Food Science, Nutrition and Technology</t>
  </si>
  <si>
    <t>A80/96627/2014</t>
  </si>
  <si>
    <t>csawe@cartafrica.org</t>
  </si>
  <si>
    <t>carolsawej@yahoo.com</t>
  </si>
  <si>
    <t>+254721540248</t>
  </si>
  <si>
    <t>Assess the Impact of Community strategy program in Nutritional Status of children under five years in Uasin Gishu County</t>
  </si>
  <si>
    <t>Prof W Kogi-Makau</t>
  </si>
  <si>
    <t xml:space="preserve">Prof Grace A. Ettyang </t>
  </si>
  <si>
    <t>Dr Charkes O Kimamo</t>
  </si>
  <si>
    <t>Administrator</t>
  </si>
  <si>
    <t>0000-0002-9808-4091</t>
  </si>
  <si>
    <t>Impact of community health workers on nutritional status and cognitive development of children aged less than two years in Kisumu County, Kenya</t>
  </si>
  <si>
    <t>JAS 3, 2016</t>
  </si>
  <si>
    <t>C4/008</t>
  </si>
  <si>
    <t>Dieter</t>
  </si>
  <si>
    <t>Hartmann</t>
  </si>
  <si>
    <t>Civil Engineering</t>
  </si>
  <si>
    <t>School of Mechanical, Industrial and Aeronautical Engineering</t>
  </si>
  <si>
    <t>dhartmann@cartafrica.org</t>
  </si>
  <si>
    <t>Dieter.Hartmann@wits.ac.za</t>
  </si>
  <si>
    <t>M.Sc Industrial Enginnering</t>
  </si>
  <si>
    <t xml:space="preserve">Determining a framework of benchmarks for efficient healthcare delivery in South Africa. </t>
  </si>
  <si>
    <t>Prof. Alex van den Heever</t>
  </si>
  <si>
    <t>0000-0001-9641-0095</t>
  </si>
  <si>
    <t>Demand management in South African Public Healthcare: The case for failure demand</t>
  </si>
  <si>
    <t>Demand management in healthcare service delivery: The case for failure demand</t>
  </si>
  <si>
    <t>C4/009</t>
  </si>
  <si>
    <t>Winnie</t>
  </si>
  <si>
    <t>Chepkurui</t>
  </si>
  <si>
    <t>Mutai</t>
  </si>
  <si>
    <t>Medical Bacteriology</t>
  </si>
  <si>
    <t>Medical Microbiology</t>
  </si>
  <si>
    <t>H80/99967/2015</t>
  </si>
  <si>
    <t>wmutai@cartafrica.org</t>
  </si>
  <si>
    <t>vynnmutai@gmail.com; vynnemutai@yahoo.com</t>
  </si>
  <si>
    <t>+254724886584</t>
  </si>
  <si>
    <t>Master in medical microbiology</t>
  </si>
  <si>
    <t>Molecular epidemiology of Clostridium difficile among patients in Kenyatta National Clinical research</t>
  </si>
  <si>
    <t>Prof. Omu Anzala</t>
  </si>
  <si>
    <t>Tutorial Fellow</t>
  </si>
  <si>
    <t>0000-0003-0612-9430</t>
  </si>
  <si>
    <t>Molecular Epidemiology of Clostridiodes Difficile Among Inpatients Presenting with Diarrhea in Selected Clinical researchs in Nairobi, Kenya.’</t>
  </si>
  <si>
    <t>C4/010</t>
  </si>
  <si>
    <t>Tumaini</t>
  </si>
  <si>
    <t>Chiseko</t>
  </si>
  <si>
    <t>Malenga</t>
  </si>
  <si>
    <t>Medical Athropology</t>
  </si>
  <si>
    <t>Health Systems and Policy Development</t>
  </si>
  <si>
    <t>201380012572</t>
  </si>
  <si>
    <t>tmalenga@cartafrica.org</t>
  </si>
  <si>
    <t>tmalenga@gmail.com</t>
  </si>
  <si>
    <t>+265999544544</t>
  </si>
  <si>
    <t>M.Sc International Development</t>
  </si>
  <si>
    <t xml:space="preserve">Determining the predominant motivations that promote transactional sex in densely populated areas in Malawi. </t>
  </si>
  <si>
    <t xml:space="preserve">Prof  Umar Eric </t>
  </si>
  <si>
    <t>Prof Griffiths Frances</t>
  </si>
  <si>
    <t>Prof Van den Berg  Marrit</t>
  </si>
  <si>
    <t>Research Administrator</t>
  </si>
  <si>
    <t>Research and Policy Analyst</t>
  </si>
  <si>
    <t>African Institute For Development Policy (AFIDEP)</t>
  </si>
  <si>
    <t>0000-0002-7269-0405</t>
  </si>
  <si>
    <t>C4/011</t>
  </si>
  <si>
    <t>Flavia</t>
  </si>
  <si>
    <t>Kiweewa</t>
  </si>
  <si>
    <t>PUBLIC HEALTH</t>
  </si>
  <si>
    <t>fmatovu@cartafrica.org</t>
  </si>
  <si>
    <t>fmatovu@mujhu.org</t>
  </si>
  <si>
    <t>+256772544759/256702544759</t>
  </si>
  <si>
    <t>M.Sc Epidemiology</t>
  </si>
  <si>
    <t>Bone Mineral Density Study in Young Adult Women on Depot-medroxyprogesterone  at the Mulago FP Clinic, Uganda</t>
  </si>
  <si>
    <t>Dr. Mags Beksinska</t>
  </si>
  <si>
    <t>Director of Research</t>
  </si>
  <si>
    <t>0000-0002-0046-4353</t>
  </si>
  <si>
    <t>Bone mineral density in a cohort of young women using Tenofovir and Depo-Provera</t>
  </si>
  <si>
    <t>C4/012</t>
  </si>
  <si>
    <t>Grace</t>
  </si>
  <si>
    <t>Wambura</t>
  </si>
  <si>
    <t>Mbuthia</t>
  </si>
  <si>
    <t>Anthropology</t>
  </si>
  <si>
    <t>Medical anthropology</t>
  </si>
  <si>
    <t>N79/94988/14</t>
  </si>
  <si>
    <t>gmbuthia@cartafrica.org</t>
  </si>
  <si>
    <t>gmbuthia2002@yahoo.co.uk</t>
  </si>
  <si>
    <t>+254 722 287 196</t>
  </si>
  <si>
    <t>MPH-Epidemiology and disease control</t>
  </si>
  <si>
    <t xml:space="preserve">Assessment of the impact of community health workers programme in the control of tuberculosis in remote pastoralists communities -Kenya  </t>
  </si>
  <si>
    <t>Prof. Charles Owour Olungah</t>
  </si>
  <si>
    <t>Dr. Tom Ondicho</t>
  </si>
  <si>
    <t>JKUAT</t>
  </si>
  <si>
    <t>0000-0003-0994-5249</t>
  </si>
  <si>
    <t>Perceptions, stigma and treatment pathways among Tuberclosis patients in West Pokot County, Kenya</t>
  </si>
  <si>
    <t>Treatment pathways perceptions and stigma among tuberculosis 
patients in West- Pokot County Kenya</t>
  </si>
  <si>
    <t>C4/013</t>
  </si>
  <si>
    <t>Henry</t>
  </si>
  <si>
    <t>Zakumumpa</t>
  </si>
  <si>
    <t>Health Policy, Planning and Management</t>
  </si>
  <si>
    <t>hzakumpa@cartafrica.org</t>
  </si>
  <si>
    <t>zakumumpa@yahoo.com</t>
  </si>
  <si>
    <t>+256772 520519</t>
  </si>
  <si>
    <t>Master of Arts (Social Sector Planning)</t>
  </si>
  <si>
    <t>Characterizing the sustainability of donor-funded ART  programs in Uganda:</t>
  </si>
  <si>
    <t>Prof. Freddie Ssemgooba</t>
  </si>
  <si>
    <t>Prof Sara Bennett</t>
  </si>
  <si>
    <t>Assistant Registrar</t>
  </si>
  <si>
    <t>0000-0002-8169-1151</t>
  </si>
  <si>
    <t>Examining the sustainability of anti - retroviral therapy  (ART) scale - up implementation in health facilities in Uganda</t>
  </si>
  <si>
    <t>C4/014</t>
  </si>
  <si>
    <t>Irene</t>
  </si>
  <si>
    <t>Richard</t>
  </si>
  <si>
    <t>Moshi</t>
  </si>
  <si>
    <t>Social Sciences/Medical Athropology</t>
  </si>
  <si>
    <t>Centre for Health Policy</t>
  </si>
  <si>
    <t>imoshi@cartafrica.org</t>
  </si>
  <si>
    <t>imoshi@ihi.or.tz</t>
  </si>
  <si>
    <t>+255 712498879</t>
  </si>
  <si>
    <t>MA Demography</t>
  </si>
  <si>
    <t>Exploring relationships between outdoor human activities and persistent malaria transmission in rural Tanzanian populations</t>
  </si>
  <si>
    <t>Distinguished Proffesor, Lenore Manderson</t>
  </si>
  <si>
    <t>Associated Prof. Ladislaus Mnyone</t>
  </si>
  <si>
    <t>Distinguished Professor. Moureen Coetzee</t>
  </si>
  <si>
    <t>Research Officer</t>
  </si>
  <si>
    <t>IFAKARA HEALTH INSTITUTE</t>
  </si>
  <si>
    <t>0000-0002-9516-6657</t>
  </si>
  <si>
    <t>Outdoor Malaria Transmission: Human activities and the risks of acquiring malaria infection in rural communities of Morogoro Region, Tanzania</t>
  </si>
  <si>
    <t>C4/015</t>
  </si>
  <si>
    <t>Magutah</t>
  </si>
  <si>
    <t>Karani</t>
  </si>
  <si>
    <t>Medical physiology</t>
  </si>
  <si>
    <t>H80/95068/2014</t>
  </si>
  <si>
    <t>jkarani@cartafrica.org</t>
  </si>
  <si>
    <t>kmagutah@gmail.com</t>
  </si>
  <si>
    <t>+254721545063</t>
  </si>
  <si>
    <t>Master of Science. Medical Physiology</t>
  </si>
  <si>
    <t>Cardio-respiratory fitness trends in physically healthy Kenyan Populace from rural and Urban set-ups</t>
  </si>
  <si>
    <t>Prof. Nilesh B. Patel</t>
  </si>
  <si>
    <t>Prof. Kihumbu Thairu</t>
  </si>
  <si>
    <t>Graduate Assistant</t>
  </si>
  <si>
    <t>0000-0003-3105-2981</t>
  </si>
  <si>
    <t>The effect of short and long bouts of Home based moderate intensity exercises on cardiorespiratory fitness among sedentary Western Kenya Adults Aged at least 50 Years.</t>
  </si>
  <si>
    <t>The Effect of Short and Long Bouts of Home-based Moderate Intensity Exercises on Cardiorespiratory Fitness among Sedentary Western-Kenya Adults Aged at least 50 Years.</t>
  </si>
  <si>
    <t>C4/016</t>
  </si>
  <si>
    <t>Jackline</t>
  </si>
  <si>
    <t>Sitienei</t>
  </si>
  <si>
    <t>Center of Health Policy</t>
  </si>
  <si>
    <t>jsitienei@cartafrica.org</t>
  </si>
  <si>
    <t>sitieneij@yahoo.com</t>
  </si>
  <si>
    <t>+254722926800</t>
  </si>
  <si>
    <t>Master of International Research Ethics</t>
  </si>
  <si>
    <t>Multilevel Community Participation in Health Facilities, Western Kenya</t>
  </si>
  <si>
    <t>Mabel Nangami</t>
  </si>
  <si>
    <t>0000-0001-6182-2209</t>
  </si>
  <si>
    <t>CARNEGIE</t>
  </si>
  <si>
    <t>C4/017</t>
  </si>
  <si>
    <t>Kaitesi</t>
  </si>
  <si>
    <t>Batamuliza</t>
  </si>
  <si>
    <t>Mukara</t>
  </si>
  <si>
    <t>Health Policy</t>
  </si>
  <si>
    <t>2014/HD07/18709X</t>
  </si>
  <si>
    <t>Divorced</t>
  </si>
  <si>
    <t>kmukara@cartafrica.org</t>
  </si>
  <si>
    <t>kaibat@hotmail.com</t>
  </si>
  <si>
    <t>+250 788467587</t>
  </si>
  <si>
    <t>M.Sc Audiology</t>
  </si>
  <si>
    <t>Audiology: Planning and policies for improved care in resource limited settings – the case of Rwanda</t>
  </si>
  <si>
    <t>Dr. Peter Waiswa</t>
  </si>
  <si>
    <t>CEO</t>
  </si>
  <si>
    <t>HEARING HEALTH RWANDA (2019)</t>
  </si>
  <si>
    <t>0000-0003-0585-2846</t>
  </si>
  <si>
    <t>Prevalence of ear infections and care seeking practices in children under five in a dsitrict of Kigali city, Rwanda</t>
  </si>
  <si>
    <t>SIDA/DAAD</t>
  </si>
  <si>
    <t>C4/018</t>
  </si>
  <si>
    <t>Harrison</t>
  </si>
  <si>
    <t>Lackson</t>
  </si>
  <si>
    <t>Tembo</t>
  </si>
  <si>
    <t>Basic Medical Sciences</t>
  </si>
  <si>
    <t>2013-07-00251</t>
  </si>
  <si>
    <t>ltembo@cartafrica.org</t>
  </si>
  <si>
    <t>ltembo@medcol.mw</t>
  </si>
  <si>
    <t>+265997723601</t>
  </si>
  <si>
    <t>M.Sc Human Anatomy</t>
  </si>
  <si>
    <t>Assessing the effect of HIV/AIDS on bone microstructure and composition on bone tissue.</t>
  </si>
  <si>
    <t xml:space="preserve">Professor Amadi O. Ihunwo </t>
  </si>
  <si>
    <t>C4/019</t>
  </si>
  <si>
    <t>Mohamed</t>
  </si>
  <si>
    <t>Kassim</t>
  </si>
  <si>
    <t>Ally</t>
  </si>
  <si>
    <t>Library Science</t>
  </si>
  <si>
    <t>Information Studies</t>
  </si>
  <si>
    <t>mkassim@cartafrica.org</t>
  </si>
  <si>
    <t>mohdie2@yahoo.com</t>
  </si>
  <si>
    <t>+255 713 742 525</t>
  </si>
  <si>
    <t>M.A Information Studies</t>
  </si>
  <si>
    <t>Maternal Health Information Needs and Information Seeking Behavior of Women of Reproductive Age in Rural Tanzania</t>
  </si>
  <si>
    <t>Prof. Jangawe Msuya</t>
  </si>
  <si>
    <t>0000-0002-3016-9283</t>
  </si>
  <si>
    <t>Maternal health information needs and seeking behaviour of
women of reproductive age in rural Tanzania: a case of
Mpwapwa district, Dodoma region</t>
  </si>
  <si>
    <t>C4/020</t>
  </si>
  <si>
    <t>Mbithi</t>
  </si>
  <si>
    <t>Michael</t>
  </si>
  <si>
    <t>Mutua</t>
  </si>
  <si>
    <t>Research</t>
  </si>
  <si>
    <t>SSP11/12/H/2901</t>
  </si>
  <si>
    <t>mmutua@cartafrica.org</t>
  </si>
  <si>
    <t xml:space="preserve">mutua_mike@yahoo.com;mmutua@bristolpark.or.ke; mutuamike@gmail.com
</t>
  </si>
  <si>
    <t>+25422365431</t>
  </si>
  <si>
    <t xml:space="preserve">Master of Social Statistics </t>
  </si>
  <si>
    <t>Abortion and Post Abortion Care in Kenya</t>
  </si>
  <si>
    <t>Prof Manderson Lenore</t>
  </si>
  <si>
    <t>Prof Musenge Eustasius</t>
  </si>
  <si>
    <t>Dr Achia Thomas</t>
  </si>
  <si>
    <t>Statistical Data Analyst</t>
  </si>
  <si>
    <t>Consultant</t>
  </si>
  <si>
    <t>no</t>
  </si>
  <si>
    <t>SELF EMPLOYED (2019)</t>
  </si>
  <si>
    <t>0000-0002-7326-3886</t>
  </si>
  <si>
    <t>Quality of post abortion Care in Kenya</t>
  </si>
  <si>
    <t>C4/021</t>
  </si>
  <si>
    <t>Modupe</t>
  </si>
  <si>
    <t>Oladunni</t>
  </si>
  <si>
    <t>Health Psychology</t>
  </si>
  <si>
    <t>Center for Gender and Social Policy Studies</t>
  </si>
  <si>
    <t>0702658H</t>
  </si>
  <si>
    <t>mtaiwo@cartafrica.org</t>
  </si>
  <si>
    <t>oladunnitaiwo@gmail.com</t>
  </si>
  <si>
    <t>+234(0)8062234960</t>
  </si>
  <si>
    <t xml:space="preserve">MPA-   Reproductive Health </t>
  </si>
  <si>
    <t>Relationship between Psychological well-being and HAART adherence among HIV/AIDS infected persons in three nationally designated treatment centers in Southwest Nigeria</t>
  </si>
  <si>
    <t>Professor Funmi Togonu-Bickersteth</t>
  </si>
  <si>
    <t>Junior Research Fellow</t>
  </si>
  <si>
    <t>0000-0002-1377-3470</t>
  </si>
  <si>
    <t>C4/022</t>
  </si>
  <si>
    <t>Nkosiyazi</t>
  </si>
  <si>
    <t>Dube</t>
  </si>
  <si>
    <t>Social Development</t>
  </si>
  <si>
    <t>Social Work</t>
  </si>
  <si>
    <t>U803/98508/2015</t>
  </si>
  <si>
    <t>ndube@cartafrica.org</t>
  </si>
  <si>
    <t>dubenkosipnj@gmail.com</t>
  </si>
  <si>
    <t>+27730933485</t>
  </si>
  <si>
    <t>Master of Arts (Social Work – Social Development)</t>
  </si>
  <si>
    <t>Exploring the experiences and social complexity associated with non/disclosure of HIV status to children born HIV positive living at Child and Youth Care Centres in South Africa</t>
  </si>
  <si>
    <t>Professor Edwell Kaseke</t>
  </si>
  <si>
    <t>Professor Edmarie Pretorius</t>
  </si>
  <si>
    <t>Deputy Head of Department and course Cordinator (2021 Jan)</t>
  </si>
  <si>
    <t>0000-0002-3036-2008</t>
  </si>
  <si>
    <t>Informal social security and its contributions towards meeting the needs of the poor: The case of stokvels in Soweto, Johannesburg</t>
  </si>
  <si>
    <t>C4/023</t>
  </si>
  <si>
    <t>Nilian</t>
  </si>
  <si>
    <t>Ayuma</t>
  </si>
  <si>
    <t>Mukungu</t>
  </si>
  <si>
    <t>Pharmacognosy</t>
  </si>
  <si>
    <t>Pharmacology and Pharmacognosy</t>
  </si>
  <si>
    <t>2013-07-00246</t>
  </si>
  <si>
    <t>nmukungu@cartafrica.org</t>
  </si>
  <si>
    <t>nillyanne2004@yahoo.com</t>
  </si>
  <si>
    <t>+254 721291660</t>
  </si>
  <si>
    <t>M.Sc Pharmacognosy</t>
  </si>
  <si>
    <t>Antimalarial activity of plants used for treating malaria in rural western Kenya</t>
  </si>
  <si>
    <t xml:space="preserve">Prof. Mwangi Julius </t>
  </si>
  <si>
    <t>0000-0002-7510-247X</t>
  </si>
  <si>
    <t>C4/024</t>
  </si>
  <si>
    <t>Respicius</t>
  </si>
  <si>
    <t>Shombusho</t>
  </si>
  <si>
    <t>Damian</t>
  </si>
  <si>
    <t>Political Science and Public Administration</t>
  </si>
  <si>
    <t>BMSP13/14/H/1471</t>
  </si>
  <si>
    <t>rdamian@cartafrica.org</t>
  </si>
  <si>
    <t>shumbusho35@gmail.com</t>
  </si>
  <si>
    <t>+255713428318/ 255738679039</t>
  </si>
  <si>
    <t>M.A (Political Science and Public Administration</t>
  </si>
  <si>
    <t>Financial Accountability in Rural Public Health: The Case of Maternal Health in Kigoma and Rukwa Regions</t>
  </si>
  <si>
    <t>Dr Benson Alfred Bana</t>
  </si>
  <si>
    <t>Professor/Kessy/Thebald/Ambrose</t>
  </si>
  <si>
    <t>0000-0001-9761-2270</t>
  </si>
  <si>
    <t>Community empowerment and accountability in Rural Primary Health Care: The case of Kasulu District in Tanzania</t>
  </si>
  <si>
    <t>C4/025</t>
  </si>
  <si>
    <t>Ayamolowo</t>
  </si>
  <si>
    <t>Nursing</t>
  </si>
  <si>
    <t>Learners’ Support Services, Centre for Distance Learning</t>
  </si>
  <si>
    <t>sayamolowo@cartafrica.org</t>
  </si>
  <si>
    <t>olowoyamolowo@yahoo.com</t>
  </si>
  <si>
    <t>+2347038761908</t>
  </si>
  <si>
    <t>Master of Science (MSc) in Nursing.</t>
  </si>
  <si>
    <t>Burden and coping pattern of pregnant teenagers and teenage mothers in selected primary health care centres in Ekiti state, Nigeria</t>
  </si>
  <si>
    <t>Prof Irinoye  Oladunni Omolola</t>
  </si>
  <si>
    <t>0000-0003-3307-6485</t>
  </si>
  <si>
    <t>Effect of Technology-moderated Intervention on Family Childbirth Experiences, Maternal and Newborn  outcomes
in Home and Clinical research Deliveries in Ekiti State</t>
  </si>
  <si>
    <t>C4/026</t>
  </si>
  <si>
    <t>Oladapo</t>
  </si>
  <si>
    <t>Health Policy and Management</t>
  </si>
  <si>
    <t>aoladapo@cartafrica.org</t>
  </si>
  <si>
    <t>seunakinyemi@hotmail.com</t>
  </si>
  <si>
    <t>2348035020136</t>
  </si>
  <si>
    <t>M.Sc International Public Health</t>
  </si>
  <si>
    <t>Analysis of Maternal Health Policies in Nigeria: Challenges and Lessons</t>
  </si>
  <si>
    <t>Mary Kawonga</t>
  </si>
  <si>
    <t>Lecturer I</t>
  </si>
  <si>
    <t>0000-0003-4135-1459</t>
  </si>
  <si>
    <t>Scale up of community-based injectable contraceptives in Gombe state, Nigeria</t>
  </si>
  <si>
    <t>Scale up of community-based injectable contaceptives in Gombe, Nigeria</t>
  </si>
  <si>
    <t>C4/027</t>
  </si>
  <si>
    <t>Sara</t>
  </si>
  <si>
    <t>Jewett</t>
  </si>
  <si>
    <t>Nieuwoudt</t>
  </si>
  <si>
    <t>Division of Social &amp; Behaviour Change Communication</t>
  </si>
  <si>
    <t>snieuwoudt@cartafrica.org</t>
  </si>
  <si>
    <t>sara.nieuwoudt@gmail.com or sara.nieuwoudt@wits.ac.z</t>
  </si>
  <si>
    <t>+27834284392</t>
  </si>
  <si>
    <t xml:space="preserve">MPH (Behavioral Sciences &amp; Health Education) </t>
  </si>
  <si>
    <t xml:space="preserve">The role of social capital in health seeking and maternal and child health outcomes of urban migrants in Johannesburg, South Africa </t>
  </si>
  <si>
    <t>Prof. Lenore Manderson</t>
  </si>
  <si>
    <t xml:space="preserve"> &amp; Social and Behaviour Change Communication Coordinator</t>
  </si>
  <si>
    <t> 0000-0002-6658-2061</t>
  </si>
  <si>
    <t>C5/001</t>
  </si>
  <si>
    <t>Cheikh Mbacké</t>
  </si>
  <si>
    <t>Faye</t>
  </si>
  <si>
    <t>Research Division</t>
  </si>
  <si>
    <t>cfaye@cartafrica.org</t>
  </si>
  <si>
    <t>cmfaye@hotmail.com</t>
  </si>
  <si>
    <t>+254739211509</t>
  </si>
  <si>
    <t>Masters in Statistics</t>
  </si>
  <si>
    <t>Maternal characteristics,reproductive behaviors, breastfeeding practices and nutritional outcomes among children under five years in Nairobi’s informal settlements.</t>
  </si>
  <si>
    <t>DonatienBeguy, PhD</t>
  </si>
  <si>
    <t>Elizabeth Kimani, PhD</t>
  </si>
  <si>
    <t>Sharon Fonn</t>
  </si>
  <si>
    <t>Senior Research Officer</t>
  </si>
  <si>
    <t>Head, APHRC West Africa Region Office</t>
  </si>
  <si>
    <t>APHRC West Africa Regional Office - Senegal</t>
  </si>
  <si>
    <t>0000-0002-4028-0575</t>
  </si>
  <si>
    <t>Factors associated with stunting and recovery from stunting among under-five children in Nairobi informal settlements</t>
  </si>
  <si>
    <t>C5/002</t>
  </si>
  <si>
    <t>Celestin</t>
  </si>
  <si>
    <t>Ndikumana</t>
  </si>
  <si>
    <t>Human Resource Management</t>
  </si>
  <si>
    <t>Development Studies</t>
  </si>
  <si>
    <t>SHRD/PhDH/03/15</t>
  </si>
  <si>
    <t>cndikumana@cartafrica.org</t>
  </si>
  <si>
    <t>cndikumana@hotmail.com</t>
  </si>
  <si>
    <t>+250 788833975</t>
  </si>
  <si>
    <t>M. BA International Business</t>
  </si>
  <si>
    <t>The interface of environmental management in the Clinical researchity industry in Rwanda: A practical approach to sustainable health.</t>
  </si>
  <si>
    <t>Dr. Ruth J. Tubey</t>
  </si>
  <si>
    <t>Dr. Alice Kurgat</t>
  </si>
  <si>
    <t>Head of Department: Governance and Public Science and International Relations Administration; Political</t>
  </si>
  <si>
    <t>0000-0002-5726-6921</t>
  </si>
  <si>
    <t>Effect of Human Resource Managenment Practices on the retention of professional health workers in the Public District Clinical researchs in Kigali, Rwanda</t>
  </si>
  <si>
    <t>C5/003</t>
  </si>
  <si>
    <t>Kikelomo</t>
  </si>
  <si>
    <t>Nursing Science</t>
  </si>
  <si>
    <t>BMSP13/14/H/0859</t>
  </si>
  <si>
    <t>eafolabi@cartafrica.org</t>
  </si>
  <si>
    <t>eafolabi16@gmail.com</t>
  </si>
  <si>
    <t>+234 803 801 3115</t>
  </si>
  <si>
    <t>M.Sc Nursing</t>
  </si>
  <si>
    <t>Correlation of cervical cancer risk factors with cervical smear and histopathological diagnosis among reproductive age women in Ile- Ife, Osun State.</t>
  </si>
  <si>
    <t>Prof. Oluwafemi N. Mimiko</t>
  </si>
  <si>
    <t>Dr. A. A. E Olaogun</t>
  </si>
  <si>
    <t>ARDEN UNIVERSITY (2023)</t>
  </si>
  <si>
    <t>0000-0002-0381-737X.</t>
  </si>
  <si>
    <t>C5/004</t>
  </si>
  <si>
    <t>Yolanda</t>
  </si>
  <si>
    <t>Malele</t>
  </si>
  <si>
    <t>Kolisa</t>
  </si>
  <si>
    <t>Community Dentistry</t>
  </si>
  <si>
    <t>8803014E</t>
  </si>
  <si>
    <t>ykolisa@cartafrica.org</t>
  </si>
  <si>
    <t>yolanda.kolisa@wits.ac.za</t>
  </si>
  <si>
    <t>837800907</t>
  </si>
  <si>
    <t>MPH, M.Dental</t>
  </si>
  <si>
    <t>Measurement of oral health related quality of life(OHRQoL) in HIV-infected and non-infected children: Investigation of socio- cultural influences in a South African context.</t>
  </si>
  <si>
    <t>Dr. Jude Igumbor</t>
  </si>
  <si>
    <t>Prof. Magnus Hakeburg</t>
  </si>
  <si>
    <t>0000-0003-3368-9193</t>
  </si>
  <si>
    <t>Oral Health needs and Oral Health related Quality of Life of Adolescents Living with HIV in Johannesburg, South Africa</t>
  </si>
  <si>
    <t>C5/005</t>
  </si>
  <si>
    <t>Akinyode</t>
  </si>
  <si>
    <t>Obembe</t>
  </si>
  <si>
    <t>tobembe@cartafrica.org</t>
  </si>
  <si>
    <t>tobems@yahoo.com</t>
  </si>
  <si>
    <t>+234 805 840 9495</t>
  </si>
  <si>
    <t>Coping with out of pocket payment among urban poor: Findings from South Western Nigeria.</t>
  </si>
  <si>
    <t>Dr. Oyediran Oyewole</t>
  </si>
  <si>
    <t>0000-0001-9610-1137</t>
  </si>
  <si>
    <t>Patterns of expenditure, coping mechanisms among urban slum dwellers admitted for emergency surgeries in Ibadan, Nigeria</t>
  </si>
  <si>
    <t>C5/006</t>
  </si>
  <si>
    <t>Wilson</t>
  </si>
  <si>
    <t>Kaindoa</t>
  </si>
  <si>
    <t>Medical Entomology</t>
  </si>
  <si>
    <t>Environmental Health and Ecological Science</t>
  </si>
  <si>
    <t>ekaindoa@cartafrica.org</t>
  </si>
  <si>
    <t>ekaindoa@ihi.or.tz</t>
  </si>
  <si>
    <t>+255787430307</t>
  </si>
  <si>
    <t>Masters of Science in Biology and Control of Parasites and Disease Vectors</t>
  </si>
  <si>
    <t>Assessing the impact of settlement patterns and distances between households on malaria transmission in rural Tanzanian populations.</t>
  </si>
  <si>
    <t>Fredros Okumu</t>
  </si>
  <si>
    <t>Research scientist</t>
  </si>
  <si>
    <t>Deputy Head, Environmental Health Dept</t>
  </si>
  <si>
    <t>0000-0001-6170-5694</t>
  </si>
  <si>
    <t>Assessing Relationship between Human Settlement Patterns and
Malaria Risk in a Residual Transmission Setting in South-Eastern
Tanzania</t>
  </si>
  <si>
    <t>C5/007</t>
  </si>
  <si>
    <t>Wamuyu</t>
  </si>
  <si>
    <t>Karumi</t>
  </si>
  <si>
    <t>Pharmacy</t>
  </si>
  <si>
    <t>U803/98509/2015</t>
  </si>
  <si>
    <t>ekarumi@cartafrica.org</t>
  </si>
  <si>
    <t>e_karumi@yahoo.com</t>
  </si>
  <si>
    <t>+254721293354</t>
  </si>
  <si>
    <t>Antioxidant, antidiabetic and hypolipidemic activities of selected medicinal plants used by the Maasai</t>
  </si>
  <si>
    <t>Prof. Julius Wanjohi Mwangi</t>
  </si>
  <si>
    <t>Dr. Kennedy Omondi Abuga</t>
  </si>
  <si>
    <t> 0000-0001-6367-1010</t>
  </si>
  <si>
    <t>A study of antioxidant, hypoglycemic and hypolipidemic activities of plants used in food by the Maasai community</t>
  </si>
  <si>
    <t>C5/008</t>
  </si>
  <si>
    <t>Folusho</t>
  </si>
  <si>
    <t>Mubowale</t>
  </si>
  <si>
    <t>Balogun</t>
  </si>
  <si>
    <t>Pediatrics</t>
  </si>
  <si>
    <t>Institute of Child Health</t>
  </si>
  <si>
    <t>fbalogun@cartafrica.org</t>
  </si>
  <si>
    <t>folushom@yahoo.com</t>
  </si>
  <si>
    <t>+234 812 8797 778</t>
  </si>
  <si>
    <t>The state of adolescent immunization in Ibadan, Nigeria.</t>
  </si>
  <si>
    <t>Prof. Olayemi Olufemi  Omotade</t>
  </si>
  <si>
    <t>Prof.  Mikael  Svensson</t>
  </si>
  <si>
    <t>0000-0002-2645-9106</t>
  </si>
  <si>
    <t>Understanding and acceptability of HPV vaccine for adolescents by stakeholders in selected communities in Ibadan, Nigeria</t>
  </si>
  <si>
    <t>JAS 1 &amp;2, 2015</t>
  </si>
  <si>
    <t>C5/009</t>
  </si>
  <si>
    <t>Felix</t>
  </si>
  <si>
    <t>Khuluza</t>
  </si>
  <si>
    <t>Pharmaceutical Analysis</t>
  </si>
  <si>
    <t>201580013236</t>
  </si>
  <si>
    <t>fkhuluza@cartafrica.org</t>
  </si>
  <si>
    <t>fkhuluza@medcol.mw</t>
  </si>
  <si>
    <t>+265(0)999 289874</t>
  </si>
  <si>
    <t>Master of Health Economics,</t>
  </si>
  <si>
    <t>Quality and content of live-saving medicines in the formal and informal sector in Malawi, and assessment of the economic or financial costs of counterfeit and sub standard medicines to the healthcare provider.</t>
  </si>
  <si>
    <t>Professor Lutz Heide</t>
  </si>
  <si>
    <t>Prof. Dr. Ulrike Holzgrabe</t>
  </si>
  <si>
    <t> 0000-0002-8334-0160</t>
  </si>
  <si>
    <t>Quality, availability and affordability of antimalarial and antibiotic medicines in Malawi</t>
  </si>
  <si>
    <t>C5/010</t>
  </si>
  <si>
    <t>Fred</t>
  </si>
  <si>
    <t>Maniragba</t>
  </si>
  <si>
    <t>Population Studies</t>
  </si>
  <si>
    <t>203001135.   Reg No. 2014/HD06/18709U</t>
  </si>
  <si>
    <t>fmaniragaba@cartafrica.org</t>
  </si>
  <si>
    <t>fmaniragaba@gmail.com</t>
  </si>
  <si>
    <t>+256 777 821673</t>
  </si>
  <si>
    <t>M.Sc Population Studies</t>
  </si>
  <si>
    <t>Intimate partner violence and fertility outcomes in Uganda.</t>
  </si>
  <si>
    <t>Prof. James Ntozi</t>
  </si>
  <si>
    <t>0000-0001-5977-1924</t>
  </si>
  <si>
    <t>Determinants of quality of life of older persons in rural Uganda</t>
  </si>
  <si>
    <t>C5/011</t>
  </si>
  <si>
    <t>Hellen</t>
  </si>
  <si>
    <t>Jepngetich</t>
  </si>
  <si>
    <t>Medical education</t>
  </si>
  <si>
    <t>SM/PhDME/05/15</t>
  </si>
  <si>
    <t>hjepngetich@cartafrica.org</t>
  </si>
  <si>
    <t>jepngetichkeny@gmail.com and kenyhellen@yahoo.com</t>
  </si>
  <si>
    <t>+254721271337</t>
  </si>
  <si>
    <t>Determinants of male involvement in sexual andreproductive health services in Kenya.</t>
  </si>
  <si>
    <t>Prof  Mabel Nangami</t>
  </si>
  <si>
    <t>Prof  Joyce Baliddawa</t>
  </si>
  <si>
    <t>Dr. Caleb Isaboke Nyamwange</t>
  </si>
  <si>
    <t>Head of Department of Environmental Health and Disaster Risk Management at the School of Public Health, College of Health Sciences</t>
  </si>
  <si>
    <t>Bachelor of science environmental health graduates academic competences and public health work expectations in Kenya: Graduate and emplyers perspectives</t>
  </si>
  <si>
    <t>JAS 1, 2015</t>
  </si>
  <si>
    <t>C5/012</t>
  </si>
  <si>
    <t>Hillary</t>
  </si>
  <si>
    <t>Kipruto</t>
  </si>
  <si>
    <t>Sang</t>
  </si>
  <si>
    <t>LINGUISTICS</t>
  </si>
  <si>
    <t>LINGUISTICS AND FOREIGN LANGUAGES</t>
  </si>
  <si>
    <t>SASS/DPHIL/LIN/06/14</t>
  </si>
  <si>
    <t>hsang@cartafrica.org</t>
  </si>
  <si>
    <t>hillarysang@yahoo.com</t>
  </si>
  <si>
    <t>+254 724 017107</t>
  </si>
  <si>
    <t>Communication disorders in school children identified with psychiatric disorders</t>
  </si>
  <si>
    <t>Dr. Tom Abuom</t>
  </si>
  <si>
    <t>C5/013</t>
  </si>
  <si>
    <t>Ikeola</t>
  </si>
  <si>
    <t>Adejoke</t>
  </si>
  <si>
    <t>Adeoye</t>
  </si>
  <si>
    <t>MATERNAL HEALTH</t>
  </si>
  <si>
    <t>iadeoye@cartafrica.org</t>
  </si>
  <si>
    <t>adeoyeikeola@yahoo.com</t>
  </si>
  <si>
    <t>+234-8052153252</t>
  </si>
  <si>
    <t>Master in Public Health</t>
  </si>
  <si>
    <t>Maternal obesity and associated maternal, periantal and neo natal outcomes among women in Ibadan, Nigeria</t>
  </si>
  <si>
    <t>Prof. Afolabi Bamigboye</t>
  </si>
  <si>
    <t>0000-0003-3085-0965</t>
  </si>
  <si>
    <t xml:space="preserve">The prevalence, determinants, preganancy and neonatal outcomes of Maternal obesity and its associated metabolic Dysfunction in Ibadan, Nigeria </t>
  </si>
  <si>
    <t>C5/014</t>
  </si>
  <si>
    <t>Justine</t>
  </si>
  <si>
    <t>Nnakate</t>
  </si>
  <si>
    <t>Bukenya</t>
  </si>
  <si>
    <t>Community Health &amp; Behavioural Sciencess</t>
  </si>
  <si>
    <t>jbukenya@cartafrica.org</t>
  </si>
  <si>
    <t>jbukenya@musph.ac.ug</t>
  </si>
  <si>
    <t>+256772446355</t>
  </si>
  <si>
    <t>Pregnancy experiences and reproductive health outcome among adolescents in Uganda.</t>
  </si>
  <si>
    <t>Christopher Garimoi Orach, PhD</t>
  </si>
  <si>
    <t>David Guwatudde, PhD</t>
  </si>
  <si>
    <t>0000-0001-9139-6183</t>
  </si>
  <si>
    <t>Pregnancy Planning and utilization of Maternal Health Services by Female Sex workers in Uganda</t>
  </si>
  <si>
    <t>C5/015</t>
  </si>
  <si>
    <t>Jeanette</t>
  </si>
  <si>
    <t>Dawa</t>
  </si>
  <si>
    <t>KAVI - Institute of Clinical Reasearch</t>
  </si>
  <si>
    <t>H84/50941/2016</t>
  </si>
  <si>
    <t>jdawa@cartafrica.org</t>
  </si>
  <si>
    <t>jandawa@cartafrica.org</t>
  </si>
  <si>
    <t>+254722653696</t>
  </si>
  <si>
    <t>M.Sc Public Health</t>
  </si>
  <si>
    <t>An assessment of breast cancer risk factors among urban black Kenyan females.</t>
  </si>
  <si>
    <t>Prof.Omu Anzala</t>
  </si>
  <si>
    <t>Medical Epidemiologist</t>
  </si>
  <si>
    <t>Medical Epidemiologist and Center Director</t>
  </si>
  <si>
    <t>WASHINGTON STATE UNIVERSITY, KENYA OFFICE (GLOBAL HEALTH PROG)</t>
  </si>
  <si>
    <t>0000-0001-9405-148X</t>
  </si>
  <si>
    <t>Modelling the health and economic impact of the influenza vaccine in Kenya</t>
  </si>
  <si>
    <t>CARNEGIE/DAAD</t>
  </si>
  <si>
    <t>C5/016</t>
  </si>
  <si>
    <t>Jepchirchir</t>
  </si>
  <si>
    <t>Kiplagat</t>
  </si>
  <si>
    <t>jkiplagat@cartafrica.org</t>
  </si>
  <si>
    <t>chiri2809@gmail.com</t>
  </si>
  <si>
    <t>+254722288653</t>
  </si>
  <si>
    <t>Masters Epidemiology &amp; Disease Control</t>
  </si>
  <si>
    <t>HIV among adults aged 50years and older in East Africa.</t>
  </si>
  <si>
    <t>Clinical research - Retrospective and prospective</t>
  </si>
  <si>
    <t>Primary and secondary</t>
  </si>
  <si>
    <t>Ann Mwangi, PhD</t>
  </si>
  <si>
    <t>Charles Chasela, PhD</t>
  </si>
  <si>
    <t>AMPATH Associate Director of Research</t>
  </si>
  <si>
    <t>MOI UNIVERSITY - AMPATH</t>
  </si>
  <si>
    <t>0000-0002-7836-2138</t>
  </si>
  <si>
    <t>Characteristics, outcomes and experiences of HIV infected adults aged 50 years and older in Western kenya</t>
  </si>
  <si>
    <t>C5/017</t>
  </si>
  <si>
    <t>Abayowa</t>
  </si>
  <si>
    <t>Mbada</t>
  </si>
  <si>
    <t>Political Science</t>
  </si>
  <si>
    <t>SSP/13/14/H/0871</t>
  </si>
  <si>
    <t>kmbada@cartafrica.org</t>
  </si>
  <si>
    <t>menteekas@yahoo.com</t>
  </si>
  <si>
    <t>2348137729864</t>
  </si>
  <si>
    <t>M.Sc Political Science</t>
  </si>
  <si>
    <t>Political economy of poverty and health in Ghana and Nigeria: A comparative policy analysis of the Millennium Development Goals.</t>
  </si>
  <si>
    <t>Policy analysis</t>
  </si>
  <si>
    <t>0000-0002-2157-1940</t>
  </si>
  <si>
    <t>JAS 1, 2015 &amp; JAS 4, 2019</t>
  </si>
  <si>
    <t>C5/018</t>
  </si>
  <si>
    <t>Lester</t>
  </si>
  <si>
    <t>Kapanda</t>
  </si>
  <si>
    <t>Epidemeology and Public Health</t>
  </si>
  <si>
    <t>201580013245</t>
  </si>
  <si>
    <t>lkapanda@cartafrica.org</t>
  </si>
  <si>
    <t>lrphiri@medcol.mw</t>
  </si>
  <si>
    <t>+265 994 958 249</t>
  </si>
  <si>
    <t>Exploring the potential drivers of demand and supply for transactional sex and sex work among female sex workers and their clients in Malawi.</t>
  </si>
  <si>
    <t>Prof. Adamson Muula</t>
  </si>
  <si>
    <t>Dr. Chima Izgubara</t>
  </si>
  <si>
    <t xml:space="preserve">Dr. Nicola Desmond </t>
  </si>
  <si>
    <t>0000-0003-2887-2954</t>
  </si>
  <si>
    <t>C5/019</t>
  </si>
  <si>
    <t>Maria</t>
  </si>
  <si>
    <t>Chifuniro</t>
  </si>
  <si>
    <t>Chikalipo</t>
  </si>
  <si>
    <t>Nursing and Midwifery</t>
  </si>
  <si>
    <t>201580013238</t>
  </si>
  <si>
    <t>mchikalipo@cartafrica.org</t>
  </si>
  <si>
    <t>mchikalipo@kcn.unima.mw</t>
  </si>
  <si>
    <t>+ 265 888309781</t>
  </si>
  <si>
    <t>MA Social Development</t>
  </si>
  <si>
    <t>Centering pregnancy: Astrategy in improving maternal and neonatal outcomes among adolescents.</t>
  </si>
  <si>
    <t>Prof. Ellen Chirwa</t>
  </si>
  <si>
    <t>0000-0001-7062-9785</t>
  </si>
  <si>
    <t>Feasibility, acceptability and effectiveness of couple antenatal education in Blantyre, Malawi</t>
  </si>
  <si>
    <t>C5/020</t>
  </si>
  <si>
    <t>Nomathemba</t>
  </si>
  <si>
    <t>Chiwoneso</t>
  </si>
  <si>
    <t>Chandiwana</t>
  </si>
  <si>
    <t>Child and Adolescent Health</t>
  </si>
  <si>
    <t>0403769G</t>
  </si>
  <si>
    <t>nchandiwana@cartafrica.org</t>
  </si>
  <si>
    <t>nomathemba.chandiwana@gmail.com</t>
  </si>
  <si>
    <t>MPH Epidiomology &amp; Biostatistics</t>
  </si>
  <si>
    <t>Impact of strengthening the continuum of care of HIV-infected pregnant and post-natal women and infantsin primary care clinics of South Africa.</t>
  </si>
  <si>
    <t>Prof. Charles S. Chasela</t>
  </si>
  <si>
    <t>Dr. Lee Fairlie</t>
  </si>
  <si>
    <t>Technical advisor</t>
  </si>
  <si>
    <t>WITS RHI</t>
  </si>
  <si>
    <t>0000-0001-7866-2651</t>
  </si>
  <si>
    <t>JAS 4, 2018</t>
  </si>
  <si>
    <t>C5/021</t>
  </si>
  <si>
    <t>Oyewale</t>
  </si>
  <si>
    <t>Mayowa</t>
  </si>
  <si>
    <t>Morakinyo</t>
  </si>
  <si>
    <t>Environmental Health</t>
  </si>
  <si>
    <t>Environmental Health Sciences</t>
  </si>
  <si>
    <t>omorakinyo@cartafrica.org</t>
  </si>
  <si>
    <t>wahlemirax@gmail.com</t>
  </si>
  <si>
    <t>+2348034626106</t>
  </si>
  <si>
    <t>MPH Environmental Health</t>
  </si>
  <si>
    <t>Molecular characterization of bio aerosols associated with sick building syndrome and related health risks in secondary schools in Ibadan,Nigeria.</t>
  </si>
  <si>
    <t>Prof. Ana Godson Rowland</t>
  </si>
  <si>
    <t>0000-0001-5289-9378</t>
  </si>
  <si>
    <t xml:space="preserve">Indoor school building characteristics and molecular profiling of Bioaerosols as predictors of respiratory morbidities among primary school children in Ibadan, Nigeria </t>
  </si>
  <si>
    <t>Indoor Air Quality and Bioaerosols’ Size Distribution as Predictors of Respiratory Morbidities among Pupils in Ibadan North Local Government Area, Oyo State.</t>
  </si>
  <si>
    <t>C5/022</t>
  </si>
  <si>
    <t>Raymond</t>
  </si>
  <si>
    <t>Odokonyero</t>
  </si>
  <si>
    <t>Psychiatry</t>
  </si>
  <si>
    <t>rodokonyero@cartafrica.org</t>
  </si>
  <si>
    <t>rayhaddock@yahoo.com</t>
  </si>
  <si>
    <t>+256701547646</t>
  </si>
  <si>
    <t>Investigating the relationship between parenting styles and coping techniques among parents with their adolescents’problem behavior in post conflict Northern Uganda</t>
  </si>
  <si>
    <t>Prof. Wilson Winston Muhwezi</t>
  </si>
  <si>
    <t>Prof. Seggane Musisi</t>
  </si>
  <si>
    <t>Dr.Akena Dickens Howard</t>
  </si>
  <si>
    <t>C5/023</t>
  </si>
  <si>
    <t>Gift</t>
  </si>
  <si>
    <t>Khangamwa</t>
  </si>
  <si>
    <t>C5/024</t>
  </si>
  <si>
    <t>Masoud</t>
  </si>
  <si>
    <t>Hussein</t>
  </si>
  <si>
    <t>Mahundi</t>
  </si>
  <si>
    <t>C5/025</t>
  </si>
  <si>
    <t>Callen</t>
  </si>
  <si>
    <t>Kwamboka</t>
  </si>
  <si>
    <t>Onyambu</t>
  </si>
  <si>
    <t>C6/001</t>
  </si>
  <si>
    <t>Beatrice</t>
  </si>
  <si>
    <t>Waitherero</t>
  </si>
  <si>
    <t>Maina</t>
  </si>
  <si>
    <t>School of Public Health</t>
  </si>
  <si>
    <t>bmaina@cartafrica.org</t>
  </si>
  <si>
    <t>waithereromaina@yahoo.com; bmaina@aphrc.org</t>
  </si>
  <si>
    <t>+254 (20) 4001000; +254 721 456679</t>
  </si>
  <si>
    <t>MA Population Studies</t>
  </si>
  <si>
    <t>Investigating the social co-construction of masculinity(ies) and sexual development among very young male adolescents in urban slums in Nairobi, Kenya</t>
  </si>
  <si>
    <t>Dr Yandisa Sikweyiya</t>
  </si>
  <si>
    <t>Associate Research Scientist</t>
  </si>
  <si>
    <t>0000-0001-6205-3296</t>
  </si>
  <si>
    <t>C6/002</t>
  </si>
  <si>
    <t>Betty</t>
  </si>
  <si>
    <t>Karimi</t>
  </si>
  <si>
    <t>Mwiti</t>
  </si>
  <si>
    <t>Design</t>
  </si>
  <si>
    <t>School of the Arts and Design</t>
  </si>
  <si>
    <t>B80/51242/2016</t>
  </si>
  <si>
    <t>bmwiti@cartafrica.org</t>
  </si>
  <si>
    <t>mwiti.bk@gmail.com</t>
  </si>
  <si>
    <t>+254 722 694853</t>
  </si>
  <si>
    <t>MA Design</t>
  </si>
  <si>
    <t>ACTION TO HEALTH:  DECREASING THE INCIDENCE OF LIFESTYLE DISEASES  IN  INFORMAL SETTLEMENTS IN NAIROBI, KENYA THROUGH A POPULATION-LED COMMUNICATION STRATEGY</t>
  </si>
  <si>
    <t>Dr. Lilac A. Osanjo</t>
  </si>
  <si>
    <t>Dr. Ambole Amollo Lorraine</t>
  </si>
  <si>
    <t>0000-0001-7064-8003</t>
  </si>
  <si>
    <t>Action to health: Decreasing the incidence of lifestyle diseases in informal settlement in Nairobi through a population led communication strategy</t>
  </si>
  <si>
    <t>Bottom-Up Approach: A community-Led Intervention in fighting lifestyle diseases in Urban informal settlements in Nairobi, Kenya</t>
  </si>
  <si>
    <t>C6/003</t>
  </si>
  <si>
    <t>Chimwemwe</t>
  </si>
  <si>
    <t>Chikoko</t>
  </si>
  <si>
    <t>Kwanjo-Banda</t>
  </si>
  <si>
    <t>Medical and Surgical Nursing</t>
  </si>
  <si>
    <t>201680013682</t>
  </si>
  <si>
    <t>cbanda@cartafrica.org</t>
  </si>
  <si>
    <t>joychikoko@yahoo.co.uk</t>
  </si>
  <si>
    <t>+265884711313</t>
  </si>
  <si>
    <t>Personal, behavioural and environmental factors associated with self-management among diabetic patients attending Queen Elizabeth Central Clinical research diabetes clinic in Malawi: a mixed methods study</t>
  </si>
  <si>
    <t>Prof. Moffat Nyirenda</t>
  </si>
  <si>
    <t>Dr. Belinda Gombachika</t>
  </si>
  <si>
    <t>MALAWI LIVERPOOL WELCOME TRUST CLINICAL RESEARCH PROGRAM (2021)</t>
  </si>
  <si>
    <t>0000-0001-9337-3583</t>
  </si>
  <si>
    <t xml:space="preserve">A mixed methods study on diabetes self management and social cognitive constructs at Queen Elizabeth Cantral Clinical research, Blantyre </t>
  </si>
  <si>
    <t>WT-DELTAS</t>
  </si>
  <si>
    <t>C6/004</t>
  </si>
  <si>
    <t>Oluwaseyi</t>
  </si>
  <si>
    <t>Dolapo</t>
  </si>
  <si>
    <t>Somefun</t>
  </si>
  <si>
    <t>Dept of Demography and Population studies</t>
  </si>
  <si>
    <t>single</t>
  </si>
  <si>
    <t>dsomefun@cartafrica.org</t>
  </si>
  <si>
    <t>seyi.somefun@gmail.com</t>
  </si>
  <si>
    <t>+27788552595</t>
  </si>
  <si>
    <t>Master Demography &amp; Population Studies</t>
  </si>
  <si>
    <t xml:space="preserve">Beyond Risk: Understanding a Framework for Improving Adolescents' Sexual Health in Nigeria </t>
  </si>
  <si>
    <t>Prof. Clifford Odimegwu</t>
  </si>
  <si>
    <t>Research Associate</t>
  </si>
  <si>
    <t>UNIVERSITY OF WESTERN CAPE, SOUTH AFRICA</t>
  </si>
  <si>
    <t>0000-0002-3842-2685</t>
  </si>
  <si>
    <t>Beyond Risk: Understanding a framework for improving adolescents's sexual health in Nigeria</t>
  </si>
  <si>
    <t>C6/005</t>
  </si>
  <si>
    <t>Valens</t>
  </si>
  <si>
    <t>Mbarushimana</t>
  </si>
  <si>
    <t>vmbarushimana@cartafrica.org</t>
  </si>
  <si>
    <t>mbavalens@gmail.com; vmbarushimana@ur.ac.rw; mbavalens@yahoo.fr; vmbarushimana@nursph.org</t>
  </si>
  <si>
    <t>+250788490718</t>
  </si>
  <si>
    <t>Early adolescents' knowledge, beliefs and behaviors regarding gender and sexuality in Rwanda: implications for their sexual experiences and health outcomes.</t>
  </si>
  <si>
    <t>Daphney Conco</t>
  </si>
  <si>
    <t>Dr. Laetitia Nyirazinyoye</t>
  </si>
  <si>
    <t>0000-0002-9700-0343</t>
  </si>
  <si>
    <t>Early adolescents' knoledge, beliefs and behaviors regarding gender and sexuality in Rwanda: implications for their sexual experiences and health outcomes</t>
  </si>
  <si>
    <t>C6/006</t>
  </si>
  <si>
    <t>Eniola</t>
  </si>
  <si>
    <t>Bamgboye</t>
  </si>
  <si>
    <t>ebamgboye@cartafrica.org</t>
  </si>
  <si>
    <t>dr_enip@yahoo.co.uk</t>
  </si>
  <si>
    <t>+234 8029537711</t>
  </si>
  <si>
    <t>M.Sc Epidemiology &amp; Bio Statistics</t>
  </si>
  <si>
    <t>Modeling the effect of HIV on the survival of multi drug resistant tuberculosis co infected patients in Oyo State, South Western Nigeria.</t>
  </si>
  <si>
    <t>Dr. Ikeoluwapo  Ajayi</t>
  </si>
  <si>
    <t>Lecturer 1</t>
  </si>
  <si>
    <t>0000-0003-0500-8557</t>
  </si>
  <si>
    <t>Modelling the effect of HIV Co-infection on the survival of patients with multidrugs resistant Tuberculosis in Oyo State, Southern Western, Nigeria</t>
  </si>
  <si>
    <t>WT -DELTAS</t>
  </si>
  <si>
    <t>C6/007</t>
  </si>
  <si>
    <t>Nomfundo</t>
  </si>
  <si>
    <t>Nzuza</t>
  </si>
  <si>
    <t>Moroe</t>
  </si>
  <si>
    <t>Audiology</t>
  </si>
  <si>
    <t>Speech Pathology and Audiology</t>
  </si>
  <si>
    <t>0103374D</t>
  </si>
  <si>
    <t xml:space="preserve">fmoroe@cartafrica.org </t>
  </si>
  <si>
    <t>nomfundo.moroe7@gmail.com</t>
  </si>
  <si>
    <t>+27823178862</t>
  </si>
  <si>
    <t>MA Audiology</t>
  </si>
  <si>
    <t>Occupational Noise-Induced Hearing Loss in South African Large Scale Mines: From policy formulation to implementation and monitoring</t>
  </si>
  <si>
    <t>Prof. KatijahKhoza-Shangase</t>
  </si>
  <si>
    <t>0000-0001-7186-5632</t>
  </si>
  <si>
    <t xml:space="preserve">Occupational Noise-induced hearing loss in South African Large Scale Mines: From policy formulation to implementation and monitoring </t>
  </si>
  <si>
    <t>Occupational Noise-Induced Hearing Loss in South African Large Scale Mines: From policy
formulation to implementation and monitoring</t>
  </si>
  <si>
    <t>C6/008</t>
  </si>
  <si>
    <t>Godwin</t>
  </si>
  <si>
    <t>Anywar</t>
  </si>
  <si>
    <t>Botany</t>
  </si>
  <si>
    <t>Plant Sciences, Microbiology &amp; Biotechnology</t>
  </si>
  <si>
    <t>2015/HD13/18793U</t>
  </si>
  <si>
    <t>ganywar@cartafrica.org</t>
  </si>
  <si>
    <t>godwinanywar@gmail.com</t>
  </si>
  <si>
    <t>+256 702983410</t>
  </si>
  <si>
    <t>M.Sc Botany</t>
  </si>
  <si>
    <t>Antiviral, immunomodulatory and phytochemical profiles of medicinal plants used by traditional medicine practitioners for the treatment of HIV/AIDS in Uganda</t>
  </si>
  <si>
    <t>Ass. Prof. Kakudidi Eseszah</t>
  </si>
  <si>
    <t>Ass. Prof. Byamukama Robert</t>
  </si>
  <si>
    <t xml:space="preserve">Prof. Dr. Emmrich Frank, Fraunhofer </t>
  </si>
  <si>
    <t>other</t>
  </si>
  <si>
    <t xml:space="preserve"> Appointed as a Review editor in the Journal Frontiers in Pharmacology-Ethnopharmacology Section.</t>
  </si>
  <si>
    <t>0000-0003-0926-1832</t>
  </si>
  <si>
    <t>Ethnopharmacogology, cytotoxicity, antiviral and immunodulatory profiles of medical plant species used by herbalists in treating people living with HIV/AIDS in Uganda</t>
  </si>
  <si>
    <t>WT -DELTAS/DAAD</t>
  </si>
  <si>
    <t>C6/009</t>
  </si>
  <si>
    <t>Olugbenga</t>
  </si>
  <si>
    <t>Abe</t>
  </si>
  <si>
    <t>DEMOGRAPHY AND SOCIAL STATISTICS</t>
  </si>
  <si>
    <t>SSP15/16/R/0003</t>
  </si>
  <si>
    <t>jabe@cartafrica.org</t>
  </si>
  <si>
    <t>abegbenga7@gmail.com</t>
  </si>
  <si>
    <t>+2348034460713</t>
  </si>
  <si>
    <t>Masters in Demography and Social Statistics</t>
  </si>
  <si>
    <t>Labour Force Disengagement Transitions and Quality of Life of Older Persons in Formal Organisations in Osun State, Nigeria</t>
  </si>
  <si>
    <t>Prof. Akinyemi Ibukun Akanni</t>
  </si>
  <si>
    <t>Dr. Oyedokun Olugbenga Amos</t>
  </si>
  <si>
    <t xml:space="preserve">AQUATECH COLLEGE OF AGRICULTURE </t>
  </si>
  <si>
    <t>0000-0002-6312-0195</t>
  </si>
  <si>
    <t>Labour force disengagement transitions and quality of life of older persons in formal organisations in Osun State, Nigeria</t>
  </si>
  <si>
    <t>C6/010</t>
  </si>
  <si>
    <t>Justin</t>
  </si>
  <si>
    <t>Kumala</t>
  </si>
  <si>
    <t>Biomedical research</t>
  </si>
  <si>
    <t>Wits Research institute for Malaria (WRIM)</t>
  </si>
  <si>
    <t>jkumala@cartafrica.org</t>
  </si>
  <si>
    <t>justinkumala@yahoo.com</t>
  </si>
  <si>
    <t>+27711374112</t>
  </si>
  <si>
    <t>The impact of insecticide resistance on malaria vector control in Chikwawa, Southern Malawi</t>
  </si>
  <si>
    <t>Prof. Maureen Coetzee</t>
  </si>
  <si>
    <t>Dr. Themba Mzilahowa</t>
  </si>
  <si>
    <t>Research Assistant</t>
  </si>
  <si>
    <t>0000-0001-6357-9441</t>
  </si>
  <si>
    <t>The efect of insecticide resistance on malaria vector control in Chikwawa, Southern Malawi</t>
  </si>
  <si>
    <t>The effect of insecticide resistance on Malaria vector control in Chikwawa, Southern Malawi</t>
  </si>
  <si>
    <t>C6/011</t>
  </si>
  <si>
    <t>Joan</t>
  </si>
  <si>
    <t>Nankya</t>
  </si>
  <si>
    <t>Mutyoba</t>
  </si>
  <si>
    <t>Epidemiology &amp; Biostatistics</t>
  </si>
  <si>
    <t>2014/HD07/18654U</t>
  </si>
  <si>
    <t>jmutyoba@cartafrica.org</t>
  </si>
  <si>
    <t>eron.jm@hotmail.com</t>
  </si>
  <si>
    <t>+256 772 324 309</t>
  </si>
  <si>
    <t>MS Epidemiology &amp; Biostatistics</t>
  </si>
  <si>
    <t>Hepatitis B Among Pregnant Women:Epidemiology, Knowledge, perceptions and behavioral intentions</t>
  </si>
  <si>
    <t>Professor Ponsiano Ocama</t>
  </si>
  <si>
    <t>Assoc. Professor Frederick Makumbi</t>
  </si>
  <si>
    <t>0000-0002-0661-5933</t>
  </si>
  <si>
    <t>Hepatitis B among pregnant women: Epidemiology, knowledge, perceptions and behavioral intentions</t>
  </si>
  <si>
    <t>Hepatitis B among Ugandan pregnant women: Studies on Epidemiology, Knowledge, Perceptions and Behavioural Intentions</t>
  </si>
  <si>
    <t>C6/012</t>
  </si>
  <si>
    <t>Kudus</t>
  </si>
  <si>
    <t>Oluwatoyin</t>
  </si>
  <si>
    <t>Adebayo</t>
  </si>
  <si>
    <t>kadebayo@cartafrica.org</t>
  </si>
  <si>
    <t>oluwatoyinkudus@gmail.com</t>
  </si>
  <si>
    <t>+2348029516738</t>
  </si>
  <si>
    <t>M.Sc Sociology</t>
  </si>
  <si>
    <t>Migration and settlement experiences of Nigerians in Guangzhou, China</t>
  </si>
  <si>
    <t>Prof Omololu O. Femi</t>
  </si>
  <si>
    <t>Tutorial Assistant</t>
  </si>
  <si>
    <t>Research Fellow I</t>
  </si>
  <si>
    <t>0000-0002-3746-4963</t>
  </si>
  <si>
    <t>International migration and settlement experiences of Nigerians in Guangzhou, China</t>
  </si>
  <si>
    <t>C6/013</t>
  </si>
  <si>
    <t>Kolawole</t>
  </si>
  <si>
    <t>Aliyu</t>
  </si>
  <si>
    <t>Sociology and Anthropology</t>
  </si>
  <si>
    <t>SSP15/16/R/0083</t>
  </si>
  <si>
    <t>kaliyu@cartafrica.org</t>
  </si>
  <si>
    <t>aliyukola@gmail.com</t>
  </si>
  <si>
    <t>+2348060100021</t>
  </si>
  <si>
    <t>M.Sc Sociology &amp; Anthropology</t>
  </si>
  <si>
    <t>Socio-ecological Factors Influencing Parent-adolescent Communication on Sexual and Reproductive Health Issues in Selected Slum Communities of Ibadan, Southwest, Nigeria</t>
  </si>
  <si>
    <t>Prof. Anna Baranowska-Rataj</t>
  </si>
  <si>
    <t xml:space="preserve">Senior Lecturer </t>
  </si>
  <si>
    <t>0000-0001-7896-1061</t>
  </si>
  <si>
    <t>Socio -ecological factors influencing parent -adolescent Communication on sexual and reproductive Health issues in selected slum cCommunities of Ibadan, Southwest, Nigeria</t>
  </si>
  <si>
    <t>C6/014</t>
  </si>
  <si>
    <t>Khumbo</t>
  </si>
  <si>
    <t>Kalulu</t>
  </si>
  <si>
    <t>Engineering</t>
  </si>
  <si>
    <t>PhD/13/MPL/001</t>
  </si>
  <si>
    <t>kkalulu@cartafrica.org</t>
  </si>
  <si>
    <t>kmkalulu@gmail.com</t>
  </si>
  <si>
    <t>+265 999 691 961</t>
  </si>
  <si>
    <t>M.BA, Masters in Integrated Water Resources</t>
  </si>
  <si>
    <t>Improving resource efficiency in treatment of faecal sludge from unplanned settlements of in the cities of Malawi</t>
  </si>
  <si>
    <t>Asso. Prof. Bernard Thole (PhD)</t>
  </si>
  <si>
    <t xml:space="preserve">Ass. Prof. Theresa Mkandawire (PhD) </t>
  </si>
  <si>
    <t xml:space="preserve">Prof. Grant Kululanga (PhD) </t>
  </si>
  <si>
    <t>0000-0001-9841-9173</t>
  </si>
  <si>
    <t>C6/015</t>
  </si>
  <si>
    <t>Mumuni</t>
  </si>
  <si>
    <t>Adejumo</t>
  </si>
  <si>
    <t>madejumo@cartafrica.org</t>
  </si>
  <si>
    <t>adejumo_mumuni@yahoo.com</t>
  </si>
  <si>
    <t>+234 8050821482</t>
  </si>
  <si>
    <t>Improving greywater quality and Harnessing Water Resources through Algae Based Technology in a Low to Middle-Income Community in South-West Nigeria</t>
  </si>
  <si>
    <t>Dr. Elizabeth O. OLORUNTOBA</t>
  </si>
  <si>
    <t>Prof. M.K.C. SRIDHAR</t>
  </si>
  <si>
    <t>0000-0003-4797-7508</t>
  </si>
  <si>
    <t>Improving greywater quality and harnessing water resources through algae based technology in Low to Middle income community in South West Nigeria</t>
  </si>
  <si>
    <t>C6/016</t>
  </si>
  <si>
    <t>Macellina</t>
  </si>
  <si>
    <t>Yinyinade</t>
  </si>
  <si>
    <t>Ijadunola</t>
  </si>
  <si>
    <t>CLP/13/14/H/2482</t>
  </si>
  <si>
    <t>mijadunola@cartafrica.org</t>
  </si>
  <si>
    <t>yijadun@yahoo.com</t>
  </si>
  <si>
    <t>+234 803 706 2008</t>
  </si>
  <si>
    <t>CHARACTERISTICS OF SKIPPED GENERATION HOUSEHOLDS AND HEALTH OF ADOLESCENTS IN IFE-IJESA ZONE, OSUN STATE, NIGERIA.</t>
  </si>
  <si>
    <t>Prof. Adesegun O. Fatusi</t>
  </si>
  <si>
    <t>Dr. Olapeju A. Esimai</t>
  </si>
  <si>
    <t>0000-0002-4838-0431</t>
  </si>
  <si>
    <t>Characteristics of skipped generation houseolds and health of adolescents in Ife-Ijesa Nigeria: Implications for grandparents and adolescent Health</t>
  </si>
  <si>
    <t>C6/017</t>
  </si>
  <si>
    <t>Marie Chantal</t>
  </si>
  <si>
    <t>Uwimana</t>
  </si>
  <si>
    <t>Midwifery</t>
  </si>
  <si>
    <t>Nursing Education</t>
  </si>
  <si>
    <t>muwimana@cartafrica.org</t>
  </si>
  <si>
    <t>uwimac@yahoo.fr</t>
  </si>
  <si>
    <t>+250(0) 788 527 435</t>
  </si>
  <si>
    <t>Master of Nursing Management</t>
  </si>
  <si>
    <t>DEVELOPING AND PILOT TESTING OF A LABOUR SUPPORT INTERVENTION BY NURSES AND MIDWIVES AT PUBLIC HEALTH FACILITIES IN RWANDA</t>
  </si>
  <si>
    <t>Dr. Gorrette Nalwadda K</t>
  </si>
  <si>
    <t>Prof. Nazarius Mbona T</t>
  </si>
  <si>
    <t>Head of Midwifery</t>
  </si>
  <si>
    <t>0000-0001-6105-2611</t>
  </si>
  <si>
    <t>Measuring the importance of labour support practice for mothers and nurses and midwives at public health facilities in Rwanda</t>
  </si>
  <si>
    <t>C6/018</t>
  </si>
  <si>
    <t>Wanjira</t>
  </si>
  <si>
    <t>Njue-Kamau</t>
  </si>
  <si>
    <t>COMMUNITY HEALTH</t>
  </si>
  <si>
    <t>COMMUNITY HEALTH NURSING</t>
  </si>
  <si>
    <t>H80/50154/2015</t>
  </si>
  <si>
    <t>mwanjira@cartafrica.org</t>
  </si>
  <si>
    <t>mwkamau@gmail.com</t>
  </si>
  <si>
    <t>+254 727 736810</t>
  </si>
  <si>
    <t>Msc. Public Health</t>
  </si>
  <si>
    <t>Iron and Folic Acid Supplementation (IFAS) among pregnant women: A community based approach in Kiambu County</t>
  </si>
  <si>
    <t>Dr. Waithira Mirie</t>
  </si>
  <si>
    <t xml:space="preserve">Dr. Samuel T. Kimani  </t>
  </si>
  <si>
    <t> 0000-0002-4167-3549</t>
  </si>
  <si>
    <t>Iron and folic acid supplementation (IFAS) among pregnant women: A community based approach in Kiambu County</t>
  </si>
  <si>
    <t>C6/019</t>
  </si>
  <si>
    <t>Makhosazane</t>
  </si>
  <si>
    <t>Nomhle</t>
  </si>
  <si>
    <t>Khoza</t>
  </si>
  <si>
    <t>Clinical Medicine</t>
  </si>
  <si>
    <t>Wits Reproductive Health &amp; HIV Institute</t>
  </si>
  <si>
    <t>nkhoza@cartafrica.org</t>
  </si>
  <si>
    <t>nomhle@tuks.co.za; u21128716@tuks.co.za</t>
  </si>
  <si>
    <t>+27765125071</t>
  </si>
  <si>
    <t>MA Research Psychology</t>
  </si>
  <si>
    <t>The use of cash transfers for cash outcomes: exploring the influence of gender</t>
  </si>
  <si>
    <t>Catherine MacPhail</t>
  </si>
  <si>
    <t>Prof. Delany-Moretlwe</t>
  </si>
  <si>
    <t>Honorary Researcher</t>
  </si>
  <si>
    <t>0000-0003-1312-7783</t>
  </si>
  <si>
    <t>The social consequences of cash transfers on adolescent recipients and their relationships</t>
  </si>
  <si>
    <t>Exploring the social consequences of cash transfers on adolescent recipients and their relationships</t>
  </si>
  <si>
    <t>C6/020</t>
  </si>
  <si>
    <t>Aanuoluwapo</t>
  </si>
  <si>
    <t>Omobolanle</t>
  </si>
  <si>
    <t>Olajubu</t>
  </si>
  <si>
    <t>Bmsp13/14/H/0861</t>
  </si>
  <si>
    <t>oolajubu@cartafrica.org</t>
  </si>
  <si>
    <t>bolajubu@gmail.com</t>
  </si>
  <si>
    <t>+234 8062784468</t>
  </si>
  <si>
    <t>M.Sc Community Health</t>
  </si>
  <si>
    <t>Impact of a Mobile Health Intervention on Uptake of Postnatal Care Services and Related Outcomes among Mothers in Osun State, Nigeria</t>
  </si>
  <si>
    <t>Prof. R. B. Fajemilehin</t>
  </si>
  <si>
    <t>Prof. B. S. Afolabi</t>
  </si>
  <si>
    <t>0000-0001-9617-8660</t>
  </si>
  <si>
    <t>Impact Of A Mobile Health Intervention On Uptake Of Postnatal Care Services And Related Outcomes Among Mothers In Osun State, Nigeria.</t>
  </si>
  <si>
    <t>C6/021</t>
  </si>
  <si>
    <t>Olivia</t>
  </si>
  <si>
    <t>Millicent Awino</t>
  </si>
  <si>
    <t>Osiro</t>
  </si>
  <si>
    <t>Restorative and Preventive dentistry</t>
  </si>
  <si>
    <t>Conservative and Prosthetic Dentistry</t>
  </si>
  <si>
    <t>V91/51081/2016</t>
  </si>
  <si>
    <t>oosiro@cartafrica.org</t>
  </si>
  <si>
    <t>oaosiro@uonbi.ac.ke</t>
  </si>
  <si>
    <t>+254 722 861488</t>
  </si>
  <si>
    <t>M.Sc Dental Materials</t>
  </si>
  <si>
    <t>Development of a glass ionomer cement using fluorspar from Kerio Valley and other raw materials in Kenya</t>
  </si>
  <si>
    <t>experimental model</t>
  </si>
  <si>
    <t>Prof. David Kinuthia Kariuki</t>
  </si>
  <si>
    <t>Dr. Elizabeth Dimba</t>
  </si>
  <si>
    <t>Prof. Loice Gathece</t>
  </si>
  <si>
    <t>Chairman of Department of Conservative and Prosthetic Dentistry  (Sep, 2020)</t>
  </si>
  <si>
    <t>0000-0002-0095-4694</t>
  </si>
  <si>
    <t>Development of a prototype for a restorative dental cement in Kenya</t>
  </si>
  <si>
    <t>JAS 1, 2016</t>
  </si>
  <si>
    <t>C6/022</t>
  </si>
  <si>
    <t>Olutoyin</t>
  </si>
  <si>
    <t>Olubunmi</t>
  </si>
  <si>
    <t>Sekoni</t>
  </si>
  <si>
    <t>Not yet available</t>
  </si>
  <si>
    <t>osekoni@cartafrica.org</t>
  </si>
  <si>
    <t>t1toyin@yahoo.com</t>
  </si>
  <si>
    <t>+234-803-357-9048</t>
  </si>
  <si>
    <t>Structural factors associated with sexual risk behaviour among Out-of-School adolescents in an Urban slum in South West Nigeria</t>
  </si>
  <si>
    <t>Prof. Christofides Nicola</t>
  </si>
  <si>
    <t>Prof. Mall Sumaya</t>
  </si>
  <si>
    <t>0000-0001-6993-1100</t>
  </si>
  <si>
    <t>C6/023</t>
  </si>
  <si>
    <t>Mpho</t>
  </si>
  <si>
    <t>Primrose</t>
  </si>
  <si>
    <t>Molete</t>
  </si>
  <si>
    <t>Oral Health</t>
  </si>
  <si>
    <t>9200430H</t>
  </si>
  <si>
    <t>pmpho@cartafrica.org</t>
  </si>
  <si>
    <t>mpho.molete@wits.ac.za</t>
  </si>
  <si>
    <t>0027 647523860</t>
  </si>
  <si>
    <t>Master in Dentistry, M.Sc Dental Public health</t>
  </si>
  <si>
    <t>Extent of oral health service integration into the school health program in the Tshwane District.</t>
  </si>
  <si>
    <t>Prof. Aimee Stewart</t>
  </si>
  <si>
    <t>Specialist in Community Dentistry</t>
  </si>
  <si>
    <t>Registered Specialist</t>
  </si>
  <si>
    <t>0000-0001-9227-3927</t>
  </si>
  <si>
    <t>Schoolbased oral health programmes in Tshwane District of Gauteng: Scope, implemntation and outcomes</t>
  </si>
  <si>
    <t>School-based oral health programmes in the Tshwane District of Gauteng: scope, implementation and outcomes.'</t>
  </si>
  <si>
    <t>C6/024</t>
  </si>
  <si>
    <t>Tutu</t>
  </si>
  <si>
    <t>Said</t>
  </si>
  <si>
    <t>Mzee</t>
  </si>
  <si>
    <t>Molecular genetics</t>
  </si>
  <si>
    <t>Molecular biology and biotechnology</t>
  </si>
  <si>
    <t>2016-07-00173</t>
  </si>
  <si>
    <t>stutu@cartafrica.org</t>
  </si>
  <si>
    <t>tmzee@ihi.or.tz</t>
  </si>
  <si>
    <t>+255713869915</t>
  </si>
  <si>
    <t>M.SC Biotechnology</t>
  </si>
  <si>
    <t xml:space="preserve">Molecular epidemiology of antibiotic resistant bacteria and their interaction mechanisms in human, livestock and environment.  </t>
  </si>
  <si>
    <t>Dr. Rose J Masalu</t>
  </si>
  <si>
    <t>Quality Assurance Officer</t>
  </si>
  <si>
    <t>0000-0002-5918-0574</t>
  </si>
  <si>
    <t>Molecular epidemiology of Antibiotic resistant S.aureaus in Livestock and their human contacts</t>
  </si>
  <si>
    <t>C6/025</t>
  </si>
  <si>
    <t>Edwin</t>
  </si>
  <si>
    <t>Kipkosgei</t>
  </si>
  <si>
    <t>Cheruiyot Sang</t>
  </si>
  <si>
    <t>Biostatistics</t>
  </si>
  <si>
    <t>Public and Population Health</t>
  </si>
  <si>
    <t>esang@cartafrica.org</t>
  </si>
  <si>
    <t>edwin.ampath@gmail.com</t>
  </si>
  <si>
    <t>+254711531441</t>
  </si>
  <si>
    <t>C7/001</t>
  </si>
  <si>
    <t>Abigail</t>
  </si>
  <si>
    <t>Ruth</t>
  </si>
  <si>
    <t>Dreyer</t>
  </si>
  <si>
    <t>Medical Education</t>
  </si>
  <si>
    <t>adreyer@cartafrica.org</t>
  </si>
  <si>
    <t>abigaildreyer@gmail.com</t>
  </si>
  <si>
    <t>+27 116152976</t>
  </si>
  <si>
    <t>Masters of Public Health</t>
  </si>
  <si>
    <t>Comparative analysis of decentralised training platforms in undergraduate medical education at four South African universities</t>
  </si>
  <si>
    <t xml:space="preserve">Prof. Laetitia Rispel  </t>
  </si>
  <si>
    <t>Head of Learning, Influence and Networking at PATA</t>
  </si>
  <si>
    <t>PATA Cape Town</t>
  </si>
  <si>
    <t>0000-0002-0499-0094</t>
  </si>
  <si>
    <t>A comparative study of decentralized training platforms in undergraduate medical education at four South African Universities</t>
  </si>
  <si>
    <t>A comparative study of decentralised training platforms in undergraduate medical education at four South African universities</t>
  </si>
  <si>
    <t>C7/002</t>
  </si>
  <si>
    <t>Alexander</t>
  </si>
  <si>
    <t>Kagaha</t>
  </si>
  <si>
    <t>Sociology and Social Anthropology</t>
  </si>
  <si>
    <t>akagaha@cartafrica.org</t>
  </si>
  <si>
    <t>akagaha@gmail.com</t>
  </si>
  <si>
    <t>+256772419211</t>
  </si>
  <si>
    <t>MA Sociology; Msc. Development Management</t>
  </si>
  <si>
    <t>The Power Discourse in Health Services Uptake: A case of Maternal and Child Health services uptake in Eastern Uganda</t>
  </si>
  <si>
    <t>Prof. Eleanor Manderson</t>
  </si>
  <si>
    <t xml:space="preserve">Assistant Lecturer </t>
  </si>
  <si>
    <t>0000-0002-7787-8597</t>
  </si>
  <si>
    <t>Policy and Practice of Abortion Care in Eastern Uganda</t>
  </si>
  <si>
    <t>Policy and Practice of Abortion care in Eastern Uganda</t>
  </si>
  <si>
    <t xml:space="preserve">PhD Research and dissertation writing </t>
  </si>
  <si>
    <t>C7/003</t>
  </si>
  <si>
    <t>Abiola</t>
  </si>
  <si>
    <t>Olubusola</t>
  </si>
  <si>
    <t>Komolafe</t>
  </si>
  <si>
    <t>Department of Nursing Science</t>
  </si>
  <si>
    <t>BMSP15/16/H/0919</t>
  </si>
  <si>
    <t>akomolafe@cartafrica.org</t>
  </si>
  <si>
    <t>abiolakomolafe2016@gmail.com</t>
  </si>
  <si>
    <t>XESC</t>
  </si>
  <si>
    <t>MSc. (Nursing), OAU</t>
  </si>
  <si>
    <t>Digital Enabled Intervention for Improved Data Capture among Nurses in Perinatal Care in Selected Health Care Facilities in Osun State</t>
  </si>
  <si>
    <t xml:space="preserve">Prof. Irinoye Oladunni Omolola </t>
  </si>
  <si>
    <t>Instructor</t>
  </si>
  <si>
    <t>0000-0002-2123-7782</t>
  </si>
  <si>
    <t>Determinants of Implementation Success of Emergency Obstetric and Neonatal Care in Selected Health Facilities in Osun State, Nigeria</t>
  </si>
  <si>
    <t>C7/004</t>
  </si>
  <si>
    <t>Blessings</t>
  </si>
  <si>
    <t>Nyasilia Kaunda</t>
  </si>
  <si>
    <t>Kaunda-Khangamwa</t>
  </si>
  <si>
    <t>Medical Anthropology</t>
  </si>
  <si>
    <t>bkaunda@cartafrica.org</t>
  </si>
  <si>
    <t>b.n.kaunda@gmail.com</t>
  </si>
  <si>
    <t>+ 265 888 554052</t>
  </si>
  <si>
    <t>Master of Science in Medical Anthropology</t>
  </si>
  <si>
    <t>Sexuality and reproductive health needs of adolescents living with HIV in Malawi: An anthropological study of teen club members and non-members</t>
  </si>
  <si>
    <t>Prof. Munthali, Alister</t>
  </si>
  <si>
    <t>Dr. Chipeta, Effie</t>
  </si>
  <si>
    <t>Research Fellow</t>
  </si>
  <si>
    <t>0000-0001-7345-9427</t>
  </si>
  <si>
    <t>Sexual and reproductive health, service use and resilience among adolescents in urban Blantyre</t>
  </si>
  <si>
    <t>I work as a research scientist in a research institution and they cannot afford to employ me while studying for the PhD.</t>
  </si>
  <si>
    <t>C7/005</t>
  </si>
  <si>
    <t>Banamwana</t>
  </si>
  <si>
    <t>Environmental Studies</t>
  </si>
  <si>
    <t>cbanamwana@cartafrica.org</t>
  </si>
  <si>
    <t>banacele@yahoo.fr</t>
  </si>
  <si>
    <t>+250785160088</t>
  </si>
  <si>
    <t>Biodiversity Concervation Sciences</t>
  </si>
  <si>
    <t xml:space="preserve">The use of Ecological Sanitation (EcoSan) latrines towards sustainable economics in Rwanda </t>
  </si>
  <si>
    <t xml:space="preserve">Dr. David Musoke, PhD </t>
  </si>
  <si>
    <t xml:space="preserve"> Assoc. Prof. Nazarius Mbona Tumwesigye</t>
  </si>
  <si>
    <t>Assoc.Prof.Theoneste Ntakirutimana</t>
  </si>
  <si>
    <t xml:space="preserve">0000-0002-2817-2926 </t>
  </si>
  <si>
    <t>Ecological sanitation technology uptake and health risks among users of its products in Burera District, Rwanda</t>
  </si>
  <si>
    <t>WT-DELTAS/DAAD</t>
  </si>
  <si>
    <t>C7/006</t>
  </si>
  <si>
    <t>Catherine</t>
  </si>
  <si>
    <t>Mawia</t>
  </si>
  <si>
    <t>Musyoka</t>
  </si>
  <si>
    <t>Clinical Psychology</t>
  </si>
  <si>
    <t>Department of Psychiatry</t>
  </si>
  <si>
    <t>cmusyoka@cartafrica.org</t>
  </si>
  <si>
    <t>camulundu2011@gmail.com</t>
  </si>
  <si>
    <t>+254 721 723514, +254 720 326 306</t>
  </si>
  <si>
    <t>Master of Science Clinical Psychology</t>
  </si>
  <si>
    <t>Evaluating the Effectiveness of Peer Mentorship Programs in the Prevention of Alcohol and Drug Abuse among Students at the University of Nairobi</t>
  </si>
  <si>
    <t>Dr. Muthoni Mathai</t>
  </si>
  <si>
    <t>Dr William Byansi</t>
  </si>
  <si>
    <t>Dr Thomas Crea</t>
  </si>
  <si>
    <t>Clinical Psychologist</t>
  </si>
  <si>
    <t>Clinical Psychologist &amp; ADAP Program Coordinator</t>
  </si>
  <si>
    <t>0000-0001-6669-9860</t>
  </si>
  <si>
    <t>Prevention of Alcohol and Substance Abuse: mHealth Technology Based Peer Mentoring Among University of Nairobi Students</t>
  </si>
  <si>
    <t>C7/007</t>
  </si>
  <si>
    <t>Olubukola</t>
  </si>
  <si>
    <t>Cadmus</t>
  </si>
  <si>
    <t>Community Medicine</t>
  </si>
  <si>
    <t>colubukola@cartafrica.org</t>
  </si>
  <si>
    <t>eniyolacadmus@gmail.com</t>
  </si>
  <si>
    <t>+234802360510</t>
  </si>
  <si>
    <t>Feasibility and preferences of older persons in Oyo State Nigeria regarding ageing in place: A Rural-Urban Comparison</t>
  </si>
  <si>
    <t>Prof. Eme Owoaje Theodara</t>
  </si>
  <si>
    <t>Dr Adebusoye Adekunle Lawrence</t>
  </si>
  <si>
    <t>0000-0002-0201-1462</t>
  </si>
  <si>
    <t>An exploration of models for community care and desire to Age in Place among older persons in Oyo State, South Western Nigeria</t>
  </si>
  <si>
    <t>Unmet Needs for Informal Support and Their Health Implications for Older Adults in Oyo State, Nigeria</t>
  </si>
  <si>
    <t>C7/008</t>
  </si>
  <si>
    <t>Wanangwa</t>
  </si>
  <si>
    <t>Chimwaza</t>
  </si>
  <si>
    <t>Manda</t>
  </si>
  <si>
    <t>wmanda@cartafrica.org</t>
  </si>
  <si>
    <t>wchimwaza@medcol.mw</t>
  </si>
  <si>
    <t>+265999445465</t>
  </si>
  <si>
    <t>Lived Experiences of Couple Adopters of Modern Contraceptive Methods: Husbands’ Perspectives</t>
  </si>
  <si>
    <t>Associate Professor Yandisa Sikweyiya</t>
  </si>
  <si>
    <t>Associate Professor Mphatso Kamndaya</t>
  </si>
  <si>
    <t>Research Coordinator</t>
  </si>
  <si>
    <t>Research coordinator</t>
  </si>
  <si>
    <t>0000-0001-8061-8457</t>
  </si>
  <si>
    <t>Social Support and Sexual Health among Very Young adolescent girls in two Districts in Malawi: A Narrative Inquiry</t>
  </si>
  <si>
    <t>Social support and sexual health among very young adolescent girls in two districts in Malawi: A narrative inquiry</t>
  </si>
  <si>
    <t>JAS 1&amp;2, 2017</t>
  </si>
  <si>
    <t>C7/009</t>
  </si>
  <si>
    <t>Madalitso</t>
  </si>
  <si>
    <t>Enock</t>
  </si>
  <si>
    <t>Chisati</t>
  </si>
  <si>
    <t>Exercise Science</t>
  </si>
  <si>
    <t>Physiotherapy</t>
  </si>
  <si>
    <t>201580013286</t>
  </si>
  <si>
    <t>echisati@cartafrica.org</t>
  </si>
  <si>
    <t>echisati@medcol.mw</t>
  </si>
  <si>
    <t>+265888168284</t>
  </si>
  <si>
    <t>MSc in Exercise Physiology and Sports Sciences</t>
  </si>
  <si>
    <t>Lipodystrophy and physical fitness surveillance of people living with HIV while on antiretroviral therapy in Malawi</t>
  </si>
  <si>
    <t>Professor Lampiao Fanuel</t>
  </si>
  <si>
    <t>Professor Demitri Constantino</t>
  </si>
  <si>
    <t>Head of department of Physiotherapy; Country Contact |Global Observatory for Physical Activity (GoPA); Part Time Lecturer|Health &amp; Fitness Professionals Academy (HFPA) International; Chairperson |College of Medicine HPC Sports Science Committee; (Oct 22020)</t>
  </si>
  <si>
    <t>0000-0001-5596-9386</t>
  </si>
  <si>
    <t>Physical fitness and bone mineral density in people living with HIV and receiving antiretroviral therapy in Blantyre, Malawi</t>
  </si>
  <si>
    <t>Reduced bone mineral density among people living wih HIV and receiving ant-retroviral therapy in Blantyre, Malawi: Pharmacological challenges, prevalence and the role of exercise</t>
  </si>
  <si>
    <t>C7/010</t>
  </si>
  <si>
    <t>Edna</t>
  </si>
  <si>
    <t>Wairimu</t>
  </si>
  <si>
    <t>Kamau</t>
  </si>
  <si>
    <t>Internal Medicine</t>
  </si>
  <si>
    <t>Clinical Medicine and Therapeutics</t>
  </si>
  <si>
    <t>ekamau@cartafrica.org</t>
  </si>
  <si>
    <t>dr.ednakamau@gmail.com</t>
  </si>
  <si>
    <t>+254 722-649187</t>
  </si>
  <si>
    <t>Detection of esophageal squamous cell dysplasia and early squamous cell carcinoma in high risk populations</t>
  </si>
  <si>
    <t>Professor Lucy Muchiri</t>
  </si>
  <si>
    <t>Non-Alcoholic Steatohepatitis and Advanced Fibrosis in Patients with Non-Alcoholic Fatty Liver Disease at the Kenyatta National Clinical research - The Diagnostic Utility of Non-Invasive Tests</t>
  </si>
  <si>
    <t>C7/011</t>
  </si>
  <si>
    <t>Felishana</t>
  </si>
  <si>
    <t>Jepkosgei</t>
  </si>
  <si>
    <t>Cherop</t>
  </si>
  <si>
    <t>Management Science</t>
  </si>
  <si>
    <t>Management Science, School of Business and Economics</t>
  </si>
  <si>
    <t>SBE/DPHIL/BM/18/15</t>
  </si>
  <si>
    <t>fcherop@cartafrica.org</t>
  </si>
  <si>
    <t>fcherop@gmail.com</t>
  </si>
  <si>
    <t>+254720296334</t>
  </si>
  <si>
    <t xml:space="preserve">MBA, Strategic Management, MSc. International Health Research Ethics </t>
  </si>
  <si>
    <t>Entrepreneurial Orientation and Self-Concept Traits on Health Outcomes of People Living With HIV/Aids in Western Kenya</t>
  </si>
  <si>
    <t>Prof. Michael Korir</t>
  </si>
  <si>
    <t>Dr. Juddy Wachira</t>
  </si>
  <si>
    <t>0000-0001-5599-0839</t>
  </si>
  <si>
    <t>Strategic Leadership, Relational Dynamics and Patient Loyalty to HIV Care in a Public Clinical research in Eldoret, Western Kenya</t>
  </si>
  <si>
    <t>Strategic Clinical Leader Attributes and Health System Factors Associated with Patient Loyalty to HIV Care in Moi Teaching and Referral Clinical research, Eldoret, Kenya</t>
  </si>
  <si>
    <t>JAS 3&amp;4, 2021</t>
  </si>
  <si>
    <t>C7/012</t>
  </si>
  <si>
    <t>Folake</t>
  </si>
  <si>
    <t>Barakat</t>
  </si>
  <si>
    <t>Lawal</t>
  </si>
  <si>
    <t>Dentistry</t>
  </si>
  <si>
    <t>Department of Periodontology and Community Dentistry</t>
  </si>
  <si>
    <t>flawal@cartafrica.org</t>
  </si>
  <si>
    <t>folakemilawal@yahoo.com</t>
  </si>
  <si>
    <t>+2348023658988</t>
  </si>
  <si>
    <t>MDS</t>
  </si>
  <si>
    <t>Evaluation and comparison of oral health education delivery strategies in the promotion of oral health among adolescents in Ibadan</t>
  </si>
  <si>
    <t>Professor Oke Aderemi Gbemisola</t>
  </si>
  <si>
    <t>Coordinator Community oral health programme</t>
  </si>
  <si>
    <t>0000-0002-3193-387X</t>
  </si>
  <si>
    <t>Comparison of school based oral health promotion strategies among adolescents in Ibadan, Nigeria</t>
  </si>
  <si>
    <t>C7/013</t>
  </si>
  <si>
    <t>Funmilola</t>
  </si>
  <si>
    <t>Folasade</t>
  </si>
  <si>
    <t>Oyinlola</t>
  </si>
  <si>
    <t>SSP15/16/R/0001</t>
  </si>
  <si>
    <t>foyinlola@cartafrica.org</t>
  </si>
  <si>
    <t>funmibek1@yahoo.com</t>
  </si>
  <si>
    <t>+2347037847020</t>
  </si>
  <si>
    <t>M.sc Demography and Social Statistics</t>
  </si>
  <si>
    <t>Childbearing Choices and Intentions among Married Women in Nigeria</t>
  </si>
  <si>
    <t>Prof. Bamiwuye Olusina</t>
  </si>
  <si>
    <t xml:space="preserve">Dr. Adedokun Sulaimon </t>
  </si>
  <si>
    <t>0000-0002-9630-963X</t>
  </si>
  <si>
    <t>Individual, Household and Neighbourhood Factors Influencing Women's Reproductive Choices in Nigeria</t>
  </si>
  <si>
    <t>JAS1, 2017</t>
  </si>
  <si>
    <t>C7/014</t>
  </si>
  <si>
    <t>Justus</t>
  </si>
  <si>
    <t>Khashmottoh</t>
  </si>
  <si>
    <t>Musasiah</t>
  </si>
  <si>
    <t>Social Sciences</t>
  </si>
  <si>
    <t>Research Capacity Strengthening Division</t>
  </si>
  <si>
    <t>jmusasiah@cartafrica.org</t>
  </si>
  <si>
    <t>musasiahjustus@yahoo.com; justus.musasiah.ke@gmail.com</t>
  </si>
  <si>
    <t>+254720970716</t>
  </si>
  <si>
    <t>Assessing the importance of private providers in Maternal Health Services in Nairobi Slums</t>
  </si>
  <si>
    <t>Dr. Caryn Abrahams</t>
  </si>
  <si>
    <t>Prof. Alex Van Den Heever</t>
  </si>
  <si>
    <t>0000-0001-8586-186X</t>
  </si>
  <si>
    <t>C7/015</t>
  </si>
  <si>
    <t>Reegan Mulubwa</t>
  </si>
  <si>
    <t>Mwansa-Kambafwile</t>
  </si>
  <si>
    <t>jmwansa@cartafrica.org</t>
  </si>
  <si>
    <t>judy.mwansa@gmail.com</t>
  </si>
  <si>
    <t>+27739217403</t>
  </si>
  <si>
    <t>Initial Lost to follow-up and Contact Tracing among Tuberculosis patients: The Role of Ward-based Outreach Teams and SMS Technology</t>
  </si>
  <si>
    <t xml:space="preserve">Prof. Colin Menezes  </t>
  </si>
  <si>
    <t>Senior Epidemiologist</t>
  </si>
  <si>
    <t>0000-0001-8552-2366</t>
  </si>
  <si>
    <t>Initial lost to follow up and contact tracing amongst tuberclosis patients: the role of ward based outreach teams (WBOT'S) and short message services (SMS) technology</t>
  </si>
  <si>
    <t>JAS 2, 2017</t>
  </si>
  <si>
    <t>C7/016</t>
  </si>
  <si>
    <t>Kellen</t>
  </si>
  <si>
    <t>Joyce</t>
  </si>
  <si>
    <t>EPIDEMIOLOGY/ BIOSTATISTICS</t>
  </si>
  <si>
    <t>SCHOOL OF PUBLIC HEALTH</t>
  </si>
  <si>
    <t>kkarimi@cartafrica.org</t>
  </si>
  <si>
    <t>karimikellen@gmail.com</t>
  </si>
  <si>
    <t>+254(0)721263316</t>
  </si>
  <si>
    <t>Prevalence and Risk factors of non-communicable diseases related to urban ground water among households in informal settlements, Kisumu City, Kenya</t>
  </si>
  <si>
    <t>Laboratory</t>
  </si>
  <si>
    <t>Prof. Mutuku A. Mwanthi</t>
  </si>
  <si>
    <t>Investigation of Contamination of Community Groundwater Sources with Antibiotics in Informal Settlements in Kisumu, Kenya</t>
  </si>
  <si>
    <t>Investigation of contamination of community groundwater sources with antibiotics in informal settlements in Kisumu, Kenya</t>
  </si>
  <si>
    <t>C7/017</t>
  </si>
  <si>
    <t>Marceline</t>
  </si>
  <si>
    <t>Finda</t>
  </si>
  <si>
    <t>Carta-17-17</t>
  </si>
  <si>
    <t>mfinda@cartafrica.org</t>
  </si>
  <si>
    <t>marcelinefinda@gmail.com</t>
  </si>
  <si>
    <t>+255684967440</t>
  </si>
  <si>
    <t xml:space="preserve">Effective outbreak Communication to urban and rural communities in Tanzania, using Zika as an example </t>
  </si>
  <si>
    <t>Dr. Fredros Okumu</t>
  </si>
  <si>
    <t>Senior Research Scientist</t>
  </si>
  <si>
    <t>0000-0003-4460-4415</t>
  </si>
  <si>
    <t>Awareness and acceptance of alternative technologies for malaria control among stakeholders in Tanzania: A community engagement processs</t>
  </si>
  <si>
    <t>C7/018</t>
  </si>
  <si>
    <t>Martha</t>
  </si>
  <si>
    <t>Kabudula</t>
  </si>
  <si>
    <t>Makwero</t>
  </si>
  <si>
    <t>Family Medicine</t>
  </si>
  <si>
    <t>mmakwero@cartafrica.org</t>
  </si>
  <si>
    <t>marthamakwero@gmail.com</t>
  </si>
  <si>
    <t>+265 884111312</t>
  </si>
  <si>
    <t>Masters in Medicine ( Family Medicine)</t>
  </si>
  <si>
    <t>Assessment of chronic care patients’ perspectives on core attributes of patient centered care in Malawi</t>
  </si>
  <si>
    <t>Jude Igumbor</t>
  </si>
  <si>
    <t>Clinical Lecturer</t>
  </si>
  <si>
    <t>Clinical Lecturer &amp; Senior advisor</t>
  </si>
  <si>
    <t>Head of Department, Family Medicine department</t>
  </si>
  <si>
    <t>0000-0002-8396-5056</t>
  </si>
  <si>
    <t>STAKEHOLDERS' UNDERSTANDING AND EXPERIENCES OF PATIENT CENTRED CARE: A CASE STUDY OF DIABETES MELLITUS MANAGEMENT IN BLANTYRE, MALAWI.</t>
  </si>
  <si>
    <t>The Assessment of Patient-centered Care among diabetic patients in Southern Malawi</t>
  </si>
  <si>
    <t>C7/019</t>
  </si>
  <si>
    <t>Marie Claire</t>
  </si>
  <si>
    <t>Uwamahoro</t>
  </si>
  <si>
    <t>muwamahoro@cartafrica.org</t>
  </si>
  <si>
    <t>clairuwa073@gmail.com</t>
  </si>
  <si>
    <t>+250788402547</t>
  </si>
  <si>
    <t>Developing intervention strategies to improve health literacy and quality of life for diabetic patients in Rwanda</t>
  </si>
  <si>
    <t>Dr. Nokuthula Mafutha</t>
  </si>
  <si>
    <t>Professor Daleen Casteleijn</t>
  </si>
  <si>
    <t>Post-Doctoral Associate</t>
  </si>
  <si>
    <t>UNIVERSITY OF CALGARY (2022)</t>
  </si>
  <si>
    <t>0000-0002-0750-3992</t>
  </si>
  <si>
    <t>Development and pilot testing of an instrument to assess self management barriers among patients diagonised with type 2 diabetes patients in Rwanda.</t>
  </si>
  <si>
    <t>C7/020</t>
  </si>
  <si>
    <t>Nishimwe</t>
  </si>
  <si>
    <t>Aurore</t>
  </si>
  <si>
    <t>naurore@cartafrica.org</t>
  </si>
  <si>
    <t>aurorehirwa@gmail.com</t>
  </si>
  <si>
    <t>+250788814121</t>
  </si>
  <si>
    <t>Master of Science in Health Informatics</t>
  </si>
  <si>
    <t>M-Health To Battle Maternal Death In Sub - Saharan Africa. Case Of Rwanda</t>
  </si>
  <si>
    <t xml:space="preserve">Dr. Daphney Nozizwe Conco </t>
  </si>
  <si>
    <t>Senior lecturer</t>
  </si>
  <si>
    <t>Deputy team leader/ digital health</t>
  </si>
  <si>
    <t>0000-0002-8019-2561</t>
  </si>
  <si>
    <t>Safe delivery mhealth application and clinical decision making among nurses and midwives on basic emergency obstetric and newborn carein district Clinical researchs in Rwanda</t>
  </si>
  <si>
    <t>I am on 4-year study leave for Ph.D. (20% contract) since March 2018 which implies that I am implementing 20% of my workload at my work Institution.</t>
  </si>
  <si>
    <t>C7/021</t>
  </si>
  <si>
    <t>Olufemi</t>
  </si>
  <si>
    <t>Adetutu</t>
  </si>
  <si>
    <t>DEPARTMENT OF DEMOGRAPHY AND SOCIAL STATISTICS</t>
  </si>
  <si>
    <t>SSP15/16/R/0002</t>
  </si>
  <si>
    <t>oadetutu@cartafrica.org</t>
  </si>
  <si>
    <t>femzhor2006@yahoo.com</t>
  </si>
  <si>
    <t>+2347038065386</t>
  </si>
  <si>
    <t>Individual and Social Contexts of  Risky Sexual Behaviour of Emerging Adults in Nigeria</t>
  </si>
  <si>
    <t>Dr. Sola Asa</t>
  </si>
  <si>
    <t>0000-0001-5699-7055</t>
  </si>
  <si>
    <t>Contextual Determinants of Sexual Behaviour of Emerging Adults in Nigeria</t>
  </si>
  <si>
    <t>C7/022</t>
  </si>
  <si>
    <t>Onabanjo</t>
  </si>
  <si>
    <t>Ogun</t>
  </si>
  <si>
    <t>PGX16121713024003</t>
  </si>
  <si>
    <t>oogun@cartafrica.org</t>
  </si>
  <si>
    <t>olufunmiogun@gmail.com</t>
  </si>
  <si>
    <t>+2348032137984</t>
  </si>
  <si>
    <t>Usefulness of immunohistochemistry in the characterization of malignant potential in pterygium specimens following excision</t>
  </si>
  <si>
    <t>Prof. Charles O. Bekibele</t>
  </si>
  <si>
    <t>Health related quality of life, mental health status and lived experiences of visually impaired adolescents in selected institutions in Oyo state, Nigeria</t>
  </si>
  <si>
    <t>C7/023</t>
  </si>
  <si>
    <t>Oluseye</t>
  </si>
  <si>
    <t>Ademola</t>
  </si>
  <si>
    <t>Okunola</t>
  </si>
  <si>
    <t>SOCIOLOGY</t>
  </si>
  <si>
    <t>SOCIOLOGY AND ANTHROPOLOGY</t>
  </si>
  <si>
    <t>ookunola@cartafrica.org</t>
  </si>
  <si>
    <t>spancho2001@yahoo.com</t>
  </si>
  <si>
    <t>+2347039086791</t>
  </si>
  <si>
    <t>Socio-Cultural Determinants of Healthcare Utilisation among Caregivers for Under-Five Children in South Western Nigeria</t>
  </si>
  <si>
    <t>Prof. M.A.O Aluko</t>
  </si>
  <si>
    <t>0000-0003-4138-0233</t>
  </si>
  <si>
    <t>Sociological Analysis of Self-medication practices in the care of Under-five Children by Caregivers in South western Nigeria</t>
  </si>
  <si>
    <t>Sociological Analysis of Self-medication practices in the care of Under-five Children by Caregivers in Southwestern Nigeria.</t>
  </si>
  <si>
    <t>C7/024</t>
  </si>
  <si>
    <t>Olusola</t>
  </si>
  <si>
    <t>Oluyinka</t>
  </si>
  <si>
    <t>Olawoye</t>
  </si>
  <si>
    <t>Ophthalmologist</t>
  </si>
  <si>
    <t>Department of Ophthalmology</t>
  </si>
  <si>
    <t>oolawoye@cartafrica.org</t>
  </si>
  <si>
    <t>solaolawoye@yahoo.com</t>
  </si>
  <si>
    <t>+2348023890063</t>
  </si>
  <si>
    <t>Prevalence and Determinants of Primary Open Angle Glaucoma in a sub-urban population in South West Nigeria</t>
  </si>
  <si>
    <t>Prof. Olufunmilayo Fawole</t>
  </si>
  <si>
    <t>Prof. Ashaye</t>
  </si>
  <si>
    <t>0000-0003-2357-8924</t>
  </si>
  <si>
    <t>Pathways to care and Clinical research retention of glaucoma patients in South West Nigeria</t>
  </si>
  <si>
    <t>C7/025</t>
  </si>
  <si>
    <t>Stevens</t>
  </si>
  <si>
    <t>M.B</t>
  </si>
  <si>
    <t>Kisaka</t>
  </si>
  <si>
    <t>W80/52986/2018</t>
  </si>
  <si>
    <t>skisaka@cartafrica.org</t>
  </si>
  <si>
    <t>bmks@dr.com</t>
  </si>
  <si>
    <t>+256 392 945 160</t>
  </si>
  <si>
    <t>HIV - Brucellosis co-infections in Uganda: Epidemiology, clinical profiles, antimicrobial susceptibility patterns and molecular characterization of Brucella species</t>
  </si>
  <si>
    <t>Field and Laboratory</t>
  </si>
  <si>
    <t>Prof. Fredrick Edward Makumbi</t>
  </si>
  <si>
    <t>NATIONAL AGRICULTURAL RESEARCH ORGANOZATION (NARO) - 2023</t>
  </si>
  <si>
    <t>0000-0001-7848-316X</t>
  </si>
  <si>
    <t>PRE-CLINICAL CARE, CLINICAL MANAGEMENT AND OUTCOMES OF DOG BITE INJURIES IN HIGH RABIES BURDEN DISTRICTS OF WAKISO AND KAMPALA, UGANDA</t>
  </si>
  <si>
    <t>Preclinical care, clinical management and outcomes of dog bites injuries in high Rabies burden districts of Wakiso and Kampala, Uganda</t>
  </si>
  <si>
    <t>I study out of my home country and home institution.</t>
  </si>
  <si>
    <t>C7/026</t>
  </si>
  <si>
    <t>Sonti</t>
  </si>
  <si>
    <t>Imogene</t>
  </si>
  <si>
    <t>Pilusa</t>
  </si>
  <si>
    <t>PHYSIOTHERAPY</t>
  </si>
  <si>
    <t>9311506K</t>
  </si>
  <si>
    <t>spilusa@cartafrica.org</t>
  </si>
  <si>
    <t>sonti.pilusa@wits.ac.za</t>
  </si>
  <si>
    <t>082 053 6190</t>
  </si>
  <si>
    <t xml:space="preserve">Prevalence of Secondary and Co-Morbidities in People with Physical Disabilities  </t>
  </si>
  <si>
    <t>Hellen Myezwa</t>
  </si>
  <si>
    <t xml:space="preserve">Prof. Joanne Potterton </t>
  </si>
  <si>
    <t>0000-0003-0606-9669</t>
  </si>
  <si>
    <t>Prevention care for secondary health conditions amongst people living with spinal cord iinjuries in the Tshwane Metropolitan area</t>
  </si>
  <si>
    <t>Prevention care of secondary health conditions among people living with spinal cord injuries in the Tshwane Metropolitan area</t>
  </si>
  <si>
    <t>C7/027</t>
  </si>
  <si>
    <t>Gad</t>
  </si>
  <si>
    <t>Rutayisire</t>
  </si>
  <si>
    <t>Immunology and Clinical microbiology</t>
  </si>
  <si>
    <t>Microbiology</t>
  </si>
  <si>
    <t>grutayisire@cartafrica.org</t>
  </si>
  <si>
    <t>gadrutal@yahoo.co.uk</t>
  </si>
  <si>
    <t>+25078886881</t>
  </si>
  <si>
    <t>Molecular and social behaviour factors associated with mother to child transmission of drug resistant HIV-1 strains in District Clinical research’s PMTCT Clinic, Rwanda</t>
  </si>
  <si>
    <t>C8/001</t>
  </si>
  <si>
    <t xml:space="preserve"> Lindiwe</t>
  </si>
  <si>
    <t>Farlane</t>
  </si>
  <si>
    <t>Monitoring &amp; Evaluation</t>
  </si>
  <si>
    <t>lfarlane@cartafrica.org</t>
  </si>
  <si>
    <t>lindiwefarlane@gmail.com</t>
  </si>
  <si>
    <t>+27113585324</t>
  </si>
  <si>
    <t>MA HEALTH PROMOTION</t>
  </si>
  <si>
    <t>Systematic review and cohort analysis of at risk children tracked and managed through the 90-90-90 HIV treatment cascade in the City of Johannesburg District, South Africa</t>
  </si>
  <si>
    <t>Lee Fairlie</t>
  </si>
  <si>
    <t>Saiqa Mullick</t>
  </si>
  <si>
    <t>Nancy Yinger</t>
  </si>
  <si>
    <t>TECHNICAL HEAD: MONITORING &amp; EVALUATION</t>
  </si>
  <si>
    <t>Consultant - Social &amp; Behavior Change</t>
  </si>
  <si>
    <t>0000-0002-2051-0118</t>
  </si>
  <si>
    <t>Improving 90-90-90 HIV coverage for children and adolescents in the inner city of Johannesburg, South Africa: an outcome evaluation</t>
  </si>
  <si>
    <t>Implementation evaluation of the Paediatric and Adolescent Scale-up Plan for 90-90-90 HIV outcomes in the inner City of Johannesburg, South Africa</t>
  </si>
  <si>
    <t>C8/002</t>
  </si>
  <si>
    <t>Adeleye</t>
  </si>
  <si>
    <t>Adeomi</t>
  </si>
  <si>
    <t>aadeomi@cartafrica.org</t>
  </si>
  <si>
    <t>leyeadeomi@yahoo.com</t>
  </si>
  <si>
    <t>+234 803 653 5077</t>
  </si>
  <si>
    <t>Pattern and determinants of the nutritional status of school-aged children and adolescents in Nigeria; using multi-level modeling</t>
  </si>
  <si>
    <t xml:space="preserve">Dr Kerstin Klipstein-Grobusch </t>
  </si>
  <si>
    <t>0000-0002-6645-7295</t>
  </si>
  <si>
    <t>THE DOUBLE BURDEN OF MALNUTRITION AMONG SCHOOL-AGED CHILDREN AND ADOLESCENTS; THE NIGERIAN EXPERIENCE</t>
  </si>
  <si>
    <t>C8/003</t>
  </si>
  <si>
    <t>Jean de Dieu</t>
  </si>
  <si>
    <t>Habimana</t>
  </si>
  <si>
    <t>jhabimana@cartafrica.org</t>
  </si>
  <si>
    <t>kajado7@gmail.com</t>
  </si>
  <si>
    <t>+250788446024</t>
  </si>
  <si>
    <t>MSc of applied Human Nutrition</t>
  </si>
  <si>
    <t>Prevalence of Aflatoxin from Breast Milk and its effect on nutrition status of children under two years old in Nyamagabe District of Rwanda</t>
  </si>
  <si>
    <t>Dr. John Wangoh</t>
  </si>
  <si>
    <t>Academic Staff</t>
  </si>
  <si>
    <t>Member of Exams moderattion commeittee</t>
  </si>
  <si>
    <t>0000-0002-7473-853X</t>
  </si>
  <si>
    <t>Positive deviance in child growth</t>
  </si>
  <si>
    <t>C8/004</t>
  </si>
  <si>
    <t>Julienne</t>
  </si>
  <si>
    <t>Murererehe</t>
  </si>
  <si>
    <t>Oral  maxillofacial surgery and pathology</t>
  </si>
  <si>
    <t>jmurererehe@cartafrica.org</t>
  </si>
  <si>
    <t>jmurererehe@yahoo.com</t>
  </si>
  <si>
    <t>+250788593017</t>
  </si>
  <si>
    <t>Effect of early treatment of dental caries and periodontal diseases on the psycho-social functionality and viral load among HIV-infected patients in Rwanda.</t>
  </si>
  <si>
    <t xml:space="preserve">Prof. V Yengopal </t>
  </si>
  <si>
    <t>Dr Yolanda Malele-Kolisa; Yolanda.Kolisa@wits.ac.za; University of the Witwatersrand</t>
  </si>
  <si>
    <t>0000-0001-7980-1107</t>
  </si>
  <si>
    <t>Risk factors to caries and periodontal diseases among HIV-positive adults on Antiretroviral treatment in Nyarugenge district, Rwanda</t>
  </si>
  <si>
    <t>Risk factors for caries and periodontal diseases: A comparative study among HIV-positive and HIV-negative adults in Nyarugenge district, Rwanda.</t>
  </si>
  <si>
    <t>C8/005</t>
  </si>
  <si>
    <t>Jacob</t>
  </si>
  <si>
    <t>Wale</t>
  </si>
  <si>
    <t>Mobolaji</t>
  </si>
  <si>
    <t>SSP16/17/H/0462</t>
  </si>
  <si>
    <t>jmobolaji@cartafrica.org</t>
  </si>
  <si>
    <t>mobolawale@gmail.com</t>
  </si>
  <si>
    <t>+2348030755825</t>
  </si>
  <si>
    <t>M.Sc. Demography and Social Statistics</t>
  </si>
  <si>
    <t>Individual and Family Context of Social Support and Quality of Life of Elderly in South Western Nigeria</t>
  </si>
  <si>
    <t>Prof. Akanni Ibukun Akinyemi</t>
  </si>
  <si>
    <t>Dr. Bola Lukman Solanke</t>
  </si>
  <si>
    <t>0000-0002-4996-9387</t>
  </si>
  <si>
    <t>Determinants and Health Implication of Unmet Needs for Informal Support for Older people in South-Western Nigeria.</t>
  </si>
  <si>
    <t>C8/006</t>
  </si>
  <si>
    <t>Doris</t>
  </si>
  <si>
    <t>Kwesiga</t>
  </si>
  <si>
    <t>dkwesiga@cartafrica.org</t>
  </si>
  <si>
    <t>dknnkwesiga@gmail.com</t>
  </si>
  <si>
    <t>+256 750 972487</t>
  </si>
  <si>
    <t>Factors affecting measurement of pregnancy and adverse pregnancy outcomes in survey data collection and HDSS longitudinal surveillance</t>
  </si>
  <si>
    <t>C8/007</t>
  </si>
  <si>
    <t>Samuel</t>
  </si>
  <si>
    <t>Waweru</t>
  </si>
  <si>
    <t>Mwaniki</t>
  </si>
  <si>
    <t>smwaniki@cartafrica.org</t>
  </si>
  <si>
    <t>smwanex@gmail.com</t>
  </si>
  <si>
    <t>+254 721 543 351</t>
  </si>
  <si>
    <t>MSC. TROPICAL AND INFECTIOUS DISEASES</t>
  </si>
  <si>
    <t>Sexual health of male university students who have sex with men in Nairobi, Kenya: Needs and Responses</t>
  </si>
  <si>
    <t xml:space="preserve">Dr. Thesla Palanee </t>
  </si>
  <si>
    <t>Dr. Peter Mugo</t>
  </si>
  <si>
    <t>PHARMACIST</t>
  </si>
  <si>
    <t xml:space="preserve">Member, CARTA Steering Committee </t>
  </si>
  <si>
    <t>0000-0001-8682-311X</t>
  </si>
  <si>
    <t>HIV, STI and related factors among tertiary male students who have sex with men in Nairobi, Kenya and Blantyre, Malawi</t>
  </si>
  <si>
    <t>Integrated biological behavioural assessment of human immunodeficiency virus and sexually transmitted infections among tertiary student men who have sex with men in Nairobi, Kenya</t>
  </si>
  <si>
    <t>TO CONCENTRATE ON PROTOCOL DEVELOPMENT AND DATA COLLECTION</t>
  </si>
  <si>
    <t>C8/008</t>
  </si>
  <si>
    <t>Christine</t>
  </si>
  <si>
    <t>Minoo</t>
  </si>
  <si>
    <t>Mbindyo</t>
  </si>
  <si>
    <t>Veterinary Microbiology</t>
  </si>
  <si>
    <t>Veterinary Pathology, Microbiology and Parasitology</t>
  </si>
  <si>
    <t>cmbindyo@cartafrica.org</t>
  </si>
  <si>
    <t>christineminoo@yahoo.com</t>
  </si>
  <si>
    <t>+254726467024</t>
  </si>
  <si>
    <t>Msc in Applied Microbiology (Bacteriology option)</t>
  </si>
  <si>
    <t>CHARACTERIZATION OF MICROBIOTA OF RAW MILK FROM HEALTHY AND MASTITIC DAIRY COWS BY METAGENOMIC ANALYSIS AND ASSESSMENT OF ANTIMICROBIAL RESISTANCE POTENTIAL FOR THE DETECTED STRAINS IN KIAMBU COUNTY</t>
  </si>
  <si>
    <t>Prof. George Gitao</t>
  </si>
  <si>
    <t>Prof. Paul Plummer</t>
  </si>
  <si>
    <t>Prof. Charles Mulei</t>
  </si>
  <si>
    <t>0000-0001-7423-0341</t>
  </si>
  <si>
    <t>Bovine mastitis: Characterization of milk microbial diversity, their antibiotic resistance and factors linked to these profiles in dairy cows in Kenya</t>
  </si>
  <si>
    <t>C8/009</t>
  </si>
  <si>
    <t>Siphamandla</t>
  </si>
  <si>
    <t>Bonga</t>
  </si>
  <si>
    <t>Gumede</t>
  </si>
  <si>
    <t>sgumede@cartafrica.org</t>
  </si>
  <si>
    <t>sbzgumede@gmail.com</t>
  </si>
  <si>
    <t>+27 11 358 5500</t>
  </si>
  <si>
    <t>Analysis of factors associated with adherence on second-line regimen in the inner city Johannesburg, South Africa: A mixed method retrospective cohort study</t>
  </si>
  <si>
    <t>Samanta T Lalla-Edward</t>
  </si>
  <si>
    <t>John de Wit</t>
  </si>
  <si>
    <t>Technical Specialist</t>
  </si>
  <si>
    <t>0000-0002-7870-1363</t>
  </si>
  <si>
    <t>Adherence to first-line and second-line antiretroviral therapy (ART) in selected rural and urban communities in South Africa: assessment of patient support needs and adherence strategies</t>
  </si>
  <si>
    <t>Strengthening understanding of effective adherence strategies for first-line and second-line antiretroviral therapy (ART) in selected rural and urban communities in South Africa</t>
  </si>
  <si>
    <t>C8/010</t>
  </si>
  <si>
    <t>Margaret</t>
  </si>
  <si>
    <t>Omowaleola</t>
  </si>
  <si>
    <t>Akinwaare</t>
  </si>
  <si>
    <t>makinwaare@cartafrica.org</t>
  </si>
  <si>
    <t>margaretakinwaare@gmail.com</t>
  </si>
  <si>
    <t>+2348034242253</t>
  </si>
  <si>
    <t>M.Sc</t>
  </si>
  <si>
    <t>Effects of goal-oriented prenatal class on birth preparedness and complication readiness among pregnant women in selected local governments in Ibadan</t>
  </si>
  <si>
    <t>Dr. O. Abimbola Oluwatosin</t>
  </si>
  <si>
    <t>0000-0003-3453-2569</t>
  </si>
  <si>
    <t>Fostering women's birth preparedness and complication through goal-oriented prenatal classes in primary health facilities in Ibadan, Nigeria.</t>
  </si>
  <si>
    <t>C8/011</t>
  </si>
  <si>
    <t>Angella</t>
  </si>
  <si>
    <t>Musewa</t>
  </si>
  <si>
    <t>One Health</t>
  </si>
  <si>
    <t>Biosecurity, Ecosystems and Veterinary Public Health</t>
  </si>
  <si>
    <t>W80/54808/2019</t>
  </si>
  <si>
    <t>amusewa@cartafrica.org</t>
  </si>
  <si>
    <t>musewaa@gmail.com</t>
  </si>
  <si>
    <t>+256787456336</t>
  </si>
  <si>
    <t>MSc. Clinical epidemiology and Biostatistics</t>
  </si>
  <si>
    <t xml:space="preserve">Molecular Epidemiology and Immunological responses associated with Flavivirus infections among febrile individuals in Western Uganda. </t>
  </si>
  <si>
    <t>Dr. Kato Charles Drago</t>
  </si>
  <si>
    <t>Dr. Kristina Roesel</t>
  </si>
  <si>
    <t>0000-0002-9399-1522</t>
  </si>
  <si>
    <t>Epidemiology and Molecular Characterization of Erysipelothrix rhusiopathiae infections in pigs and humans in Uganda</t>
  </si>
  <si>
    <t>C8/012</t>
  </si>
  <si>
    <t>Robert</t>
  </si>
  <si>
    <t>Chemistry</t>
  </si>
  <si>
    <t>Biomedical Laboratory Sciences</t>
  </si>
  <si>
    <t>rrutayisire@cartafrica.org</t>
  </si>
  <si>
    <t>robertrutayisire@gmail.com</t>
  </si>
  <si>
    <t>+250734984170</t>
  </si>
  <si>
    <t>The effect of HIV itself and HIV with ARV treatment on the biochemical risk factors related to cardiovascular diseases.</t>
  </si>
  <si>
    <t>Dr David Tumusiime</t>
  </si>
  <si>
    <t>Division Manager</t>
  </si>
  <si>
    <t>NATIONAL REFERENCE LABORATORY</t>
  </si>
  <si>
    <t>0000-0003-4818-1552</t>
  </si>
  <si>
    <t>ALTERED BIOMARKERS OF CARDIOVASCULAR DISEASES: THE ASSOCIATION WITH ART DRUGS.</t>
  </si>
  <si>
    <t>C8/013</t>
  </si>
  <si>
    <t>Getrude</t>
  </si>
  <si>
    <t>Shepelo</t>
  </si>
  <si>
    <t>Veterinary Medicine</t>
  </si>
  <si>
    <t>Clinical Studies</t>
  </si>
  <si>
    <t>gshepelo@cartafrica.org</t>
  </si>
  <si>
    <t>shepelog@gmail.com</t>
  </si>
  <si>
    <t>+254 2055198</t>
  </si>
  <si>
    <t>Masters in Veterinary Medicine</t>
  </si>
  <si>
    <t>Molecular epidemiology of re-emerging zoonotic Ehrlichia infections in bovine in Nairobi and its peri-urban areas.</t>
  </si>
  <si>
    <t xml:space="preserve">Prof. Daniel Waweru Gakuya </t>
  </si>
  <si>
    <t>Dr. Gabriel Oluga Aboge</t>
  </si>
  <si>
    <t>Prof. Ndichu Maingi</t>
  </si>
  <si>
    <t>0000-0002-2188-3303</t>
  </si>
  <si>
    <t>Epidemiology and characteristics of Ehrlichia infections in dairy cattle in Nairobi and peri-urban areas</t>
  </si>
  <si>
    <t>Epidemiology and Molecular Characterization of Anaplasma and Ehrlichia Species infecting Dairy cattle in smalleholder farms in Peri Urnab Nairobi, Kenya</t>
  </si>
  <si>
    <t>C8/014</t>
  </si>
  <si>
    <t>Atupele</t>
  </si>
  <si>
    <t>Ngina</t>
  </si>
  <si>
    <t>Mulaga</t>
  </si>
  <si>
    <t>amulaga@cartafrica.org</t>
  </si>
  <si>
    <t>atupelemulaga@gmail.com</t>
  </si>
  <si>
    <t>+265 882 363 717</t>
  </si>
  <si>
    <t xml:space="preserve">Spatial analysis and modeling of household out-of-pocket healthcare expenditure in Malawi: implications on household welfare           </t>
  </si>
  <si>
    <t>Dr.Mphatso Kamndaya</t>
  </si>
  <si>
    <t>Dr Lumbwe Chola</t>
  </si>
  <si>
    <t>0000-0002-9172-0366</t>
  </si>
  <si>
    <t>Modelling catastrophic out-of-pocket health expenditure and its implication for household welfare in Malawi: A spatial multilevel approach</t>
  </si>
  <si>
    <t>Modelling Catastrophic Out-of-pocket Health Expenditures and its Implication for Household Welfare in Malawi: A Multilevel Spatial Approach.</t>
  </si>
  <si>
    <t>C8/015</t>
  </si>
  <si>
    <t>Esan</t>
  </si>
  <si>
    <t>oesan@cartafrica.org</t>
  </si>
  <si>
    <t>seunkayo@yahoo.com</t>
  </si>
  <si>
    <t>+2348124352700</t>
  </si>
  <si>
    <t>Master of Public Health (MPH), Master of Business Administration (MBA)</t>
  </si>
  <si>
    <t>Poor maternal Health Outcomes: Development of Strategies and Short term Evaluation for Improving Human Resources for Health in South West, Nigeria.</t>
  </si>
  <si>
    <t xml:space="preserve">Dr. Duane Blaauw </t>
  </si>
  <si>
    <t xml:space="preserve">Dr. Salome Maswime </t>
  </si>
  <si>
    <t>0000-0002-2908-6034</t>
  </si>
  <si>
    <t>Strategies to Positively Shift Readiness for Change to a Respectful Maternity Care Practice During Childbirth in Public Health Facilities, Ibadan, Nigeria</t>
  </si>
  <si>
    <t>Improving readiness for change to respectful maternity care practice in public health facilities, Ibadan, Nigeria</t>
  </si>
  <si>
    <t>C8/016</t>
  </si>
  <si>
    <t>Folashayo</t>
  </si>
  <si>
    <t>Ikenna Peter</t>
  </si>
  <si>
    <t>Adeniji</t>
  </si>
  <si>
    <t>Health Policy &amp; Management</t>
  </si>
  <si>
    <t>fiadeniji@cartafrica.org</t>
  </si>
  <si>
    <t>folashayoadeniji@yahoo.co.uk</t>
  </si>
  <si>
    <t>+2347034649073</t>
  </si>
  <si>
    <t>M.Sc. Economics</t>
  </si>
  <si>
    <t>Cost analysis of selected tobacco-related diseases in tertiary and secondary Clinical researchs in Ibadan, South-West, Nigeria: Implication for Tobacco Control Policy</t>
  </si>
  <si>
    <t>PD. Dr. med. Wilm Quentin</t>
  </si>
  <si>
    <t>0000-0002-4697-3081</t>
  </si>
  <si>
    <t>The Economic Burden of Cardiovascular Diseases in some sub-Saharan Africa Countries</t>
  </si>
  <si>
    <t>C8/017</t>
  </si>
  <si>
    <t>Lebogang</t>
  </si>
  <si>
    <t>Johanna</t>
  </si>
  <si>
    <t>Occupational Therapy</t>
  </si>
  <si>
    <t>9703746R</t>
  </si>
  <si>
    <t>lmaseko@cartafrica.org</t>
  </si>
  <si>
    <t>lkomape@hotmail.com</t>
  </si>
  <si>
    <t>+2711 717 3701/0735266884</t>
  </si>
  <si>
    <t>Master of Public Health (MPH)</t>
  </si>
  <si>
    <t>Rehabilitation in a reengineered Primary Health Care system: a model for service delivery in an under-resourced urban community setting</t>
  </si>
  <si>
    <t>Prof. Hellen Myezwa</t>
  </si>
  <si>
    <t>Dr Fasloen Adams</t>
  </si>
  <si>
    <t>Chairperson of committee and acting Head of Department when the Head of Department is out of the department</t>
  </si>
  <si>
    <t>Integrating Rehabilitation services at Primary Healthcare level in Gauteng, South Africa</t>
  </si>
  <si>
    <t>Integrating rehabilitation services at primary healthcare level in Johannesburg, South Africa</t>
  </si>
  <si>
    <t>C8/018</t>
  </si>
  <si>
    <t>H80/53286/2018</t>
  </si>
  <si>
    <t>amaina@cartafrica.org</t>
  </si>
  <si>
    <t>acnmaina@gmail.com</t>
  </si>
  <si>
    <t>+254 737 348848</t>
  </si>
  <si>
    <t>Msc. Medical Microbiology</t>
  </si>
  <si>
    <t>Cytokine Profile and the Genital Bacterial Microbiome in Neisseria gonorrhoeae infection: A Case-Control study</t>
  </si>
  <si>
    <t>Clinical and laboratory based</t>
  </si>
  <si>
    <t>Dr. Marianne Mureithi</t>
  </si>
  <si>
    <t>Dr. John Ndemi Kiiru</t>
  </si>
  <si>
    <t>Prof. Gunturu Revathi</t>
  </si>
  <si>
    <t>0000-0003-4945-0734</t>
  </si>
  <si>
    <t>Role of the Genital Bacterial Microbiome in the Immune Response to Neisseria gonorrhoeae infection</t>
  </si>
  <si>
    <t>C8/019</t>
  </si>
  <si>
    <t>Oyeyemi</t>
  </si>
  <si>
    <t>Olajumoke</t>
  </si>
  <si>
    <t>Oyelade</t>
  </si>
  <si>
    <t>Department of Nursing Sciences</t>
  </si>
  <si>
    <t>ooyelade@cartafrica.org</t>
  </si>
  <si>
    <t>yemilad13@gmail.com</t>
  </si>
  <si>
    <t>+234(0)8076580198</t>
  </si>
  <si>
    <t>Development of Quality Care Indicator for the Management of Violent Mentally ill Patients in Psychiatric Clinical researchs in Nigeria.</t>
  </si>
  <si>
    <t>Dr Nokuthula Mafutha</t>
  </si>
  <si>
    <t>0000-0002-0173-9208</t>
  </si>
  <si>
    <t>A context specific psychosocial rehabilitation practice guide for the management of patients living with schizophrenia in South West Nigeria</t>
  </si>
  <si>
    <t>“An Exploration into Mealtimes for Families of Children with Autism Spectrum Disorders in South Africa.”</t>
  </si>
  <si>
    <t>C8/020</t>
  </si>
  <si>
    <t>Faustin</t>
  </si>
  <si>
    <t>Ntirenganya</t>
  </si>
  <si>
    <t>Onco-Plastic surgery</t>
  </si>
  <si>
    <t>Surgery</t>
  </si>
  <si>
    <t>fntirenganya@cartafrica.org</t>
  </si>
  <si>
    <t>fostino21@yahoo.fr</t>
  </si>
  <si>
    <t>+250788732667</t>
  </si>
  <si>
    <t>The analysis of biomarkers and key oncogenes expression in Rwandan breast cancer patients: From molecular sub-typing to clinical presentation, prognosis and outcomes</t>
  </si>
  <si>
    <t>Prof RULISA Steven</t>
  </si>
  <si>
    <t>Senior Lecturer of Surgery and Head of department</t>
  </si>
  <si>
    <t xml:space="preserve">0000-0001-8886-8100
</t>
  </si>
  <si>
    <t>Risk factors, clinical and histopathology-based Model to predict breast cancer molecular subtypes in premenopausal women, Rwanda</t>
  </si>
  <si>
    <t>C8/021</t>
  </si>
  <si>
    <t>Foluso</t>
  </si>
  <si>
    <t>Ayobami</t>
  </si>
  <si>
    <t>Atiba</t>
  </si>
  <si>
    <t>Neuroscience</t>
  </si>
  <si>
    <t>School of Anatomical Sciences</t>
  </si>
  <si>
    <t>fatiba@cartafrica.org</t>
  </si>
  <si>
    <t>omoloye1@yahoo.com</t>
  </si>
  <si>
    <t>+234 8034237082</t>
  </si>
  <si>
    <t>Studies on the effect of kolanut isolates on the developing brain of rats: Electron microscopic structure of the blood brain barrier</t>
  </si>
  <si>
    <t>Dr Felix Mbajiorgu</t>
  </si>
  <si>
    <t>Prof. Amadi Ihunwo</t>
  </si>
  <si>
    <t>Prof. Adefolarin Malomo</t>
  </si>
  <si>
    <t>0000-0003-4780-7840</t>
  </si>
  <si>
    <t>Kolanut (Cola nitida) consumption among pregnant women and structural changes in the postnatal brain of Sprague-Dawley rat pups</t>
  </si>
  <si>
    <t>Effects of aqueous extract of kolanut (Cola nitida) on Sprague Dawley dams and exposure on the hippocampus of the progeny</t>
  </si>
  <si>
    <t>C8/022</t>
  </si>
  <si>
    <t>Leo</t>
  </si>
  <si>
    <t>Peter Lockie</t>
  </si>
  <si>
    <t>Masamba</t>
  </si>
  <si>
    <t>Oncology/Medicine</t>
  </si>
  <si>
    <t>lmasamba@cartafrica.org</t>
  </si>
  <si>
    <t>leomasamba@yahoo.co.uk</t>
  </si>
  <si>
    <t>+2651630333/+265888868714</t>
  </si>
  <si>
    <t>EVALUATING IMPACT OF HIV, BENIGN NEUTROPAENIA AND DARC-NULL ON CHEMOTHERAPY INDUCED INFECTIONS IN CANCER PATIENTS AT QUEEN ELIZABETH CENTRAL Clinical research</t>
  </si>
  <si>
    <t>Prof Adamson Muula</t>
  </si>
  <si>
    <t>0000-0002-7775-0139</t>
  </si>
  <si>
    <t>C8/023</t>
  </si>
  <si>
    <t>Florence</t>
  </si>
  <si>
    <t>Basiimwa</t>
  </si>
  <si>
    <t>Tushemerirwe</t>
  </si>
  <si>
    <t>Community Health and Behavioural Sciences</t>
  </si>
  <si>
    <t>ftushemerirwe@cartafrica.org</t>
  </si>
  <si>
    <t>ftusht01@gmail.com</t>
  </si>
  <si>
    <t>256794944401
256414543872</t>
  </si>
  <si>
    <t xml:space="preserve">The Uganda Food System and its influence on Non-Communicable Diseases trends </t>
  </si>
  <si>
    <t>Assoc. Prof. Freddie Ssengooba</t>
  </si>
  <si>
    <t>0000-0001-7147-6012</t>
  </si>
  <si>
    <t>C8/024</t>
  </si>
  <si>
    <t>Oluwafemi</t>
  </si>
  <si>
    <t>Akinyele</t>
  </si>
  <si>
    <t>Popoola</t>
  </si>
  <si>
    <t>opopoola@cartafrica.org</t>
  </si>
  <si>
    <t>drpopee@gmail.com</t>
  </si>
  <si>
    <t>+2348131733285</t>
  </si>
  <si>
    <t>An assessment of patient safety culture and practices across tiers of the Nigerian Health System: a contextual analysis for intervention</t>
  </si>
  <si>
    <t>Dr Akindele Olupelumi Adebiyi</t>
  </si>
  <si>
    <t>Prof Eme Theodora Owoaje</t>
  </si>
  <si>
    <t>0000-0001-8535-7882</t>
  </si>
  <si>
    <t>Analysing patient safety culture and medical errors in a tertiary Clinical research in South Western Nigeria</t>
  </si>
  <si>
    <t>C8/025</t>
  </si>
  <si>
    <t>Kafu</t>
  </si>
  <si>
    <t>Health Communication</t>
  </si>
  <si>
    <t>Development Communication</t>
  </si>
  <si>
    <t>ckafu@cartafrica.org</t>
  </si>
  <si>
    <t>catekafu@gmail.com</t>
  </si>
  <si>
    <t>+254 532 033 471</t>
  </si>
  <si>
    <t>Communication and Journalism</t>
  </si>
  <si>
    <t>Mass Media As A Key Adherence Intervention Strategy For The Perinatal Infected HIV Adolescents</t>
  </si>
  <si>
    <t>Prof. Dina Ligaga</t>
  </si>
  <si>
    <t>Manager, Social Behavioural Department-AMPATHPlus</t>
  </si>
  <si>
    <t>Departmental Manager</t>
  </si>
  <si>
    <t>0000-0003-4890-4458</t>
  </si>
  <si>
    <t>Exploring the Kenyan media framing of abortion content on television: A focus on adolescents</t>
  </si>
  <si>
    <t>Exploring media framing of abortion content on Kenyan Television: A focus on adolescents.</t>
  </si>
  <si>
    <t>N/A</t>
  </si>
  <si>
    <t>C8/026</t>
  </si>
  <si>
    <t>Agnes</t>
  </si>
  <si>
    <t>Jemuge</t>
  </si>
  <si>
    <t>Maleyo</t>
  </si>
  <si>
    <t>Environmental Planning and Managementt</t>
  </si>
  <si>
    <t>Geography and Environmental Studies</t>
  </si>
  <si>
    <t>amaleyo@cartafrica.org</t>
  </si>
  <si>
    <t>maleyoagnes@gmail.com</t>
  </si>
  <si>
    <t>+254720319202</t>
  </si>
  <si>
    <t>THE EFFECT OF MINING ACTIVITIES AND CORPORATE SOCIAL RESPONSIBILITY (CSR) INITIATIVES ON LIVELIHOODS: A CASE OF SODA ASH MINING IN LAKE MAGADI, KENYA</t>
  </si>
  <si>
    <t>Dr. Kennedy J. Omoke</t>
  </si>
  <si>
    <t>Dr. James M. Moronge</t>
  </si>
  <si>
    <t>0000-0003-3475-9982</t>
  </si>
  <si>
    <t>AN EVALUATION OF FACTORS LOCAL ACTORS CONSIDER WHEN PROVIDING ACCESS TO CHILDBIRTH SERVICES: A CASE OF MAGADI SUB COUNTY</t>
  </si>
  <si>
    <t>C9/001</t>
  </si>
  <si>
    <t>Ernest</t>
  </si>
  <si>
    <t>Yamie</t>
  </si>
  <si>
    <t>Moya</t>
  </si>
  <si>
    <t>Maternal Health</t>
  </si>
  <si>
    <t>Public Health Department</t>
  </si>
  <si>
    <t>emoya@cartafrica.org</t>
  </si>
  <si>
    <t>emoya@medcol.mw</t>
  </si>
  <si>
    <t>+2651871911/'+265999639917</t>
  </si>
  <si>
    <t>A prospective cohort study on “Extent of iron deficiency anemia and its impact on Malawian postnatal mothers”</t>
  </si>
  <si>
    <t>Clinical Research</t>
  </si>
  <si>
    <t>Prof. Phiri Kamija</t>
  </si>
  <si>
    <t>Dr. Martin Mwangi</t>
  </si>
  <si>
    <t>Research fellow</t>
  </si>
  <si>
    <t>Senior Research fellow</t>
  </si>
  <si>
    <t>0000-0002-1157-7724</t>
  </si>
  <si>
    <t>Long-term effects of antenatal intravenous iron on maternal well-being after child birth</t>
  </si>
  <si>
    <t>C9/002</t>
  </si>
  <si>
    <t>Olujide</t>
  </si>
  <si>
    <t>Olusesan</t>
  </si>
  <si>
    <t>Arije</t>
  </si>
  <si>
    <t>oarije@cartafrica.org</t>
  </si>
  <si>
    <t>olujide_arije@yahoo.com</t>
  </si>
  <si>
    <t>+2348023208897</t>
  </si>
  <si>
    <t>MBA</t>
  </si>
  <si>
    <t>Impact on adolescent health of a minimum healthcare package delivered by primary health care workers with strengthened links to primary health care facilities</t>
  </si>
  <si>
    <t>Dr Olumide, Adesola O.</t>
  </si>
  <si>
    <t>University of Ibadan, Ibadan</t>
  </si>
  <si>
    <t>Research Fellow 1; Senior lecture r (Jan 2022)</t>
  </si>
  <si>
    <t>0000-0001-5192-3698</t>
  </si>
  <si>
    <t>Adolescent and youth-friendly health service capacity and readiness in primary healthcare facilities in South West Nigeria</t>
  </si>
  <si>
    <t>Quality of care and stated preferences in sexual and reproductive health services for adolescents and young people in Southwest Nigeria</t>
  </si>
  <si>
    <t>C9/003</t>
  </si>
  <si>
    <t>Skye</t>
  </si>
  <si>
    <t>Nandi</t>
  </si>
  <si>
    <t>Adams</t>
  </si>
  <si>
    <t>Speech Pathology</t>
  </si>
  <si>
    <t>sadams@cartafrica.org</t>
  </si>
  <si>
    <t>skye.adams@wits.ac.za</t>
  </si>
  <si>
    <t xml:space="preserve">+27 11 717 4484,+27 732218804 </t>
  </si>
  <si>
    <t>Implementation of a dysphagia management programme for children with Cerebral Palsy in a care facilities in Johannesburg</t>
  </si>
  <si>
    <t xml:space="preserve">Dr Jaishika Seedat </t>
  </si>
  <si>
    <t>0000-0002-6388-0960</t>
  </si>
  <si>
    <t>An Exploration into Mealtimes for Families of Children with Autism Spectrum Disorders in Gauteng, South Africa</t>
  </si>
  <si>
    <t>An Exploration into Mealtimes for Families of Children with Autism Spectrum Disorders in South Africa.</t>
  </si>
  <si>
    <t>C9/004</t>
  </si>
  <si>
    <t>Noel</t>
  </si>
  <si>
    <t>Korukire</t>
  </si>
  <si>
    <t xml:space="preserve">Environmental Health Sciences </t>
  </si>
  <si>
    <t>nkorukire@cartafrica.org</t>
  </si>
  <si>
    <t>koranoe@yahoo.com</t>
  </si>
  <si>
    <t>+250789453462/ +250788524045</t>
  </si>
  <si>
    <t>HI&amp;UMD</t>
  </si>
  <si>
    <t>Water quality and community health in  informal settlements in Rwanda</t>
  </si>
  <si>
    <t>Ass.Prof. Theoneste Ntakirutimana</t>
  </si>
  <si>
    <t>home</t>
  </si>
  <si>
    <t xml:space="preserve">The chairperson of the National Council Board(NCB) of Rwanda Allied Health Professions Council (RAHPC). 
Nominated to be head of the commanding of the COVID-19 response team at the level of College of Medicine and Health Sciences, University of Rwanda.
</t>
  </si>
  <si>
    <t>0000-0003-1249-5138</t>
  </si>
  <si>
    <t>Health effects of exposure to urban indoor and outdoor air pollution among communities living in Kigali, Rwanda</t>
  </si>
  <si>
    <t>C9/005</t>
  </si>
  <si>
    <t>Priscille</t>
  </si>
  <si>
    <t>Musabirema</t>
  </si>
  <si>
    <t>pmusabirema@cartafrica.org</t>
  </si>
  <si>
    <t>priscillemusa10@yahoo.fr</t>
  </si>
  <si>
    <t>+250788304396/+250788497838</t>
  </si>
  <si>
    <t>Critical Care and Trauma Nursing</t>
  </si>
  <si>
    <t>Ecological factors impacting adherence to hemodialysis sessions among persons with end stage renal disease, in Rwanda: a mixed method study.</t>
  </si>
  <si>
    <t>Professor Lize Maree</t>
  </si>
  <si>
    <t>0000-0002-5106-1394</t>
  </si>
  <si>
    <t>Holistic adherence to hemodialysis and associated social-ecological factors among persons with end-stage renal diseases in Rwanda.</t>
  </si>
  <si>
    <t>Development and pilot testing of an educational supportive program for persons with end-stage renal disease on hemodialysis in Rwanda</t>
  </si>
  <si>
    <t>C9/006</t>
  </si>
  <si>
    <t>Lilian</t>
  </si>
  <si>
    <t>Nkirote</t>
  </si>
  <si>
    <t>Njagi</t>
  </si>
  <si>
    <t>Tropical and Infectious Diseases</t>
  </si>
  <si>
    <t>Clinical Medicine and therapeutics</t>
  </si>
  <si>
    <t>W80/52095/2017</t>
  </si>
  <si>
    <t>lnjagi@cartafrica.org</t>
  </si>
  <si>
    <t>njagi.lilian@gmail.com</t>
  </si>
  <si>
    <t>+254731575686/'+254722575686</t>
  </si>
  <si>
    <t>Master of Science in Tropical and Infectious Diseases</t>
  </si>
  <si>
    <t>Tuberculosis and HIV, novel strategies for treatment monitoring.</t>
  </si>
  <si>
    <t>Dr Kennedy Abuga</t>
  </si>
  <si>
    <t>Dr Marianne Mureithi</t>
  </si>
  <si>
    <t>Dr Videlis Nduba</t>
  </si>
  <si>
    <t>Senior Project Officer</t>
  </si>
  <si>
    <t>Senior Clinical Research Scientist</t>
  </si>
  <si>
    <t>Sub investigator at KEMRI Center for Respiratory Disease Research.</t>
  </si>
  <si>
    <t xml:space="preserve">KEMRI WELLCOME TRUST </t>
  </si>
  <si>
    <t>0000-0002-5067-0788</t>
  </si>
  <si>
    <t>Isoniazid for latent tuberculosis infection: Validating and testing novel treatment monitoring methods in Kenya</t>
  </si>
  <si>
    <t>C9/007</t>
  </si>
  <si>
    <t>Leonidas</t>
  </si>
  <si>
    <t>lbanamwana@cartafrica.org</t>
  </si>
  <si>
    <t>leontosbanamwana@gmail.com</t>
  </si>
  <si>
    <t>+250785385308; 250783544242</t>
  </si>
  <si>
    <t>Sexual and Reproductive Health among adolescents</t>
  </si>
  <si>
    <t>Dr. Onyango Owuor Nelson</t>
  </si>
  <si>
    <t>Dr. Chukwu Unna Angela</t>
  </si>
  <si>
    <t>0000-0003-1267-235X</t>
  </si>
  <si>
    <t>Assessing Sexual Behaviors, Fertility Preferences and Contraceptive Use among Sexual Active People living with HIV/AIDS in Rwanda</t>
  </si>
  <si>
    <t>C9/008</t>
  </si>
  <si>
    <t>Ssemugabo</t>
  </si>
  <si>
    <t>Disease Control and Environmental Health</t>
  </si>
  <si>
    <t xml:space="preserve">2018/HD07/19459U </t>
  </si>
  <si>
    <t>cssemugabo@cartafrica.org</t>
  </si>
  <si>
    <t>cssemugabo@gmail.com</t>
  </si>
  <si>
    <t>+256 779 625 182/
'+256706066096</t>
  </si>
  <si>
    <t xml:space="preserve">Public Health - Health promotion </t>
  </si>
  <si>
    <t>Pesticide residues in fruits and vegetables along the food supply and consumption chain and associated human health effects in central Uganda</t>
  </si>
  <si>
    <t>Prof. David Guwatudde</t>
  </si>
  <si>
    <t xml:space="preserve">Dr. John C. Ssempebwa </t>
  </si>
  <si>
    <t>Prof. Asa Bradman</t>
  </si>
  <si>
    <t xml:space="preserve">Research Associate </t>
  </si>
  <si>
    <t>0000-0001-6857-0091</t>
  </si>
  <si>
    <t xml:space="preserve">Health risk assessment of pesticide residues in fruits and vegetables among consumers in central Uganda - using the "from farm to fork" principle  </t>
  </si>
  <si>
    <t>C9/009</t>
  </si>
  <si>
    <t>Cyril</t>
  </si>
  <si>
    <t>Nyalik</t>
  </si>
  <si>
    <t>Ogada</t>
  </si>
  <si>
    <t>Conservative and Prosthetic Dentisry</t>
  </si>
  <si>
    <t>Not registered yet</t>
  </si>
  <si>
    <t>cogada@cartafrica.org</t>
  </si>
  <si>
    <t>nyalikogada@yahoo.com</t>
  </si>
  <si>
    <t>+254772438224; 254720342901</t>
  </si>
  <si>
    <t xml:space="preserve"> Prof. Laetitia Rispel</t>
  </si>
  <si>
    <t xml:space="preserve">Dr Richard Ayah </t>
  </si>
  <si>
    <t>Tutorial fellow</t>
  </si>
  <si>
    <t>0000-0003-0919-3411</t>
  </si>
  <si>
    <t>Absenteeism among Doctors and health service utilization in the devolved system of government in Kenya.</t>
  </si>
  <si>
    <t>C9/010</t>
  </si>
  <si>
    <t>Evelyne</t>
  </si>
  <si>
    <t>Kantarama</t>
  </si>
  <si>
    <t>Biochemistry</t>
  </si>
  <si>
    <t>Clinical Biology</t>
  </si>
  <si>
    <t>ekantarama@cartafrica.org</t>
  </si>
  <si>
    <t>kantever11@gmail.com</t>
  </si>
  <si>
    <t>+250788651907</t>
  </si>
  <si>
    <t>Medical Biochemistry</t>
  </si>
  <si>
    <t>Medical Biochemistry with focus on the relationship between epigenetic effects of hormonal contraceptives and lipid profile abnormalities</t>
  </si>
  <si>
    <t>Prof. Muvunyi Mambo</t>
  </si>
  <si>
    <t>Dr. Uwineza Annette</t>
  </si>
  <si>
    <t>0000-0002-5428-8914</t>
  </si>
  <si>
    <t>Dyslipidemia, related factors and risk of cardiovascular diseases in users of hormonal contraceptives in Rwanda</t>
  </si>
  <si>
    <t>Effect of Depo Medroxyprogesterone Acetate (DMPA)  Injectable Contraceptive on Cardiometabolic Risk Profile Among Women of Reproductive Age in Kigali, Rwanda</t>
  </si>
  <si>
    <t>JAS1, 2019</t>
  </si>
  <si>
    <t>C9/011</t>
  </si>
  <si>
    <t>Wilfred</t>
  </si>
  <si>
    <t>Eneku</t>
  </si>
  <si>
    <t>Pathobiology</t>
  </si>
  <si>
    <t>Pharmacy, Clinical and Comparative Medicine</t>
  </si>
  <si>
    <t>weneku@cartafrica.org</t>
  </si>
  <si>
    <t>weneku@gmail.com</t>
  </si>
  <si>
    <t>+256 776 535187, +256 752 535187</t>
  </si>
  <si>
    <t>Masters of Veterinary Pathology</t>
  </si>
  <si>
    <t>Molecular and Sero-Epidemiology of Rickettsia in Uganda</t>
  </si>
  <si>
    <t>Prof. Byarugaba K. Denis</t>
  </si>
  <si>
    <t>Assoc. Prof. Robert Tweyongyere</t>
  </si>
  <si>
    <t>0000-0001-5013-7118</t>
  </si>
  <si>
    <t>Molecular and Sero-epidemiology of Zoonotic rickettsioses in Uganda</t>
  </si>
  <si>
    <t>C9/012</t>
  </si>
  <si>
    <t>Kirsty</t>
  </si>
  <si>
    <t>Van Stormbroek</t>
  </si>
  <si>
    <t>kstormbroek@cartafrica.org</t>
  </si>
  <si>
    <t>kirststorm@gmail.com</t>
  </si>
  <si>
    <t>+27 11 717 3701/'+27760977705</t>
  </si>
  <si>
    <t>MSc Occupational Therapy</t>
  </si>
  <si>
    <t>Improving access to quality hand injury-care services in the public service.</t>
  </si>
  <si>
    <t>Professor Hellen Myezwa,</t>
  </si>
  <si>
    <t>Dr Tania Rauch-van der Merwe</t>
  </si>
  <si>
    <t>Professor Lisa O’Brien</t>
  </si>
  <si>
    <t>Chairperson, Committee on Immunization and HIV/AIDS for the Nigerian Medical Association, Osun State Chapter</t>
  </si>
  <si>
    <t>0000-0003-4890-5063</t>
  </si>
  <si>
    <t>Towards enabling livelihood after hand injury: Contextually responsive support and development strategies for generalist occupational therapists delivering hand rehabilitation in South Africa.</t>
  </si>
  <si>
    <t>31/05/2024</t>
  </si>
  <si>
    <t>Contextually responsive support and development strategies for generalist occupational therapists delivering hand-injury care in South Africa</t>
  </si>
  <si>
    <t>C9/013</t>
  </si>
  <si>
    <t>Funmito</t>
  </si>
  <si>
    <t>Omolola</t>
  </si>
  <si>
    <t>Fehintola</t>
  </si>
  <si>
    <t>Medical doctor</t>
  </si>
  <si>
    <t>fomolola@cartafrica.org</t>
  </si>
  <si>
    <t>funmitoabioye@yahoo.com</t>
  </si>
  <si>
    <t>+2348033913964; 2348037998247</t>
  </si>
  <si>
    <t>Effect of multi-level intervention on modifiable risk factors of non-communicable diseases among in –school adolescents in Nigeria</t>
  </si>
  <si>
    <t>Prof/Omotade/Olayemi</t>
  </si>
  <si>
    <t>Prof/Fatusi/Adesegun</t>
  </si>
  <si>
    <t>0000-0002-3283-6641</t>
  </si>
  <si>
    <t>Health literacy on  behavioural risk factors of NCDs and its determinants among adolescents</t>
  </si>
  <si>
    <t>C9/014</t>
  </si>
  <si>
    <t>OLUFUNMILOLA</t>
  </si>
  <si>
    <t>BAMIDELE</t>
  </si>
  <si>
    <t>MAKANJUOLA</t>
  </si>
  <si>
    <t>Medical Microbiology and Parasitology</t>
  </si>
  <si>
    <t>PGS19250719432936</t>
  </si>
  <si>
    <t>omakanjuola@cartafrica.org</t>
  </si>
  <si>
    <t>funmimakanjuola@yahoo.com</t>
  </si>
  <si>
    <t>+2348034731717; 2348087643340</t>
  </si>
  <si>
    <t>MSc Epidemiology</t>
  </si>
  <si>
    <t>Cutaneous fungal infections in rural and urban primary school children in Oyo State, Nigeria: Epidemiology, diagnosis and public health impact.</t>
  </si>
  <si>
    <t>Prof Fawole Olufunmilayo</t>
  </si>
  <si>
    <t>0000-0001-7785-0183</t>
  </si>
  <si>
    <t>Molecular epidemiology of dermatophyte infections among HIV positive individuals in South-Western Nigeria</t>
  </si>
  <si>
    <t>C9/015</t>
  </si>
  <si>
    <t>Abiket</t>
  </si>
  <si>
    <t>Nanfizat</t>
  </si>
  <si>
    <t>Alamukii</t>
  </si>
  <si>
    <t>Zoology</t>
  </si>
  <si>
    <t>Institute for Advanced Medical Research and Training (IAMRAT)</t>
  </si>
  <si>
    <t>aabiket@cartafrica.org</t>
  </si>
  <si>
    <t>iyabiket@gmail.com</t>
  </si>
  <si>
    <t>+234 706 435 6537</t>
  </si>
  <si>
    <t>M.Sc Zoology (Cell biology and Genetics)</t>
  </si>
  <si>
    <t>Prevalence of breast cancer among Nigerian women and the use of TNF alpha and receptors’ Single Nucleotide Polymorphisms as possible diagnostic indicators.</t>
  </si>
  <si>
    <t>Dr. Nwuba I. Roseangela</t>
  </si>
  <si>
    <t>Teaching and Research Assistant at the Department of Zoology, University of Ibadan</t>
  </si>
  <si>
    <t>Teaching and Research Assistant at the Department of Zoology</t>
  </si>
  <si>
    <t>UNIVERSITY OF MEDICAL SCIENCES, ONDO, NIGERIA</t>
  </si>
  <si>
    <t>0000-0002-5741-1383</t>
  </si>
  <si>
    <t>TUMOUR NECROSIS FACTOR ALPHA (TNF α) AND ITS RECEPTORS AS INDICATORS FOR BREAST CANCER AMONG NIGERIAN WOMEN</t>
  </si>
  <si>
    <t>Barriers to early diagnosis turnout nacrosis factors and receptors genetic varied  as possible predictors fro breast cancer among Nigerian women</t>
  </si>
  <si>
    <t>C9/016</t>
  </si>
  <si>
    <t>Olindah</t>
  </si>
  <si>
    <t>Mkhonto</t>
  </si>
  <si>
    <t>Silaule</t>
  </si>
  <si>
    <t>occupational therapy</t>
  </si>
  <si>
    <t>Occupational therapy</t>
  </si>
  <si>
    <t>0504217T</t>
  </si>
  <si>
    <t>osilaule@cartafrica.org</t>
  </si>
  <si>
    <t>o.silaule@gmail.com</t>
  </si>
  <si>
    <t>+27 11 717 3701/'+27782035213/+27 11 717 3714</t>
  </si>
  <si>
    <t>MSc Occupational therapy</t>
  </si>
  <si>
    <t>Quality and efficiency in mental health services in South Africa</t>
  </si>
  <si>
    <t>Dr Adams Fasloen</t>
  </si>
  <si>
    <t>Dr Nkosi-Mafutha Nokuthula</t>
  </si>
  <si>
    <t>UNIVERSITY OF CAPE TOWN</t>
  </si>
  <si>
    <t>Developing and validation of a community-based program for caregivers of persons with mental disorders in rural South Africa</t>
  </si>
  <si>
    <t>Developing strategies for alleviating caregiver burden among informal caregivers of persons with severe mental disorders in Bushbuckridge, Mpumalanga Province Informal caregivers of persons with severe mental disorders are faced with high levels of distress</t>
  </si>
  <si>
    <t>C9/017</t>
  </si>
  <si>
    <t>Jane</t>
  </si>
  <si>
    <t>Wanjiru</t>
  </si>
  <si>
    <t>Macharia</t>
  </si>
  <si>
    <t>Department of Chemistry</t>
  </si>
  <si>
    <t>I80/52247/2017</t>
  </si>
  <si>
    <t>jmacharia@cartafrica.org</t>
  </si>
  <si>
    <t>jmacharia251@gmail.com</t>
  </si>
  <si>
    <t>+254 726418703</t>
  </si>
  <si>
    <t>Msc in Chemistry</t>
  </si>
  <si>
    <t>Prof. Kariuki K. David</t>
  </si>
  <si>
    <t>Prof. Thole Benard</t>
  </si>
  <si>
    <t>Part-time researcher</t>
  </si>
  <si>
    <t>0000-0003-3415-2048</t>
  </si>
  <si>
    <t>Prenatal and Postnatal Exposure to Fluoride in High Fluoride Areas in Kenya</t>
  </si>
  <si>
    <t>JAS 1, 2019</t>
  </si>
  <si>
    <t>C9/018</t>
  </si>
  <si>
    <t xml:space="preserve">Abimbola  </t>
  </si>
  <si>
    <t>Obimakinde</t>
  </si>
  <si>
    <t xml:space="preserve">Family Medicine </t>
  </si>
  <si>
    <t xml:space="preserve">Registration on going </t>
  </si>
  <si>
    <t>mabimbola@cartafrica.org</t>
  </si>
  <si>
    <t>tolutammy@yahoo.com</t>
  </si>
  <si>
    <t>+234 8106912778</t>
  </si>
  <si>
    <t>Effect of Life Style Modifications On the Control of Chronic Non-Communicable Diseases in Sub Sahara Africa</t>
  </si>
  <si>
    <t>Prof Shabir Moosa</t>
  </si>
  <si>
    <t>0000-0001-5954-952x</t>
  </si>
  <si>
    <t>CHILDREN STREETISM IN IBADAN, NIGERIA; THE FAMILY DYNAMICS, EXPERIENCES AND HEALTH OUTCOMES</t>
  </si>
  <si>
    <t>Children on the streets of Ibadan, Nigeria: experiences, family dynamics and health status.</t>
  </si>
  <si>
    <t>C9/019</t>
  </si>
  <si>
    <t>Ronald</t>
  </si>
  <si>
    <t>Kibet</t>
  </si>
  <si>
    <t>Tonui</t>
  </si>
  <si>
    <t>Immunology</t>
  </si>
  <si>
    <t>Clinical Microbiology and Infectious Diseases</t>
  </si>
  <si>
    <t>rtonui@cartafrica.org</t>
  </si>
  <si>
    <t>tonuironald@gmail.com</t>
  </si>
  <si>
    <t>+254532060958/+254722258484</t>
  </si>
  <si>
    <t>Immunology, Global Health and Infectious Diseases</t>
  </si>
  <si>
    <t>Role of immune response genes’ polymorphisms in susceptibility to and severity of Mycobacterium tuberculosis infections</t>
  </si>
  <si>
    <t xml:space="preserve"> Dr. Aijaz Ahmad	</t>
  </si>
  <si>
    <t xml:space="preserve"> Prof. Simeon Mining	</t>
  </si>
  <si>
    <t>Dr. Rispah Torrorey</t>
  </si>
  <si>
    <t>0000-0001-5087-1435</t>
  </si>
  <si>
    <t>Genetic predictors of tuberculosis in western Kenya</t>
  </si>
  <si>
    <t>C9/020</t>
  </si>
  <si>
    <t xml:space="preserve">Omolayo </t>
  </si>
  <si>
    <t xml:space="preserve">Bukola </t>
  </si>
  <si>
    <t>Oluwatope</t>
  </si>
  <si>
    <t>DEMOGRAPHY</t>
  </si>
  <si>
    <t xml:space="preserve">DEMOGRAPHY AND SOCIAL STATISTICS </t>
  </si>
  <si>
    <t>SSP17/18/R/0016</t>
  </si>
  <si>
    <t>ooluwatope@cartafrica.org</t>
  </si>
  <si>
    <t xml:space="preserve"> omolayooluwatope@gmail.com</t>
  </si>
  <si>
    <t>+2348023926477</t>
  </si>
  <si>
    <t>DR SOLANKE LUKMAN BOLA</t>
  </si>
  <si>
    <t>DR T. SULAIMAN ADEDOKUN</t>
  </si>
  <si>
    <t>0000-0002-3908-0314</t>
  </si>
  <si>
    <t>Contextual Social support for maternal healthcare service utilisation in Nigeria</t>
  </si>
  <si>
    <t>Social supports, capability of women and utilisation of healthcare services in Northwest and Southwest Nigeria</t>
  </si>
  <si>
    <t>C9/021</t>
  </si>
  <si>
    <t xml:space="preserve">Alex </t>
  </si>
  <si>
    <t>Ntamatungiro</t>
  </si>
  <si>
    <t>Biomedical</t>
  </si>
  <si>
    <t>antamatungiro@cartafrica.org</t>
  </si>
  <si>
    <t>ajntamatungiro@gmail.com</t>
  </si>
  <si>
    <t>255 222 774 714/255 222 774 756</t>
  </si>
  <si>
    <t xml:space="preserve">Master of Science in Molecular biology of Infectious diseases </t>
  </si>
  <si>
    <t>Understanding the Spatial-Temporal trends of HIV drug resistant strains among newly diagnosed HIV-1 treatment-naive patients in rural Tanzania.</t>
  </si>
  <si>
    <t>Dr. Kagura Juliana</t>
  </si>
  <si>
    <t>Joel Msafiri Francis</t>
  </si>
  <si>
    <t>Dr. Maja Wisser</t>
  </si>
  <si>
    <t>0000-0002-3134-3992</t>
  </si>
  <si>
    <t>Levels and temporal trends of pre-ART drug resistance among pregnant women over a full decade of ART rollout in a Tanzanian rural setting</t>
  </si>
  <si>
    <t>Trend of pre-antiretroviral therapy HIV-1 drug resistance in Kilombero and Ulanga antiretroviral cohort, South-Western Tanzania, for over 15 years (2005-2020)</t>
  </si>
  <si>
    <t>C9/022</t>
  </si>
  <si>
    <t xml:space="preserve">Glory </t>
  </si>
  <si>
    <t>Mzembe</t>
  </si>
  <si>
    <t xml:space="preserve">CLINICAL EPIDEMIOLOGY </t>
  </si>
  <si>
    <t>Training and Research</t>
  </si>
  <si>
    <t>gmzembe@cartafrica.org</t>
  </si>
  <si>
    <t>glorymzembe00@gmail.com</t>
  </si>
  <si>
    <t>+2651677245/'+265997373789</t>
  </si>
  <si>
    <t xml:space="preserve">London School of Hygiene and Tropical Medicine, University of London </t>
  </si>
  <si>
    <t xml:space="preserve">Predictors of iron deficiency and iron deficiency anaemia and its impact on incidence of childhood illnesses and immune response to vaccines among infants up to 12 months of age in Zomba and Blantyre Districts of Malawi - an observational cohort study </t>
  </si>
  <si>
    <t>Prof Phiri Samuel Kamija</t>
  </si>
  <si>
    <t>Dr Mwangi Ndegwa Martin</t>
  </si>
  <si>
    <t>0000-0002-7277-9987</t>
  </si>
  <si>
    <t xml:space="preserve">Effect of intravenous iron use in pregnancy on infant's immune response and health outcomes </t>
  </si>
  <si>
    <t>C9/023</t>
  </si>
  <si>
    <t xml:space="preserve">Temitope </t>
  </si>
  <si>
    <t>Ilori</t>
  </si>
  <si>
    <t>FAMILY MEDICINE</t>
  </si>
  <si>
    <t>COMMUNITY MEDICINE</t>
  </si>
  <si>
    <t>tilori@cartafrica.org</t>
  </si>
  <si>
    <t>boatop@yahoo.com</t>
  </si>
  <si>
    <t>+234 8102723484; +234 8023009099</t>
  </si>
  <si>
    <t>Master degree in Human Nutrition (MSc. Human Nutrition) from the University of Ibadan, Nigeria</t>
  </si>
  <si>
    <t>Dietary Intake and Metabolic Risk Factors for Cardiovascular Diseases Among Adults in Selected Local Government Areas of Oyo State, Nigeria: A Rural Urban Comparison</t>
  </si>
  <si>
    <t xml:space="preserve">Prof.Baldwin-Ragaven Laurel </t>
  </si>
  <si>
    <t>University of Witwatersrand, South Africa</t>
  </si>
  <si>
    <t>0000-0001-6648-9521</t>
  </si>
  <si>
    <t>Psycho social factors, Dietary Patterns and Cardiovascular Risk Factors among Adults in selected Urban Slum and Non Slum Areas of Oyo State, Nigeria.</t>
  </si>
  <si>
    <t>C9/024</t>
  </si>
  <si>
    <t>Joselyn</t>
  </si>
  <si>
    <t>Annet</t>
  </si>
  <si>
    <t>Atuhairwe</t>
  </si>
  <si>
    <t>jatuhairwe@cartafrica.org</t>
  </si>
  <si>
    <t>atuhairwejoselyn@gmail.com</t>
  </si>
  <si>
    <t>+256 782 422 826</t>
  </si>
  <si>
    <t>Master of Science in Biology and Control of Parasites and Disease Vectors</t>
  </si>
  <si>
    <t>Characterising residual malaria transmission in areas where universal distribution of Long Lasting Insecticide-treated Nets and Indoor Residual Spraying have been rolled out in Uganda</t>
  </si>
  <si>
    <t>0000-0002-1488-3364</t>
  </si>
  <si>
    <t>C10/001</t>
  </si>
  <si>
    <t>Alice</t>
  </si>
  <si>
    <t>Muhayimana</t>
  </si>
  <si>
    <t>Nursing/Midwifery</t>
  </si>
  <si>
    <t>amuhayimana@cartafrica.org</t>
  </si>
  <si>
    <t>hayiali@yahoo.fr</t>
  </si>
  <si>
    <t>+250788687626</t>
  </si>
  <si>
    <t>Masters of Science in Nursing(Maternal and Neonatal Health)</t>
  </si>
  <si>
    <t>Status of Respectful Care during Childbirth among Mothers  and its Drivers from Health Care Providers at Eastern Province of Rwanda</t>
  </si>
  <si>
    <t>Dr Irene J. Kearns</t>
  </si>
  <si>
    <t>0000-0002-5318-497X</t>
  </si>
  <si>
    <t>11/1/2020 &amp; 22/5/2022</t>
  </si>
  <si>
    <t>DEVELOPMENT OF STRATEGIES FOR HEALTH CARE PROVIDERS TO SUSTAIN RESPECTFUL MATERNITY CARE TO WOMEN IN LABOUR</t>
  </si>
  <si>
    <t>C10/002</t>
  </si>
  <si>
    <t>Aline</t>
  </si>
  <si>
    <t>Uwase</t>
  </si>
  <si>
    <t>Anesthesia</t>
  </si>
  <si>
    <t>auwase@cartafrica.org</t>
  </si>
  <si>
    <t>alinemunyaneza1@gmail.com</t>
  </si>
  <si>
    <t>+ 250 789 865 930; +250 788 642 136</t>
  </si>
  <si>
    <t>Master's degree in Public Health</t>
  </si>
  <si>
    <t>Effect of nutrition education based on  health belief model and involving male partner’s compared to traditional education on nutritional knowledge and healthy dietary practices Among pregnant women in the southern province of Rwanda</t>
  </si>
  <si>
    <t>Prof. Jonathan Levin</t>
  </si>
  <si>
    <t xml:space="preserve">Deputy coordinator of post-graduate studies,  School of Health Sciences </t>
  </si>
  <si>
    <t>0000-0001-6256-2541</t>
  </si>
  <si>
    <t>C10/004</t>
  </si>
  <si>
    <t>Aneth</t>
  </si>
  <si>
    <t>Vedastus</t>
  </si>
  <si>
    <t>Kalinjuma</t>
  </si>
  <si>
    <t>Intervention and Clinical Trials Department</t>
  </si>
  <si>
    <t>akalinjuma@cartafrica.org</t>
  </si>
  <si>
    <t>avedastus@gmail.com; avedastus@yahoo.com</t>
  </si>
  <si>
    <t>+255232625164; +255754662828</t>
  </si>
  <si>
    <t xml:space="preserve">Master of Science in Statistics specializing in Biostatistics </t>
  </si>
  <si>
    <t>Transition dynamics and treatment outcomes among HIV-positive adults in Ifakara, Tanzania: A comprehensive analysis for optimizing existing longitudinal cohort data</t>
  </si>
  <si>
    <t xml:space="preserve">Prof. Kennedy Otwombe </t>
  </si>
  <si>
    <t>Dr. Fiona Vanobberghen</t>
  </si>
  <si>
    <t>0000-0001-5862-9264</t>
  </si>
  <si>
    <t>C10/015</t>
  </si>
  <si>
    <t>Ogbenyi</t>
  </si>
  <si>
    <t>Ugalahi</t>
  </si>
  <si>
    <t>Opthamology</t>
  </si>
  <si>
    <t>Ophthalmology</t>
  </si>
  <si>
    <t>mugalahi@cartafrica.org</t>
  </si>
  <si>
    <t>oheobe26@yahoo.com; maryugalahi@gmail.com</t>
  </si>
  <si>
    <t>+234 (0)8126908495</t>
  </si>
  <si>
    <t>MSc Global Health</t>
  </si>
  <si>
    <t>Pathways to Care and Determinants of Delayed Presentation of Children to Child Eye Health Tertiary Facilities (CEHTF) in Ibadan, South West Nigeria</t>
  </si>
  <si>
    <t>Dr. Adebiyi Olupelumi Akindele</t>
  </si>
  <si>
    <t>0000-0003-3272-310X</t>
  </si>
  <si>
    <t>C10/016</t>
  </si>
  <si>
    <t>Maureen</t>
  </si>
  <si>
    <t>Daisy</t>
  </si>
  <si>
    <t>Majamanda</t>
  </si>
  <si>
    <t>CHILD HEALTH</t>
  </si>
  <si>
    <t>mmajamanda@cartafrica.org</t>
  </si>
  <si>
    <t>mdmajamanda@gmail.com</t>
  </si>
  <si>
    <t>+265873623; 265992160415</t>
  </si>
  <si>
    <t>MASTER IN ADVANCED PRACTICE (CHILD HEALTH)</t>
  </si>
  <si>
    <t>Improving the quality of paediatric oncology nursing care in Malawi through nursing education: a mixed methods study</t>
  </si>
  <si>
    <t>Dr. Irene Kearns</t>
  </si>
  <si>
    <t>0000-0001-8886-3158</t>
  </si>
  <si>
    <t>C10/006</t>
  </si>
  <si>
    <t>Beryl</t>
  </si>
  <si>
    <t>Chelangat</t>
  </si>
  <si>
    <t>Maritim</t>
  </si>
  <si>
    <t xml:space="preserve">Public Health </t>
  </si>
  <si>
    <t>School of Medicine</t>
  </si>
  <si>
    <t>bmaritim@cartafrica.org</t>
  </si>
  <si>
    <t>berylc.maritim@gmail.com</t>
  </si>
  <si>
    <t>+254722799685</t>
  </si>
  <si>
    <t>Masters in Business Adminstration</t>
  </si>
  <si>
    <t>Why They Stay: Understanding Retention in Voluntary National Health Insurance Among Rural Informal Sector Households in Western Kenya</t>
  </si>
  <si>
    <t>Prof. Jane Goudge</t>
  </si>
  <si>
    <t>Dr. Adam Koon</t>
  </si>
  <si>
    <t>Early Carrer Researcher</t>
  </si>
  <si>
    <t>KEMRI WELLCOME TRUST (2023)</t>
  </si>
  <si>
    <t>0000-0002-3754-0735</t>
  </si>
  <si>
    <t>Examining the role of affordability, citizen engagement and social solidarity in determining health insurance coverage in Kenya</t>
  </si>
  <si>
    <t>C10/007</t>
  </si>
  <si>
    <t>Chinenyenwa</t>
  </si>
  <si>
    <t>Maria Dorathy</t>
  </si>
  <si>
    <t>Ohia</t>
  </si>
  <si>
    <t>Environmental health</t>
  </si>
  <si>
    <t>cohia@cartafrica.org</t>
  </si>
  <si>
    <t>ohiacmd@gmail.com</t>
  </si>
  <si>
    <t>+234 7038318289</t>
  </si>
  <si>
    <t>MPH (Environmental Health)</t>
  </si>
  <si>
    <t>Unravelling the drivers and dynamics of sustained malaria transmission in South-West Nigeria</t>
  </si>
  <si>
    <t>Prof Charles M. Mbogo</t>
  </si>
  <si>
    <t>Prof. Wolfang Richard Mukabana</t>
  </si>
  <si>
    <t>Prof. Godson Ana</t>
  </si>
  <si>
    <t>0000-0001-8337-3221</t>
  </si>
  <si>
    <t>Bio-Insecticidal effectiveness of Moringa oleifera-synthesised silver nanoparticles and other products on selected mosquito species and toxicity effects on a non-target organism (Clarias gariepinus)</t>
  </si>
  <si>
    <t>JAS 1, 2020</t>
  </si>
  <si>
    <t>C10/008</t>
  </si>
  <si>
    <t xml:space="preserve">Duncan </t>
  </si>
  <si>
    <t>Wekesa</t>
  </si>
  <si>
    <t>Nyukuri</t>
  </si>
  <si>
    <t>Medical Doctor</t>
  </si>
  <si>
    <t>dnyukuri@cartafrica.org</t>
  </si>
  <si>
    <t>dnyukuri@gmail.com</t>
  </si>
  <si>
    <t>+254 720977887</t>
  </si>
  <si>
    <t>Master of Medicine in Internal Medicine</t>
  </si>
  <si>
    <t>The Role of Multiplex PCR and Procalcitonin in diagnosis and management of Community Acquired Pneumonia among Adults Admitted at Kenyatta National Clinical research</t>
  </si>
  <si>
    <t>Dr. Jared Mecha</t>
  </si>
  <si>
    <t>0000-0002-4739-2000</t>
  </si>
  <si>
    <t>C10/018</t>
  </si>
  <si>
    <t>Oluwatosin</t>
  </si>
  <si>
    <t>Eunice</t>
  </si>
  <si>
    <t>Olorunmoteni</t>
  </si>
  <si>
    <t>Paediatrics and Child Health</t>
  </si>
  <si>
    <t>oolorunmoteni@cartafrica.org</t>
  </si>
  <si>
    <t>tosinolorunmoteni@gmail.com</t>
  </si>
  <si>
    <t>+234815 209 2837; +234803 941 3535</t>
  </si>
  <si>
    <t>WHAT IS IN A GOOD NIGHT’S SLEEP? PATTERN, DETERMINANTS AND ASSOCIATED PROBLEMS WITH SLEEP IN NIGERIAN ADOLESCENTS</t>
  </si>
  <si>
    <t>Dr Scheuermaier Karine</t>
  </si>
  <si>
    <t>Dr Gomez-Olive F. Xavier</t>
  </si>
  <si>
    <t>Prof. Fatusi Olayiwola Adesegun</t>
  </si>
  <si>
    <t>0000-0001-8561-9918</t>
  </si>
  <si>
    <t xml:space="preserve"> Sleep characteristics among In-school Adolescents in South-Western Nigeria: Pattern, Determinants and Association with Cardiometabolic risk factors</t>
  </si>
  <si>
    <t>C10/010</t>
  </si>
  <si>
    <t xml:space="preserve">Frederick </t>
  </si>
  <si>
    <t>Oporia</t>
  </si>
  <si>
    <t>foporia@cartafrica.org</t>
  </si>
  <si>
    <t>phrezzie@gmail.com</t>
  </si>
  <si>
    <t>+256 703 857 428</t>
  </si>
  <si>
    <t>Preventing drowning among boaters in Lake Albert, Uganda: An enhanced educational intervention to improve knowledge and use of seaworthy lifejackets</t>
  </si>
  <si>
    <t>Prof Fred Nuwaha Ntoni</t>
  </si>
  <si>
    <t>Dr Jagnoor Jagnoor</t>
  </si>
  <si>
    <t>Dr Simon Peter Kibira</t>
  </si>
  <si>
    <t>0000-0001-6280-8919</t>
  </si>
  <si>
    <t>Improving lifejacket wear among occupational boaters on Lake Altert, Uganda: A cluster-randomized controlled trial</t>
  </si>
  <si>
    <t>C10/019</t>
  </si>
  <si>
    <t>Omotade</t>
  </si>
  <si>
    <t>Adebimpe</t>
  </si>
  <si>
    <t>Ijarotimi</t>
  </si>
  <si>
    <t xml:space="preserve">Obstertrics and reproductive health </t>
  </si>
  <si>
    <t>Department of Obstetrics, Gynaecology &amp; Perinatology.</t>
  </si>
  <si>
    <t>oijarotimi@cartafrica.org</t>
  </si>
  <si>
    <t>tadeijarotimi@gmail.com; tadeolar@yahoo.com</t>
  </si>
  <si>
    <t>+234-803-400-2812</t>
  </si>
  <si>
    <t>Outcome of Male Partners’ Involvement in Antenatal Counselling on Women’s Postpartum Family Planning Uptake in South-west Nigeria</t>
  </si>
  <si>
    <t xml:space="preserve">Prof Olayemi Oladapo </t>
  </si>
  <si>
    <t>Dr Olumide Adesola</t>
  </si>
  <si>
    <t xml:space="preserve"> Professor</t>
  </si>
  <si>
    <t>0000-0002-2824-466X</t>
  </si>
  <si>
    <t>C10/012</t>
  </si>
  <si>
    <t>James</t>
  </si>
  <si>
    <t>Muleme</t>
  </si>
  <si>
    <t xml:space="preserve">Disease Control and Environmental Health </t>
  </si>
  <si>
    <t>jmuleme@cartafrica.org</t>
  </si>
  <si>
    <t>mulemej@gmail.com</t>
  </si>
  <si>
    <t>+256787364697; 256701271259</t>
  </si>
  <si>
    <t>Masters of Veterinary Preventive Medicine (Field Epidemiology track)</t>
  </si>
  <si>
    <t>Extended Spectrum β Lactamase (ESBL) producing Escherichia coli as bio-threats:   pathobiology, transmission dynamics and antibiotic resistance in rural and urban
communities of Wakiso district, Uganda</t>
  </si>
  <si>
    <t>Dr. Ssempebwa John</t>
  </si>
  <si>
    <t>Dr. Musoke David</t>
  </si>
  <si>
    <t>Assoc. Prof. Kankya Clovice</t>
  </si>
  <si>
    <t>0000-0001-8967-7031</t>
  </si>
  <si>
    <t>Reservoirs, transmission and antibiotic resistance resistance profiles of extended specturum SPECTRUM BETA LACTAMASE-PRODUCING Escherichia Coli at the humananimal-environmant interface among farming communities in Wakiso District, Uganda”.</t>
  </si>
  <si>
    <t>C10/020</t>
  </si>
  <si>
    <t>Patience</t>
  </si>
  <si>
    <t>Shamu</t>
  </si>
  <si>
    <t>Wits Reproductive Health and HIV Institute (Implementation Science)</t>
  </si>
  <si>
    <t>pshamu@cartafrica.org</t>
  </si>
  <si>
    <t>patieshamu@gmail.com; pshamu@wrhi.ac.za</t>
  </si>
  <si>
    <t>+27113585300; +27731960356</t>
  </si>
  <si>
    <t>Master of Science in Population Studies</t>
  </si>
  <si>
    <t>Determinants, lived experiences, and outcomes of HIV Pre-Exposure Prophylaxis use among young female university students in South Africa: A prospective cohort study</t>
  </si>
  <si>
    <t>Professor Saiqa Mullick</t>
  </si>
  <si>
    <t>0000-0003-1946-5046</t>
  </si>
  <si>
    <t>WT - DELTAS</t>
  </si>
  <si>
    <t>C10/014</t>
  </si>
  <si>
    <t>Marifa</t>
  </si>
  <si>
    <t>Muchemwa</t>
  </si>
  <si>
    <t>Demography and Population studies</t>
  </si>
  <si>
    <t>mmuchemwa@cartafrica.org</t>
  </si>
  <si>
    <t>marifamuchemwa@yahoo.com</t>
  </si>
  <si>
    <t>+27117174095; 27780200743</t>
  </si>
  <si>
    <t>MA in Sociology and MA in Demography and Population studies</t>
  </si>
  <si>
    <t xml:space="preserve">Family Changes and Child Maintenance Effect on Men’s Mental Health in South Africa </t>
  </si>
  <si>
    <t>Professor Clifford Odimegwu</t>
  </si>
  <si>
    <t>Teaching assistant</t>
  </si>
  <si>
    <t>0000-0002-1957-9513</t>
  </si>
  <si>
    <t>Family change, child maintenance and mental health outcomes of men in South Africa”</t>
  </si>
  <si>
    <t>JAS 2, 2022</t>
  </si>
  <si>
    <t>C10/021</t>
  </si>
  <si>
    <t xml:space="preserve">Shakeerah </t>
  </si>
  <si>
    <t>Olaide</t>
  </si>
  <si>
    <t>Gbadebo</t>
  </si>
  <si>
    <t>RESTORATIVE DENTISTRY</t>
  </si>
  <si>
    <t>Widowe(r)d</t>
  </si>
  <si>
    <t>Widow</t>
  </si>
  <si>
    <t>sgbadebo@cartafrica.org</t>
  </si>
  <si>
    <t>olaaris2k1@yahoo.com</t>
  </si>
  <si>
    <t>+2348057358291</t>
  </si>
  <si>
    <t>MASTERS DENTAL SURGERY</t>
  </si>
  <si>
    <t>Dental anxiety: measuring the fear factors and its effect on endodontic treatment among adults in Ibadan, Nigeria</t>
  </si>
  <si>
    <t>Prof Gbemisola Oke</t>
  </si>
  <si>
    <t>Prof Dosumu OO</t>
  </si>
  <si>
    <t>0000-0002-2109-753X</t>
  </si>
  <si>
    <t>Pre-treatment Information Communication and Dental Anxiety among Adult  Dental Care Seekers in Ibadan, Nigeria</t>
  </si>
  <si>
    <t>C10/022</t>
  </si>
  <si>
    <t>Stefanie</t>
  </si>
  <si>
    <t>Vermaak</t>
  </si>
  <si>
    <t>HIV Prevention and Treatment</t>
  </si>
  <si>
    <t>Perinatal HIV Research Unit</t>
  </si>
  <si>
    <t>svermaak@cartafrica.org</t>
  </si>
  <si>
    <t>stefanie.hornschuh88@gmail.com</t>
  </si>
  <si>
    <t>+27 11 989 9959; +27 826087634</t>
  </si>
  <si>
    <t>Health Sciences (International's Public Health)</t>
  </si>
  <si>
    <t>Feasibility and acceptability of using digital assent to improve comprehension of study procedures among adolescents with perinatally acquired HIV: a study in Soweto, South Africa</t>
  </si>
  <si>
    <t>Dr Janan Dietrich</t>
  </si>
  <si>
    <t>Prof Tiffany Chennevile</t>
  </si>
  <si>
    <t>Senior Researcher</t>
  </si>
  <si>
    <t>0000-0002-5505-6488</t>
  </si>
  <si>
    <t>C10/023</t>
  </si>
  <si>
    <t>Takondwa</t>
  </si>
  <si>
    <t>Connis</t>
  </si>
  <si>
    <t>Bakuwa</t>
  </si>
  <si>
    <t>Rehabilitation and Therapy</t>
  </si>
  <si>
    <t>tbakuwa@cartafrica.org</t>
  </si>
  <si>
    <t>tbakuwa@medcol.mw; tako.bakuwa@gmail.com</t>
  </si>
  <si>
    <t xml:space="preserve"> +265 1 871 911; +265 993 67 2960</t>
  </si>
  <si>
    <t>Master of science in Community Physiotherapy</t>
  </si>
  <si>
    <t>Effectiveness of a peer-led training program for caregivers of children with cerebral palsy in Malawi</t>
  </si>
  <si>
    <t>Gillian Saloojee</t>
  </si>
  <si>
    <t>Wiedaad Slemming</t>
  </si>
  <si>
    <t>0000-0003-1817-9689</t>
  </si>
  <si>
    <t>C10/025</t>
  </si>
  <si>
    <t>Yetunde</t>
  </si>
  <si>
    <t>A</t>
  </si>
  <si>
    <t>Onimode</t>
  </si>
  <si>
    <t>Nuclear Medicine/Radiology</t>
  </si>
  <si>
    <t>RADIATION ONCOLOGY</t>
  </si>
  <si>
    <t>Married (P1 - 2022)</t>
  </si>
  <si>
    <t>yonimode@cartafrica.org</t>
  </si>
  <si>
    <t>yately_md@yahoo.com; yately_md@yahoo.com</t>
  </si>
  <si>
    <t>+2347087821065</t>
  </si>
  <si>
    <t>Master of Science (Stellenbosch) 2009, Master of Medicine (Witwatersrand) 2012</t>
  </si>
  <si>
    <t>Medical personnel's knowledge about thyroid disease in pregnancy and its management, and development of a trimester-based thyroid reference range In South-West Nigeria</t>
  </si>
  <si>
    <t>Dr Chesang Jacqueline Jelagat</t>
  </si>
  <si>
    <t>Prof Omigbodun Akinyinka</t>
  </si>
  <si>
    <t>0000-0002-4004-6113</t>
  </si>
  <si>
    <t>C10/003</t>
  </si>
  <si>
    <t>Jean de la Croix</t>
  </si>
  <si>
    <t>Allen</t>
  </si>
  <si>
    <t>Ingabire</t>
  </si>
  <si>
    <t>Orthopedics</t>
  </si>
  <si>
    <t>ajcroix@cartafrica.org</t>
  </si>
  <si>
    <t>ingabireallenjc@gmail.com; ijea2000@gmail.com</t>
  </si>
  <si>
    <t>+250788549975</t>
  </si>
  <si>
    <t>Masters of Public health/Masters of Medicine(Surgery)/Fellowship in Orthopedics</t>
  </si>
  <si>
    <t xml:space="preserve">Long term disability following road traffic injuries in Rwanda: Cost and health outcomes </t>
  </si>
  <si>
    <t xml:space="preserve">Prof Tumussime K. David </t>
  </si>
  <si>
    <t>Dr. Jean Baptiste Sagahutu </t>
  </si>
  <si>
    <t>Lecturer of Surgery</t>
  </si>
  <si>
    <t>Deputy Director, NIHR Research Hub on Global Surgery/Rwanda </t>
  </si>
  <si>
    <t>0000-0001-8636-6473</t>
  </si>
  <si>
    <t>C10/005</t>
  </si>
  <si>
    <t>Apatsa</t>
  </si>
  <si>
    <t>Selemani</t>
  </si>
  <si>
    <t>Library and Information Science</t>
  </si>
  <si>
    <t>aselemani@cartafrica.org</t>
  </si>
  <si>
    <t>apatsaselemani@gmail.com</t>
  </si>
  <si>
    <t>+2651871911; 265888707373</t>
  </si>
  <si>
    <t>Master of Library and Information Science</t>
  </si>
  <si>
    <t>Journal Indexing and Scientific Impact of Africa's Public Health Research: current status, barriers, facilitators and opportunities.</t>
  </si>
  <si>
    <t>Prof. Jude Igumbor</t>
  </si>
  <si>
    <t>Dr Innocent Maposa</t>
  </si>
  <si>
    <t>Assistant Librarian</t>
  </si>
  <si>
    <t>0000-0003-1216-6158</t>
  </si>
  <si>
    <t>C10/009</t>
  </si>
  <si>
    <t>Nzabonimana</t>
  </si>
  <si>
    <t>Preventive and Community Dentistry</t>
  </si>
  <si>
    <t>enzabonimana@cartafrica.org</t>
  </si>
  <si>
    <t>nzabaemmy@gmail.com</t>
  </si>
  <si>
    <t>+250783880746</t>
  </si>
  <si>
    <t>Health Informatics</t>
  </si>
  <si>
    <t>Investigating reasons, challenges, and perceptions of poor oral health among adults in rural and urban Rwanda</t>
  </si>
  <si>
    <t>Prof Phumzile Hlongwa</t>
  </si>
  <si>
    <t>Prof Veerasamy Yengopal</t>
  </si>
  <si>
    <t>Dr Yolanda Malele-Kolisa</t>
  </si>
  <si>
    <t>0000-0002-6876-3472</t>
  </si>
  <si>
    <t>Oral Health in Nyarugenge District of Rwanda: The Role of Mobile Application in Oral Health Education</t>
  </si>
  <si>
    <t>C10/011</t>
  </si>
  <si>
    <t>Mburu</t>
  </si>
  <si>
    <t>Kang'ethe</t>
  </si>
  <si>
    <t>Institute of tropical and infectious diseases/ PMTCT- Under OBS/ GYN department</t>
  </si>
  <si>
    <t>jkangethe@cartafrica.org</t>
  </si>
  <si>
    <t>jimkangethe@gmail.com</t>
  </si>
  <si>
    <t>+254726237390; 254731221155</t>
  </si>
  <si>
    <t>MSC. Medical Virology</t>
  </si>
  <si>
    <t>Human Papillomavirus type-specific risk and association with Human T Lymphotrophic Virus-1 among HIV infected Women at Kenyatta Clinical research</t>
  </si>
  <si>
    <t>Dr. Marianne Wanjiru Mureithi</t>
  </si>
  <si>
    <t>Dr. Odari Eddy</t>
  </si>
  <si>
    <t>Dr. Eddy Odari</t>
  </si>
  <si>
    <t>HIV research scientist and tutor</t>
  </si>
  <si>
    <t>0000-0001-5813-5360</t>
  </si>
  <si>
    <t>C10/013</t>
  </si>
  <si>
    <t>Kganetso</t>
  </si>
  <si>
    <t>Sekome</t>
  </si>
  <si>
    <t>physiotherapy</t>
  </si>
  <si>
    <t>ksekome@cartafrica.org</t>
  </si>
  <si>
    <t>kgakzin88@gmail.com</t>
  </si>
  <si>
    <t>+27 11 7173705; +27 78 0118605</t>
  </si>
  <si>
    <t>Master of public health</t>
  </si>
  <si>
    <t>Effects of modifications in lifestyle and daily routine  on blood pressure among hypertensive rural adults in Agincourt, South Africa.</t>
  </si>
  <si>
    <t>Professor Hellen Myezwa</t>
  </si>
  <si>
    <t>Prof. F. Gomez Olive- Casas</t>
  </si>
  <si>
    <t>0000-0002-4567-1022</t>
  </si>
  <si>
    <t>Feasibility and acceptability of a Contextualized Physical Activity and Diet Intervention for Hypertension Control in a Rural Adult Population of South Africa</t>
  </si>
  <si>
    <t>C10/017</t>
  </si>
  <si>
    <t>Monday</t>
  </si>
  <si>
    <t>Daniel</t>
  </si>
  <si>
    <t>Olodu</t>
  </si>
  <si>
    <t>molodu@cartafrica.org</t>
  </si>
  <si>
    <t>mondayolodu@gmail.com; mondayolodu@yahoo.com</t>
  </si>
  <si>
    <t>+234-8063168131</t>
  </si>
  <si>
    <t>Master of Science (Human Nutrition)</t>
  </si>
  <si>
    <t>Improving Childhood Nutrition among the Yoruba Ethnic Group in the Rural Communities, Southwest Nigeria: An Indigenous Food-Based Approach</t>
  </si>
  <si>
    <t>Dr. Oladejo Thomas Adepoju</t>
  </si>
  <si>
    <t>0000-0002-1928-9209</t>
  </si>
  <si>
    <t>C10/024</t>
  </si>
  <si>
    <t>Temitope</t>
  </si>
  <si>
    <t>Olumuyiwa</t>
  </si>
  <si>
    <t>Occupational Health and Industrial Hygiene</t>
  </si>
  <si>
    <t>tojo@cartafrica.org</t>
  </si>
  <si>
    <t>linktopeojo@yahoo.com</t>
  </si>
  <si>
    <t>+2348035798224</t>
  </si>
  <si>
    <t>Factors associated with occupational injuries and work-related musculoskeletal disorders among artisans in the informal sector of the Nigerian construction industry</t>
  </si>
  <si>
    <t>Dr Nisha Naicker</t>
  </si>
  <si>
    <t>Prof Onayade Adedeji</t>
  </si>
  <si>
    <t>0000-0003-1899-5213</t>
  </si>
  <si>
    <t>C11/001</t>
  </si>
  <si>
    <t>Adeola</t>
  </si>
  <si>
    <t>Williams</t>
  </si>
  <si>
    <t>Paediatric Dentistry</t>
  </si>
  <si>
    <t>Child Oral Health</t>
  </si>
  <si>
    <t>awilliams@cartafrica.org</t>
  </si>
  <si>
    <t>adeolawilliams022@gmail.com</t>
  </si>
  <si>
    <t>+2348051694622</t>
  </si>
  <si>
    <t>Masters of Dental Sciences, 2018</t>
  </si>
  <si>
    <t>Improving oral health among vulnerable children and adolescents living with HIV/AIDS using evidence-based intervention (Masters of Dental Sciences (MDS)</t>
  </si>
  <si>
    <t>Field based</t>
  </si>
  <si>
    <t>0000-0003-1915-2138</t>
  </si>
  <si>
    <t>C11/002</t>
  </si>
  <si>
    <t>Amina</t>
  </si>
  <si>
    <t>Hassan</t>
  </si>
  <si>
    <t>Maternal and Reproductive health</t>
  </si>
  <si>
    <t>School of Public health</t>
  </si>
  <si>
    <t>ahusien@cartafrica.org</t>
  </si>
  <si>
    <t>dramiina12@gmail.com</t>
  </si>
  <si>
    <t>+252615506933</t>
  </si>
  <si>
    <t>Master in Public Health (2023 )</t>
  </si>
  <si>
    <t>Reproductive and maternal health in Somalia</t>
  </si>
  <si>
    <t>0009-0006-9247-6453</t>
  </si>
  <si>
    <t>C11/003</t>
  </si>
  <si>
    <t>Christabellah</t>
  </si>
  <si>
    <t>Namugenyi</t>
  </si>
  <si>
    <t>Department of Planning and Applied Statistics</t>
  </si>
  <si>
    <t>cnamugenyi@cartafrica.org</t>
  </si>
  <si>
    <t>tabellahn@gmail.com</t>
  </si>
  <si>
    <t>+256788101810;+256700979442</t>
  </si>
  <si>
    <t>Master of Statistics (2020)</t>
  </si>
  <si>
    <t>Examining patient satisfaction and dual outcomes of HIV and hypertension through decision-making and allocation of Service Delivery Models for Older PLHIV</t>
  </si>
  <si>
    <t>0000-0003-2534-5526</t>
  </si>
  <si>
    <t>C11/004</t>
  </si>
  <si>
    <t>Tamuka</t>
  </si>
  <si>
    <t>Chironda</t>
  </si>
  <si>
    <t>Health Data Science</t>
  </si>
  <si>
    <t>Agincourt Research Center</t>
  </si>
  <si>
    <t>cchironda@cartafrica.org</t>
  </si>
  <si>
    <t>cyriltamuka05@gmail.com</t>
  </si>
  <si>
    <t>+27786413285</t>
  </si>
  <si>
    <t>MSc Mathematical Statistics (2021)</t>
  </si>
  <si>
    <t>Multimorbidity trends and changes in Rural South Africa: A clustering, and competing risk modelling approach (2012-2022).</t>
  </si>
  <si>
    <t>0000-0002-0412-1059</t>
  </si>
  <si>
    <t>C11/005</t>
  </si>
  <si>
    <t>Elizabeth</t>
  </si>
  <si>
    <t>Oral Pathology/ Oral Medicine</t>
  </si>
  <si>
    <t>eoabe@cartafrica.org</t>
  </si>
  <si>
    <t>elizabethabe831@gmail.com</t>
  </si>
  <si>
    <t>+2348029789847</t>
  </si>
  <si>
    <t>Masters in Dental Surgery (2014)</t>
  </si>
  <si>
    <t>Oral health promotion for improved maternal-fetal health among women of reproductive age. (Masters in Dental Surgery (MDS)</t>
  </si>
  <si>
    <t>0000-0001-6632-9026</t>
  </si>
  <si>
    <t>C11/006</t>
  </si>
  <si>
    <t>Fanuel</t>
  </si>
  <si>
    <t>Meckson</t>
  </si>
  <si>
    <t>Bickton</t>
  </si>
  <si>
    <t xml:space="preserve">Department of Rehabilitation Sciences </t>
  </si>
  <si>
    <t>fbickton@cartafrica.org</t>
  </si>
  <si>
    <t>fbickton@kuhes.ac.mw</t>
  </si>
  <si>
    <t>+265982552353</t>
  </si>
  <si>
    <t>Master of Science in Cardiorespiratory Physiotherapy (2021)</t>
  </si>
  <si>
    <t>Personalized exercise-based Rehabilitation needs, implementation and effectiveness among  multimorbid patients in Malawi.</t>
  </si>
  <si>
    <t xml:space="preserve">Field based and clinical research </t>
  </si>
  <si>
    <t>0000-0002-0925-909X</t>
  </si>
  <si>
    <t>C11/007</t>
  </si>
  <si>
    <t>Olanike</t>
  </si>
  <si>
    <t>Wuraola</t>
  </si>
  <si>
    <t>Breast Surgical Oncology</t>
  </si>
  <si>
    <t>fwuraola@cartafrica.org</t>
  </si>
  <si>
    <t>fwuraola@oauife.edu.ng</t>
  </si>
  <si>
    <t>+2348032287556</t>
  </si>
  <si>
    <t>ChM General Surgery 2022</t>
  </si>
  <si>
    <t>Towards early detection of breast cancer in Nigeria: Prevalence of BRCA1/2 mutations and perceptions of genetic screening among relatives of patients with breast cancer</t>
  </si>
  <si>
    <t>0000-0003-3315-990x</t>
  </si>
  <si>
    <t>C11/008</t>
  </si>
  <si>
    <t>Gallad</t>
  </si>
  <si>
    <t>Dahir</t>
  </si>
  <si>
    <t xml:space="preserve">Department of Public Health </t>
  </si>
  <si>
    <t>ghassan@cartafrica.org</t>
  </si>
  <si>
    <t>Public Health (2017)</t>
  </si>
  <si>
    <t>Vaccine preventable disease surveillance</t>
  </si>
  <si>
    <t>0000-0002-8569-8748</t>
  </si>
  <si>
    <t>C11/009</t>
  </si>
  <si>
    <t xml:space="preserve">Justine </t>
  </si>
  <si>
    <t>Okello</t>
  </si>
  <si>
    <t>Preventive Medicine, Laboratory diagnostics, Epidemiology, Biostatistics, Research methods, Food safety and One Health</t>
  </si>
  <si>
    <t>Department of Biosecurity, Ecosystems and Veterinary Public Health</t>
  </si>
  <si>
    <t>jokello@cartafrica.org</t>
  </si>
  <si>
    <t>justinokello01@gmail.com</t>
  </si>
  <si>
    <t>+256-783210265</t>
  </si>
  <si>
    <t>Masters of Veterinary Preventive Medicine (Field Epidemiology)_(2023)</t>
  </si>
  <si>
    <t>Epidemiology of Rift Valley Fever in Northern Uganda: Prevalence, Molecular Characterization, and Geospatial Modelling in Humans and Livestock in Apac and Lira Districts</t>
  </si>
  <si>
    <t>Laboratory based</t>
  </si>
  <si>
    <t>0000-0001-6218-8318</t>
  </si>
  <si>
    <t>C11/010</t>
  </si>
  <si>
    <t>Lydiah</t>
  </si>
  <si>
    <t>Njihia</t>
  </si>
  <si>
    <t>PhD Pathobiology (Virology Option)</t>
  </si>
  <si>
    <t>Department of Veterinary Pathology, Microbiology and Parasitology</t>
  </si>
  <si>
    <t>lnjihia@cartafrica.org</t>
  </si>
  <si>
    <t>lydiahnjihia4@gmail.com</t>
  </si>
  <si>
    <t>+254 712316454</t>
  </si>
  <si>
    <t>Master of Science Applied Microbiology (Virology Option), (2022)</t>
  </si>
  <si>
    <t>Molecular characterization and risk factors associated with rift valley fever transmission and outbreaks in humans and animals in Garissa and Murang’a counties, Kenya in the age of climate change</t>
  </si>
  <si>
    <t>Both Laboratory and field based</t>
  </si>
  <si>
    <t>0009-0007-0633-3294</t>
  </si>
  <si>
    <t>C11/011</t>
  </si>
  <si>
    <t>Nigandi</t>
  </si>
  <si>
    <t>Kubo</t>
  </si>
  <si>
    <t>Department of Clinical Medicine &amp; Therapeutics</t>
  </si>
  <si>
    <t>mkubo@cartafrica.org</t>
  </si>
  <si>
    <t>mkubo@uonbi.ac.ke</t>
  </si>
  <si>
    <t>+254721541439</t>
  </si>
  <si>
    <t>Master of Medicine in Internal Medicine (2013)</t>
  </si>
  <si>
    <t>Early Detection of Chronic Kidney Disease among communities with high prevalence of risk factors and early linkage to care: The ED-CKD Study</t>
  </si>
  <si>
    <t>0000-0002-0708-605X</t>
  </si>
  <si>
    <t>C11/012</t>
  </si>
  <si>
    <t>Miles-Dei</t>
  </si>
  <si>
    <t>Benedict</t>
  </si>
  <si>
    <t>Olufeagba</t>
  </si>
  <si>
    <t>Genetics and Molecular Sciences</t>
  </si>
  <si>
    <t>molufeagba@cartafrica.org</t>
  </si>
  <si>
    <t>mben.olufsen@gmail.com</t>
  </si>
  <si>
    <t>+2348169215993;+2348026073373</t>
  </si>
  <si>
    <t>Master of Science (2018)</t>
  </si>
  <si>
    <t>Genetic Epidemiology of Identified Single Nucleotide Variants of Alpha and Beta Thalassemia Traits among Nigerians in Southwest Nigeria. (M.Sc. (Public Health Biotechnology) Genetics and Molecular Sciences, Institute of Child Health)</t>
  </si>
  <si>
    <t>0000-0003-0065-5990</t>
  </si>
  <si>
    <t>C11/013</t>
  </si>
  <si>
    <t>Molly</t>
  </si>
  <si>
    <t>Mercy</t>
  </si>
  <si>
    <t>Jerono</t>
  </si>
  <si>
    <t>Economics</t>
  </si>
  <si>
    <t xml:space="preserve">Research and Sponsored Projects Office (RSPO)-AMPATH </t>
  </si>
  <si>
    <t>mjerono@cartafrica.org</t>
  </si>
  <si>
    <t>mollymercy20@gmail.com</t>
  </si>
  <si>
    <t>265 1874107;+265  888881282</t>
  </si>
  <si>
    <t>Master of Arts in Economics</t>
  </si>
  <si>
    <t>Economic Evaluation of School-Based and Institutional Programs in Preventing Sexual Violence Against Children in Uasin Gishu County, Kenya</t>
  </si>
  <si>
    <t>0000-0003-4763-0344</t>
  </si>
  <si>
    <t>OAK</t>
  </si>
  <si>
    <t>C11/014</t>
  </si>
  <si>
    <t>Razak</t>
  </si>
  <si>
    <t>Lewis</t>
  </si>
  <si>
    <t>Mussa</t>
  </si>
  <si>
    <t>Social Scientist</t>
  </si>
  <si>
    <t>School of Global and Public Health</t>
  </si>
  <si>
    <t>rmussa@cartafrica.org</t>
  </si>
  <si>
    <t>razmussa@yahoo.com</t>
  </si>
  <si>
    <t>+265 1874107; +265  888881282</t>
  </si>
  <si>
    <t>Master of Arts Development Studies (2015)</t>
  </si>
  <si>
    <t>Assessing the Effectiveness of Community-Based Approaches in Preventing Sexual Violence Against Street Children in Malawi</t>
  </si>
  <si>
    <t>0009-0000-6991-6912</t>
  </si>
  <si>
    <t>C11/015</t>
  </si>
  <si>
    <t>Nichodemus</t>
  </si>
  <si>
    <t>Mutinda</t>
  </si>
  <si>
    <t>Kamuti</t>
  </si>
  <si>
    <t xml:space="preserve">Veterinary Pathology and Diagnostics </t>
  </si>
  <si>
    <t>nkamuti@cartafrica.org</t>
  </si>
  <si>
    <t>nkamuti@uonbi.ac.ke</t>
  </si>
  <si>
    <t>+254701106893,+254714667857</t>
  </si>
  <si>
    <t>Master of science in Veterinary Pathology and Diagnostics (2022)</t>
  </si>
  <si>
    <t>Risk factors, socio-economic impact and morpho-molecular characterization of etiological agent(s) of Human and Livestock cutaneous myiasis in Kitui County, Kenya</t>
  </si>
  <si>
    <t xml:space="preserve">Field and Laboratory based </t>
  </si>
  <si>
    <t>0000-0001-5741-1271</t>
  </si>
  <si>
    <t>C11/016</t>
  </si>
  <si>
    <t>Ochuko</t>
  </si>
  <si>
    <t>Orherhe</t>
  </si>
  <si>
    <t>Clinical Pharmacy</t>
  </si>
  <si>
    <t>Department of Clinical Pharmacy and Pharmacy Administration</t>
  </si>
  <si>
    <t>oorherhe@cartafrica.org</t>
  </si>
  <si>
    <t>oorherhe@oauife.edu.ng</t>
  </si>
  <si>
    <t>+2348051589453</t>
  </si>
  <si>
    <t>Master of Science (2016), Master of Philosophy (2023)</t>
  </si>
  <si>
    <t>Population Approach to the Optimisation of Hydroxyurea in the Management of Sickle Cell Disease (SCD) in Nigeria: An Exploration of Pharmacogenetics and Pharmacometrics</t>
  </si>
  <si>
    <t>0000-0002-3671-9717</t>
  </si>
  <si>
    <t>C11/017</t>
  </si>
  <si>
    <t>Patani</t>
  </si>
  <si>
    <t>George Wills</t>
  </si>
  <si>
    <t>Mhango</t>
  </si>
  <si>
    <t>Centre for Reproductive Health</t>
  </si>
  <si>
    <t>pmhango@cartafrica.org</t>
  </si>
  <si>
    <t>pgwmhango@gmail.com</t>
  </si>
  <si>
    <t>+265994587799,+265888604700</t>
  </si>
  <si>
    <t>Master of Science in Global Health Implementation (2023)</t>
  </si>
  <si>
    <t>Exploring the implementation of Out-of-School Comprehensive Sexuality Education (OOS-CSE) tailored for young people with disabilities (YPWD) and young people living with HIV (YPLHIV) aged 10-24 years in Malawi</t>
  </si>
  <si>
    <t>0000-0002-1492-260X</t>
  </si>
  <si>
    <t>C11/018</t>
  </si>
  <si>
    <t>Pierre Celestin</t>
  </si>
  <si>
    <t>Munezero</t>
  </si>
  <si>
    <t>Basic Sciences</t>
  </si>
  <si>
    <t>Microbiology and Parasitology</t>
  </si>
  <si>
    <t>pmunezero@cartafrica.org</t>
  </si>
  <si>
    <t>munezeropierrecelestin@gmail.com</t>
  </si>
  <si>
    <t>+250790990554</t>
  </si>
  <si>
    <t>Master of Science in Cellular and Molecular Immunology (2021)</t>
  </si>
  <si>
    <t>intersection of microbiology and immunology, with a specific focus on the pathogenesis of non-filarial lymphedema (podoconiosis).</t>
  </si>
  <si>
    <t>0000-0003-2876-9025</t>
  </si>
  <si>
    <t>C11/019</t>
  </si>
  <si>
    <t>Solange</t>
  </si>
  <si>
    <t>Nikwigize</t>
  </si>
  <si>
    <t xml:space="preserve">Community Health Development </t>
  </si>
  <si>
    <t>snikwigize@cartafrica.org</t>
  </si>
  <si>
    <t>solangeni4@gmail.com</t>
  </si>
  <si>
    <t>+250788804831</t>
  </si>
  <si>
    <t>Masters in Public Health (2021)</t>
  </si>
  <si>
    <t>Socio-economic and Cultural Factors Associated with Sexual Violence Among Children Born to Teen Mothers in Rwanda. A Mixed Method</t>
  </si>
  <si>
    <t>0009-0008-1667-3046</t>
  </si>
  <si>
    <t>C11/020</t>
  </si>
  <si>
    <t>Winifrida</t>
  </si>
  <si>
    <t>Paschal</t>
  </si>
  <si>
    <t>Mponzi</t>
  </si>
  <si>
    <t xml:space="preserve">Social Sciences </t>
  </si>
  <si>
    <t>Environmental Health and Ecological Sciences Department</t>
  </si>
  <si>
    <t>wmponzi@cartafrica.org</t>
  </si>
  <si>
    <t>winniepascal@gmail.com</t>
  </si>
  <si>
    <t>+255 714228558</t>
  </si>
  <si>
    <t>Masters of Science in Entrepreneurship (2017)</t>
  </si>
  <si>
    <t>Investigating the impact of village community banks (VICOBA) for enabling house improvements that enhance household environmental health by excluding vectors of malaria and other mosquito-borne pathogens”</t>
  </si>
  <si>
    <t>0000-0003-0122-0550</t>
  </si>
  <si>
    <t>Color codes</t>
  </si>
  <si>
    <t>Not Found</t>
  </si>
  <si>
    <t>Deceased</t>
  </si>
  <si>
    <t>No.</t>
  </si>
  <si>
    <t>Name</t>
  </si>
  <si>
    <t>Institution</t>
  </si>
  <si>
    <t>Suspension</t>
  </si>
  <si>
    <t>Date of Termination</t>
  </si>
  <si>
    <t xml:space="preserve">Year </t>
  </si>
  <si>
    <t>Reason for Termination</t>
  </si>
  <si>
    <t>Detailed reason for termination</t>
  </si>
  <si>
    <t>Stephen Pentz</t>
  </si>
  <si>
    <t>University of Witwatersrand</t>
  </si>
  <si>
    <t>Lack of progress on milestone</t>
  </si>
  <si>
    <t>Humphrey Phanuel Shao</t>
  </si>
  <si>
    <t>Peter Mwamba</t>
  </si>
  <si>
    <t>Gloria Omosa</t>
  </si>
  <si>
    <t>Aug 29 2014</t>
  </si>
  <si>
    <t xml:space="preserve"> October 2016</t>
  </si>
  <si>
    <t>Failure to meet key milestone</t>
  </si>
  <si>
    <t>Gad Rutayisire</t>
  </si>
  <si>
    <t>Nov 2 2017</t>
  </si>
  <si>
    <t>Gift Khangamwa</t>
  </si>
  <si>
    <t>June 5 2017</t>
  </si>
  <si>
    <t>Master Degree not recognised</t>
  </si>
  <si>
    <t>Callen Onyambu</t>
  </si>
  <si>
    <t>Edwin Sang</t>
  </si>
  <si>
    <t>Hussein Masoud</t>
  </si>
  <si>
    <t>Teresa Kinyari</t>
  </si>
  <si>
    <t>Nov 18 2011</t>
  </si>
  <si>
    <t>Not indicated</t>
  </si>
  <si>
    <t>Jacqueline Mgumia</t>
  </si>
  <si>
    <t>Feb 8 2012</t>
  </si>
  <si>
    <t>Lackson Tembo</t>
  </si>
  <si>
    <t>Doris Kwesiga</t>
  </si>
  <si>
    <t>Inability to attend JAS 2 twice</t>
  </si>
  <si>
    <t>Unable to attend JAS 2 in South Africa due to her visa issues</t>
  </si>
  <si>
    <t>Raymond Odokonyero</t>
  </si>
  <si>
    <t>Justus Musasiah</t>
  </si>
  <si>
    <t>Inability to continue participating in CARTA activities after moving institutions</t>
  </si>
  <si>
    <t>Edna Wairimu Kamau</t>
  </si>
  <si>
    <t>Requested for termination</t>
  </si>
  <si>
    <t>She requested for termination after the secretariat followed up on her delay to meet milestones</t>
  </si>
  <si>
    <t>Leo Masamba</t>
  </si>
  <si>
    <t>Failure to register for PhD at an African partner institution</t>
  </si>
  <si>
    <t>Florence Basiimwa Tuishemirirwe</t>
  </si>
  <si>
    <t>Failure to secure registration after being in the program for 3 years</t>
  </si>
  <si>
    <t>Cohort 8 fellow she was under long suspension up to December 31, 2021 to share her registration. She did not failed We have not received any evidence of registration despite having requested for it several times. .</t>
  </si>
  <si>
    <t>Jane Wanjiru Macharia</t>
  </si>
  <si>
    <t>Jane Macharia had made significant progress (had requested for research funds) but requested for leave of absence in July 2021 citing personal challenges with her supervisor. In July 2022 we initiated the process for her to resume her fellowship, however, she indicated that she still had challenges with her supervisor. Efforts by the secretariat and the University of Nairobi focal person to mediate between her and her supervisor have not borne fruit, and she has instead opted to terminate her fellowship</t>
  </si>
  <si>
    <t>Joselyn Atahuirwe</t>
  </si>
  <si>
    <t>Joselyn Atuhairwe joined CARTA in 2019 with cohort 9 but has been slow in making progress throughout. She requested for one-year leave of absence due to health challenges right after JAS1. After resumption of her fellowship she has consistently been behind her peers in cohort 10 even in completing ESE:O assignments. As of now, she has not obtained university registration nor presented her protocol. She was invited to attend the face-to-face session of JAS 2 but declined despite all efforts from the focal person and the secretariat to accommodate her needs.</t>
  </si>
  <si>
    <t>Duncan Nyukuri</t>
  </si>
  <si>
    <t>Duncan failed to attend part 2 of JAS 2 in 2022  JAS 3 in 2023 and did not communicate or respond to the secretariat when they reached out to him</t>
  </si>
  <si>
    <t>Siphesihle Mtshali</t>
  </si>
  <si>
    <t>Has been nonresponsive to our communication. The last time she registered was 2016 and her account has been suspended</t>
  </si>
  <si>
    <t>Simbaharshe Takuva</t>
  </si>
  <si>
    <t>Has been nonresponsive to our communication. Her account in the Wits system is no longer act</t>
  </si>
  <si>
    <t>Nicolette Prea Naidoo</t>
  </si>
  <si>
    <t>Has been nonresponsive to our communication. The last time she registered was 2018 and her account has been suspended</t>
  </si>
  <si>
    <t>Nomathemba Chiwoneso  Chandiwana</t>
  </si>
  <si>
    <t>Has been nonresponsive to our communication. The last time she registered was 2019 and her account has been suspended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</si>
</sst>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
    <numFmt numFmtId="165" formatCode="[$-409]dd\-mmm\-yy;@"/>
    <numFmt numFmtId="166" formatCode="[$-409]mmm\-yy;@"/>
    <numFmt numFmtId="167" formatCode="yyyy\-mm\-dd;@"/>
    <numFmt numFmtId="168" formatCode="0.0%"/>
  </numFmts>
  <fonts count="19" x14ac:knownFonts="1">
    <font>
      <sz val="11"/>
      <color theme="1"/>
      <name val="Calibri"/>
      <family val="2"/>
      <scheme val="minor"/>
    </font>
    <font>
      <b/>
      <sz val="11"/>
      <color theme="1"/>
      <name val="Calibri"/>
      <family val="2"/>
      <scheme val="minor"/>
    </font>
    <font>
      <b/>
      <sz val="14"/>
      <color theme="1"/>
      <name val="Arial"/>
      <family val="2"/>
    </font>
    <font>
      <sz val="11"/>
      <color rgb="FF000000"/>
      <name val="Calibri"/>
      <family val="2"/>
    </font>
    <font>
      <sz val="11"/>
      <name val="Calibri"/>
      <family val="2"/>
      <scheme val="minor"/>
    </font>
    <font>
      <sz val="11"/>
      <color theme="1"/>
      <name val="Arial"/>
      <family val="2"/>
    </font>
    <font>
      <sz val="11"/>
      <color theme="1"/>
      <name val="Arial Narrow"/>
      <family val="2"/>
    </font>
    <font>
      <u/>
      <sz val="11"/>
      <color theme="10"/>
      <name val="Calibri"/>
      <family val="2"/>
      <scheme val="minor"/>
    </font>
    <font>
      <u/>
      <sz val="11"/>
      <color indexed="12"/>
      <name val="Arial Narrow"/>
      <family val="2"/>
    </font>
    <font>
      <sz val="10"/>
      <color theme="1"/>
      <name val="Arial"/>
      <family val="2"/>
    </font>
    <font>
      <sz val="11"/>
      <name val="Arial Narrow"/>
      <family val="2"/>
    </font>
    <font>
      <sz val="11"/>
      <color rgb="FF000000"/>
      <name val="Arial Narrow"/>
      <family val="2"/>
    </font>
    <font>
      <sz val="10"/>
      <name val="Arial"/>
      <family val="2"/>
    </font>
    <font>
      <sz val="12"/>
      <color theme="1"/>
      <name val="Calibri"/>
      <family val="2"/>
      <scheme val="minor"/>
    </font>
    <font>
      <sz val="11"/>
      <color theme="1"/>
      <name val="Calibri"/>
      <family val="2"/>
      <scheme val="minor"/>
    </font>
    <font>
      <b/>
      <sz val="12"/>
      <color theme="1"/>
      <name val="Calibri"/>
      <family val="2"/>
      <scheme val="minor"/>
    </font>
    <font>
      <b/>
      <sz val="12"/>
      <color theme="1"/>
      <name val="Arial"/>
      <family val="2"/>
    </font>
    <font>
      <b/>
      <sz val="11"/>
      <color theme="2"/>
      <name val="Calibri"/>
      <family val="2"/>
      <scheme val="minor"/>
    </font>
    <font>
      <sz val="11"/>
      <color rgb="FF000000"/>
      <name val="Calibri"/>
      <family val="2"/>
      <scheme val="minor"/>
    </font>
  </fonts>
  <fills count="20">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rgb="FFFF0000"/>
        <bgColor indexed="64"/>
      </patternFill>
    </fill>
    <fill>
      <patternFill patternType="solid">
        <fgColor theme="1"/>
        <bgColor indexed="64"/>
      </patternFill>
    </fill>
    <fill>
      <patternFill patternType="solid">
        <fgColor theme="5" tint="0.79998168889431442"/>
        <bgColor theme="5" tint="0.79998168889431442"/>
      </patternFill>
    </fill>
    <fill>
      <patternFill patternType="solid">
        <fgColor rgb="FFFF00FF"/>
        <bgColor indexed="64"/>
      </patternFill>
    </fill>
    <fill>
      <patternFill patternType="solid">
        <fgColor theme="6" tint="0.79998168889431442"/>
        <bgColor indexed="64"/>
      </patternFill>
    </fill>
    <fill>
      <patternFill patternType="solid">
        <fgColor rgb="FFEDEDED"/>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style="thin">
        <color rgb="FF000000"/>
      </top>
      <bottom style="thin">
        <color rgb="FF000000"/>
      </bottom>
      <diagonal/>
    </border>
  </borders>
  <cellStyleXfs count="4">
    <xf numFmtId="0" fontId="0" fillId="0" borderId="0"/>
    <xf numFmtId="0" fontId="7" fillId="0" borderId="0" applyNumberFormat="0" applyFill="0" applyBorder="0" applyAlignment="0" applyProtection="0"/>
    <xf numFmtId="0" fontId="5" fillId="0" borderId="0"/>
    <xf numFmtId="9" fontId="14" fillId="0" borderId="0" applyFont="0" applyFill="0" applyBorder="0" applyAlignment="0" applyProtection="0"/>
  </cellStyleXfs>
  <cellXfs count="464">
    <xf numFmtId="0" fontId="0" fillId="0" borderId="0" xfId="0"/>
    <xf numFmtId="0" fontId="0" fillId="2" borderId="1" xfId="0" applyFill="1" applyBorder="1" applyAlignment="1">
      <alignment vertical="center"/>
    </xf>
    <xf numFmtId="0" fontId="3" fillId="2" borderId="4" xfId="0" applyFont="1" applyFill="1" applyBorder="1" applyAlignment="1">
      <alignment wrapText="1"/>
    </xf>
    <xf numFmtId="0" fontId="3" fillId="2" borderId="5" xfId="0" applyFont="1" applyFill="1" applyBorder="1" applyAlignment="1">
      <alignment wrapText="1"/>
    </xf>
    <xf numFmtId="0" fontId="6" fillId="2" borderId="1" xfId="0" applyFont="1" applyFill="1" applyBorder="1" applyAlignment="1">
      <alignment wrapText="1"/>
    </xf>
    <xf numFmtId="0" fontId="8" fillId="2" borderId="1" xfId="1" applyFont="1" applyFill="1" applyBorder="1" applyAlignment="1" applyProtection="1">
      <alignment wrapText="1"/>
    </xf>
    <xf numFmtId="0" fontId="3" fillId="2" borderId="1" xfId="0" applyFont="1" applyFill="1" applyBorder="1" applyAlignment="1">
      <alignment wrapText="1"/>
    </xf>
    <xf numFmtId="0" fontId="9" fillId="2" borderId="1" xfId="0" applyFont="1" applyFill="1" applyBorder="1" applyAlignment="1">
      <alignment wrapText="1"/>
    </xf>
    <xf numFmtId="0" fontId="9" fillId="2" borderId="4" xfId="0" applyFont="1" applyFill="1" applyBorder="1" applyAlignment="1">
      <alignment wrapText="1"/>
    </xf>
    <xf numFmtId="0" fontId="9" fillId="2" borderId="5" xfId="0" applyFont="1" applyFill="1" applyBorder="1" applyAlignment="1">
      <alignment wrapText="1"/>
    </xf>
    <xf numFmtId="0" fontId="0" fillId="3" borderId="1" xfId="0" applyFill="1" applyBorder="1" applyAlignment="1">
      <alignment vertical="center"/>
    </xf>
    <xf numFmtId="0" fontId="0" fillId="4" borderId="1" xfId="0" applyFill="1" applyBorder="1" applyAlignment="1">
      <alignment vertical="center"/>
    </xf>
    <xf numFmtId="0" fontId="3" fillId="4" borderId="4" xfId="0" applyFont="1" applyFill="1" applyBorder="1" applyAlignment="1">
      <alignment wrapText="1"/>
    </xf>
    <xf numFmtId="0" fontId="3" fillId="4" borderId="5" xfId="0" applyFont="1" applyFill="1" applyBorder="1" applyAlignment="1">
      <alignment wrapText="1"/>
    </xf>
    <xf numFmtId="0" fontId="9" fillId="4" borderId="5" xfId="0" applyFont="1" applyFill="1" applyBorder="1" applyAlignment="1">
      <alignment wrapText="1"/>
    </xf>
    <xf numFmtId="0" fontId="9" fillId="4" borderId="7" xfId="0" applyFont="1" applyFill="1" applyBorder="1" applyAlignment="1">
      <alignment wrapText="1"/>
    </xf>
    <xf numFmtId="0" fontId="3" fillId="4" borderId="7" xfId="0" applyFont="1" applyFill="1" applyBorder="1" applyAlignment="1">
      <alignment wrapText="1"/>
    </xf>
    <xf numFmtId="0" fontId="0" fillId="5" borderId="1" xfId="0" applyFill="1" applyBorder="1" applyAlignment="1">
      <alignment vertical="center"/>
    </xf>
    <xf numFmtId="0" fontId="3" fillId="5" borderId="4" xfId="0" applyFont="1" applyFill="1" applyBorder="1" applyAlignment="1">
      <alignment wrapText="1"/>
    </xf>
    <xf numFmtId="0" fontId="3" fillId="5" borderId="7" xfId="0" applyFont="1" applyFill="1" applyBorder="1" applyAlignment="1">
      <alignment wrapText="1"/>
    </xf>
    <xf numFmtId="0" fontId="3" fillId="5" borderId="1" xfId="0" applyFont="1" applyFill="1" applyBorder="1" applyAlignment="1">
      <alignment wrapText="1"/>
    </xf>
    <xf numFmtId="0" fontId="11" fillId="5" borderId="1" xfId="0" applyFont="1" applyFill="1" applyBorder="1" applyAlignment="1">
      <alignment wrapText="1"/>
    </xf>
    <xf numFmtId="0" fontId="3" fillId="5" borderId="5" xfId="0" applyFont="1" applyFill="1" applyBorder="1" applyAlignment="1">
      <alignment wrapText="1"/>
    </xf>
    <xf numFmtId="0" fontId="6" fillId="5" borderId="1" xfId="0" applyFont="1" applyFill="1" applyBorder="1" applyAlignment="1">
      <alignment wrapText="1"/>
    </xf>
    <xf numFmtId="0" fontId="0" fillId="0" borderId="1" xfId="0" applyBorder="1"/>
    <xf numFmtId="0" fontId="3" fillId="6" borderId="5" xfId="0" applyFont="1" applyFill="1" applyBorder="1" applyAlignment="1">
      <alignment wrapText="1"/>
    </xf>
    <xf numFmtId="0" fontId="0" fillId="6" borderId="1" xfId="0" applyFill="1" applyBorder="1" applyAlignment="1">
      <alignment vertical="center"/>
    </xf>
    <xf numFmtId="0" fontId="3" fillId="6" borderId="1" xfId="0" applyFont="1" applyFill="1" applyBorder="1" applyAlignment="1">
      <alignment wrapText="1"/>
    </xf>
    <xf numFmtId="0" fontId="6" fillId="6" borderId="1" xfId="0" applyFont="1" applyFill="1" applyBorder="1" applyAlignment="1">
      <alignment wrapText="1"/>
    </xf>
    <xf numFmtId="0" fontId="6" fillId="6" borderId="0" xfId="0" applyFont="1" applyFill="1" applyAlignment="1">
      <alignment wrapText="1"/>
    </xf>
    <xf numFmtId="0" fontId="0" fillId="7" borderId="1" xfId="0" applyFill="1" applyBorder="1" applyAlignment="1">
      <alignment vertical="center"/>
    </xf>
    <xf numFmtId="0" fontId="3" fillId="7" borderId="6" xfId="0" applyFont="1" applyFill="1" applyBorder="1" applyAlignment="1">
      <alignment wrapText="1"/>
    </xf>
    <xf numFmtId="0" fontId="3" fillId="7" borderId="7" xfId="0" applyFont="1" applyFill="1" applyBorder="1" applyAlignment="1">
      <alignment wrapText="1"/>
    </xf>
    <xf numFmtId="0" fontId="3" fillId="7" borderId="1" xfId="0" applyFont="1" applyFill="1" applyBorder="1" applyAlignment="1">
      <alignment wrapText="1"/>
    </xf>
    <xf numFmtId="0" fontId="6" fillId="7" borderId="1" xfId="0" applyFont="1" applyFill="1" applyBorder="1" applyAlignment="1">
      <alignment wrapText="1"/>
    </xf>
    <xf numFmtId="0" fontId="3" fillId="7" borderId="5" xfId="0" applyFont="1" applyFill="1" applyBorder="1" applyAlignment="1">
      <alignment wrapText="1"/>
    </xf>
    <xf numFmtId="0" fontId="0" fillId="8" borderId="1" xfId="0" applyFill="1" applyBorder="1" applyAlignment="1">
      <alignment vertical="center"/>
    </xf>
    <xf numFmtId="0" fontId="3" fillId="8" borderId="1" xfId="0" applyFont="1" applyFill="1" applyBorder="1" applyAlignment="1">
      <alignment wrapText="1"/>
    </xf>
    <xf numFmtId="0" fontId="3" fillId="8" borderId="4" xfId="0" applyFont="1" applyFill="1" applyBorder="1" applyAlignment="1">
      <alignment wrapText="1"/>
    </xf>
    <xf numFmtId="0" fontId="0" fillId="9" borderId="1" xfId="0" applyFill="1" applyBorder="1" applyAlignment="1">
      <alignment vertical="center"/>
    </xf>
    <xf numFmtId="0" fontId="0" fillId="10" borderId="1" xfId="0" applyFill="1" applyBorder="1" applyAlignment="1">
      <alignment vertical="center"/>
    </xf>
    <xf numFmtId="0" fontId="0" fillId="0" borderId="0" xfId="0" applyAlignment="1">
      <alignment horizontal="left"/>
    </xf>
    <xf numFmtId="0" fontId="0" fillId="0" borderId="0" xfId="0" applyAlignment="1">
      <alignment vertical="center"/>
    </xf>
    <xf numFmtId="2" fontId="0" fillId="0" borderId="0" xfId="0" applyNumberFormat="1"/>
    <xf numFmtId="0" fontId="0" fillId="0" borderId="0" xfId="0" applyAlignment="1">
      <alignment horizontal="right"/>
    </xf>
    <xf numFmtId="164" fontId="0" fillId="0" borderId="0" xfId="0" applyNumberFormat="1"/>
    <xf numFmtId="0" fontId="1" fillId="0" borderId="1" xfId="0" applyFont="1" applyBorder="1"/>
    <xf numFmtId="0" fontId="0" fillId="0" borderId="1" xfId="0" applyBorder="1" applyAlignment="1">
      <alignment horizontal="right"/>
    </xf>
    <xf numFmtId="0" fontId="3" fillId="6" borderId="10" xfId="0" applyFont="1" applyFill="1" applyBorder="1" applyAlignment="1">
      <alignment wrapText="1"/>
    </xf>
    <xf numFmtId="165" fontId="0" fillId="0" borderId="0" xfId="0" applyNumberFormat="1"/>
    <xf numFmtId="0" fontId="6" fillId="3" borderId="1" xfId="0" applyFont="1" applyFill="1" applyBorder="1"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pivotButton="1"/>
    <xf numFmtId="0" fontId="0" fillId="12" borderId="1" xfId="0" applyFill="1" applyBorder="1" applyAlignment="1">
      <alignment vertical="center"/>
    </xf>
    <xf numFmtId="0" fontId="0" fillId="0" borderId="1" xfId="0" applyBorder="1" applyAlignment="1">
      <alignment horizontal="left"/>
    </xf>
    <xf numFmtId="0" fontId="0" fillId="13" borderId="0" xfId="0" applyFill="1"/>
    <xf numFmtId="0" fontId="0" fillId="13" borderId="1" xfId="0" applyFill="1" applyBorder="1"/>
    <xf numFmtId="0" fontId="1" fillId="13" borderId="0" xfId="0" applyFont="1" applyFill="1"/>
    <xf numFmtId="0" fontId="1" fillId="0" borderId="0" xfId="0" applyFont="1"/>
    <xf numFmtId="0" fontId="1" fillId="0" borderId="9" xfId="0" applyFont="1" applyBorder="1"/>
    <xf numFmtId="0" fontId="1" fillId="0" borderId="8" xfId="0" applyFont="1" applyBorder="1"/>
    <xf numFmtId="0" fontId="1" fillId="0" borderId="8" xfId="0" applyFont="1" applyBorder="1" applyAlignment="1">
      <alignment horizontal="center"/>
    </xf>
    <xf numFmtId="0" fontId="1" fillId="0" borderId="8" xfId="0" applyFont="1" applyBorder="1" applyAlignment="1">
      <alignment horizontal="center" wrapText="1"/>
    </xf>
    <xf numFmtId="0" fontId="1" fillId="0" borderId="12" xfId="0" applyFont="1" applyBorder="1"/>
    <xf numFmtId="0" fontId="1" fillId="0" borderId="10" xfId="0" applyFont="1" applyBorder="1"/>
    <xf numFmtId="0" fontId="0" fillId="0" borderId="1" xfId="0" applyBorder="1" applyAlignment="1">
      <alignment horizontal="center"/>
    </xf>
    <xf numFmtId="17"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applyAlignment="1">
      <alignment wrapText="1"/>
    </xf>
    <xf numFmtId="0" fontId="3" fillId="14" borderId="4" xfId="0" applyFont="1" applyFill="1" applyBorder="1" applyAlignment="1">
      <alignment wrapText="1"/>
    </xf>
    <xf numFmtId="0" fontId="9" fillId="14" borderId="5" xfId="0" applyFont="1" applyFill="1" applyBorder="1" applyAlignment="1">
      <alignment wrapText="1"/>
    </xf>
    <xf numFmtId="0" fontId="3" fillId="14" borderId="2" xfId="0" applyFont="1" applyFill="1" applyBorder="1" applyAlignment="1">
      <alignment wrapText="1"/>
    </xf>
    <xf numFmtId="0" fontId="3" fillId="14" borderId="6" xfId="0" applyFont="1" applyFill="1" applyBorder="1" applyAlignment="1">
      <alignment wrapText="1"/>
    </xf>
    <xf numFmtId="0" fontId="0" fillId="2" borderId="1" xfId="0" applyFill="1" applyBorder="1"/>
    <xf numFmtId="0" fontId="13" fillId="2" borderId="1" xfId="0" applyFont="1" applyFill="1" applyBorder="1"/>
    <xf numFmtId="164" fontId="0" fillId="2" borderId="1" xfId="0" applyNumberFormat="1" applyFill="1" applyBorder="1"/>
    <xf numFmtId="166" fontId="0" fillId="2" borderId="1" xfId="0" applyNumberFormat="1" applyFill="1" applyBorder="1"/>
    <xf numFmtId="166" fontId="0" fillId="2" borderId="1" xfId="0" applyNumberFormat="1" applyFill="1" applyBorder="1" applyAlignment="1">
      <alignment wrapText="1"/>
    </xf>
    <xf numFmtId="164" fontId="0" fillId="2" borderId="3" xfId="0" applyNumberFormat="1" applyFill="1" applyBorder="1"/>
    <xf numFmtId="165" fontId="0" fillId="2" borderId="1" xfId="0" applyNumberFormat="1" applyFill="1" applyBorder="1"/>
    <xf numFmtId="0" fontId="0" fillId="2" borderId="1" xfId="0" applyFill="1" applyBorder="1" applyAlignment="1">
      <alignment wrapText="1"/>
    </xf>
    <xf numFmtId="0" fontId="10" fillId="2" borderId="1" xfId="0" applyFont="1" applyFill="1" applyBorder="1" applyAlignment="1">
      <alignment wrapText="1"/>
    </xf>
    <xf numFmtId="0" fontId="3" fillId="2" borderId="4" xfId="0" applyFont="1" applyFill="1" applyBorder="1"/>
    <xf numFmtId="0" fontId="0" fillId="14" borderId="1" xfId="0" applyFill="1" applyBorder="1"/>
    <xf numFmtId="164" fontId="0" fillId="14" borderId="1" xfId="0" applyNumberFormat="1" applyFill="1" applyBorder="1"/>
    <xf numFmtId="166" fontId="0" fillId="14" borderId="1" xfId="0" applyNumberFormat="1" applyFill="1" applyBorder="1"/>
    <xf numFmtId="166" fontId="0" fillId="14" borderId="1" xfId="0" applyNumberFormat="1" applyFill="1" applyBorder="1" applyAlignment="1">
      <alignment wrapText="1"/>
    </xf>
    <xf numFmtId="164" fontId="0" fillId="14" borderId="3" xfId="0" applyNumberFormat="1" applyFill="1" applyBorder="1"/>
    <xf numFmtId="165" fontId="0" fillId="14" borderId="1" xfId="0" applyNumberFormat="1" applyFill="1" applyBorder="1"/>
    <xf numFmtId="0" fontId="0" fillId="12" borderId="1" xfId="0" applyFill="1" applyBorder="1"/>
    <xf numFmtId="164" fontId="0" fillId="12" borderId="1" xfId="0" applyNumberFormat="1" applyFill="1" applyBorder="1"/>
    <xf numFmtId="166" fontId="0" fillId="12" borderId="1" xfId="0" applyNumberFormat="1" applyFill="1" applyBorder="1"/>
    <xf numFmtId="166" fontId="0" fillId="12" borderId="1" xfId="0" applyNumberFormat="1" applyFill="1" applyBorder="1" applyAlignment="1">
      <alignment wrapText="1"/>
    </xf>
    <xf numFmtId="0" fontId="0" fillId="12" borderId="8" xfId="0" applyFill="1" applyBorder="1"/>
    <xf numFmtId="165" fontId="0" fillId="12" borderId="1" xfId="0" applyNumberFormat="1" applyFill="1" applyBorder="1"/>
    <xf numFmtId="0" fontId="0" fillId="3" borderId="1" xfId="0" applyFill="1" applyBorder="1"/>
    <xf numFmtId="164" fontId="0" fillId="3" borderId="1" xfId="0" applyNumberFormat="1" applyFill="1" applyBorder="1"/>
    <xf numFmtId="166" fontId="0" fillId="3" borderId="1" xfId="0" applyNumberFormat="1" applyFill="1" applyBorder="1"/>
    <xf numFmtId="166" fontId="0" fillId="3" borderId="1" xfId="0" applyNumberFormat="1" applyFill="1" applyBorder="1" applyAlignment="1">
      <alignment wrapText="1"/>
    </xf>
    <xf numFmtId="165" fontId="0" fillId="3" borderId="1" xfId="0" applyNumberFormat="1" applyFill="1" applyBorder="1"/>
    <xf numFmtId="0" fontId="0" fillId="4" borderId="1" xfId="0" applyFill="1" applyBorder="1"/>
    <xf numFmtId="164" fontId="0" fillId="4" borderId="1" xfId="0" applyNumberFormat="1" applyFill="1" applyBorder="1"/>
    <xf numFmtId="14" fontId="0" fillId="4" borderId="1" xfId="0" applyNumberFormat="1" applyFill="1" applyBorder="1"/>
    <xf numFmtId="166" fontId="0" fillId="4" borderId="1" xfId="0" applyNumberFormat="1" applyFill="1" applyBorder="1"/>
    <xf numFmtId="166" fontId="0" fillId="4" borderId="1" xfId="0" applyNumberFormat="1" applyFill="1" applyBorder="1" applyAlignment="1">
      <alignment wrapText="1"/>
    </xf>
    <xf numFmtId="164" fontId="0" fillId="4" borderId="3" xfId="0" applyNumberFormat="1" applyFill="1" applyBorder="1"/>
    <xf numFmtId="0" fontId="0" fillId="4" borderId="2" xfId="0" applyFill="1" applyBorder="1"/>
    <xf numFmtId="165" fontId="0" fillId="4" borderId="1" xfId="0" applyNumberFormat="1" applyFill="1" applyBorder="1"/>
    <xf numFmtId="164" fontId="0" fillId="4" borderId="1" xfId="0" applyNumberFormat="1" applyFill="1" applyBorder="1" applyAlignment="1">
      <alignment wrapText="1"/>
    </xf>
    <xf numFmtId="0" fontId="0" fillId="4" borderId="1" xfId="0" applyFill="1" applyBorder="1" applyAlignment="1">
      <alignment wrapText="1"/>
    </xf>
    <xf numFmtId="0" fontId="0" fillId="4" borderId="13" xfId="0" applyFill="1" applyBorder="1"/>
    <xf numFmtId="0" fontId="10" fillId="4" borderId="1" xfId="0" applyFont="1" applyFill="1" applyBorder="1" applyAlignment="1">
      <alignment wrapText="1"/>
    </xf>
    <xf numFmtId="0" fontId="0" fillId="3" borderId="4" xfId="0" applyFill="1" applyBorder="1"/>
    <xf numFmtId="164" fontId="0" fillId="3" borderId="3" xfId="0" applyNumberFormat="1" applyFill="1" applyBorder="1"/>
    <xf numFmtId="164" fontId="0" fillId="3" borderId="4" xfId="0" applyNumberFormat="1" applyFill="1" applyBorder="1"/>
    <xf numFmtId="166" fontId="0" fillId="3" borderId="4" xfId="0" applyNumberFormat="1" applyFill="1" applyBorder="1"/>
    <xf numFmtId="166" fontId="0" fillId="3" borderId="3" xfId="0" applyNumberFormat="1" applyFill="1" applyBorder="1" applyAlignment="1">
      <alignment wrapText="1"/>
    </xf>
    <xf numFmtId="0" fontId="0" fillId="3" borderId="3" xfId="0" applyFill="1" applyBorder="1"/>
    <xf numFmtId="0" fontId="0" fillId="3" borderId="0" xfId="0" applyFill="1"/>
    <xf numFmtId="0" fontId="0" fillId="3" borderId="2" xfId="0" applyFill="1" applyBorder="1"/>
    <xf numFmtId="0" fontId="0" fillId="5" borderId="1" xfId="0" applyFill="1" applyBorder="1"/>
    <xf numFmtId="164" fontId="0" fillId="5" borderId="1" xfId="0" applyNumberFormat="1" applyFill="1" applyBorder="1"/>
    <xf numFmtId="166" fontId="0" fillId="5" borderId="1" xfId="0" applyNumberFormat="1" applyFill="1" applyBorder="1"/>
    <xf numFmtId="166" fontId="0" fillId="5" borderId="1" xfId="0" applyNumberFormat="1" applyFill="1" applyBorder="1" applyAlignment="1">
      <alignment wrapText="1"/>
    </xf>
    <xf numFmtId="164" fontId="0" fillId="5" borderId="3" xfId="0" applyNumberFormat="1" applyFill="1" applyBorder="1"/>
    <xf numFmtId="0" fontId="0" fillId="5" borderId="1" xfId="0" applyFill="1" applyBorder="1" applyAlignment="1">
      <alignment wrapText="1"/>
    </xf>
    <xf numFmtId="165" fontId="0" fillId="5" borderId="1" xfId="0" applyNumberFormat="1" applyFill="1" applyBorder="1"/>
    <xf numFmtId="0" fontId="6" fillId="5" borderId="1" xfId="0" applyFont="1" applyFill="1" applyBorder="1"/>
    <xf numFmtId="15" fontId="0" fillId="5" borderId="1" xfId="0" applyNumberFormat="1" applyFill="1" applyBorder="1"/>
    <xf numFmtId="0" fontId="0" fillId="5" borderId="13" xfId="0" applyFill="1" applyBorder="1"/>
    <xf numFmtId="0" fontId="7" fillId="5" borderId="1" xfId="1" applyFill="1" applyBorder="1" applyAlignment="1"/>
    <xf numFmtId="14" fontId="12" fillId="5" borderId="1" xfId="0" applyNumberFormat="1" applyFont="1" applyFill="1" applyBorder="1"/>
    <xf numFmtId="15" fontId="0" fillId="5" borderId="1" xfId="0" applyNumberFormat="1" applyFill="1" applyBorder="1" applyAlignment="1">
      <alignment wrapText="1"/>
    </xf>
    <xf numFmtId="0" fontId="0" fillId="12" borderId="2" xfId="0" applyFill="1" applyBorder="1"/>
    <xf numFmtId="0" fontId="0" fillId="12" borderId="6" xfId="0" applyFill="1" applyBorder="1"/>
    <xf numFmtId="164" fontId="0" fillId="12" borderId="11" xfId="0" applyNumberFormat="1" applyFill="1" applyBorder="1"/>
    <xf numFmtId="164" fontId="0" fillId="12" borderId="2" xfId="0" applyNumberFormat="1" applyFill="1" applyBorder="1"/>
    <xf numFmtId="164" fontId="0" fillId="12" borderId="6" xfId="0" applyNumberFormat="1" applyFill="1" applyBorder="1"/>
    <xf numFmtId="166" fontId="0" fillId="12" borderId="2" xfId="0" applyNumberFormat="1" applyFill="1" applyBorder="1"/>
    <xf numFmtId="166" fontId="0" fillId="12" borderId="6" xfId="0" applyNumberFormat="1" applyFill="1" applyBorder="1"/>
    <xf numFmtId="166" fontId="0" fillId="12" borderId="11" xfId="0" applyNumberFormat="1" applyFill="1" applyBorder="1" applyAlignment="1">
      <alignment wrapText="1"/>
    </xf>
    <xf numFmtId="165" fontId="0" fillId="12" borderId="2" xfId="0" applyNumberFormat="1" applyFill="1" applyBorder="1"/>
    <xf numFmtId="0" fontId="0" fillId="6" borderId="8" xfId="0" applyFill="1" applyBorder="1"/>
    <xf numFmtId="0" fontId="7" fillId="6" borderId="8" xfId="1" applyFill="1" applyBorder="1" applyAlignment="1"/>
    <xf numFmtId="164" fontId="0" fillId="6" borderId="8" xfId="0" applyNumberFormat="1" applyFill="1" applyBorder="1"/>
    <xf numFmtId="15" fontId="0" fillId="6" borderId="8" xfId="0" applyNumberFormat="1" applyFill="1" applyBorder="1"/>
    <xf numFmtId="166" fontId="0" fillId="6" borderId="8" xfId="0" applyNumberFormat="1" applyFill="1" applyBorder="1"/>
    <xf numFmtId="166" fontId="0" fillId="6" borderId="8" xfId="0" applyNumberFormat="1" applyFill="1" applyBorder="1" applyAlignment="1">
      <alignment wrapText="1"/>
    </xf>
    <xf numFmtId="164" fontId="0" fillId="6" borderId="12" xfId="0" applyNumberFormat="1" applyFill="1" applyBorder="1"/>
    <xf numFmtId="0" fontId="0" fillId="6" borderId="1" xfId="0" applyFill="1" applyBorder="1"/>
    <xf numFmtId="165" fontId="0" fillId="6" borderId="8" xfId="0" applyNumberFormat="1" applyFill="1" applyBorder="1"/>
    <xf numFmtId="0" fontId="0" fillId="6" borderId="1" xfId="0" quotePrefix="1" applyFill="1" applyBorder="1"/>
    <xf numFmtId="164" fontId="0" fillId="6" borderId="1" xfId="0" applyNumberFormat="1" applyFill="1" applyBorder="1"/>
    <xf numFmtId="14" fontId="0" fillId="6" borderId="1" xfId="0" applyNumberFormat="1" applyFill="1" applyBorder="1"/>
    <xf numFmtId="166" fontId="0" fillId="6" borderId="1" xfId="0" applyNumberFormat="1" applyFill="1" applyBorder="1"/>
    <xf numFmtId="166" fontId="0" fillId="6" borderId="1" xfId="0" applyNumberFormat="1" applyFill="1" applyBorder="1" applyAlignment="1">
      <alignment wrapText="1"/>
    </xf>
    <xf numFmtId="164" fontId="0" fillId="6" borderId="3" xfId="0" applyNumberFormat="1" applyFill="1" applyBorder="1"/>
    <xf numFmtId="165" fontId="0" fillId="6" borderId="1" xfId="0" applyNumberFormat="1" applyFill="1" applyBorder="1"/>
    <xf numFmtId="0" fontId="7" fillId="6" borderId="1" xfId="1" applyFill="1" applyBorder="1" applyAlignment="1"/>
    <xf numFmtId="15" fontId="0" fillId="6" borderId="1" xfId="0" applyNumberFormat="1" applyFill="1" applyBorder="1"/>
    <xf numFmtId="0" fontId="0" fillId="6" borderId="1" xfId="0" applyFill="1" applyBorder="1" applyAlignment="1">
      <alignment wrapText="1"/>
    </xf>
    <xf numFmtId="0" fontId="0" fillId="6" borderId="2" xfId="0" applyFill="1" applyBorder="1"/>
    <xf numFmtId="0" fontId="7" fillId="6" borderId="0" xfId="1" applyFill="1" applyAlignment="1"/>
    <xf numFmtId="0" fontId="0" fillId="6" borderId="13" xfId="0" applyFill="1" applyBorder="1"/>
    <xf numFmtId="0" fontId="0" fillId="3" borderId="13" xfId="0" applyFill="1" applyBorder="1"/>
    <xf numFmtId="0" fontId="0" fillId="7" borderId="1" xfId="0" applyFill="1" applyBorder="1"/>
    <xf numFmtId="0" fontId="0" fillId="7" borderId="1" xfId="0" quotePrefix="1" applyFill="1" applyBorder="1"/>
    <xf numFmtId="164" fontId="0" fillId="7" borderId="1" xfId="0" applyNumberFormat="1" applyFill="1" applyBorder="1"/>
    <xf numFmtId="166" fontId="0" fillId="7" borderId="1" xfId="0" applyNumberFormat="1" applyFill="1" applyBorder="1"/>
    <xf numFmtId="166" fontId="0" fillId="7" borderId="1" xfId="0" applyNumberFormat="1" applyFill="1" applyBorder="1" applyAlignment="1">
      <alignment wrapText="1"/>
    </xf>
    <xf numFmtId="164" fontId="0" fillId="7" borderId="3" xfId="0" applyNumberFormat="1" applyFill="1" applyBorder="1"/>
    <xf numFmtId="165" fontId="0" fillId="7" borderId="1" xfId="0" applyNumberFormat="1" applyFill="1" applyBorder="1"/>
    <xf numFmtId="14" fontId="12" fillId="7" borderId="1" xfId="0" applyNumberFormat="1" applyFont="1" applyFill="1" applyBorder="1"/>
    <xf numFmtId="0" fontId="7" fillId="7" borderId="1" xfId="1" applyFill="1" applyBorder="1" applyAlignment="1"/>
    <xf numFmtId="0" fontId="0" fillId="7" borderId="1" xfId="0" applyFill="1" applyBorder="1" applyAlignment="1">
      <alignment wrapText="1"/>
    </xf>
    <xf numFmtId="0" fontId="0" fillId="7" borderId="13" xfId="0" applyFill="1" applyBorder="1"/>
    <xf numFmtId="15" fontId="0" fillId="7" borderId="1" xfId="0" applyNumberFormat="1" applyFill="1" applyBorder="1"/>
    <xf numFmtId="0" fontId="0" fillId="3" borderId="1" xfId="0" applyFill="1" applyBorder="1" applyAlignment="1">
      <alignment wrapText="1"/>
    </xf>
    <xf numFmtId="0" fontId="0" fillId="8" borderId="1" xfId="0" applyFill="1" applyBorder="1"/>
    <xf numFmtId="164" fontId="0" fillId="8" borderId="1" xfId="0" applyNumberFormat="1" applyFill="1" applyBorder="1"/>
    <xf numFmtId="166" fontId="0" fillId="8" borderId="1" xfId="0" applyNumberFormat="1" applyFill="1" applyBorder="1"/>
    <xf numFmtId="166" fontId="0" fillId="8" borderId="1" xfId="0" applyNumberFormat="1" applyFill="1" applyBorder="1" applyAlignment="1">
      <alignment wrapText="1"/>
    </xf>
    <xf numFmtId="164" fontId="0" fillId="8" borderId="3" xfId="0" applyNumberFormat="1" applyFill="1" applyBorder="1"/>
    <xf numFmtId="165" fontId="0" fillId="8" borderId="1" xfId="0" applyNumberFormat="1" applyFill="1" applyBorder="1"/>
    <xf numFmtId="0" fontId="0" fillId="8" borderId="4" xfId="0" applyFill="1" applyBorder="1"/>
    <xf numFmtId="0" fontId="0" fillId="8" borderId="1" xfId="0" applyFill="1" applyBorder="1" applyAlignment="1">
      <alignment wrapText="1"/>
    </xf>
    <xf numFmtId="0" fontId="0" fillId="8" borderId="1" xfId="0" quotePrefix="1" applyFill="1" applyBorder="1"/>
    <xf numFmtId="0" fontId="0" fillId="8" borderId="13" xfId="0" applyFill="1" applyBorder="1"/>
    <xf numFmtId="0" fontId="7" fillId="8" borderId="1" xfId="1" applyFill="1" applyBorder="1" applyAlignment="1"/>
    <xf numFmtId="164" fontId="0" fillId="8" borderId="0" xfId="0" applyNumberFormat="1" applyFill="1"/>
    <xf numFmtId="0" fontId="0" fillId="8" borderId="8" xfId="0" applyFill="1" applyBorder="1"/>
    <xf numFmtId="0" fontId="0" fillId="9" borderId="1" xfId="0" applyFill="1" applyBorder="1"/>
    <xf numFmtId="164" fontId="0" fillId="9" borderId="1" xfId="0" applyNumberFormat="1" applyFill="1" applyBorder="1"/>
    <xf numFmtId="166" fontId="0" fillId="9" borderId="1" xfId="0" applyNumberFormat="1" applyFill="1" applyBorder="1"/>
    <xf numFmtId="166" fontId="0" fillId="9" borderId="1" xfId="0" applyNumberFormat="1" applyFill="1" applyBorder="1" applyAlignment="1">
      <alignment wrapText="1"/>
    </xf>
    <xf numFmtId="165" fontId="0" fillId="9" borderId="3" xfId="0" applyNumberFormat="1" applyFill="1" applyBorder="1"/>
    <xf numFmtId="0" fontId="0" fillId="9" borderId="2" xfId="0" applyFill="1" applyBorder="1"/>
    <xf numFmtId="165" fontId="0" fillId="9" borderId="1" xfId="0" applyNumberFormat="1" applyFill="1" applyBorder="1"/>
    <xf numFmtId="0" fontId="7" fillId="9" borderId="1" xfId="1" applyFill="1" applyBorder="1" applyAlignment="1"/>
    <xf numFmtId="0" fontId="0" fillId="9" borderId="1" xfId="0" quotePrefix="1" applyFill="1" applyBorder="1"/>
    <xf numFmtId="0" fontId="0" fillId="9" borderId="1" xfId="0" applyFill="1" applyBorder="1" applyAlignment="1">
      <alignment wrapText="1"/>
    </xf>
    <xf numFmtId="165" fontId="0" fillId="9" borderId="0" xfId="0" applyNumberFormat="1" applyFill="1"/>
    <xf numFmtId="0" fontId="0" fillId="9" borderId="0" xfId="0" applyFill="1"/>
    <xf numFmtId="0" fontId="0" fillId="9" borderId="13" xfId="0" applyFill="1" applyBorder="1"/>
    <xf numFmtId="164" fontId="0" fillId="9" borderId="1" xfId="0" applyNumberFormat="1" applyFill="1" applyBorder="1" applyAlignment="1">
      <alignment wrapText="1"/>
    </xf>
    <xf numFmtId="165" fontId="0" fillId="3" borderId="3" xfId="0" applyNumberFormat="1" applyFill="1" applyBorder="1"/>
    <xf numFmtId="0" fontId="0" fillId="3" borderId="8" xfId="0" applyFill="1" applyBorder="1"/>
    <xf numFmtId="0" fontId="7" fillId="3" borderId="1" xfId="1" applyFill="1" applyBorder="1" applyAlignment="1"/>
    <xf numFmtId="0" fontId="0" fillId="6" borderId="4" xfId="0" applyFill="1" applyBorder="1"/>
    <xf numFmtId="2" fontId="0" fillId="4" borderId="1" xfId="0" quotePrefix="1" applyNumberFormat="1" applyFill="1" applyBorder="1"/>
    <xf numFmtId="0" fontId="0" fillId="4" borderId="0" xfId="0" applyFill="1"/>
    <xf numFmtId="2" fontId="0" fillId="4" borderId="1" xfId="0" quotePrefix="1" applyNumberFormat="1" applyFill="1" applyBorder="1" applyAlignment="1">
      <alignment wrapText="1"/>
    </xf>
    <xf numFmtId="2" fontId="0" fillId="4" borderId="1" xfId="0" applyNumberFormat="1" applyFill="1" applyBorder="1"/>
    <xf numFmtId="2" fontId="0" fillId="3" borderId="1" xfId="0" applyNumberFormat="1" applyFill="1" applyBorder="1"/>
    <xf numFmtId="0" fontId="6" fillId="4" borderId="0" xfId="0" applyFont="1" applyFill="1" applyAlignment="1">
      <alignment wrapText="1"/>
    </xf>
    <xf numFmtId="0" fontId="0" fillId="10" borderId="1" xfId="0" applyFill="1" applyBorder="1"/>
    <xf numFmtId="164" fontId="0" fillId="10" borderId="1" xfId="0" applyNumberFormat="1" applyFill="1" applyBorder="1"/>
    <xf numFmtId="166" fontId="0" fillId="10" borderId="1" xfId="0" applyNumberFormat="1" applyFill="1" applyBorder="1"/>
    <xf numFmtId="166" fontId="0" fillId="10" borderId="1" xfId="0" applyNumberFormat="1" applyFill="1" applyBorder="1" applyAlignment="1">
      <alignment wrapText="1"/>
    </xf>
    <xf numFmtId="164" fontId="0" fillId="10" borderId="3" xfId="0" applyNumberFormat="1" applyFill="1" applyBorder="1"/>
    <xf numFmtId="165" fontId="0" fillId="10" borderId="1" xfId="0" applyNumberFormat="1" applyFill="1" applyBorder="1"/>
    <xf numFmtId="0" fontId="0" fillId="10" borderId="2" xfId="0" applyFill="1" applyBorder="1"/>
    <xf numFmtId="0" fontId="7" fillId="10" borderId="1" xfId="1" applyFill="1" applyBorder="1" applyAlignment="1"/>
    <xf numFmtId="0" fontId="0" fillId="2" borderId="4" xfId="0" applyFill="1" applyBorder="1"/>
    <xf numFmtId="164" fontId="4" fillId="2" borderId="1" xfId="0" applyNumberFormat="1" applyFont="1" applyFill="1" applyBorder="1"/>
    <xf numFmtId="1" fontId="0" fillId="2" borderId="4" xfId="0" applyNumberFormat="1" applyFill="1" applyBorder="1"/>
    <xf numFmtId="0" fontId="0" fillId="14" borderId="4" xfId="0" applyFill="1" applyBorder="1"/>
    <xf numFmtId="164" fontId="4" fillId="14" borderId="1" xfId="0" applyNumberFormat="1" applyFont="1" applyFill="1" applyBorder="1"/>
    <xf numFmtId="0" fontId="0" fillId="14" borderId="1" xfId="0" applyFill="1" applyBorder="1" applyAlignment="1">
      <alignment wrapText="1"/>
    </xf>
    <xf numFmtId="1" fontId="0" fillId="14" borderId="4" xfId="0" applyNumberFormat="1" applyFill="1" applyBorder="1"/>
    <xf numFmtId="164" fontId="4" fillId="12" borderId="1" xfId="0" applyNumberFormat="1" applyFont="1" applyFill="1" applyBorder="1"/>
    <xf numFmtId="0" fontId="0" fillId="12" borderId="1" xfId="0" applyFill="1" applyBorder="1" applyAlignment="1">
      <alignment wrapText="1"/>
    </xf>
    <xf numFmtId="164" fontId="4" fillId="3" borderId="1" xfId="0" applyNumberFormat="1" applyFont="1" applyFill="1" applyBorder="1"/>
    <xf numFmtId="1" fontId="0" fillId="3" borderId="1" xfId="0" applyNumberFormat="1" applyFill="1" applyBorder="1"/>
    <xf numFmtId="1" fontId="0" fillId="12" borderId="1" xfId="0" applyNumberFormat="1" applyFill="1" applyBorder="1"/>
    <xf numFmtId="164" fontId="0" fillId="4" borderId="3" xfId="0" applyNumberFormat="1" applyFill="1" applyBorder="1" applyAlignment="1">
      <alignment wrapText="1"/>
    </xf>
    <xf numFmtId="1" fontId="0" fillId="4" borderId="4" xfId="0" applyNumberFormat="1" applyFill="1" applyBorder="1"/>
    <xf numFmtId="0" fontId="0" fillId="4" borderId="4" xfId="0" applyFill="1" applyBorder="1"/>
    <xf numFmtId="164" fontId="4" fillId="4" borderId="1" xfId="0" applyNumberFormat="1" applyFont="1" applyFill="1" applyBorder="1"/>
    <xf numFmtId="0" fontId="0" fillId="5" borderId="4" xfId="0" applyFill="1" applyBorder="1"/>
    <xf numFmtId="1" fontId="0" fillId="5" borderId="4" xfId="0" applyNumberFormat="1" applyFill="1" applyBorder="1"/>
    <xf numFmtId="164" fontId="0" fillId="5" borderId="1" xfId="0" applyNumberFormat="1" applyFill="1" applyBorder="1" applyAlignment="1">
      <alignment wrapText="1"/>
    </xf>
    <xf numFmtId="164" fontId="0" fillId="5" borderId="3" xfId="0" applyNumberFormat="1" applyFill="1" applyBorder="1" applyAlignment="1">
      <alignment wrapText="1"/>
    </xf>
    <xf numFmtId="15" fontId="0" fillId="5" borderId="4" xfId="0" applyNumberFormat="1" applyFill="1" applyBorder="1"/>
    <xf numFmtId="14" fontId="12" fillId="5" borderId="4" xfId="0" applyNumberFormat="1" applyFont="1" applyFill="1" applyBorder="1"/>
    <xf numFmtId="164" fontId="0" fillId="5" borderId="1" xfId="0" quotePrefix="1" applyNumberFormat="1" applyFill="1" applyBorder="1"/>
    <xf numFmtId="14" fontId="12" fillId="5" borderId="1" xfId="0" applyNumberFormat="1" applyFont="1" applyFill="1" applyBorder="1" applyAlignment="1">
      <alignment wrapText="1"/>
    </xf>
    <xf numFmtId="0" fontId="0" fillId="5" borderId="4" xfId="0" quotePrefix="1" applyFill="1" applyBorder="1"/>
    <xf numFmtId="0" fontId="0" fillId="12" borderId="2" xfId="0" applyFill="1" applyBorder="1" applyAlignment="1">
      <alignment wrapText="1"/>
    </xf>
    <xf numFmtId="1" fontId="0" fillId="12" borderId="2" xfId="0" applyNumberFormat="1" applyFill="1" applyBorder="1"/>
    <xf numFmtId="0" fontId="0" fillId="6" borderId="10" xfId="0" applyFill="1" applyBorder="1"/>
    <xf numFmtId="0" fontId="0" fillId="6" borderId="8" xfId="0" applyFill="1" applyBorder="1" applyAlignment="1">
      <alignment wrapText="1"/>
    </xf>
    <xf numFmtId="15" fontId="0" fillId="6" borderId="8" xfId="0" applyNumberFormat="1" applyFill="1" applyBorder="1" applyAlignment="1">
      <alignment wrapText="1"/>
    </xf>
    <xf numFmtId="1" fontId="0" fillId="6" borderId="9" xfId="0" applyNumberFormat="1" applyFill="1" applyBorder="1"/>
    <xf numFmtId="164" fontId="0" fillId="6" borderId="1" xfId="0" applyNumberFormat="1" applyFill="1" applyBorder="1" applyAlignment="1">
      <alignment wrapText="1"/>
    </xf>
    <xf numFmtId="164" fontId="0" fillId="6" borderId="3" xfId="0" applyNumberFormat="1" applyFill="1" applyBorder="1" applyAlignment="1">
      <alignment wrapText="1"/>
    </xf>
    <xf numFmtId="1" fontId="0" fillId="6" borderId="4" xfId="0" applyNumberFormat="1" applyFill="1" applyBorder="1"/>
    <xf numFmtId="14" fontId="12" fillId="6" borderId="4" xfId="0" applyNumberFormat="1" applyFont="1" applyFill="1" applyBorder="1"/>
    <xf numFmtId="0" fontId="0" fillId="7" borderId="6" xfId="0" applyFill="1" applyBorder="1"/>
    <xf numFmtId="1" fontId="0" fillId="7" borderId="4" xfId="0" applyNumberFormat="1" applyFill="1" applyBorder="1"/>
    <xf numFmtId="164" fontId="0" fillId="7" borderId="1" xfId="0" applyNumberFormat="1" applyFill="1" applyBorder="1" applyAlignment="1">
      <alignment wrapText="1"/>
    </xf>
    <xf numFmtId="164" fontId="0" fillId="7" borderId="3" xfId="0" applyNumberFormat="1" applyFill="1" applyBorder="1" applyAlignment="1">
      <alignment wrapText="1"/>
    </xf>
    <xf numFmtId="0" fontId="0" fillId="7" borderId="4" xfId="0" applyFill="1" applyBorder="1"/>
    <xf numFmtId="14" fontId="12" fillId="7" borderId="4" xfId="0" applyNumberFormat="1" applyFont="1" applyFill="1" applyBorder="1"/>
    <xf numFmtId="14" fontId="12" fillId="7" borderId="5" xfId="0" applyNumberFormat="1" applyFont="1" applyFill="1" applyBorder="1"/>
    <xf numFmtId="0" fontId="0" fillId="7" borderId="4" xfId="0" quotePrefix="1" applyFill="1" applyBorder="1"/>
    <xf numFmtId="15" fontId="0" fillId="7" borderId="5" xfId="0" applyNumberFormat="1" applyFill="1" applyBorder="1"/>
    <xf numFmtId="164" fontId="0" fillId="3" borderId="1" xfId="0" applyNumberFormat="1" applyFill="1" applyBorder="1" applyAlignment="1">
      <alignment wrapText="1"/>
    </xf>
    <xf numFmtId="164" fontId="0" fillId="3" borderId="3" xfId="0" applyNumberFormat="1" applyFill="1" applyBorder="1" applyAlignment="1">
      <alignment wrapText="1"/>
    </xf>
    <xf numFmtId="164" fontId="0" fillId="8" borderId="1" xfId="0" applyNumberFormat="1" applyFill="1" applyBorder="1" applyAlignment="1">
      <alignment wrapText="1"/>
    </xf>
    <xf numFmtId="164" fontId="0" fillId="8" borderId="3" xfId="0" applyNumberFormat="1" applyFill="1" applyBorder="1" applyAlignment="1">
      <alignment wrapText="1"/>
    </xf>
    <xf numFmtId="1" fontId="0" fillId="8" borderId="4" xfId="0" applyNumberFormat="1" applyFill="1" applyBorder="1"/>
    <xf numFmtId="0" fontId="6" fillId="8" borderId="1" xfId="0" applyFont="1" applyFill="1" applyBorder="1"/>
    <xf numFmtId="0" fontId="0" fillId="8" borderId="9" xfId="0" applyFill="1" applyBorder="1"/>
    <xf numFmtId="15" fontId="0" fillId="8" borderId="9" xfId="0" applyNumberFormat="1" applyFill="1" applyBorder="1"/>
    <xf numFmtId="15" fontId="0" fillId="8" borderId="10" xfId="0" applyNumberFormat="1" applyFill="1" applyBorder="1"/>
    <xf numFmtId="15" fontId="0" fillId="8" borderId="1" xfId="0" applyNumberFormat="1" applyFill="1" applyBorder="1"/>
    <xf numFmtId="15" fontId="0" fillId="8" borderId="9" xfId="0" applyNumberFormat="1" applyFill="1" applyBorder="1" applyAlignment="1">
      <alignment wrapText="1"/>
    </xf>
    <xf numFmtId="14" fontId="12" fillId="8" borderId="4" xfId="0" applyNumberFormat="1" applyFont="1" applyFill="1" applyBorder="1"/>
    <xf numFmtId="15" fontId="0" fillId="8" borderId="5" xfId="0" applyNumberFormat="1" applyFill="1" applyBorder="1"/>
    <xf numFmtId="15" fontId="0" fillId="8" borderId="4" xfId="0" applyNumberFormat="1" applyFill="1" applyBorder="1"/>
    <xf numFmtId="0" fontId="0" fillId="8" borderId="4" xfId="0" applyFill="1" applyBorder="1" applyAlignment="1">
      <alignment wrapText="1"/>
    </xf>
    <xf numFmtId="1" fontId="0" fillId="9" borderId="4" xfId="0" applyNumberFormat="1" applyFill="1" applyBorder="1"/>
    <xf numFmtId="1" fontId="0" fillId="6" borderId="4" xfId="0" applyNumberFormat="1" applyFill="1" applyBorder="1" applyAlignment="1">
      <alignment wrapText="1"/>
    </xf>
    <xf numFmtId="1" fontId="0" fillId="3" borderId="4" xfId="0" applyNumberFormat="1" applyFill="1" applyBorder="1"/>
    <xf numFmtId="1" fontId="0" fillId="4" borderId="4" xfId="0" applyNumberFormat="1" applyFill="1" applyBorder="1" applyAlignment="1">
      <alignment wrapText="1"/>
    </xf>
    <xf numFmtId="14" fontId="6" fillId="4" borderId="0" xfId="0" applyNumberFormat="1" applyFont="1" applyFill="1"/>
    <xf numFmtId="164" fontId="0" fillId="4" borderId="0" xfId="0" applyNumberFormat="1" applyFill="1"/>
    <xf numFmtId="0" fontId="0" fillId="10" borderId="1" xfId="0" applyFill="1" applyBorder="1" applyAlignment="1">
      <alignment wrapText="1"/>
    </xf>
    <xf numFmtId="1" fontId="0" fillId="10" borderId="4" xfId="0" applyNumberFormat="1" applyFill="1" applyBorder="1"/>
    <xf numFmtId="0" fontId="2" fillId="11" borderId="1" xfId="0" applyFont="1" applyFill="1" applyBorder="1" applyAlignment="1">
      <alignment vertical="top" wrapText="1"/>
    </xf>
    <xf numFmtId="164" fontId="1" fillId="11" borderId="2" xfId="0" applyNumberFormat="1" applyFont="1" applyFill="1" applyBorder="1" applyAlignment="1">
      <alignment vertical="top" wrapText="1"/>
    </xf>
    <xf numFmtId="0" fontId="1" fillId="11" borderId="1" xfId="0" applyFont="1" applyFill="1" applyBorder="1" applyAlignment="1">
      <alignment vertical="top" wrapText="1"/>
    </xf>
    <xf numFmtId="164" fontId="1" fillId="11" borderId="3" xfId="0" applyNumberFormat="1" applyFont="1" applyFill="1" applyBorder="1" applyAlignment="1">
      <alignment vertical="top" wrapText="1"/>
    </xf>
    <xf numFmtId="0" fontId="1" fillId="11" borderId="4" xfId="0" applyFont="1" applyFill="1" applyBorder="1" applyAlignment="1">
      <alignment vertical="top" wrapText="1"/>
    </xf>
    <xf numFmtId="165" fontId="1" fillId="11" borderId="1" xfId="0" applyNumberFormat="1" applyFont="1" applyFill="1" applyBorder="1" applyAlignment="1">
      <alignment vertical="top" wrapText="1"/>
    </xf>
    <xf numFmtId="0" fontId="0" fillId="0" borderId="0" xfId="0" applyAlignment="1">
      <alignment vertical="top" wrapText="1"/>
    </xf>
    <xf numFmtId="14" fontId="1" fillId="11" borderId="1" xfId="0" applyNumberFormat="1" applyFont="1" applyFill="1" applyBorder="1" applyAlignment="1">
      <alignment vertical="top" wrapText="1"/>
    </xf>
    <xf numFmtId="14" fontId="0" fillId="0" borderId="0" xfId="0" applyNumberFormat="1"/>
    <xf numFmtId="167" fontId="0" fillId="14" borderId="1" xfId="0" applyNumberFormat="1" applyFill="1" applyBorder="1"/>
    <xf numFmtId="167" fontId="0" fillId="12" borderId="1" xfId="0" applyNumberFormat="1" applyFill="1" applyBorder="1"/>
    <xf numFmtId="167" fontId="0" fillId="3" borderId="1" xfId="0" applyNumberFormat="1" applyFill="1" applyBorder="1"/>
    <xf numFmtId="167" fontId="0" fillId="4" borderId="1" xfId="0" applyNumberFormat="1" applyFill="1" applyBorder="1"/>
    <xf numFmtId="167" fontId="0" fillId="5" borderId="1" xfId="0" applyNumberFormat="1" applyFill="1" applyBorder="1"/>
    <xf numFmtId="167" fontId="0" fillId="12" borderId="2" xfId="0" applyNumberFormat="1" applyFill="1" applyBorder="1"/>
    <xf numFmtId="167" fontId="0" fillId="6" borderId="8" xfId="0" applyNumberFormat="1" applyFill="1" applyBorder="1"/>
    <xf numFmtId="167" fontId="0" fillId="6" borderId="1" xfId="0" applyNumberFormat="1" applyFill="1" applyBorder="1"/>
    <xf numFmtId="167" fontId="0" fillId="7" borderId="1" xfId="0" applyNumberFormat="1" applyFill="1" applyBorder="1"/>
    <xf numFmtId="167" fontId="0" fillId="8" borderId="1" xfId="0" applyNumberFormat="1" applyFill="1" applyBorder="1"/>
    <xf numFmtId="167" fontId="0" fillId="9" borderId="1" xfId="0" applyNumberFormat="1" applyFill="1" applyBorder="1"/>
    <xf numFmtId="167" fontId="0" fillId="10" borderId="1" xfId="0" applyNumberFormat="1" applyFill="1" applyBorder="1"/>
    <xf numFmtId="164" fontId="0" fillId="14" borderId="1" xfId="0" applyNumberFormat="1" applyFill="1" applyBorder="1" applyAlignment="1">
      <alignment wrapText="1"/>
    </xf>
    <xf numFmtId="0" fontId="7" fillId="14" borderId="1" xfId="1" applyFill="1" applyBorder="1" applyAlignment="1"/>
    <xf numFmtId="0" fontId="0" fillId="14" borderId="0" xfId="0" applyFill="1"/>
    <xf numFmtId="15" fontId="0" fillId="6" borderId="1" xfId="0" applyNumberFormat="1" applyFill="1" applyBorder="1" applyAlignment="1">
      <alignment wrapText="1"/>
    </xf>
    <xf numFmtId="0" fontId="0" fillId="7" borderId="1" xfId="0" applyFill="1" applyBorder="1" applyAlignment="1">
      <alignment vertical="top" wrapText="1"/>
    </xf>
    <xf numFmtId="164" fontId="0" fillId="4" borderId="1" xfId="0" applyNumberFormat="1" applyFill="1" applyBorder="1" applyAlignment="1">
      <alignment vertical="top" wrapText="1"/>
    </xf>
    <xf numFmtId="0" fontId="0" fillId="0" borderId="2" xfId="0" applyBorder="1"/>
    <xf numFmtId="0" fontId="0" fillId="0" borderId="2" xfId="0" applyBorder="1" applyAlignment="1">
      <alignment horizontal="center"/>
    </xf>
    <xf numFmtId="14" fontId="0" fillId="0" borderId="2" xfId="0" applyNumberFormat="1" applyBorder="1" applyAlignment="1">
      <alignment horizontal="center"/>
    </xf>
    <xf numFmtId="0" fontId="15" fillId="11" borderId="1" xfId="0" applyFont="1" applyFill="1" applyBorder="1" applyAlignment="1">
      <alignment vertical="top" wrapText="1"/>
    </xf>
    <xf numFmtId="0" fontId="16" fillId="11" borderId="1" xfId="0" applyFont="1" applyFill="1" applyBorder="1" applyAlignment="1">
      <alignment vertical="top" wrapText="1"/>
    </xf>
    <xf numFmtId="2" fontId="16" fillId="11" borderId="1" xfId="0" applyNumberFormat="1" applyFont="1" applyFill="1" applyBorder="1" applyAlignment="1">
      <alignment vertical="top" wrapText="1"/>
    </xf>
    <xf numFmtId="0" fontId="0" fillId="15" borderId="0" xfId="0" applyFill="1"/>
    <xf numFmtId="0" fontId="17" fillId="15" borderId="1" xfId="0" applyFont="1" applyFill="1" applyBorder="1"/>
    <xf numFmtId="10" fontId="17" fillId="15" borderId="1" xfId="0" applyNumberFormat="1" applyFont="1" applyFill="1" applyBorder="1"/>
    <xf numFmtId="0" fontId="17" fillId="15" borderId="1" xfId="0" applyFont="1" applyFill="1" applyBorder="1" applyAlignment="1">
      <alignment horizontal="right"/>
    </xf>
    <xf numFmtId="168" fontId="17" fillId="15" borderId="1" xfId="0" applyNumberFormat="1" applyFont="1" applyFill="1" applyBorder="1"/>
    <xf numFmtId="1" fontId="0" fillId="4" borderId="4" xfId="0" applyNumberFormat="1" applyFill="1" applyBorder="1" applyAlignment="1">
      <alignment vertical="top" wrapText="1"/>
    </xf>
    <xf numFmtId="0" fontId="0" fillId="10" borderId="0" xfId="0" applyFill="1"/>
    <xf numFmtId="0" fontId="0" fillId="10" borderId="0" xfId="0" applyFill="1" applyAlignment="1">
      <alignment wrapText="1"/>
    </xf>
    <xf numFmtId="0" fontId="7" fillId="6" borderId="1" xfId="1" applyFill="1" applyBorder="1" applyAlignment="1">
      <alignment wrapText="1"/>
    </xf>
    <xf numFmtId="0" fontId="1" fillId="16" borderId="0" xfId="0" applyFont="1" applyFill="1"/>
    <xf numFmtId="9" fontId="0" fillId="0" borderId="1" xfId="0" applyNumberFormat="1" applyBorder="1"/>
    <xf numFmtId="9" fontId="0" fillId="0" borderId="1" xfId="3" applyFont="1" applyBorder="1"/>
    <xf numFmtId="9" fontId="1" fillId="16" borderId="1" xfId="3" applyFont="1" applyFill="1" applyBorder="1"/>
    <xf numFmtId="1" fontId="0" fillId="10" borderId="4" xfId="0" applyNumberFormat="1" applyFill="1" applyBorder="1" applyAlignment="1">
      <alignment wrapText="1"/>
    </xf>
    <xf numFmtId="0" fontId="18" fillId="8" borderId="1" xfId="0" applyFont="1" applyFill="1" applyBorder="1"/>
    <xf numFmtId="164" fontId="18" fillId="9" borderId="1" xfId="0" applyNumberFormat="1" applyFont="1" applyFill="1" applyBorder="1"/>
    <xf numFmtId="0" fontId="3" fillId="17" borderId="1" xfId="0" applyFont="1" applyFill="1" applyBorder="1" applyAlignment="1">
      <alignment wrapText="1"/>
    </xf>
    <xf numFmtId="164" fontId="0" fillId="17" borderId="1" xfId="0" applyNumberFormat="1" applyFill="1" applyBorder="1"/>
    <xf numFmtId="0" fontId="6" fillId="17" borderId="1" xfId="0" applyFont="1" applyFill="1" applyBorder="1" applyAlignment="1">
      <alignment wrapText="1"/>
    </xf>
    <xf numFmtId="166" fontId="0" fillId="17" borderId="1" xfId="0" applyNumberFormat="1" applyFill="1" applyBorder="1"/>
    <xf numFmtId="166" fontId="0" fillId="10" borderId="1" xfId="0" applyNumberFormat="1" applyFill="1" applyBorder="1" applyAlignment="1">
      <alignment horizontal="right" wrapText="1"/>
    </xf>
    <xf numFmtId="166" fontId="0" fillId="10" borderId="1" xfId="0" applyNumberFormat="1" applyFill="1" applyBorder="1" applyAlignment="1">
      <alignment horizontal="right"/>
    </xf>
    <xf numFmtId="0" fontId="7" fillId="4" borderId="1" xfId="1" applyFill="1" applyBorder="1"/>
    <xf numFmtId="0" fontId="7" fillId="7" borderId="1" xfId="1" applyFill="1" applyBorder="1"/>
    <xf numFmtId="164" fontId="0" fillId="10" borderId="2" xfId="0" applyNumberFormat="1" applyFill="1" applyBorder="1"/>
    <xf numFmtId="0" fontId="0" fillId="10" borderId="2" xfId="0" applyFill="1" applyBorder="1" applyAlignment="1">
      <alignment wrapText="1"/>
    </xf>
    <xf numFmtId="167" fontId="0" fillId="10" borderId="2" xfId="0" applyNumberFormat="1" applyFill="1" applyBorder="1"/>
    <xf numFmtId="166" fontId="0" fillId="10" borderId="2" xfId="0" applyNumberFormat="1" applyFill="1" applyBorder="1"/>
    <xf numFmtId="166" fontId="0" fillId="10" borderId="2" xfId="0" applyNumberFormat="1" applyFill="1" applyBorder="1" applyAlignment="1">
      <alignment horizontal="right" wrapText="1"/>
    </xf>
    <xf numFmtId="166" fontId="0" fillId="10" borderId="2" xfId="0" applyNumberFormat="1" applyFill="1" applyBorder="1" applyAlignment="1">
      <alignment wrapText="1"/>
    </xf>
    <xf numFmtId="164" fontId="0" fillId="10" borderId="11" xfId="0" applyNumberFormat="1" applyFill="1" applyBorder="1"/>
    <xf numFmtId="1" fontId="0" fillId="10" borderId="6" xfId="0" applyNumberFormat="1" applyFill="1" applyBorder="1"/>
    <xf numFmtId="165" fontId="0" fillId="10" borderId="2" xfId="0" applyNumberFormat="1" applyFill="1" applyBorder="1"/>
    <xf numFmtId="0" fontId="0" fillId="18" borderId="14" xfId="0" applyFill="1" applyBorder="1"/>
    <xf numFmtId="0" fontId="3" fillId="18" borderId="14" xfId="0" applyFont="1" applyFill="1" applyBorder="1"/>
    <xf numFmtId="0" fontId="0" fillId="18" borderId="14" xfId="0" applyFill="1" applyBorder="1" applyAlignment="1">
      <alignment horizontal="left"/>
    </xf>
    <xf numFmtId="164" fontId="0" fillId="18" borderId="14" xfId="0" applyNumberFormat="1" applyFill="1" applyBorder="1"/>
    <xf numFmtId="0" fontId="0" fillId="18" borderId="14" xfId="0" applyFill="1" applyBorder="1" applyAlignment="1">
      <alignment horizontal="left" wrapText="1"/>
    </xf>
    <xf numFmtId="0" fontId="0" fillId="18" borderId="14" xfId="0" applyFill="1" applyBorder="1" applyAlignment="1">
      <alignment horizontal="right"/>
    </xf>
    <xf numFmtId="0" fontId="0" fillId="18" borderId="14" xfId="0" applyFill="1" applyBorder="1" applyAlignment="1">
      <alignment horizontal="left" vertical="top"/>
    </xf>
    <xf numFmtId="1" fontId="0" fillId="18" borderId="14" xfId="0" applyNumberFormat="1" applyFill="1" applyBorder="1" applyAlignment="1">
      <alignment horizontal="right"/>
    </xf>
    <xf numFmtId="0" fontId="0" fillId="3" borderId="14" xfId="0" applyFill="1" applyBorder="1"/>
    <xf numFmtId="2" fontId="0" fillId="2" borderId="1" xfId="0" applyNumberFormat="1" applyFill="1" applyBorder="1"/>
    <xf numFmtId="2" fontId="0" fillId="2" borderId="1" xfId="0" quotePrefix="1" applyNumberFormat="1" applyFill="1" applyBorder="1"/>
    <xf numFmtId="2" fontId="0" fillId="14" borderId="1" xfId="0" quotePrefix="1" applyNumberFormat="1" applyFill="1" applyBorder="1"/>
    <xf numFmtId="2" fontId="0" fillId="12" borderId="1" xfId="0" quotePrefix="1" applyNumberFormat="1" applyFill="1" applyBorder="1"/>
    <xf numFmtId="2" fontId="0" fillId="3" borderId="1" xfId="0" quotePrefix="1" applyNumberFormat="1" applyFill="1" applyBorder="1"/>
    <xf numFmtId="2" fontId="0" fillId="5" borderId="1" xfId="0" quotePrefix="1" applyNumberFormat="1" applyFill="1" applyBorder="1"/>
    <xf numFmtId="2" fontId="0" fillId="5" borderId="1" xfId="0" applyNumberFormat="1" applyFill="1" applyBorder="1"/>
    <xf numFmtId="2" fontId="0" fillId="12" borderId="2" xfId="0" quotePrefix="1" applyNumberFormat="1" applyFill="1" applyBorder="1"/>
    <xf numFmtId="2" fontId="0" fillId="6" borderId="8" xfId="0" quotePrefix="1" applyNumberFormat="1" applyFill="1" applyBorder="1"/>
    <xf numFmtId="2" fontId="0" fillId="6" borderId="1" xfId="0" quotePrefix="1" applyNumberFormat="1" applyFill="1" applyBorder="1"/>
    <xf numFmtId="2" fontId="0" fillId="6" borderId="1" xfId="0" applyNumberFormat="1" applyFill="1" applyBorder="1"/>
    <xf numFmtId="2" fontId="0" fillId="7" borderId="1" xfId="0" quotePrefix="1" applyNumberFormat="1" applyFill="1" applyBorder="1"/>
    <xf numFmtId="2" fontId="0" fillId="7" borderId="1" xfId="0" applyNumberFormat="1" applyFill="1" applyBorder="1"/>
    <xf numFmtId="2" fontId="0" fillId="8" borderId="1" xfId="0" applyNumberFormat="1" applyFill="1" applyBorder="1"/>
    <xf numFmtId="2" fontId="0" fillId="8" borderId="1" xfId="0" quotePrefix="1" applyNumberFormat="1" applyFill="1" applyBorder="1"/>
    <xf numFmtId="2" fontId="0" fillId="9" borderId="1" xfId="0" applyNumberFormat="1" applyFill="1" applyBorder="1"/>
    <xf numFmtId="2" fontId="0" fillId="9" borderId="1" xfId="0" quotePrefix="1" applyNumberFormat="1" applyFill="1" applyBorder="1"/>
    <xf numFmtId="2" fontId="0" fillId="3" borderId="1" xfId="0" applyNumberFormat="1" applyFill="1" applyBorder="1" applyAlignment="1">
      <alignment wrapText="1"/>
    </xf>
    <xf numFmtId="2" fontId="0" fillId="10" borderId="1" xfId="0" quotePrefix="1" applyNumberFormat="1" applyFill="1" applyBorder="1"/>
    <xf numFmtId="2" fontId="0" fillId="10" borderId="2" xfId="0" quotePrefix="1" applyNumberFormat="1" applyFill="1" applyBorder="1"/>
    <xf numFmtId="0" fontId="0" fillId="18" borderId="14" xfId="0" quotePrefix="1" applyFill="1" applyBorder="1" applyAlignment="1">
      <alignment horizontal="left" wrapText="1"/>
    </xf>
    <xf numFmtId="0" fontId="3" fillId="3" borderId="14" xfId="0" applyFont="1" applyFill="1" applyBorder="1"/>
    <xf numFmtId="0" fontId="0" fillId="3" borderId="14" xfId="0" quotePrefix="1" applyFill="1" applyBorder="1" applyAlignment="1">
      <alignment horizontal="left" wrapText="1"/>
    </xf>
    <xf numFmtId="0" fontId="7" fillId="18" borderId="14" xfId="1" applyFill="1" applyBorder="1" applyAlignment="1"/>
    <xf numFmtId="2" fontId="0" fillId="19" borderId="2" xfId="0" quotePrefix="1" applyNumberFormat="1" applyFill="1" applyBorder="1"/>
    <xf numFmtId="164" fontId="0" fillId="19" borderId="2" xfId="0" applyNumberFormat="1" applyFill="1" applyBorder="1"/>
    <xf numFmtId="164" fontId="0" fillId="19" borderId="14" xfId="0" applyNumberFormat="1" applyFill="1" applyBorder="1"/>
    <xf numFmtId="166" fontId="0" fillId="19" borderId="2" xfId="0" applyNumberFormat="1" applyFill="1" applyBorder="1"/>
    <xf numFmtId="166" fontId="0" fillId="19" borderId="14" xfId="0" applyNumberFormat="1" applyFill="1" applyBorder="1"/>
    <xf numFmtId="0" fontId="0" fillId="19" borderId="2" xfId="0" applyFill="1" applyBorder="1"/>
    <xf numFmtId="0" fontId="0" fillId="19" borderId="14" xfId="0" applyFill="1" applyBorder="1"/>
    <xf numFmtId="165" fontId="0" fillId="3" borderId="0" xfId="0" applyNumberFormat="1" applyFill="1"/>
    <xf numFmtId="0" fontId="10" fillId="3" borderId="1" xfId="0" applyFont="1" applyFill="1" applyBorder="1" applyAlignment="1">
      <alignment wrapText="1"/>
    </xf>
    <xf numFmtId="0" fontId="3" fillId="3" borderId="1" xfId="0" applyFont="1" applyFill="1" applyBorder="1" applyAlignment="1">
      <alignment wrapText="1"/>
    </xf>
    <xf numFmtId="0" fontId="0" fillId="0" borderId="15" xfId="0" applyBorder="1"/>
    <xf numFmtId="0" fontId="1" fillId="11" borderId="3" xfId="0" applyFont="1" applyFill="1" applyBorder="1" applyAlignment="1">
      <alignment vertical="top" wrapText="1"/>
    </xf>
    <xf numFmtId="0" fontId="0" fillId="2" borderId="3" xfId="0" applyFill="1" applyBorder="1"/>
    <xf numFmtId="0" fontId="0" fillId="14" borderId="3" xfId="0" applyFill="1" applyBorder="1"/>
    <xf numFmtId="0" fontId="0" fillId="12" borderId="3" xfId="0" applyFill="1" applyBorder="1"/>
    <xf numFmtId="0" fontId="0" fillId="4" borderId="3" xfId="0" applyFill="1" applyBorder="1"/>
    <xf numFmtId="0" fontId="0" fillId="5" borderId="3" xfId="0" applyFill="1" applyBorder="1"/>
    <xf numFmtId="0" fontId="0" fillId="12" borderId="11" xfId="0" applyFill="1" applyBorder="1"/>
    <xf numFmtId="0" fontId="0" fillId="6" borderId="12" xfId="0" applyFill="1" applyBorder="1"/>
    <xf numFmtId="0" fontId="0" fillId="6" borderId="3" xfId="0" applyFill="1" applyBorder="1"/>
    <xf numFmtId="0" fontId="0" fillId="7" borderId="3" xfId="0" applyFill="1" applyBorder="1"/>
    <xf numFmtId="0" fontId="0" fillId="8" borderId="3" xfId="0" applyFill="1" applyBorder="1"/>
    <xf numFmtId="0" fontId="0" fillId="9" borderId="3" xfId="0" applyFill="1" applyBorder="1"/>
    <xf numFmtId="0" fontId="0" fillId="10" borderId="3" xfId="0" applyFill="1" applyBorder="1"/>
    <xf numFmtId="0" fontId="0" fillId="10" borderId="11" xfId="0" applyFill="1" applyBorder="1"/>
    <xf numFmtId="0" fontId="0" fillId="18" borderId="16" xfId="0" applyFill="1" applyBorder="1"/>
    <xf numFmtId="0" fontId="0" fillId="14" borderId="15" xfId="0" applyFill="1" applyBorder="1"/>
    <xf numFmtId="0" fontId="0" fillId="18" borderId="1" xfId="0" applyFill="1" applyBorder="1"/>
    <xf numFmtId="164" fontId="0" fillId="10" borderId="1" xfId="0" applyNumberFormat="1" applyFill="1" applyBorder="1" applyAlignment="1">
      <alignment wrapText="1"/>
    </xf>
    <xf numFmtId="0" fontId="7" fillId="9" borderId="1" xfId="1" applyFill="1" applyBorder="1"/>
    <xf numFmtId="0" fontId="7" fillId="2" borderId="1" xfId="1" applyFill="1" applyBorder="1"/>
    <xf numFmtId="0" fontId="7" fillId="8" borderId="1" xfId="1" applyFill="1" applyBorder="1"/>
    <xf numFmtId="0" fontId="7" fillId="6" borderId="1" xfId="1" applyFill="1" applyBorder="1"/>
    <xf numFmtId="0" fontId="7" fillId="5" borderId="1" xfId="1" applyFill="1" applyBorder="1"/>
    <xf numFmtId="0" fontId="7" fillId="3" borderId="1" xfId="1" applyFill="1" applyBorder="1"/>
    <xf numFmtId="9" fontId="0" fillId="0" borderId="0" xfId="3" applyFont="1"/>
    <xf numFmtId="0" fontId="0" fillId="18" borderId="14" xfId="0" applyFill="1" applyBorder="1" applyAlignment="1">
      <alignment horizontal="left" vertical="top" wrapText="1"/>
    </xf>
    <xf numFmtId="0" fontId="7" fillId="10" borderId="1" xfId="1" applyFill="1" applyBorder="1"/>
    <xf numFmtId="0" fontId="0" fillId="0" borderId="13" xfId="0" applyBorder="1" applyAlignment="1">
      <alignment horizontal="right"/>
    </xf>
    <xf numFmtId="164" fontId="1" fillId="11" borderId="2" xfId="0" applyNumberFormat="1" applyFont="1" applyFill="1" applyBorder="1" applyAlignment="1">
      <alignment vertical="center"/>
    </xf>
    <xf numFmtId="0" fontId="9" fillId="2" borderId="4" xfId="0" applyFont="1" applyFill="1" applyBorder="1" applyAlignment="1">
      <alignment vertical="center" wrapText="1"/>
    </xf>
    <xf numFmtId="0" fontId="3" fillId="2" borderId="4" xfId="0" applyFont="1" applyFill="1" applyBorder="1" applyAlignment="1">
      <alignment vertical="center" wrapText="1"/>
    </xf>
    <xf numFmtId="0" fontId="3" fillId="2" borderId="1" xfId="0" applyFont="1" applyFill="1" applyBorder="1" applyAlignment="1">
      <alignment vertical="center" wrapText="1"/>
    </xf>
    <xf numFmtId="0" fontId="3" fillId="2" borderId="4" xfId="0" applyFont="1" applyFill="1" applyBorder="1" applyAlignment="1">
      <alignment vertical="center"/>
    </xf>
    <xf numFmtId="0" fontId="3" fillId="14" borderId="6" xfId="0" applyFont="1" applyFill="1" applyBorder="1" applyAlignment="1">
      <alignment vertical="center"/>
    </xf>
    <xf numFmtId="164" fontId="0" fillId="12" borderId="1" xfId="0" applyNumberFormat="1" applyFill="1" applyBorder="1" applyAlignment="1">
      <alignment vertical="center"/>
    </xf>
    <xf numFmtId="164" fontId="0" fillId="3" borderId="1" xfId="0" applyNumberFormat="1" applyFill="1" applyBorder="1" applyAlignment="1">
      <alignment vertical="center"/>
    </xf>
    <xf numFmtId="164" fontId="0" fillId="4" borderId="1" xfId="0" applyNumberFormat="1" applyFill="1" applyBorder="1" applyAlignment="1">
      <alignment vertical="center"/>
    </xf>
    <xf numFmtId="164" fontId="0" fillId="4" borderId="1" xfId="0" applyNumberFormat="1" applyFill="1" applyBorder="1" applyAlignment="1">
      <alignment vertical="center" wrapText="1"/>
    </xf>
    <xf numFmtId="164" fontId="0" fillId="14" borderId="1" xfId="0" applyNumberFormat="1" applyFill="1" applyBorder="1" applyAlignment="1">
      <alignment vertical="center"/>
    </xf>
    <xf numFmtId="0" fontId="0" fillId="3" borderId="0" xfId="0" applyFill="1" applyAlignment="1">
      <alignment vertical="center"/>
    </xf>
    <xf numFmtId="0" fontId="3" fillId="5" borderId="1" xfId="0" applyFont="1" applyFill="1" applyBorder="1" applyAlignment="1">
      <alignment vertical="center" wrapText="1"/>
    </xf>
    <xf numFmtId="0" fontId="3" fillId="5" borderId="4" xfId="0" applyFont="1" applyFill="1" applyBorder="1" applyAlignment="1">
      <alignment vertical="center" wrapText="1"/>
    </xf>
    <xf numFmtId="15" fontId="0" fillId="5" borderId="1" xfId="0" applyNumberFormat="1" applyFill="1" applyBorder="1" applyAlignment="1">
      <alignment vertical="center"/>
    </xf>
    <xf numFmtId="14" fontId="12" fillId="5" borderId="1" xfId="0" applyNumberFormat="1" applyFont="1" applyFill="1" applyBorder="1" applyAlignment="1">
      <alignment vertical="center"/>
    </xf>
    <xf numFmtId="15" fontId="0" fillId="5" borderId="1" xfId="0" applyNumberFormat="1" applyFill="1" applyBorder="1" applyAlignment="1">
      <alignment vertical="center" wrapText="1"/>
    </xf>
    <xf numFmtId="164" fontId="0" fillId="12" borderId="2" xfId="0" applyNumberFormat="1" applyFill="1" applyBorder="1" applyAlignment="1">
      <alignment vertical="center"/>
    </xf>
    <xf numFmtId="15" fontId="0" fillId="6" borderId="8" xfId="0" applyNumberFormat="1" applyFill="1" applyBorder="1" applyAlignment="1">
      <alignment vertical="center"/>
    </xf>
    <xf numFmtId="15" fontId="0" fillId="6" borderId="1" xfId="0" applyNumberFormat="1" applyFill="1" applyBorder="1" applyAlignment="1">
      <alignment vertical="center"/>
    </xf>
    <xf numFmtId="14" fontId="0" fillId="6" borderId="1" xfId="0" applyNumberFormat="1" applyFill="1" applyBorder="1" applyAlignment="1">
      <alignment vertical="center"/>
    </xf>
    <xf numFmtId="0" fontId="3" fillId="7" borderId="1" xfId="0" applyFont="1" applyFill="1" applyBorder="1" applyAlignment="1">
      <alignment vertical="center" wrapText="1"/>
    </xf>
    <xf numFmtId="14" fontId="12" fillId="7" borderId="1" xfId="0" applyNumberFormat="1" applyFont="1" applyFill="1" applyBorder="1" applyAlignment="1">
      <alignment vertical="center"/>
    </xf>
    <xf numFmtId="0" fontId="3" fillId="7" borderId="1" xfId="0" applyFont="1" applyFill="1" applyBorder="1" applyAlignment="1">
      <alignment vertical="center"/>
    </xf>
    <xf numFmtId="15" fontId="0" fillId="7" borderId="1" xfId="0" applyNumberFormat="1" applyFill="1" applyBorder="1" applyAlignment="1">
      <alignment vertical="center"/>
    </xf>
    <xf numFmtId="0" fontId="0" fillId="3" borderId="1" xfId="0" applyFill="1" applyBorder="1" applyAlignment="1">
      <alignment vertical="center" wrapText="1"/>
    </xf>
    <xf numFmtId="0" fontId="3" fillId="8" borderId="4" xfId="0" applyFont="1" applyFill="1" applyBorder="1" applyAlignment="1">
      <alignment vertical="center"/>
    </xf>
    <xf numFmtId="0" fontId="3" fillId="8" borderId="4" xfId="0" applyFont="1" applyFill="1" applyBorder="1" applyAlignment="1">
      <alignment vertical="center" wrapText="1"/>
    </xf>
    <xf numFmtId="164" fontId="0" fillId="9" borderId="1" xfId="0" applyNumberFormat="1" applyFill="1" applyBorder="1" applyAlignment="1">
      <alignment vertical="center"/>
    </xf>
    <xf numFmtId="164" fontId="0" fillId="6" borderId="1" xfId="0" applyNumberFormat="1" applyFill="1" applyBorder="1" applyAlignment="1">
      <alignment vertical="center"/>
    </xf>
    <xf numFmtId="164" fontId="0" fillId="10" borderId="1" xfId="0" applyNumberFormat="1" applyFill="1" applyBorder="1" applyAlignment="1">
      <alignment vertical="center"/>
    </xf>
    <xf numFmtId="164" fontId="0" fillId="10" borderId="2" xfId="0" applyNumberFormat="1" applyFill="1" applyBorder="1" applyAlignment="1">
      <alignment vertical="center"/>
    </xf>
    <xf numFmtId="0" fontId="0" fillId="18" borderId="14" xfId="0" applyFill="1" applyBorder="1" applyAlignment="1">
      <alignment vertical="center"/>
    </xf>
    <xf numFmtId="0" fontId="0" fillId="0" borderId="0" xfId="0" applyNumberFormat="1"/>
  </cellXfs>
  <cellStyles count="4">
    <cellStyle name="Hyperlink" xfId="1" builtinId="8"/>
    <cellStyle name="Normal" xfId="0" builtinId="0"/>
    <cellStyle name="Normal 2" xfId="2" xr:uid="{00000000-0005-0000-0000-000002000000}"/>
    <cellStyle name="Percent" xfId="3" builtinId="5"/>
  </cellStyles>
  <dxfs count="18">
    <dxf>
      <numFmt numFmtId="168" formatCode="0.0%"/>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top style="thin">
          <color indexed="64"/>
        </top>
      </border>
    </dxf>
    <dxf>
      <border outline="0">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numFmt numFmtId="168" formatCode="0.0%"/>
    </dxf>
  </dxfs>
  <tableStyles count="0" defaultTableStyle="TableStyleMedium2" defaultPivotStyle="PivotStyleLight16"/>
  <colors>
    <mruColors>
      <color rgb="FFEDEDED"/>
      <color rgb="FFFF00FF"/>
      <color rgb="FF3ED2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Analysis!PivotTable4</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57606703656424"/>
          <c:y val="8.7962962962962965E-2"/>
          <c:w val="0.88573345466648135"/>
          <c:h val="0.69873432487605724"/>
        </c:manualLayout>
      </c:layout>
      <c:barChart>
        <c:barDir val="col"/>
        <c:grouping val="stacked"/>
        <c:varyColors val="0"/>
        <c:ser>
          <c:idx val="0"/>
          <c:order val="0"/>
          <c:tx>
            <c:strRef>
              <c:f>'Pivot Analysis'!$B$23:$B$24</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Analysis'!$B$25:$B$36</c:f>
              <c:numCache>
                <c:formatCode>General</c:formatCode>
                <c:ptCount val="11"/>
                <c:pt idx="0">
                  <c:v>20</c:v>
                </c:pt>
                <c:pt idx="1">
                  <c:v>15</c:v>
                </c:pt>
                <c:pt idx="2">
                  <c:v>18</c:v>
                </c:pt>
                <c:pt idx="3">
                  <c:v>25</c:v>
                </c:pt>
                <c:pt idx="4">
                  <c:v>18</c:v>
                </c:pt>
                <c:pt idx="5">
                  <c:v>23</c:v>
                </c:pt>
                <c:pt idx="6">
                  <c:v>24</c:v>
                </c:pt>
                <c:pt idx="7">
                  <c:v>17</c:v>
                </c:pt>
                <c:pt idx="8">
                  <c:v>15</c:v>
                </c:pt>
                <c:pt idx="9">
                  <c:v>13</c:v>
                </c:pt>
              </c:numCache>
            </c:numRef>
          </c:val>
          <c:extLst>
            <c:ext xmlns:c16="http://schemas.microsoft.com/office/drawing/2014/chart" uri="{C3380CC4-5D6E-409C-BE32-E72D297353CC}">
              <c16:uniqueId val="{00000000-7DFD-4843-8442-CF05B95528F6}"/>
            </c:ext>
          </c:extLst>
        </c:ser>
        <c:ser>
          <c:idx val="1"/>
          <c:order val="1"/>
          <c:tx>
            <c:strRef>
              <c:f>'Pivot Analysis'!$C$23:$C$24</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Analysis'!$C$25:$C$36</c:f>
              <c:numCache>
                <c:formatCode>General</c:formatCode>
                <c:ptCount val="11"/>
                <c:pt idx="1">
                  <c:v>1</c:v>
                </c:pt>
                <c:pt idx="2">
                  <c:v>3</c:v>
                </c:pt>
                <c:pt idx="3">
                  <c:v>1</c:v>
                </c:pt>
                <c:pt idx="4">
                  <c:v>2</c:v>
                </c:pt>
                <c:pt idx="5">
                  <c:v>1</c:v>
                </c:pt>
                <c:pt idx="7">
                  <c:v>6</c:v>
                </c:pt>
                <c:pt idx="8">
                  <c:v>7</c:v>
                </c:pt>
                <c:pt idx="9">
                  <c:v>11</c:v>
                </c:pt>
                <c:pt idx="10">
                  <c:v>20</c:v>
                </c:pt>
              </c:numCache>
            </c:numRef>
          </c:val>
          <c:extLst>
            <c:ext xmlns:c16="http://schemas.microsoft.com/office/drawing/2014/chart" uri="{C3380CC4-5D6E-409C-BE32-E72D297353CC}">
              <c16:uniqueId val="{00000001-7DFD-4843-8442-CF05B95528F6}"/>
            </c:ext>
          </c:extLst>
        </c:ser>
        <c:ser>
          <c:idx val="2"/>
          <c:order val="2"/>
          <c:tx>
            <c:strRef>
              <c:f>'Pivot Analysis'!$D$23:$D$24</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Analysis'!$D$25:$D$36</c:f>
              <c:numCache>
                <c:formatCode>General</c:formatCode>
                <c:ptCount val="11"/>
                <c:pt idx="0">
                  <c:v>3</c:v>
                </c:pt>
                <c:pt idx="1">
                  <c:v>4</c:v>
                </c:pt>
                <c:pt idx="2">
                  <c:v>2</c:v>
                </c:pt>
                <c:pt idx="3">
                  <c:v>1</c:v>
                </c:pt>
                <c:pt idx="4">
                  <c:v>5</c:v>
                </c:pt>
                <c:pt idx="5">
                  <c:v>1</c:v>
                </c:pt>
                <c:pt idx="6">
                  <c:v>3</c:v>
                </c:pt>
                <c:pt idx="7">
                  <c:v>3</c:v>
                </c:pt>
                <c:pt idx="8">
                  <c:v>2</c:v>
                </c:pt>
                <c:pt idx="9">
                  <c:v>1</c:v>
                </c:pt>
              </c:numCache>
            </c:numRef>
          </c:val>
          <c:extLst>
            <c:ext xmlns:c16="http://schemas.microsoft.com/office/drawing/2014/chart" uri="{C3380CC4-5D6E-409C-BE32-E72D297353CC}">
              <c16:uniqueId val="{00000002-7DFD-4843-8442-CF05B95528F6}"/>
            </c:ext>
          </c:extLst>
        </c:ser>
        <c:dLbls>
          <c:dLblPos val="ctr"/>
          <c:showLegendKey val="0"/>
          <c:showVal val="1"/>
          <c:showCatName val="0"/>
          <c:showSerName val="0"/>
          <c:showPercent val="0"/>
          <c:showBubbleSize val="0"/>
        </c:dLbls>
        <c:gapWidth val="80"/>
        <c:overlap val="100"/>
        <c:axId val="1651402544"/>
        <c:axId val="1651410448"/>
      </c:barChart>
      <c:catAx>
        <c:axId val="165140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layout>
            <c:manualLayout>
              <c:xMode val="edge"/>
              <c:yMode val="edge"/>
              <c:x val="0.45102353122814665"/>
              <c:y val="0.8616892680081657"/>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10448"/>
        <c:crosses val="autoZero"/>
        <c:auto val="1"/>
        <c:lblAlgn val="ctr"/>
        <c:lblOffset val="100"/>
        <c:noMultiLvlLbl val="0"/>
      </c:catAx>
      <c:valAx>
        <c:axId val="165141044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02544"/>
        <c:crosses val="autoZero"/>
        <c:crossBetween val="between"/>
      </c:valAx>
      <c:spPr>
        <a:noFill/>
        <a:ln>
          <a:noFill/>
        </a:ln>
        <a:effectLst/>
      </c:spPr>
    </c:plotArea>
    <c:legend>
      <c:legendPos val="b"/>
      <c:layout>
        <c:manualLayout>
          <c:xMode val="edge"/>
          <c:yMode val="edge"/>
          <c:x val="0.23535473939459989"/>
          <c:y val="0.91724482356372106"/>
          <c:w val="0.52929052121080022"/>
          <c:h val="5.497739865850100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No. of fellows by institution of registration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417951020409543"/>
          <c:y val="0.14489916480236423"/>
          <c:w val="0.68244685495391899"/>
          <c:h val="0.67807269373076162"/>
        </c:manualLayout>
      </c:layout>
      <c:barChart>
        <c:barDir val="bar"/>
        <c:grouping val="stacked"/>
        <c:varyColors val="0"/>
        <c:ser>
          <c:idx val="0"/>
          <c:order val="0"/>
          <c:tx>
            <c:strRef>
              <c:f>'Pivot Analysis'!$B$4:$B$5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Analysis'!$A$6:$A$16</c:f>
              <c:strCache>
                <c:ptCount val="10"/>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strCache>
            </c:strRef>
          </c:cat>
          <c:val>
            <c:numRef>
              <c:f>'Pivot Analysis'!$B$6:$B$16</c:f>
              <c:numCache>
                <c:formatCode>General</c:formatCode>
                <c:ptCount val="10"/>
                <c:pt idx="0">
                  <c:v>17</c:v>
                </c:pt>
                <c:pt idx="1">
                  <c:v>7</c:v>
                </c:pt>
                <c:pt idx="2">
                  <c:v>19</c:v>
                </c:pt>
                <c:pt idx="3">
                  <c:v>6</c:v>
                </c:pt>
                <c:pt idx="4">
                  <c:v>27</c:v>
                </c:pt>
                <c:pt idx="5">
                  <c:v>22</c:v>
                </c:pt>
                <c:pt idx="6">
                  <c:v>5</c:v>
                </c:pt>
                <c:pt idx="7">
                  <c:v>15</c:v>
                </c:pt>
                <c:pt idx="8">
                  <c:v>70</c:v>
                </c:pt>
              </c:numCache>
            </c:numRef>
          </c:val>
          <c:extLst>
            <c:ext xmlns:c16="http://schemas.microsoft.com/office/drawing/2014/chart" uri="{C3380CC4-5D6E-409C-BE32-E72D297353CC}">
              <c16:uniqueId val="{00000000-50FB-404A-8FD1-17DDC4779808}"/>
            </c:ext>
          </c:extLst>
        </c:ser>
        <c:ser>
          <c:idx val="1"/>
          <c:order val="1"/>
          <c:tx>
            <c:strRef>
              <c:f>'Pivot Analysis'!$C$4:$C$5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Analysis'!$A$6:$A$16</c:f>
              <c:strCache>
                <c:ptCount val="10"/>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strCache>
            </c:strRef>
          </c:cat>
          <c:val>
            <c:numRef>
              <c:f>'Pivot Analysis'!$C$6:$C$16</c:f>
              <c:numCache>
                <c:formatCode>General</c:formatCode>
                <c:ptCount val="10"/>
                <c:pt idx="0">
                  <c:v>3</c:v>
                </c:pt>
                <c:pt idx="1">
                  <c:v>5</c:v>
                </c:pt>
                <c:pt idx="2">
                  <c:v>1</c:v>
                </c:pt>
                <c:pt idx="4">
                  <c:v>8</c:v>
                </c:pt>
                <c:pt idx="5">
                  <c:v>8</c:v>
                </c:pt>
                <c:pt idx="6">
                  <c:v>3</c:v>
                </c:pt>
                <c:pt idx="7">
                  <c:v>3</c:v>
                </c:pt>
                <c:pt idx="8">
                  <c:v>12</c:v>
                </c:pt>
                <c:pt idx="9">
                  <c:v>9</c:v>
                </c:pt>
              </c:numCache>
            </c:numRef>
          </c:val>
          <c:extLst>
            <c:ext xmlns:c16="http://schemas.microsoft.com/office/drawing/2014/chart" uri="{C3380CC4-5D6E-409C-BE32-E72D297353CC}">
              <c16:uniqueId val="{00000001-50FB-404A-8FD1-17DDC4779808}"/>
            </c:ext>
          </c:extLst>
        </c:ser>
        <c:ser>
          <c:idx val="2"/>
          <c:order val="2"/>
          <c:tx>
            <c:strRef>
              <c:f>'Pivot Analysis'!$D$4:$D$5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extLst>
              <c:ext xmlns:c16="http://schemas.microsoft.com/office/drawing/2014/chart" uri="{C3380CC4-5D6E-409C-BE32-E72D297353CC}">
                <c16:uniqueId val="{00000001-0BF2-4CEF-A492-AF8B091D0A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Analysis'!$A$6:$A$16</c:f>
              <c:strCache>
                <c:ptCount val="10"/>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strCache>
            </c:strRef>
          </c:cat>
          <c:val>
            <c:numRef>
              <c:f>'Pivot Analysis'!$D$6:$D$16</c:f>
              <c:numCache>
                <c:formatCode>General</c:formatCode>
                <c:ptCount val="10"/>
                <c:pt idx="0">
                  <c:v>3</c:v>
                </c:pt>
                <c:pt idx="3">
                  <c:v>2</c:v>
                </c:pt>
                <c:pt idx="5">
                  <c:v>5</c:v>
                </c:pt>
                <c:pt idx="7">
                  <c:v>3</c:v>
                </c:pt>
                <c:pt idx="8">
                  <c:v>8</c:v>
                </c:pt>
                <c:pt idx="9">
                  <c:v>4</c:v>
                </c:pt>
              </c:numCache>
            </c:numRef>
          </c:val>
          <c:extLst>
            <c:ext xmlns:c16="http://schemas.microsoft.com/office/drawing/2014/chart" uri="{C3380CC4-5D6E-409C-BE32-E72D297353CC}">
              <c16:uniqueId val="{00000000-0BF2-4CEF-A492-AF8B091D0A66}"/>
            </c:ext>
          </c:extLst>
        </c:ser>
        <c:dLbls>
          <c:dLblPos val="ctr"/>
          <c:showLegendKey val="0"/>
          <c:showVal val="1"/>
          <c:showCatName val="0"/>
          <c:showSerName val="0"/>
          <c:showPercent val="0"/>
          <c:showBubbleSize val="0"/>
        </c:dLbls>
        <c:gapWidth val="30"/>
        <c:overlap val="100"/>
        <c:axId val="788217359"/>
        <c:axId val="788216527"/>
      </c:barChart>
      <c:catAx>
        <c:axId val="78821735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6527"/>
        <c:crosses val="autoZero"/>
        <c:auto val="1"/>
        <c:lblAlgn val="ctr"/>
        <c:lblOffset val="100"/>
        <c:noMultiLvlLbl val="0"/>
      </c:catAx>
      <c:valAx>
        <c:axId val="788216527"/>
        <c:scaling>
          <c:orientation val="minMax"/>
          <c:max val="85"/>
          <c:min val="0"/>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73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 of fellows by institution of employment at registration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995681163326468"/>
          <c:y val="0.15188370188370187"/>
          <c:w val="0.69833984688344275"/>
          <c:h val="0.69436436815690927"/>
        </c:manualLayout>
      </c:layout>
      <c:barChart>
        <c:barDir val="bar"/>
        <c:grouping val="stacked"/>
        <c:varyColors val="0"/>
        <c:ser>
          <c:idx val="0"/>
          <c:order val="0"/>
          <c:tx>
            <c:strRef>
              <c:f>'Pivot Analysis'!$H$4:$H$5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Analysis'!$H$6:$H$19</c:f>
              <c:numCache>
                <c:formatCode>General</c:formatCode>
                <c:ptCount val="13"/>
                <c:pt idx="0">
                  <c:v>1</c:v>
                </c:pt>
                <c:pt idx="1">
                  <c:v>4</c:v>
                </c:pt>
                <c:pt idx="2">
                  <c:v>6</c:v>
                </c:pt>
                <c:pt idx="3">
                  <c:v>19</c:v>
                </c:pt>
                <c:pt idx="4">
                  <c:v>13</c:v>
                </c:pt>
                <c:pt idx="5">
                  <c:v>28</c:v>
                </c:pt>
                <c:pt idx="6">
                  <c:v>4</c:v>
                </c:pt>
                <c:pt idx="7">
                  <c:v>32</c:v>
                </c:pt>
                <c:pt idx="8">
                  <c:v>22</c:v>
                </c:pt>
                <c:pt idx="9">
                  <c:v>17</c:v>
                </c:pt>
                <c:pt idx="10">
                  <c:v>18</c:v>
                </c:pt>
                <c:pt idx="11">
                  <c:v>24</c:v>
                </c:pt>
              </c:numCache>
            </c:numRef>
          </c:val>
          <c:extLst>
            <c:ext xmlns:c16="http://schemas.microsoft.com/office/drawing/2014/chart" uri="{C3380CC4-5D6E-409C-BE32-E72D297353CC}">
              <c16:uniqueId val="{00000000-D3F3-4D17-8831-265827A182CF}"/>
            </c:ext>
          </c:extLst>
        </c:ser>
        <c:ser>
          <c:idx val="1"/>
          <c:order val="1"/>
          <c:tx>
            <c:strRef>
              <c:f>'Pivot Analysis'!$I$4:$I$5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Analysis'!$I$6:$I$19</c:f>
              <c:numCache>
                <c:formatCode>General</c:formatCode>
                <c:ptCount val="13"/>
                <c:pt idx="0">
                  <c:v>1</c:v>
                </c:pt>
                <c:pt idx="2">
                  <c:v>2</c:v>
                </c:pt>
                <c:pt idx="3">
                  <c:v>4</c:v>
                </c:pt>
                <c:pt idx="4">
                  <c:v>7</c:v>
                </c:pt>
                <c:pt idx="5">
                  <c:v>5</c:v>
                </c:pt>
                <c:pt idx="7">
                  <c:v>7</c:v>
                </c:pt>
                <c:pt idx="8">
                  <c:v>8</c:v>
                </c:pt>
                <c:pt idx="9">
                  <c:v>6</c:v>
                </c:pt>
                <c:pt idx="10">
                  <c:v>8</c:v>
                </c:pt>
                <c:pt idx="11">
                  <c:v>2</c:v>
                </c:pt>
                <c:pt idx="12">
                  <c:v>2</c:v>
                </c:pt>
              </c:numCache>
            </c:numRef>
          </c:val>
          <c:extLst>
            <c:ext xmlns:c16="http://schemas.microsoft.com/office/drawing/2014/chart" uri="{C3380CC4-5D6E-409C-BE32-E72D297353CC}">
              <c16:uniqueId val="{00000001-D3F3-4D17-8831-265827A182CF}"/>
            </c:ext>
          </c:extLst>
        </c:ser>
        <c:ser>
          <c:idx val="2"/>
          <c:order val="2"/>
          <c:tx>
            <c:strRef>
              <c:f>'Pivot Analysis'!$J$4:$J$5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Analysis'!$J$6:$J$19</c:f>
              <c:numCache>
                <c:formatCode>General</c:formatCode>
                <c:ptCount val="13"/>
                <c:pt idx="1">
                  <c:v>1</c:v>
                </c:pt>
                <c:pt idx="2">
                  <c:v>1</c:v>
                </c:pt>
                <c:pt idx="3">
                  <c:v>4</c:v>
                </c:pt>
                <c:pt idx="4">
                  <c:v>1</c:v>
                </c:pt>
                <c:pt idx="6">
                  <c:v>2</c:v>
                </c:pt>
                <c:pt idx="8">
                  <c:v>3</c:v>
                </c:pt>
                <c:pt idx="9">
                  <c:v>7</c:v>
                </c:pt>
                <c:pt idx="10">
                  <c:v>1</c:v>
                </c:pt>
                <c:pt idx="11">
                  <c:v>5</c:v>
                </c:pt>
              </c:numCache>
            </c:numRef>
          </c:val>
          <c:extLst>
            <c:ext xmlns:c16="http://schemas.microsoft.com/office/drawing/2014/chart" uri="{C3380CC4-5D6E-409C-BE32-E72D297353CC}">
              <c16:uniqueId val="{00000000-E186-424F-B1B5-EAD2EE81FED9}"/>
            </c:ext>
          </c:extLst>
        </c:ser>
        <c:dLbls>
          <c:dLblPos val="ctr"/>
          <c:showLegendKey val="0"/>
          <c:showVal val="1"/>
          <c:showCatName val="0"/>
          <c:showSerName val="0"/>
          <c:showPercent val="0"/>
          <c:showBubbleSize val="0"/>
        </c:dLbls>
        <c:gapWidth val="40"/>
        <c:overlap val="100"/>
        <c:axId val="1772498847"/>
        <c:axId val="1772515487"/>
      </c:barChart>
      <c:catAx>
        <c:axId val="17724988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515487"/>
        <c:crosses val="autoZero"/>
        <c:auto val="1"/>
        <c:lblAlgn val="ctr"/>
        <c:lblOffset val="100"/>
        <c:noMultiLvlLbl val="0"/>
      </c:catAx>
      <c:valAx>
        <c:axId val="1772515487"/>
        <c:scaling>
          <c:orientation val="minMax"/>
          <c:max val="35"/>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of fellows</a:t>
                </a:r>
              </a:p>
            </c:rich>
          </c:tx>
          <c:layout>
            <c:manualLayout>
              <c:xMode val="edge"/>
              <c:yMode val="edge"/>
              <c:x val="0.49478883904793075"/>
              <c:y val="0.8915757915197838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498847"/>
        <c:crosses val="autoZero"/>
        <c:crossBetween val="between"/>
      </c:valAx>
      <c:spPr>
        <a:noFill/>
        <a:ln>
          <a:noFill/>
        </a:ln>
        <a:effectLst/>
      </c:spPr>
    </c:plotArea>
    <c:legend>
      <c:legendPos val="b"/>
      <c:layout>
        <c:manualLayout>
          <c:xMode val="edge"/>
          <c:yMode val="edge"/>
          <c:x val="0.37004585154239583"/>
          <c:y val="0.93008022271274682"/>
          <c:w val="0.41035114876832307"/>
          <c:h val="5.789403733070545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Demographics.xlsx]Dashboard!PivotTable3</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Status by Cohort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Dashboard!$C$41:$C$42</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887-4CC0-A3EA-4887FF65B906}"/>
              </c:ext>
            </c:extLst>
          </c:dPt>
          <c:dLbls>
            <c:dLbl>
              <c:idx val="8"/>
              <c:delete val="1"/>
              <c:extLst>
                <c:ext xmlns:c15="http://schemas.microsoft.com/office/drawing/2012/chart" uri="{CE6537A1-D6FC-4f65-9D91-7224C49458BB}"/>
                <c:ext xmlns:c16="http://schemas.microsoft.com/office/drawing/2014/chart" uri="{C3380CC4-5D6E-409C-BE32-E72D297353CC}">
                  <c16:uniqueId val="{00000003-6887-4CC0-A3EA-4887FF65B90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Dashboard!$C$43:$C$54</c:f>
              <c:numCache>
                <c:formatCode>0%</c:formatCode>
                <c:ptCount val="11"/>
                <c:pt idx="0">
                  <c:v>0.86956521739130432</c:v>
                </c:pt>
                <c:pt idx="1">
                  <c:v>0.75</c:v>
                </c:pt>
                <c:pt idx="2">
                  <c:v>0.78260869565217395</c:v>
                </c:pt>
                <c:pt idx="3">
                  <c:v>0.92592592592592593</c:v>
                </c:pt>
                <c:pt idx="4">
                  <c:v>0.72</c:v>
                </c:pt>
                <c:pt idx="5">
                  <c:v>0.92</c:v>
                </c:pt>
                <c:pt idx="6">
                  <c:v>0.88888888888888884</c:v>
                </c:pt>
                <c:pt idx="7">
                  <c:v>0.65384615384615385</c:v>
                </c:pt>
                <c:pt idx="8">
                  <c:v>0.625</c:v>
                </c:pt>
                <c:pt idx="9">
                  <c:v>0.52</c:v>
                </c:pt>
                <c:pt idx="10">
                  <c:v>0</c:v>
                </c:pt>
              </c:numCache>
            </c:numRef>
          </c:val>
          <c:extLst>
            <c:ext xmlns:c16="http://schemas.microsoft.com/office/drawing/2014/chart" uri="{C3380CC4-5D6E-409C-BE32-E72D297353CC}">
              <c16:uniqueId val="{00000000-22EE-489C-932D-53C651FD8410}"/>
            </c:ext>
          </c:extLst>
        </c:ser>
        <c:ser>
          <c:idx val="1"/>
          <c:order val="1"/>
          <c:tx>
            <c:strRef>
              <c:f>Dashboard!$D$41:$D$42</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2EE-489C-932D-53C651FD8410}"/>
              </c:ext>
            </c:extLst>
          </c:dPt>
          <c:dLbls>
            <c:dLbl>
              <c:idx val="0"/>
              <c:delete val="1"/>
              <c:extLst>
                <c:ext xmlns:c15="http://schemas.microsoft.com/office/drawing/2012/chart" uri="{CE6537A1-D6FC-4f65-9D91-7224C49458BB}"/>
                <c:ext xmlns:c16="http://schemas.microsoft.com/office/drawing/2014/chart" uri="{C3380CC4-5D6E-409C-BE32-E72D297353CC}">
                  <c16:uniqueId val="{00000007-22EE-489C-932D-53C651FD841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Dashboard!$D$43:$D$54</c:f>
              <c:numCache>
                <c:formatCode>0%</c:formatCode>
                <c:ptCount val="11"/>
                <c:pt idx="0">
                  <c:v>0</c:v>
                </c:pt>
                <c:pt idx="1">
                  <c:v>0.05</c:v>
                </c:pt>
                <c:pt idx="2">
                  <c:v>0.13043478260869565</c:v>
                </c:pt>
                <c:pt idx="3">
                  <c:v>3.7037037037037035E-2</c:v>
                </c:pt>
                <c:pt idx="4">
                  <c:v>0.08</c:v>
                </c:pt>
                <c:pt idx="5">
                  <c:v>0.04</c:v>
                </c:pt>
                <c:pt idx="6">
                  <c:v>0</c:v>
                </c:pt>
                <c:pt idx="7">
                  <c:v>0.23076923076923078</c:v>
                </c:pt>
                <c:pt idx="8">
                  <c:v>0.29166666666666669</c:v>
                </c:pt>
                <c:pt idx="9">
                  <c:v>0.44</c:v>
                </c:pt>
                <c:pt idx="10">
                  <c:v>1</c:v>
                </c:pt>
              </c:numCache>
            </c:numRef>
          </c:val>
          <c:extLst>
            <c:ext xmlns:c16="http://schemas.microsoft.com/office/drawing/2014/chart" uri="{C3380CC4-5D6E-409C-BE32-E72D297353CC}">
              <c16:uniqueId val="{00000001-22EE-489C-932D-53C651FD8410}"/>
            </c:ext>
          </c:extLst>
        </c:ser>
        <c:ser>
          <c:idx val="2"/>
          <c:order val="2"/>
          <c:tx>
            <c:strRef>
              <c:f>Dashboard!$E$41:$E$42</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2EE-489C-932D-53C651FD8410}"/>
              </c:ext>
            </c:extLst>
          </c:dPt>
          <c:dPt>
            <c:idx val="9"/>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22EE-489C-932D-53C651FD84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Dashboard!$E$43:$E$54</c:f>
              <c:numCache>
                <c:formatCode>0%</c:formatCode>
                <c:ptCount val="11"/>
                <c:pt idx="0">
                  <c:v>0.13043478260869565</c:v>
                </c:pt>
                <c:pt idx="1">
                  <c:v>0.2</c:v>
                </c:pt>
                <c:pt idx="2">
                  <c:v>8.6956521739130432E-2</c:v>
                </c:pt>
                <c:pt idx="3">
                  <c:v>3.7037037037037035E-2</c:v>
                </c:pt>
                <c:pt idx="4">
                  <c:v>0.2</c:v>
                </c:pt>
                <c:pt idx="5">
                  <c:v>0.04</c:v>
                </c:pt>
                <c:pt idx="6">
                  <c:v>0.1111111111111111</c:v>
                </c:pt>
                <c:pt idx="7">
                  <c:v>0.11538461538461539</c:v>
                </c:pt>
                <c:pt idx="8">
                  <c:v>8.3333333333333329E-2</c:v>
                </c:pt>
                <c:pt idx="9">
                  <c:v>0.04</c:v>
                </c:pt>
                <c:pt idx="10">
                  <c:v>0</c:v>
                </c:pt>
              </c:numCache>
            </c:numRef>
          </c:val>
          <c:extLst>
            <c:ext xmlns:c16="http://schemas.microsoft.com/office/drawing/2014/chart" uri="{C3380CC4-5D6E-409C-BE32-E72D297353CC}">
              <c16:uniqueId val="{00000002-22EE-489C-932D-53C651FD8410}"/>
            </c:ext>
          </c:extLst>
        </c:ser>
        <c:dLbls>
          <c:dLblPos val="ctr"/>
          <c:showLegendKey val="0"/>
          <c:showVal val="1"/>
          <c:showCatName val="0"/>
          <c:showSerName val="0"/>
          <c:showPercent val="0"/>
          <c:showBubbleSize val="0"/>
        </c:dLbls>
        <c:gapWidth val="70"/>
        <c:overlap val="100"/>
        <c:axId val="544520816"/>
        <c:axId val="544526640"/>
      </c:barChart>
      <c:catAx>
        <c:axId val="5445208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544526640"/>
        <c:crosses val="autoZero"/>
        <c:auto val="1"/>
        <c:lblAlgn val="ctr"/>
        <c:lblOffset val="100"/>
        <c:noMultiLvlLbl val="0"/>
      </c:catAx>
      <c:valAx>
        <c:axId val="544526640"/>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crossAx val="544520816"/>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Graduates by gender</a:t>
            </a:r>
          </a:p>
        </c:rich>
      </c:tx>
      <c:layout>
        <c:manualLayout>
          <c:xMode val="edge"/>
          <c:yMode val="edge"/>
          <c:x val="0.30117245835823453"/>
          <c:y val="0.87025471347181704"/>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5"/>
      </c:pivotFmt>
      <c:pivotFmt>
        <c:idx val="6"/>
      </c:pivotFmt>
      <c:pivotFmt>
        <c:idx val="7"/>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9774877318096971"/>
          <c:y val="0.16088325033551834"/>
          <c:w val="0.37857815167162101"/>
          <c:h val="0.83911674966448169"/>
        </c:manualLayout>
      </c:layout>
      <c:pieChart>
        <c:varyColors val="1"/>
        <c:ser>
          <c:idx val="0"/>
          <c:order val="0"/>
          <c:tx>
            <c:strRef>
              <c:f>'Pivot Analysis'!$P$4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DBB-4A51-9A34-6AE5BB1A69F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DBB-4A51-9A34-6AE5BB1A69F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105</c:v>
                </c:pt>
                <c:pt idx="1">
                  <c:v>83</c:v>
                </c:pt>
              </c:numCache>
            </c:numRef>
          </c:val>
          <c:extLst>
            <c:ext xmlns:c16="http://schemas.microsoft.com/office/drawing/2014/chart" uri="{C3380CC4-5D6E-409C-BE32-E72D297353CC}">
              <c16:uniqueId val="{00000004-8DBB-4A51-9A34-6AE5BB1A69F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enrolled by gender</a:t>
            </a:r>
          </a:p>
        </c:rich>
      </c:tx>
      <c:layout>
        <c:manualLayout>
          <c:xMode val="edge"/>
          <c:yMode val="edge"/>
          <c:x val="0.12452641027377742"/>
          <c:y val="5.466255318599471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pivotFmt>
      <c:pivotFmt>
        <c:idx val="5"/>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6"/>
      </c:pivotFmt>
      <c:pivotFmt>
        <c:idx val="7"/>
      </c:pivotFmt>
      <c:pivotFmt>
        <c:idx val="8"/>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9"/>
      </c:pivotFmt>
      <c:pivotFmt>
        <c:idx val="10"/>
      </c:pivotFmt>
      <c:pivotFmt>
        <c:idx val="11"/>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791-4FD5-BC6B-6D1371F6752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791-4FD5-BC6B-6D1371F675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4-3791-4FD5-BC6B-6D1371F67527}"/>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Analysis!PivotTable7</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Enrolment  </a:t>
            </a:r>
          </a:p>
        </c:rich>
      </c:tx>
      <c:layout>
        <c:manualLayout>
          <c:xMode val="edge"/>
          <c:yMode val="edge"/>
          <c:x val="0.24437966220457502"/>
          <c:y val="3.210811248120706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95302395515526"/>
          <c:y val="0.25054988302871356"/>
          <c:w val="0.82584470753105699"/>
          <c:h val="0.57205321687892297"/>
        </c:manualLayout>
      </c:layout>
      <c:lineChart>
        <c:grouping val="standard"/>
        <c:varyColors val="0"/>
        <c:ser>
          <c:idx val="0"/>
          <c:order val="0"/>
          <c:tx>
            <c:strRef>
              <c:f>'Pivot Analysis'!$B$46:$B$47</c:f>
              <c:strCache>
                <c:ptCount val="1"/>
                <c:pt idx="0">
                  <c:v>Female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Analysis'!$A$48:$A$59</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Analysis'!$B$48:$B$59</c:f>
              <c:numCache>
                <c:formatCode>General</c:formatCode>
                <c:ptCount val="11"/>
                <c:pt idx="0">
                  <c:v>9</c:v>
                </c:pt>
                <c:pt idx="1">
                  <c:v>9</c:v>
                </c:pt>
                <c:pt idx="2">
                  <c:v>13</c:v>
                </c:pt>
                <c:pt idx="3">
                  <c:v>12</c:v>
                </c:pt>
                <c:pt idx="4">
                  <c:v>13</c:v>
                </c:pt>
                <c:pt idx="5">
                  <c:v>15</c:v>
                </c:pt>
                <c:pt idx="6">
                  <c:v>19</c:v>
                </c:pt>
                <c:pt idx="7">
                  <c:v>16</c:v>
                </c:pt>
                <c:pt idx="8">
                  <c:v>15</c:v>
                </c:pt>
                <c:pt idx="9">
                  <c:v>15</c:v>
                </c:pt>
                <c:pt idx="10">
                  <c:v>11</c:v>
                </c:pt>
              </c:numCache>
            </c:numRef>
          </c:val>
          <c:smooth val="0"/>
          <c:extLst>
            <c:ext xmlns:c16="http://schemas.microsoft.com/office/drawing/2014/chart" uri="{C3380CC4-5D6E-409C-BE32-E72D297353CC}">
              <c16:uniqueId val="{00000000-B270-49DF-B79D-D9F7BEFAA13B}"/>
            </c:ext>
          </c:extLst>
        </c:ser>
        <c:ser>
          <c:idx val="1"/>
          <c:order val="1"/>
          <c:tx>
            <c:strRef>
              <c:f>'Pivot Analysis'!$C$46:$C$47</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Analysis'!$A$48:$A$59</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Analysis'!$C$48:$C$59</c:f>
              <c:numCache>
                <c:formatCode>General</c:formatCode>
                <c:ptCount val="11"/>
                <c:pt idx="0">
                  <c:v>14</c:v>
                </c:pt>
                <c:pt idx="1">
                  <c:v>11</c:v>
                </c:pt>
                <c:pt idx="2">
                  <c:v>10</c:v>
                </c:pt>
                <c:pt idx="3">
                  <c:v>15</c:v>
                </c:pt>
                <c:pt idx="4">
                  <c:v>12</c:v>
                </c:pt>
                <c:pt idx="5">
                  <c:v>10</c:v>
                </c:pt>
                <c:pt idx="6">
                  <c:v>8</c:v>
                </c:pt>
                <c:pt idx="7">
                  <c:v>10</c:v>
                </c:pt>
                <c:pt idx="8">
                  <c:v>9</c:v>
                </c:pt>
                <c:pt idx="9">
                  <c:v>10</c:v>
                </c:pt>
                <c:pt idx="10">
                  <c:v>9</c:v>
                </c:pt>
              </c:numCache>
            </c:numRef>
          </c:val>
          <c:smooth val="0"/>
          <c:extLst>
            <c:ext xmlns:c16="http://schemas.microsoft.com/office/drawing/2014/chart" uri="{C3380CC4-5D6E-409C-BE32-E72D297353CC}">
              <c16:uniqueId val="{00000001-B270-49DF-B79D-D9F7BEFAA13B}"/>
            </c:ext>
          </c:extLst>
        </c:ser>
        <c:dLbls>
          <c:showLegendKey val="0"/>
          <c:showVal val="0"/>
          <c:showCatName val="0"/>
          <c:showSerName val="0"/>
          <c:showPercent val="0"/>
          <c:showBubbleSize val="0"/>
        </c:dLbls>
        <c:marker val="1"/>
        <c:smooth val="0"/>
        <c:axId val="149490128"/>
        <c:axId val="146343936"/>
      </c:lineChart>
      <c:catAx>
        <c:axId val="1494901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6343936"/>
        <c:crosses val="autoZero"/>
        <c:auto val="1"/>
        <c:lblAlgn val="ctr"/>
        <c:lblOffset val="100"/>
        <c:noMultiLvlLbl val="0"/>
      </c:catAx>
      <c:valAx>
        <c:axId val="1463439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a:t>
                </a:r>
              </a:p>
            </c:rich>
          </c:tx>
          <c:layout>
            <c:manualLayout>
              <c:xMode val="edge"/>
              <c:yMode val="edge"/>
              <c:x val="0"/>
              <c:y val="0.4841199680435793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9490128"/>
        <c:crosses val="autoZero"/>
        <c:crossBetween val="between"/>
      </c:valAx>
      <c:spPr>
        <a:noFill/>
        <a:ln>
          <a:noFill/>
        </a:ln>
        <a:effectLst/>
      </c:spPr>
    </c:plotArea>
    <c:legend>
      <c:legendPos val="t"/>
      <c:layout>
        <c:manualLayout>
          <c:xMode val="edge"/>
          <c:yMode val="edge"/>
          <c:x val="0.29634147409602501"/>
          <c:y val="0.15802542692834076"/>
          <c:w val="0.41473278542545583"/>
          <c:h val="9.03046984028531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Graduates by</a:t>
            </a:r>
            <a:r>
              <a:rPr lang="en-US" baseline="0"/>
              <a:t>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 Analysis'!$P$4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84A7-4203-866C-8DC9C71DAF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6F-4FFF-B40C-BC84B1D047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105</c:v>
                </c:pt>
                <c:pt idx="1">
                  <c:v>83</c:v>
                </c:pt>
              </c:numCache>
            </c:numRef>
          </c:val>
          <c:extLst>
            <c:ext xmlns:c16="http://schemas.microsoft.com/office/drawing/2014/chart" uri="{C3380CC4-5D6E-409C-BE32-E72D297353CC}">
              <c16:uniqueId val="{00000000-84A7-4203-866C-8DC9C71DAF3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in the program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2-09BD-44CB-AE3D-0079BE13FC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891-4218-A16A-D29BB1FF6D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0-09BD-44CB-AE3D-0079BE13FC5A}"/>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Demographics.xlsx]Sheet2!PivotTable3</c:name>
    <c:fmtId val="9"/>
  </c:pivotSource>
  <c:chart>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22222222222222"/>
          <c:y val="0.17534776902887139"/>
          <c:w val="0.8"/>
          <c:h val="0.72188247302420527"/>
        </c:manualLayout>
      </c:layout>
      <c:barChart>
        <c:barDir val="bar"/>
        <c:grouping val="clustered"/>
        <c:varyColors val="0"/>
        <c:ser>
          <c:idx val="0"/>
          <c:order val="0"/>
          <c:tx>
            <c:strRef>
              <c:f>Sheet2!$B$20:$B$21</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Sheet2!$B$22:$B$24</c:f>
              <c:numCache>
                <c:formatCode>General</c:formatCode>
                <c:ptCount val="2"/>
                <c:pt idx="0">
                  <c:v>104</c:v>
                </c:pt>
                <c:pt idx="1">
                  <c:v>83</c:v>
                </c:pt>
              </c:numCache>
            </c:numRef>
          </c:val>
          <c:extLst>
            <c:ext xmlns:c16="http://schemas.microsoft.com/office/drawing/2014/chart" uri="{C3380CC4-5D6E-409C-BE32-E72D297353CC}">
              <c16:uniqueId val="{00000000-DD7D-41C9-A465-5FE693718AFC}"/>
            </c:ext>
          </c:extLst>
        </c:ser>
        <c:ser>
          <c:idx val="1"/>
          <c:order val="1"/>
          <c:tx>
            <c:strRef>
              <c:f>Sheet2!$C$20:$C$21</c:f>
              <c:strCache>
                <c:ptCount val="1"/>
                <c:pt idx="0">
                  <c:v>In progress</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Sheet2!$C$22:$C$24</c:f>
              <c:numCache>
                <c:formatCode>General</c:formatCode>
                <c:ptCount val="2"/>
                <c:pt idx="0">
                  <c:v>20</c:v>
                </c:pt>
                <c:pt idx="1">
                  <c:v>13</c:v>
                </c:pt>
              </c:numCache>
            </c:numRef>
          </c:val>
          <c:extLst>
            <c:ext xmlns:c16="http://schemas.microsoft.com/office/drawing/2014/chart" uri="{C3380CC4-5D6E-409C-BE32-E72D297353CC}">
              <c16:uniqueId val="{00000001-DD7D-41C9-A465-5FE693718AFC}"/>
            </c:ext>
          </c:extLst>
        </c:ser>
        <c:ser>
          <c:idx val="2"/>
          <c:order val="2"/>
          <c:tx>
            <c:strRef>
              <c:f>Sheet2!$D$20:$D$21</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Sheet2!$D$22:$D$24</c:f>
              <c:numCache>
                <c:formatCode>General</c:formatCode>
                <c:ptCount val="2"/>
                <c:pt idx="0">
                  <c:v>12</c:v>
                </c:pt>
                <c:pt idx="1">
                  <c:v>13</c:v>
                </c:pt>
              </c:numCache>
            </c:numRef>
          </c:val>
          <c:extLst>
            <c:ext xmlns:c16="http://schemas.microsoft.com/office/drawing/2014/chart" uri="{C3380CC4-5D6E-409C-BE32-E72D297353CC}">
              <c16:uniqueId val="{00000002-DD7D-41C9-A465-5FE693718AFC}"/>
            </c:ext>
          </c:extLst>
        </c:ser>
        <c:dLbls>
          <c:dLblPos val="outEnd"/>
          <c:showLegendKey val="0"/>
          <c:showVal val="1"/>
          <c:showCatName val="0"/>
          <c:showSerName val="0"/>
          <c:showPercent val="0"/>
          <c:showBubbleSize val="0"/>
        </c:dLbls>
        <c:gapWidth val="150"/>
        <c:axId val="2104577744"/>
        <c:axId val="2111360128"/>
      </c:barChart>
      <c:catAx>
        <c:axId val="2104577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2111360128"/>
        <c:crosses val="autoZero"/>
        <c:auto val="1"/>
        <c:lblAlgn val="ctr"/>
        <c:lblOffset val="100"/>
        <c:noMultiLvlLbl val="0"/>
      </c:catAx>
      <c:valAx>
        <c:axId val="2111360128"/>
        <c:scaling>
          <c:orientation val="minMax"/>
        </c:scaling>
        <c:delete val="1"/>
        <c:axPos val="b"/>
        <c:numFmt formatCode="General" sourceLinked="1"/>
        <c:majorTickMark val="none"/>
        <c:minorTickMark val="none"/>
        <c:tickLblPos val="nextTo"/>
        <c:crossAx val="21045777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Demographics.xlsx]Sheet1!PivotTable2</c:name>
    <c:fmtId val="17"/>
  </c:pivotSource>
  <c:chart>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159724309270501E-2"/>
          <c:y val="0.1547064381658175"/>
          <c:w val="0.94184027569072948"/>
          <c:h val="0.68442799440489099"/>
        </c:manualLayout>
      </c:layout>
      <c:barChart>
        <c:barDir val="col"/>
        <c:grouping val="stacked"/>
        <c:varyColors val="0"/>
        <c:ser>
          <c:idx val="0"/>
          <c:order val="0"/>
          <c:tx>
            <c:strRef>
              <c:f>Sheet1!$C$4:$C$5</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Sheet1!$B$6:$B$19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Sheet1!$C$6:$C$19</c:f>
              <c:numCache>
                <c:formatCode>General</c:formatCode>
                <c:ptCount val="13"/>
                <c:pt idx="1">
                  <c:v>1</c:v>
                </c:pt>
                <c:pt idx="2">
                  <c:v>6</c:v>
                </c:pt>
                <c:pt idx="3">
                  <c:v>11</c:v>
                </c:pt>
                <c:pt idx="4">
                  <c:v>16</c:v>
                </c:pt>
                <c:pt idx="5">
                  <c:v>18</c:v>
                </c:pt>
                <c:pt idx="6">
                  <c:v>1</c:v>
                </c:pt>
                <c:pt idx="7">
                  <c:v>3</c:v>
                </c:pt>
                <c:pt idx="8">
                  <c:v>23</c:v>
                </c:pt>
                <c:pt idx="9">
                  <c:v>12</c:v>
                </c:pt>
                <c:pt idx="10">
                  <c:v>23</c:v>
                </c:pt>
                <c:pt idx="11">
                  <c:v>11</c:v>
                </c:pt>
                <c:pt idx="12">
                  <c:v>22</c:v>
                </c:pt>
              </c:numCache>
            </c:numRef>
          </c:val>
          <c:extLst>
            <c:ext xmlns:c16="http://schemas.microsoft.com/office/drawing/2014/chart" uri="{C3380CC4-5D6E-409C-BE32-E72D297353CC}">
              <c16:uniqueId val="{00000000-0CE5-4EE2-A1B5-F79285DA99BC}"/>
            </c:ext>
          </c:extLst>
        </c:ser>
        <c:ser>
          <c:idx val="1"/>
          <c:order val="1"/>
          <c:tx>
            <c:strRef>
              <c:f>Sheet1!$D$4:$D$5</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Sheet1!$B$6:$B$19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Sheet1!$D$6:$D$19</c:f>
              <c:numCache>
                <c:formatCode>General</c:formatCode>
                <c:ptCount val="13"/>
                <c:pt idx="0">
                  <c:v>2</c:v>
                </c:pt>
                <c:pt idx="1">
                  <c:v>4</c:v>
                </c:pt>
                <c:pt idx="2">
                  <c:v>3</c:v>
                </c:pt>
                <c:pt idx="3">
                  <c:v>16</c:v>
                </c:pt>
                <c:pt idx="4">
                  <c:v>5</c:v>
                </c:pt>
                <c:pt idx="5">
                  <c:v>15</c:v>
                </c:pt>
                <c:pt idx="6">
                  <c:v>1</c:v>
                </c:pt>
                <c:pt idx="7">
                  <c:v>3</c:v>
                </c:pt>
                <c:pt idx="8">
                  <c:v>16</c:v>
                </c:pt>
                <c:pt idx="9">
                  <c:v>21</c:v>
                </c:pt>
                <c:pt idx="10">
                  <c:v>7</c:v>
                </c:pt>
                <c:pt idx="11">
                  <c:v>16</c:v>
                </c:pt>
                <c:pt idx="12">
                  <c:v>9</c:v>
                </c:pt>
              </c:numCache>
            </c:numRef>
          </c:val>
          <c:extLst>
            <c:ext xmlns:c16="http://schemas.microsoft.com/office/drawing/2014/chart" uri="{C3380CC4-5D6E-409C-BE32-E72D297353CC}">
              <c16:uniqueId val="{00000000-5134-4735-916A-1B2897B66547}"/>
            </c:ext>
          </c:extLst>
        </c:ser>
        <c:dLbls>
          <c:dLblPos val="ctr"/>
          <c:showLegendKey val="0"/>
          <c:showVal val="1"/>
          <c:showCatName val="0"/>
          <c:showSerName val="0"/>
          <c:showPercent val="0"/>
          <c:showBubbleSize val="0"/>
        </c:dLbls>
        <c:gapWidth val="150"/>
        <c:overlap val="100"/>
        <c:axId val="532669488"/>
        <c:axId val="532670448"/>
      </c:barChart>
      <c:catAx>
        <c:axId val="532669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532670448"/>
        <c:crosses val="autoZero"/>
        <c:auto val="1"/>
        <c:lblAlgn val="ctr"/>
        <c:lblOffset val="100"/>
        <c:noMultiLvlLbl val="0"/>
      </c:catAx>
      <c:valAx>
        <c:axId val="532670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5326694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Demographics.xlsx]Sheet3!PivotTable7</c:name>
    <c:fmtId val="14"/>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Sheet3!$F$4:$F$5</c:f>
              <c:strCache>
                <c:ptCount val="1"/>
                <c:pt idx="0">
                  <c:v>Completed</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Sheet3!$F$6:$F$19</c:f>
              <c:numCache>
                <c:formatCode>General</c:formatCode>
                <c:ptCount val="13"/>
                <c:pt idx="0">
                  <c:v>1</c:v>
                </c:pt>
                <c:pt idx="1">
                  <c:v>4</c:v>
                </c:pt>
                <c:pt idx="2">
                  <c:v>6</c:v>
                </c:pt>
                <c:pt idx="3">
                  <c:v>19</c:v>
                </c:pt>
                <c:pt idx="4">
                  <c:v>13</c:v>
                </c:pt>
                <c:pt idx="5">
                  <c:v>28</c:v>
                </c:pt>
                <c:pt idx="7">
                  <c:v>4</c:v>
                </c:pt>
                <c:pt idx="8">
                  <c:v>32</c:v>
                </c:pt>
                <c:pt idx="9">
                  <c:v>22</c:v>
                </c:pt>
                <c:pt idx="10">
                  <c:v>17</c:v>
                </c:pt>
                <c:pt idx="11">
                  <c:v>18</c:v>
                </c:pt>
                <c:pt idx="12">
                  <c:v>24</c:v>
                </c:pt>
              </c:numCache>
            </c:numRef>
          </c:val>
          <c:extLst>
            <c:ext xmlns:c16="http://schemas.microsoft.com/office/drawing/2014/chart" uri="{C3380CC4-5D6E-409C-BE32-E72D297353CC}">
              <c16:uniqueId val="{00000000-F44D-4414-92D4-70B62CD6DB77}"/>
            </c:ext>
          </c:extLst>
        </c:ser>
        <c:ser>
          <c:idx val="1"/>
          <c:order val="1"/>
          <c:tx>
            <c:strRef>
              <c:f>Sheet3!$G$4:$G$5</c:f>
              <c:strCache>
                <c:ptCount val="1"/>
                <c:pt idx="0">
                  <c:v>In progress</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Sheet3!$G$6:$G$19</c:f>
              <c:numCache>
                <c:formatCode>General</c:formatCode>
                <c:ptCount val="13"/>
                <c:pt idx="0">
                  <c:v>1</c:v>
                </c:pt>
                <c:pt idx="2">
                  <c:v>2</c:v>
                </c:pt>
                <c:pt idx="3">
                  <c:v>4</c:v>
                </c:pt>
                <c:pt idx="4">
                  <c:v>7</c:v>
                </c:pt>
                <c:pt idx="5">
                  <c:v>5</c:v>
                </c:pt>
                <c:pt idx="6">
                  <c:v>2</c:v>
                </c:pt>
                <c:pt idx="8">
                  <c:v>7</c:v>
                </c:pt>
                <c:pt idx="9">
                  <c:v>8</c:v>
                </c:pt>
                <c:pt idx="10">
                  <c:v>6</c:v>
                </c:pt>
                <c:pt idx="11">
                  <c:v>8</c:v>
                </c:pt>
                <c:pt idx="12">
                  <c:v>2</c:v>
                </c:pt>
              </c:numCache>
            </c:numRef>
          </c:val>
          <c:extLst>
            <c:ext xmlns:c16="http://schemas.microsoft.com/office/drawing/2014/chart" uri="{C3380CC4-5D6E-409C-BE32-E72D297353CC}">
              <c16:uniqueId val="{00000001-F44D-4414-92D4-70B62CD6DB77}"/>
            </c:ext>
          </c:extLst>
        </c:ser>
        <c:ser>
          <c:idx val="2"/>
          <c:order val="2"/>
          <c:tx>
            <c:strRef>
              <c:f>Sheet3!$H$4:$H$5</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Sheet3!$H$6:$H$19</c:f>
              <c:numCache>
                <c:formatCode>General</c:formatCode>
                <c:ptCount val="13"/>
                <c:pt idx="1">
                  <c:v>1</c:v>
                </c:pt>
                <c:pt idx="2">
                  <c:v>1</c:v>
                </c:pt>
                <c:pt idx="3">
                  <c:v>4</c:v>
                </c:pt>
                <c:pt idx="4">
                  <c:v>1</c:v>
                </c:pt>
                <c:pt idx="7">
                  <c:v>2</c:v>
                </c:pt>
                <c:pt idx="9">
                  <c:v>3</c:v>
                </c:pt>
                <c:pt idx="10">
                  <c:v>7</c:v>
                </c:pt>
                <c:pt idx="11">
                  <c:v>1</c:v>
                </c:pt>
                <c:pt idx="12">
                  <c:v>5</c:v>
                </c:pt>
              </c:numCache>
            </c:numRef>
          </c:val>
          <c:extLst>
            <c:ext xmlns:c16="http://schemas.microsoft.com/office/drawing/2014/chart" uri="{C3380CC4-5D6E-409C-BE32-E72D297353CC}">
              <c16:uniqueId val="{00000005-F44D-4414-92D4-70B62CD6DB77}"/>
            </c:ext>
          </c:extLst>
        </c:ser>
        <c:dLbls>
          <c:dLblPos val="ctr"/>
          <c:showLegendKey val="0"/>
          <c:showVal val="1"/>
          <c:showCatName val="0"/>
          <c:showSerName val="0"/>
          <c:showPercent val="0"/>
          <c:showBubbleSize val="0"/>
        </c:dLbls>
        <c:gapWidth val="66"/>
        <c:overlap val="100"/>
        <c:axId val="966922432"/>
        <c:axId val="966922912"/>
      </c:barChart>
      <c:catAx>
        <c:axId val="966922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912"/>
        <c:crosses val="autoZero"/>
        <c:auto val="1"/>
        <c:lblAlgn val="ctr"/>
        <c:lblOffset val="100"/>
        <c:noMultiLvlLbl val="0"/>
      </c:catAx>
      <c:valAx>
        <c:axId val="966922912"/>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Demographics.xlsx]Sheet3!PivotTable8</c:name>
    <c:fmtId val="14"/>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Sheet3!$F$26:$F$27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Sheet3!$F$28:$F$41</c:f>
              <c:numCache>
                <c:formatCode>General</c:formatCode>
                <c:ptCount val="13"/>
                <c:pt idx="1">
                  <c:v>1</c:v>
                </c:pt>
                <c:pt idx="2">
                  <c:v>6</c:v>
                </c:pt>
                <c:pt idx="3">
                  <c:v>11</c:v>
                </c:pt>
                <c:pt idx="4">
                  <c:v>16</c:v>
                </c:pt>
                <c:pt idx="5">
                  <c:v>18</c:v>
                </c:pt>
                <c:pt idx="6">
                  <c:v>3</c:v>
                </c:pt>
                <c:pt idx="7">
                  <c:v>23</c:v>
                </c:pt>
                <c:pt idx="8">
                  <c:v>12</c:v>
                </c:pt>
                <c:pt idx="9">
                  <c:v>23</c:v>
                </c:pt>
                <c:pt idx="10">
                  <c:v>11</c:v>
                </c:pt>
                <c:pt idx="11">
                  <c:v>22</c:v>
                </c:pt>
                <c:pt idx="12">
                  <c:v>1</c:v>
                </c:pt>
              </c:numCache>
            </c:numRef>
          </c:val>
          <c:extLst>
            <c:ext xmlns:c16="http://schemas.microsoft.com/office/drawing/2014/chart" uri="{C3380CC4-5D6E-409C-BE32-E72D297353CC}">
              <c16:uniqueId val="{00000000-0D58-423D-998B-49A6C260278D}"/>
            </c:ext>
          </c:extLst>
        </c:ser>
        <c:ser>
          <c:idx val="1"/>
          <c:order val="1"/>
          <c:tx>
            <c:strRef>
              <c:f>Sheet3!$G$26:$G$27</c:f>
              <c:strCache>
                <c:ptCount val="1"/>
                <c:pt idx="0">
                  <c:v>Male</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Sheet3!$G$28:$G$41</c:f>
              <c:numCache>
                <c:formatCode>General</c:formatCode>
                <c:ptCount val="13"/>
                <c:pt idx="0">
                  <c:v>2</c:v>
                </c:pt>
                <c:pt idx="1">
                  <c:v>4</c:v>
                </c:pt>
                <c:pt idx="2">
                  <c:v>3</c:v>
                </c:pt>
                <c:pt idx="3">
                  <c:v>16</c:v>
                </c:pt>
                <c:pt idx="4">
                  <c:v>5</c:v>
                </c:pt>
                <c:pt idx="5">
                  <c:v>15</c:v>
                </c:pt>
                <c:pt idx="6">
                  <c:v>3</c:v>
                </c:pt>
                <c:pt idx="7">
                  <c:v>16</c:v>
                </c:pt>
                <c:pt idx="8">
                  <c:v>21</c:v>
                </c:pt>
                <c:pt idx="9">
                  <c:v>7</c:v>
                </c:pt>
                <c:pt idx="10">
                  <c:v>16</c:v>
                </c:pt>
                <c:pt idx="11">
                  <c:v>9</c:v>
                </c:pt>
                <c:pt idx="12">
                  <c:v>1</c:v>
                </c:pt>
              </c:numCache>
            </c:numRef>
          </c:val>
          <c:extLst>
            <c:ext xmlns:c16="http://schemas.microsoft.com/office/drawing/2014/chart" uri="{C3380CC4-5D6E-409C-BE32-E72D297353CC}">
              <c16:uniqueId val="{00000001-0D58-423D-998B-49A6C260278D}"/>
            </c:ext>
          </c:extLst>
        </c:ser>
        <c:dLbls>
          <c:dLblPos val="ctr"/>
          <c:showLegendKey val="0"/>
          <c:showVal val="1"/>
          <c:showCatName val="0"/>
          <c:showSerName val="0"/>
          <c:showPercent val="0"/>
          <c:showBubbleSize val="0"/>
        </c:dLbls>
        <c:gapWidth val="60"/>
        <c:overlap val="100"/>
        <c:axId val="312729664"/>
        <c:axId val="312731584"/>
      </c:barChart>
      <c:catAx>
        <c:axId val="312729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31584"/>
        <c:crosses val="autoZero"/>
        <c:auto val="1"/>
        <c:lblAlgn val="ctr"/>
        <c:lblOffset val="100"/>
        <c:noMultiLvlLbl val="0"/>
      </c:catAx>
      <c:valAx>
        <c:axId val="312731584"/>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29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Promotions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Sheet3!$F$48:$F$49</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Sheet3!$E$50:$E$61</c:f>
              <c:strCache>
                <c:ptCount val="11"/>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strCache>
            </c:strRef>
          </c:cat>
          <c:val>
            <c:numRef>
              <c:f>Sheet3!$F$50:$F$61</c:f>
              <c:numCache>
                <c:formatCode>General</c:formatCode>
                <c:ptCount val="11"/>
                <c:pt idx="0">
                  <c:v>1</c:v>
                </c:pt>
                <c:pt idx="1">
                  <c:v>2</c:v>
                </c:pt>
                <c:pt idx="2">
                  <c:v>2</c:v>
                </c:pt>
                <c:pt idx="3">
                  <c:v>9</c:v>
                </c:pt>
                <c:pt idx="4">
                  <c:v>10</c:v>
                </c:pt>
                <c:pt idx="5">
                  <c:v>1</c:v>
                </c:pt>
                <c:pt idx="6">
                  <c:v>5</c:v>
                </c:pt>
                <c:pt idx="7">
                  <c:v>4</c:v>
                </c:pt>
                <c:pt idx="8">
                  <c:v>5</c:v>
                </c:pt>
                <c:pt idx="9">
                  <c:v>6</c:v>
                </c:pt>
                <c:pt idx="10">
                  <c:v>6</c:v>
                </c:pt>
              </c:numCache>
            </c:numRef>
          </c:val>
          <c:extLst>
            <c:ext xmlns:c16="http://schemas.microsoft.com/office/drawing/2014/chart" uri="{C3380CC4-5D6E-409C-BE32-E72D297353CC}">
              <c16:uniqueId val="{00000000-CEE2-405A-BD69-EB2C16DB3E90}"/>
            </c:ext>
          </c:extLst>
        </c:ser>
        <c:ser>
          <c:idx val="1"/>
          <c:order val="1"/>
          <c:tx>
            <c:strRef>
              <c:f>Sheet3!$G$48:$G$49</c:f>
              <c:strCache>
                <c:ptCount val="1"/>
                <c:pt idx="0">
                  <c:v>Male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Sheet3!$E$50:$E$61</c:f>
              <c:strCache>
                <c:ptCount val="11"/>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strCache>
            </c:strRef>
          </c:cat>
          <c:val>
            <c:numRef>
              <c:f>Sheet3!$G$50:$G$61</c:f>
              <c:numCache>
                <c:formatCode>General</c:formatCode>
                <c:ptCount val="11"/>
                <c:pt idx="0">
                  <c:v>2</c:v>
                </c:pt>
                <c:pt idx="2">
                  <c:v>4</c:v>
                </c:pt>
                <c:pt idx="3">
                  <c:v>2</c:v>
                </c:pt>
                <c:pt idx="4">
                  <c:v>10</c:v>
                </c:pt>
                <c:pt idx="5">
                  <c:v>2</c:v>
                </c:pt>
                <c:pt idx="6">
                  <c:v>9</c:v>
                </c:pt>
                <c:pt idx="7">
                  <c:v>10</c:v>
                </c:pt>
                <c:pt idx="9">
                  <c:v>6</c:v>
                </c:pt>
                <c:pt idx="10">
                  <c:v>4</c:v>
                </c:pt>
              </c:numCache>
            </c:numRef>
          </c:val>
          <c:extLst>
            <c:ext xmlns:c16="http://schemas.microsoft.com/office/drawing/2014/chart" uri="{C3380CC4-5D6E-409C-BE32-E72D297353CC}">
              <c16:uniqueId val="{00000001-CEE2-405A-BD69-EB2C16DB3E90}"/>
            </c:ext>
          </c:extLst>
        </c:ser>
        <c:dLbls>
          <c:dLblPos val="ctr"/>
          <c:showLegendKey val="0"/>
          <c:showVal val="1"/>
          <c:showCatName val="0"/>
          <c:showSerName val="0"/>
          <c:showPercent val="0"/>
          <c:showBubbleSize val="0"/>
        </c:dLbls>
        <c:gapWidth val="70"/>
        <c:overlap val="100"/>
        <c:axId val="1834412080"/>
        <c:axId val="1834413520"/>
      </c:barChart>
      <c:catAx>
        <c:axId val="18344120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3520"/>
        <c:crosses val="autoZero"/>
        <c:auto val="1"/>
        <c:lblAlgn val="ctr"/>
        <c:lblOffset val="100"/>
        <c:noMultiLvlLbl val="0"/>
      </c:catAx>
      <c:valAx>
        <c:axId val="18344135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20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61203415-8C52-4167-A430-461A30030B5A}">
          <cx:dataLabels>
            <cx:visibility seriesName="1" categoryName="0" value="1"/>
            <cx:separator>, </cx:separator>
          </cx:dataLabels>
          <cx:dataId val="0"/>
          <cx:layoutPr>
            <cx:geography cultureLanguage="en-US" cultureRegion="KE" attribution="Powered by Bing">
              <cx:geoCache provider="{E9337A44-BEBE-4D9F-B70C-5C5E7DAFC167}">
                <cx:binary>zHrZjt04lu2vJPK55eRMqlDZQFM6U8yjI8IvRDgGiaIoap6+/u5Ip7PsaN/KAiqB6hMPhqXDQ3Jz
c+21Fvn3p/lvT+XLY/vT7Muq+9vT/OvPed/Xf/vll+4pf/GP3Qdvn9rQhdf+w1Pwv4TXV/v08stz
+zjZKvuFIMx+ecof2/5l/vm//w6/lr2Ek/D02NtQXQ4v7XL10g1l3/2Tdz989dNTGKr+rXkGv/Tr
z8cv1fL4808vVW/75WapX379+btv/PzTL+9/53/1+VMJw+qHZ2iLPzCGY6Eo+fmnMlTZ74+p+sAo
prFgMv7tI792efboodmfjuK3MTw+P7cvXffT7//+0ey7Af/x1HYh+TLXJLwN7Xjz21x++T6W//33
dw9gdu+efBPu96H4s1fvo336WML6fp37vx/uCNMPRChJkKDotw/+Pu70Q0wRjpliX+Ief+37S9z/
fDw/DvzXdu8i//Xx+9Cf3v3nQ38d/GNp/8JUVx+okG9/5PfQ8u9Cz+IPSFGGeax+GPp/YTw/jv0f
Dd8F/4/n76N/ff6fj/5t9lg9/4XBxx84pZRzKr6kPXqX9+QDwULwmPMv7+n3ef/nw/lx7L+2exf6
r4/fR/5295+P/PVL9ZI9ll/n/+9jDmYfmORIICa+S/jo7QUnsUCx+HHG//lIfhz1P6bwLux/PH8f
9+uz/3zcz2z20v6VeBN/eMt1yoX8PeW/xxv54S3oEquvr9nXJf8C9f/CeH4c/T8avov+H8/fR//s
/0DWX01/Ld5E+AOQFyEo/j7qFH1AgjHKIe1/+wAOfeFSX6L+5+P4cdC/tnsX86+P34f86v9Agf1k
/efHz9PL1wD8+0gTYaCNnLOYK8Dvb+gkiT9IJhTD7B2u/ytj+HHA/9HyXcj/8eJ90D/9Hwj6dRj6
/Kf/eW3t019YXSOiAE0EJUh+z+MJB1IjMSPxO3T5V8fx4+B/3/rdAnz/8n8twv/856H+5rFaH6u/
Eusj8YETJjFB8e9gD/H+ZgNQ/kEqqRiHYvvbR33ddV9g518Z0Y+X4h8t3y3DP168X4KbT3/FEvz/
RdcfejN97B83vwnVb3TXP3/72yRBOr9r+s/07hf4Pjz/+jNE/7eZfVGMbz/xHbZ/n5jvmr08dv2v
P4PuhZJNqVQCYSQZge00vby9weIDE0BR45hAyYaiUoW2z3/9OSLkAyaSgAHAqUKKv+207m2Xwzsm
PsRKxvytxEtK3n7u6wQvQrlkofojGr///6dq8BfBVn0HXXIE3ddfvvg2Py5YrJTCSBGOYgIKEuZb
Pz1egQPx9v3/Yrbjio+EaCuwJ2mGpkZzUnay1kz2wwOZmVj0GFWdPMkpWl2T0GaWuTYZ7+ozilfB
ToQfGp+2dTuHhDK2REVCy3w9Y6wY1OXU0DiLNV/7zFw5xtrxpCpQ2WwoquN2v3pR7BxnWXZEphr3
pcbVkMepFWwar8WKiPF6qSraJTIi65BmfbN0jyXGciK69CTDKp1NlF1WQ7fOKY/bRXxCnevrOIlh
1tnOFbPiXK+NWeZzGtO5DnqtmBk3U+tdfzvJWsikISyek1kta3nugy/bnasaVVwjEnF3Rexa+89d
1MlLnlUCXfJBMHUkQtPNKZ2DrFKCZz9u/Vg3YV+O7ahuhkUG3qV2VMGl8ThV5Wef9XWx71U8rSwl
vQn+UAg7xqdj6FuS0nGVcjmlkDHFmvZeUsT1XK5TdoZVMyibwPTC8sD7OFqPprnp6xeq8rgpdT+G
zj6WeXBNGq9+aoJmK45NrflSdWTv8ga7yxrnRfsp59J2Z1ZEKtJU1FN08DUt1Ksaun7Y4yGs3cvi
JA6ZnqmzDOlunGhE0hIpXGZpKfqKNknezjaf016sYd0XGSzJ64xKwVNbrTjamoADLFvjgT/Nusd1
nJ1XE6NKJAsthIAJjiaac61gsBYCYUszvH2/LbvzchgDPRvjKl7voyHuLU3m2Q6zOYylwN0nNuPO
3K8kn5uPTT+FcCGbajOVcbNbO3tDY86O3UTdx6x2/SGb4kn3Tt6zRdTPODgzJ9E43iOV1anJWP5b
4l7mzoWEiTlL8zBNq/ZNFrXaZ9kMgZjn8qLIgqR3NGNmeGiIK6djTtpec0TthNLOoqjQaqjZoFI5
jBWfk66M/U05h6rQBSvCthjX9dJEfb2FRY1GHeVoRlpGHNKYxnmpO+5gODO2LktiW4iHxlBcHGJu
27hKfDxZdOZm16KLKYpNZpJMiahNkbBWOI1rtgwndrEW7WxE5vWzYNj0ZsNnx8mZK+KwnpekduRO
GjU8uHIhm4ZFdkhCv3i6C3E5bmGHmQf4KtkV9UBr3TPSuKTJ4O80LvNWHCFsQ5wg1I79VVSvTuQ6
73NSFhoFBxu3d4FF93ZcuvHz4uN4elasi9UBCR/xfVSXkz1tljqQ1xYhF7Y4Gqw5ElNTFJscLcOg
15mC/3nednXo92vU+StGWeGSfmkMhtRrHE3WpSsSNnQt2qBRsjlhcvQuGZYoPERj3uRp4Whd6HwA
6DirDewZLIVleo0hqHpSkZrT2Dm1l9XK5TZmMtqw4BuRxLIP8SZTgSckHsomaYeoOHELKoLGrnP0
2Ky9X/c9DizXmQlVrlGdKbIhU/D3ox+mTi9t7I4j2o4XYfFRmdKiEIPmNSs7XVJe3Q/Ery8mMHGM
hV2TcbDTcyBq3GRhElc+V/er4cuV6TijBwuTxtrlJtpOpHM77yKxMWgdSTI3gJ8wkEjpVaJwkI3F
uzWM08YKCyPzUdc9zPEsuLY+sk+ZmaK7io3ZeQ+/mTrR2U250OWKV6rc1eA27hozLCcVKf1NVvjp
sqscJUdGdq8Cib7VxlZs20Rr/VCvcbgt5KSWBPWYvI4El7VuuaA6WpTU7WrltPGqxzcZXVeleTVm
r6in8l6WRJTJPLA+scssNm3vi/JoEK1MjFX8IxPTvO5Wgxud+3IuNAnEnfSjl3k6EtOc53EkN2Iy
ym0wak2pq47OL0M73vatGHMtp7G6ZxVqbgABSKsxi0y78T5yh0Ep9qzKMT6zHctSxasspRVZTsu2
M5+mPF/xSRn6aTMOZTtqRabiXDaFvIQwzwfhY/epqwecaxzUsB0VTEpXGWJtmlXZaJMZUZJUDcb1
viaivZug2GdpPRPR7OTI2FUZKQGoKPP7CsnxNBtVtEMGsxuRd+1Di6Zhi5UQ22mW9qpmtNs05Yz2
o4yOFpVbndP6Brm5OZtYPJnzpYvcvi0WnNDaT2MytXw57gWALa37vSU9mTQybbMflgod0Qnx2xbb
z6ypqyM8ZycujznW5cT7j7iuGWQ9YqeSDeduUeVNva5ruuCxTYZ2zdM5hD4ZrTnpAxEJH/r2ciiH
cByvb1SA1sQ/WNPJI0JEdDV1i0v7KoRzZFyeEhdlD7Ed213j5bhpEI9ey5WgOYmbYih1HQV2OaPQ
uEO9hFkvDKKQdPOYbSNU2JNyHV4zW5zH0h6qpjEPBpMLObnumjVNtClsy+6ayFYJtfWZLPvTFjfD
ochrG+koePRq3Oh12+bHrO1QghuWf4wiRHSfdelceXaIsxHoQtcdNXGEtEcjAAtlKCTN3JJcx+tk
buY48C1UvmdCjR0TIcOiaz/sYleE43qqtlXVFk06diWvDzVpXambGo16sP151bH5GEiO2gOgxid+
LaKd9xn/CDQoEp+a0I7Z8ywWHGtUVs2VKxHNdV02axrbqKq0KUx/V9hA6VHbh/mGq9D5dIzMUNep
zNq414oDWdv7DEjJFV7RJB/KGI+fc+VFnXZLvuxtMVTp1AuURjV+rbPBLlsAOf/ioOSfqUHclSEq
HnybAzyHZk2sRD4ZTJc1x7Qe7d70MU5HZFenZ54DvgwF0ZVEzWk5Ry7hwtZbGfe9npfZnfh6Ufew
M6JlU0SU72DwA9EhL7NtAKr5cS5HGx3K+g21B5xJkQzYDv1WtsvyNOfR4HU82tCfM2aaXdbWzROf
K7IJtl2SFU/lp9EUvkx6JMbUiDGGNY5IvC062W2KhdUbU9fnpChUtmFKmoTlIUujplwW3WLmT0xv
YTxZ0SdhWk+4mZps6+uqOlkMn3VcLdUukDHUiYgk3kZ4GjfGRRHRwJzLRrMO8FSLKZu280qGTTfS
6YQa1Sa1nWum28xNz3HhquvK2epBOe7ul2hk97PJ+6s55gHrTK7NdkSLulNt1+/H0VXbeQjPq5do
3xRtmWYFUqc1rvxpEFO3lWotn/1E6G5wDO1zNwndxEMLQEn9eTuiPOWiGNIu6+zVOLEq6fIIb83k
/S3haj3ihOO7XNa3pUUlUGSFdqFYxxfCmzqZS/kSIBt2Y1x2SczjSNe5zPToxiugCR0UU8t80jQx
T0TXqAtSmfxQrDI7bWMJKavmDGotMqcudC+25EWUQP7HKWesuWphNelR1wmfdsPg7xj1URoqVO7G
UOafJ2CS+3xRsOE6gt1tx6tyxzpfnYVpYJ+mUJU3XeHZrEGJzKWO5kju+rkGeiqrJT9nUzvoEhcu
aCN77pKqdzxxoPkq4GbzOCW8IK+V5cOhXIFf6G5GcjNJT9rEWYkzzV0Pxd9N5bAh9SQOtVuBNFRt
BZwhIuzQUt8Wm8or3Okma010pNRa1ImZ1bDrekNufZG7GJKz7tOgssHo2RB2H5GWv3KxlJ9JM0yn
Nu6BLa6s/bSQiqSr70xI2gKJQvddVT9SovwRrjqrxWqGOVlWhjYZNXXaRG0zXvpS5nk6iTUDStdd
lGRiZ6Of2x1GLt740vdXYDTwsx5hyO2uWrjOyjBWmhk76YEMzarLobJHgqyo1SVqIRNpKyuZzn0x
uNOmIEMy1L5L8DxJl7TRGGmVe8dTRsoyNTJfTxiXEp0GyO0yrRbSwpQWTKhGDQUlCBk7ncWDdDfz
OiGTRktu6uOZF3KfN4peNRFa9k1wrDgaWytN2nPW3U41AukxFTNOlo4tPBkkzonucofnu6FbTltS
BaNx5MociDbK90te0Q1QGH5BzRjtmoyJJ04mRHXpwnChAIYPbHHFyezX7LPsvOoOGcqI3LgQ2s3E
+JJrtwgALWcDSWxczE6HomzXYx64bTTt7LiN5eAeokIBCSxFe5PNHWzFALxR53By8spU7zfCmOIQ
AcrdZQO3n8cC203oi/EeLgVU5wMDfMKibTShwgNU9Xl0PqxDdj71IzJJTUL50dCi1SMUmCVpmyU/
Yy4eNnkh+abgeVBAHig6s9TJsziw6REDpdwsjWBPYwg2JFXBkdFlYdrzEkDx0JqGnSgmqptKxdWD
VBnQ6Zr1Pui57uuruo7RtqnK8nhBPfokXNZtqsKIA+rbqNZQfswzq/smxd5M14q20+VaDbHVy9JN
zS7khUoR7/HOCfsUozn76MZQJEtE89MenIigW2+KdGlod4VZte5H2w4FiHtZnDRWqaO+C9Oujham
J1Txo0aodUk5Ync5xubQ9uNyvZioeBF9USZLTIfjJkAqDqg3TzwTne55l58JP7srDKAIhccOk45B
LV3mJC4hwebuMcR1fGkNMlsyx91GYHUAl204KYXPjqqYO6wVTD+pqrK5VsybT33f+FNStyC4p8Ge
5N5CHY9yt5xxyOKI8H1pKgMAYmkxJ9Zz+okb449F1NUnBc3wpqHhuluBtOgZ47CNaWHFFvB7Ubop
FrubSmOPcDaUCR4sb4HRtuVHtnYTTbIVCrSsypBKD5oQ8Nvjyzgj3V3VyE4kIiwTEPghcyzBJluh
xSTiyywToYZCW69S0yoHcQ3uCZBquBSiZ4XEvgfWVOmegPueynYeH5s2sPth7qbbGq+eJ2zmnGyy
BquPuFrZCOk0x4d+4HV8vKyNLT6vAS577IsGOP4Ue0cPjLlm3iLQeN0OqPJz2Y0yNaibLsaK8UmP
jXpFqhgfOlui7nhe1VCcB8zBT1JA9JHuy6XURes+d7yd55tidLBxZ2Ir7Zopu4vNIvbdzLprMD7M
rrGziJKJZIgfKG+cTFCbLftpbjnTyHMbJR7R2KckW8RGFUtbHUWchUpPTTydVEOFis0KDpzbtSul
29h0KrWh4c8iQ83OuFBMmzIHNp5IYFPJJE2UuqhEL2JdwAQJiGzmWPop6fDo3Bbk6TptIMcxO9Ri
Gvt0VmQ5AWOnr3WUNf4mQLksk4qPUaYXuAGkR1Q3t3PLrNJVX4HrFWdBS2/909BjftTlY68HKa6t
Gca0HaboCXU+B91LwQpY6XydF5adAEGlKfhTMpk9QWdRYYtLXK7VjkyUatVW8nSI2Hwt+8qdwUxB
iEXePQiA+i6ts6VN2s57pxmm7mxRUb7x7VpvoK4WmVYqzjYrX5bTpm+C1DHYjCYJhbVbHtriSgST
J7aryniTL4ygBCRXeSEi67pkNoGjUywNOIMO+4UCGZipPBrWfEVXbRmP4Ls1/VIeg9uRqdRZkheJ
nQc+aCAQEb1u6y5kF5GpB9BtkFmTt5q4nIkX5teh+jxkvuBbx9umL9NetbXVrWjW8NEqgI/94Fxe
DFoZN5v7ng+qRZCFwkQ74sd8iNMadHu2Kwvp+EUHYpwdjCxcnxTjBEKmj6fYHOdkXNaNQhZ6zXsu
T/hcq9ep6Iv406w6w0uNegCnTeioaE9G4+UFKAdW3Lp4Er1mS2G7AwuqUNt8CEadGtC15pIbasK2
BNUwHdYJoHK79g56tZnnzxVo5SZdVVHogKEya0srX4wJlqBsZ10XLIvThRODN0ZKeD9ScKEuc1/U
5b7AYzRsoO9+K+Qa4002jP0xm/LebicPZeaqmeS4bq0j3uwQ7CZ+OnaqX49b5xa2587QfA/+kJfH
ZWB42NF5BUdSr8OKzVWkOHTeRShSqYKJZjtwCpfxkMWd7y+WqPeLpsrly66A0+po63JU+X3fkSi6
KGwd+90K/IVqsXQk7GM2C3NSorkCkgwyCt2Cly4AdqtioEC3CjZpJ0ElXsTrDP2u/QpG7X91clEN
mqXRcLFtOYmmtQJ2zB7jHNdHHTLxmix5nK2pMl04kdjMa+LzcVFbQUBbJdGEkdAZ9+Kim/10YgYB
FrMh4P01sD1BnZT7lZmdmKIWCFIvSu261e8oi0nSuxh4h/fis+36bDO2yNyCjeE1Qa08DOAeHrwj
+Fgsa3swg3GpIaDi3cijTU7aJ9ETm6hhuM9CPOjWkuYU/Fd5w71qz8cS6IUejRwnXYJ0O5/76rkx
8+2sfA99qft28bMu1vjI1t0R6XujR+HAuY/HsAHWVeoxr2LdIEf06kiR5D04WnmZ37UrMI6xqKUu
mqhLpj5qtz1b/abJs3yXz120l2MLUpgBBav6WDs37ToqxaZXjU9qvk5b49GicdwPGzDG8QXvGpOM
JKN+Y8c6NwfejU2mLUEOTBUA8IWxeKMqbB87mqstnwFlnevwEicyHyk6Xdu12OelPI7GLtsXNPgN
i/Jl25DyqlP80YpSVtoDxF9myuDdiDJ3EBPrDvlSk5veifp1USI/60CUtRqAsLwoVwW1q+GAX3UY
TvEwNA8M4T5BHSkPwPFRoWvo7tPEEOgmXtHUw546zmwzv6oqDrriHWxsYd24MzUWn/NiPBnXufxY
jn12N9aRSEFtyCdqCvkZeQuWJQT2XnbAO8Yut9fLklmNZzyeYVwumxaOiBLwy6qNpyNYTeMYJyrK
2i0Kim1Rnd+JEC/FrscNAhBrJmBOJM6uokHU+07YF+YqcbDNck7BUNRulLe4yusUuwigurEIjNBx
1PFsXtk4FQece/U5cFUkHszxhvjnpaYCPGZWp+vK7wZBC40lw2k+AVuP+sYcj7KtL6SfH4HSR0lV
jmB5wMbTgbvswqpFpQKDHZtKOVwCB/vsYdPq2sRQfebiooTjGw0kZdriNa/u1+DaalMy3G9qWzfX
rrdTpW0xl1drWC7xsBoQbQParNFUH/yQRSkrq1kHg3C6lBYnFXXXRe4jbZq4bVMDW3bn8q5+HB26
Wnt6tfTL7eLcXlQYTjv6cB/JNhwXXuwtRtm+cZBXBZ0eKjyvp3ZYjsw8rhtBmdEsr9nO4Ko/Huc2
nPpKzUeYg90zAa89NCQC3VPns8aW4128VtmZnfpt1ij80sQ90DmpyJsFrFotGjEcJG2fbAvHVw2Y
XEeykU2i5rAPJZyTkD4ut6gBvlWweAeykaWdy5Z0FNmUkE7cA4aOD0M9HbFyNAfr2jGhQyHGzdAw
CacDRbfv43C0lCRKeV6X4C56WoEJi/mU9GSk50pKx9Kc9tyDgmLVESi3Kk8x7JdpVxphj6kx4owK
SNt6tfM+pn5J17G8q1EBNbU1+BaV2MNZ3+JTOF6qjmTugaX4luuGV7dtJu6zFjLT2X5OS1oBfEt8
58nKElisN8VWzJ225QJumO2U3YCCvcMlfgoib1LnBUg0JvwOuIDfjLbiJ6waoufYzJHGJNiknmRI
1jzc1g6WdB7guCvB4OPppuzIkRgLBR5Lk92trgTuNw/d1koKJ3muaBKbC/8wwvnhpo2WOc1Gr5K6
gMM2EI4Fv6RdN+16+wbkNKvfCsGSPYMQBa5BSqxnB9gIOFhDHoesPprA+9VGVSeDM81H3NY4kRkY
14WZYVOqptpLbDOoETKaNyjjYj9kww7UjAVZ3PcshQPCZdpUkz0ZvBiOwBwEDM+HZK7K7nIpCn4M
a1i9sLUwYDBUIFKQzW/ZMHQnU1G6mzwA2dBROVcwtcLD+QKYw69RD3Q6dEO4JQuy6cCcAtMEjo5S
X+ZTsiI6wHxxNLHTtoaUPUjGP83gIR+iuA4sAaOz6zezlIWO82oFYjiQawGHh6nH8+ecRPGaDlFr
io0ZJ0vTwUWo1qRiIuwmSejRXLT9nQEn9TgsUCytyutLON2uEhdZCRQdrLQE2SnWNLfRIxgYQKIj
twPJg08J7cvb1RTLlq4VJG1jn9XCsxRMqUtcxZd95BTAkZlFwla3pkWzZilmCIxsx2LNirwfdTu5
CjhIQ1JUqydb9JH2cBxhNp0VTQZsqXW1blhZ0ITUda/bJQNDWPA84XCSBqzWk/MRzl7BAGLddrQD
uEIzHXUfhIBT5raetstKAIOKkozbelmWbY5KtK+YgpO8GJcvw1odFXIuwXlHy7HtcHQOeC12ywKl
GchqlLbKoBvBaK/lMo2n31ww+MGRPdwL+O68nhPJYsqEZAzB7ScJ15++Pa9vfDZFtFqEdmTcg0Lb
umXAcMC7SP3PO4JLBt90pLCiCG4FYIzhlmfMiISrnt92ZCY+OWl8kbS0Ys2RF5bMxwtfMUr/eUdw
UeXbjmAaAlOJGacYcSnE2/tvbiAYtUxF7Su7oXCaKjdhlH2h4XTFPIwBuGMaQ1BXoGlxfoMzwccv
dw+/3Nj4QUDxW8T+cQNCvfUP97cpoUTCzUoq3gLxTf9To2ITRGw3/4+aM1uOG0ez8Kv0C7ACJAgu
N3NB5qKUlLI225JvEJYskSABEAQXEHz6OemqrrZltz11OdERFS1vJLH+y3eO0EEsC44ybFwwAXAh
rlOqd1mQ5uYB/EQzH8kkw2uyGlQa4p7xDRrqQX1Z5Ybkx3CcBlZ+HZu/SJe/3u5PYuO5M96Kqv5L
0PH3j/9z3yEtVF8lCf/5xZMe5D8/Hf8tJPnln9q/dCc2aHj7h05v8/e/hZf56+1OtMt3P/wA3vyb
PHmD1vypS/kvv/l/425CQr5ZRD9wN/sJZ+PftNsJZPn6F/4kboL0j4RiWvMEawpTm53QwT+RmyAE
vZYmSPkpCDYwNKBh/qJuwuiPBPMfAatBW4tgm/0N3aR/hMBqv2JYSG3xO/QfMTdviBtsX7A7CZQB
Id4N9Ppph3+z3ppxqSaq6mNgnf2MnoeucI5m80szYl1tiFDxNQuRFm3Q4efoIqBF1l0I3TRPDOmY
P7Tj4PQ/2oPs6zuFWPrRiTvCHnyz2ZXSPYkWeVy9N3dKBuzROC/zTRLz9lOeV+59DrDigbEpDP9c
4v91/53+6f9sv78enUMZhAMHWokTCPXtcEgXBXxOm6M2TbCrckQFTnFRBJEg16MP66dvFspPtvvP
HgeyKiVJFJ22O2jdbx9H1QK0RjbHDHdEWtS1Vc9NL/QnnnXo1aUq/fLr5705r7+O7LfPO62Gb2ab
NkFiJzwvjNZ6m7XEHJJ+IPuswY+/ftLpnHo7kPimlGUkjk6H6fdPqoU1nV/bYyD1eGyCFhW/2s9/
KkP+62x9f1j/OVsRmLUsT6OMpW8fEgxNjixZHNHx7vYeJe1X2wt76ZtBHiI+9k9Tn7iNlUn0m687
cWg/fF2GvcvwVJZlb8ZxaFeidVUfq4hmtDQ6pjvauuo2W1l2q5dpvlhQTCpVi3Yzb7r+n12Hf314
jsswZDHDPnmzQ3I0IVtG8Py2I1tjhdtXrrf/fC+EMXjnCHRXzLK3V2HLsrEZu/ooMsGeJ+IDdHDW
5mZBDetUfh6vf71iwtNifzOopxACxRQ8LsKd//2SiRb0ICNWHRskQBd2McFDJyJx3RHKb7IoWB5z
j0KuP+WJZGrJqdsYSxRZnfa7X7/KT7YJtuPpf1jC9IfpnfWMU5NXxxEXbDkaGW8Aguliyrv5N2P8
kyeBL0uznFCSM5w533/zZINWK55eztFYPdBFNAebr2AswB2d/fqbvm6GN8NL8xzMZQgVGIpCb4ZX
9TjJ0oZeCiLCe7BVw6fUtNmTydt1OndplXxIeY124YRO2mcOxg2tvca4P2Hb/7plf7JzYtw3+NIM
mB0Cne8/eGGCaZOEl5GZUFtnqJqVpp7iI5gts1VkXY8+rNSH1Ut1UDIeLn49Cj85cGOC4xZIK9RY
JD7NxzcHoFrRrpopvewqQFaRz8cdenUpsCxvd8i+q8OvH/ezQY9DhHF5mINrxTX7/fOmPK5x8UaX
cZj0WaFsy4AspGiPIT1Jpwc30+XS1tn0UQRZeBZwTT/aZpyKX7/Gzwb927d4s8pw0PN0MtGlXUYg
BygEXeUNp2XQRMkNYQO50Y2f9x6tqP0I6O83K+8nV0EcZoQlFIsuyaI3V0Gi21o40EsjmpznLVo8
Z+FcReI33/iTnYRqPpjOPE1xocZvrtLRWU6MCS8DTsYtB0S8H2tF0ArR4/mvR/MksXl7UEFhg0Zo
hAiNIRz7flKRe88Bm8PLXK9NUs61T22Bnve4C+iM5hOvK3v0aDMdROSjjY6H9hKoQU8KrVh/nwIO
vWJxT68W6Zq6iJjN/G8G47SX3+z1GIkEJM5pRpE6vVl2mQZWEbPlMjTWXzo7xFvktPI6Eg6pYVUv
t2tqK4B+qfndgj/9y98/GWXqmCaU4GJMw6/5zTcbLK/HYO6D5CLwon3HpWg2lYinbTInw54w6co6
RT8VuzAoGy38Dd5BHXQSdbs0sZoXhmTuN1HCTzYhkPIQ80RjoO/R25OPLpPrsoxdzLaTO+7b6Vgp
kd8JZaJNktbVrUUB8SwP/bwBuBPuxMTmD79ZMz9ebiGSWGgoEM8iu3ubKTd1DyxRo6ZMxXDswjW9
jCrOr9hgkaKzVN8GMQqAS9NE50sMrE1pqq+TzvW/uXB+sni/jgQ08RgMEPdvdmMzocAQTvEFV0Pz
hSfMbCq2HEIUczfT7KUpUcsf9xU4zDOKyu+rQWfkIbb5VIY1XQ81SZJCz7G9ypyPf7ezfrJ6IlxQ
p0wJagL2dmeFIlIYQAqKWVRBmU8120zex4doWqZjrz6DLpVbBFl6Ey8z33qcuCU4lu6Cd2PdFx2d
T+YCfzsIXP+5cr8TJZwupDcLOiIUGC4uTRQE0jfjVcUj4DFPLugkAMzQVJnrVQx2Y0bEHpUx8tbn
6MiiVva5jpYO/ckuP/AZFeXaVjX9TWTys7WM12HIDDGNiD+RGH57gRk3NAKFgIvKt9XepjwJC7ug
RDAtdtyu3WjuoXjobpcZDHZs9FVAcdf8ekh+PFygA2Isg5T8dALGbwKJCSxMOrjogsxjuhNCAu4L
J3RXxp62j5NP7MGFw2OLmtFvLpI3xZFT2Isn45nQnITklK9+//FAfCci0/Ci0UN/Fgej2M8A4Hcp
k+RG2jz8FC6ZfclVjQO5JYIfllwe0iaLiwjDs1EqH39ztvw4FuA9MA4QdlOErW+PFqmDhaNddCG6
bv1MwO0dIvTiuwKwSjyUdEzA76QI8c4SbqfNr+fhx3uVhQiWT7UiBBe4+b4fjaB2cUvz5iILTXM7
OrQ3tYzap18/JPzpUyCCQOktw7i/jZiYGE3Ur/XFmvruCmVWcDvAlcsZuBy+L413Esth34AY2aCr
HReKGVr6tKaoyk90fexG6G4KnfXV9tdv9pOhx1UDvRkCZ1z6+ZvFILkB64QXw+hEZ0sXqisV52LH
l6gqM50C1O24LrFpf3OUn4b1+wMhOWmTEGyglIs75c2wtyMELloBrkvaTII8zuyIXsGs9RbNdCM2
0kHAUUSuWn6X9X1N694+OjtFOIjhccG+/WTIdLJ4XeoLm7LukvYnGNiJEeBg+GHo2rkck7DfqnW5
qeY+uXDOsh0L/LALkE6AY7btte2VKCXj410a9+9ykDQ3a8jsUfXzXPZz9WzJdD+5hp77BoV3bfq8
tHYItgl+/E2s8GMsnpJT8Tg5RQun8vH36ze1QuJMBZTdn/aHtOj6rTWne8v6vNvSaK1ufr1iflzK
pwdmWDJIQABpv5k5LJdTeyg5X1IgJNWU9bu27fVvLtiffBV2JYng9ABslOZvHkJEY9agYecqCPk1
RCCKF72u0Kc5dV0Lt9bB3a+/6sdoFL2OMKcJNujpPD79/jcRl26dRdRhzyFEEZscXDoYoTDZBUxH
v/k0hCpv1j5qVAh5US7EvOED6Zs9BxhvWhqZbKO1jcddX7GoK4eK6I9EJ16XmZiZKRKu1o8RetTA
a7Doom3q6KwPycCTY+RChLwsGOgZce0anQ1gMwEQLX09bafEN+9CNwi1aXSW7GWK7vFBDb77AgmY
egkWMvR3Po7aFc1lw0059JJ+AJzWXs50zJ+HHiT5BlCm+RwucTqCJ0ugmIizmrktVBny2ZopVWgR
1+hxoRPQXBlMF2hSFMLzXQT5C3DSRbFtHq9BVXaDlM9jFa2XKuzdsNGADEG+dMA5cOFCSVk4I9vr
lKxZWySGTs/Y/Pa1l+ty0XYp2t+ic60toEWQr4PRy4iWqE9eurRpbpGhktdBL9ENxFqyKmpjU1dW
aII86fGkagvadTVFivLV56ZLohm9UMI/xSr0aEoDi6QbjpbhhW7jFmoHOWRFmsbBPYoAUb3nUhpT
NEIPy8XaxJ0rbRyFAuwy4BLog4B5LAFvMHidFMVopu7QTBB0RQAxXiySn/cjhCW8qJcEaElvoLXY
AvsDTYnOQZPsoLr6GE2Tnjd5OLp+19TAG6Dc4vUKhLTJ58KPTSpKSE0E9D4TZ6+0JvacQC73YHU7
ug3FRQloVGn8lW5Y8xjNOg8aOBwrY4sgo+6iC+IVnUVUeweA9HJeSzSk+00aJGZC4qRrV9Ta50Cy
IQcCAkQzdzYMiqpi7Osa+DYVqisZmiPvlJ1BgEN/ItD9DUR0HXMV1HsLsgrNaTuvReh9X5VJJJKs
aI3F+/RkkNWWJxXrSmjxzLJjHFjMRtBkaIppqPW+Rp/wGeS2iEFojlhbAxULsAep5w/YDAHwRsI8
OpwMBP2W2tgf6EDVI8KqyABn6fnTxOrTxOgqmAolPKRAUWo/4GhclrLyC71XOqwf6gFqj207LPRL
onHbFqzuYzBraCRt+NiJaaNWv3iMJIGUk0+atVijnt05EgePWU3x+Amiy6Y0CXSCMuslO/WIOQHs
O/ftWTXbXJyLOu+g5WkbdGWDYVrXgo9pkBYkbf2zScTQFz0cxqAyqLpwL1wrAeGnK1rz0lYi31Td
aiBiCWrNigFLaLqIIQwR+6pJEaDnUdfrvesWNMq9ZU6W3CqES8rlDXAeyJZlKZWapk3vRw7M0kD/
BxlTOz8lzZySgsRp/SldGdqZoaeS7HJoUy5jR9Y91GQEbDQbocAB/pkV0D3JdwYhIXjAToWAq7I6
vqQyd/3GaVb1h7Bj9GyBQBdMPiMi264+APwMisRedMDr+7LDJM9bkRH+FCdVY9AWJFm7qezQsQ2Q
vGA8izozPvIsa8Z36Vi5W7ZEkSx7qHBGNJ7bBjIhmvEP2rTClX3b9XExOvSLNzIWOG64m/p2Y3vI
djaghJasECYjYP3EPLWItUhHwe8kqdriwsyfzYnT3MqVZ+k2N6nKoAE0AaimvnMefeIQIf/a4OSJ
ucmeKvTYEQihNP68pm10rkif3dMG4DaIKQb4sGvbQO1DvkZ2a/tkHsq2BX4O7tcMd0kiUruRFmWC
YgyzhqJYpnFOyx4sR5FCe2ELIaLpPRrXEDSE0ECA7mkbxCVTqP3VqoL1Pc1AUZfVHKmzqunWDFmd
C14h1GC+dHEiwiJhS3ADlgHpVeIRaJeNx/GLlvIwHyGdBKbSm667SegAoCFdcveRhLN7hNI1OmKk
WFQkdda8xwTMtxVPyV0kZEDLTOnZl6rSpNt2qoubbZY0eV9wugx5seRhrXdRJdK7HDltWqwg3yDr
ok10mVC2PuYTArACpAyfCjrnQFFaBuESKAVDqk0nXJ8U85ytauNj3Cylc5x+YRl0pLQB6V56fKE5
Y8Fa30UxNR8HsUZPM+mW5yVVU7JN6kC9TyeOg6ix+Ycgid0VKMSMFpXSEFLqgUCbCaxyFdBIziMv
pe+Z2YFaIjekZgYSa5ljZvJ0YUlpTZxjNqohBFOCHXvdZQDxinGU7kwA8P4YxXP4goIsv5Zopvki
IUty23EcaGW/rim6a4i0L2WDmdvEJ43kHsG9yYrZrbgrk4xxAA2E9K+OIEY8w9k7d4WLwqnZmkwm
00aMQwteB4uy25jJtt35wJh7yN2QMAA2cyoPBPWgh77J23mDfTWNB8+gObiAfDC49wF0BEE/0Xov
HUgZoIZ5kwP30PJ9G84g4OqeJ+8IFFKynJSpVNEsZAzLRKXZVKoMNGoRTz68ROiCsn0TLMaWzgc4
uxmrgQ2N0FoCKl5c97KgcaNL1uHePelX7FSmFrTiwSytPl8bhBMhDrx3wqG18sKSeToLceNMhSZE
T+fLSKO2rAXt+jKG3PKdjTsB6JZWONJpa+inGDxzv0FItIJY0xR6wxb41GNrE3Fw0aDnoqdU63KZ
w+BWS+i6Cx9FLfSfevTlUi/5tMtknGaFjUPLQZ6p6RY599pAA0NlUJqJqechmRe3i1M7D0fnmaeH
SubJmQagBMXMySYIB5pkz/XKq6txTcyzExZc5qyn9iZWafDUwQthRkFFxxA9BcbaYpxy1IDCWEID
6+u+x4GTN3c0GZcrhVMePS1E7bgUILGsQWlVQwCVliTnBDnJes55CiGv6qDuhna0zqcDd0b3BcSH
ECQ4xoP4GOL8QWTokVZcw7xxJiUNZNdWBcl57TYLVtRcDo2WdNuaETrICDwENqxsoAOqJ1TPtzV0
nR8AeiOymHthUEpDU2oLpb99GPqw4ZsqTatmZ9Ok/iiITb4kHC6XpZ4R/EA4L6Iv8ZS6G1CKNiug
Eoe4KmY2uQHjGuIEVBWwHTCtJINWASNY8gzRNCwjHK5zaEAMoO20ChEWZZQ91IGoL32VZHfrWkER
gsLrPQ3rmB0CbXLcoljwKVSb3IhtNi4zK6t6NhcjaazYAOmgH6EA8i/MutFsRmDT98tQL/d5VlGw
5VGG82+NAN8WKTH8XY3ujdvlahr5bc9sBRaZsfEUZzHel47CbKCohsxAH5E2ebg7hdfHALEC5HON
Pt09UHPepM7Xn1TQj0DK1/gIP45ha0I51ntE9DhTnBuypogpia6C3IHMBvHYkrLFr3yKoExaNvVC
sgVMnWJHBs7zfmVE9YeGxIM5651XN5J16R6HjND7xpt43VY8QSGAR3UMqVcX8xdeE3VroBbbmlj3
E/SuWes2xK24JymOT+gYRKDAXzUekrAmSE2+W9UY1LtYujDcguhtVwS6U/4aDr3JgPcPqt2obsb0
+VyN4TFv46jamTyuklJnYwyiAcRUW3jI2O/Ak8r3YCr5sGtPtHc5B8P4ONcNPBbiIe3VRcYrv5Z2
FFAxozjKvjS+a+A9uiiBwjHmBPxpNjwh3M1JmQ+u0rvRjyj8zIZiTqTPummTj3H60AUCRYEgWdU9
6RVDmDYjYt+yGeXoLYix6qMRLjyifbyC4V/aDzEcLc4zOdXQa0bO3+bKZnPZzcO0T5Y2dXBWWHuE
P372e8BQip/RebgHtJ/vaWBVWIoWwdae2ijYaoRe9LhgcG6mFGKMMyNYdon7Nq6RoZAUITZIvAmx
UAOhXl2gudHdmtXO9zquAKUjnV6HTeba8UnF3fzopfa38E2oIa3Lx0afsNlOb/Jej8kZjleO0M9D
7Veujewv0IbhQZGj3IzZ98aGOLfj5YuVI5ZDHQ/Lca3wMVszDPMjreYqKJqwir4svoK9i1uo2Zne
cwwwHfld4FknywoS7it0pOVrujbEbXLoFR+6iM31NhBhE5VV2EGxBbh3cZAT+8Wd2bTNQqRX/VAX
XW9zW2ambyGckkuPYmK+jICRDbQvZTAx0Hc1bB8ugWtNWFEzZ+0Omqq1KlbJwaP2TfWCklY6l7h7
k3Ejx2B5SGwzxfsUesJXGc7RgVHPUfnCefR4akpc1dAFiANmwW1xvusK5H20fMgttvYgB/Uuq+RU
lXaNawh1s0De8QoZ8FnaZ0u9ofmcHNeW5FmJ2G9w5dz7GEnJVD3VdiBVGcO8ItnkNYCOAgYCDALZ
UE5l5iBbKJJIBddTFK8jlKHIajZIctzr2tpg2lkgmrIEEOIWVCry9FHjV47e9cPtMAMwkxxDU+io
VXEBqUr+MEw4JHZmGNOwmEHPQiKfgIou12oKHsArecgOezS8d44S9dqmOrjvmwzSnXVKocb0sIbF
v8SkOAWhYdZCyVtBqEapXGWZNojVtgrKtnkXKKbPGTSS9c6yCRGz6oQfkCOlkAQkNcSekI/WbAZe
yiCNSrplzcsRQvZPcWT1sEXtxbS4VoLuXWWrHCrWPoPEtCHWXK0444NimQRyym4J/ONoaU9LOS5Z
t3Ndk91DAmntDgLP6v3Xgs0/wuj+b4zcO/Oi70b78jIeP5v/B6BcjIrb382VHzi5zYvqni2Ox+d/
3b6Y6Uni/3Sv/xrrl3+VsGbu/m0ZdiLoTv/SX5ZV4R8wFUpQ7IzCCJxEggbNX5ZVcKY6oXDgJtDM
z9Bj/5ufY3+g8QkBeAI+JwlhQoni8b9Nq2BRjIo9qLsEVlPhqZfyzwC6r02p/1RlsxD9CFQxc1Tg
Q+iWkX59X4A7WW0EwYIiBDxDHN/kaM2gDAD7AtO9dmSYUJ3wRmp0pxR0+T53Id8QG0WPBopMWORA
o18VSubNV+Oelm+4TerDDOYdaz2H89MGBbVV7HEMp9cxFCGfk2mq7mqI/QnyUQHLEYfsCVeklfDh
QEYfImWkhhwYQx4Pnu90JjRh3SXl2oFR2FQJUPAY1gKIBfMJRiGTX6KPQawtLVAPku+HtOqqbQdL
rLjE5RTbks7LGux8sNr6MEFLCB1gjWpqWSVr8lzXfHnEoI/ZRdcmLfaV7uQXjiN33EH7Wx8nGGVU
MDxK5MmuAsXKjjaobSHzxpa3mev8VvsBMlZne/5eUKGfwQit09nMMqhUPcx9woIMIyT2ncNtEsQg
Yks3BPrTFK8+2SxDGO3JGI0r3B2M3oF0QHKas9HdBe1iPBKhPEUcmrr+IwzArAFe2qAjHw6E4b8j
xXEMCarzMP0Avrzv1EpwKEJRMxU9zJoenI5SJA/w7oL3yirkpyxGTQGuLxbPSeUcv3rSru9U5IGE
mzaubhcZrPHZKHLzmsLYCrX6VszLoUd5WIP0gE8Fbu++0gDlpwyqvDiGuUgzova2E0MAhY6OmukO
gQmgd5IE5N40Lfsk0hluNpAEZh9w2w3zPuoa+qHjw/DcwphkRKFmIRerlc0LtRVqUHSBqrexfB3Q
pkuim7qL4y/pNMO6R4iKoAyYA2YvLICGcTMZ6qFBnSGkLFDdgyFMOIdhclOPvB8QFWn41RyUy5hp
YUqA3sOxhc49LGJVIYNUXU+y7cwzsksUMXQ/KxZ86sfFX5EGwj++D42u9VliIfIsJB+bc0urPCnE
TDwZj1kVQA6MolOFCFFOHKqwCFUpBNvIW8BCa0i1bmDj0iNGgfrIkssevWrdwm5IMX5lx6jn25nE
+G+W91580Ljm6U7OrHUH1PVgSXFSB3kGZwOIIFHkhePMtmuxGFEjzfP5ktSCrwdu847s0PYKJrxx
P7VblPO6kzS0jbpzk0EXBkEmsF/o7oJ02CRctuQYwMkgegCeHld3K4WRQ8mTKWblYLPVbSZeS/Ie
QV8CWyUd1fyTjHKhPoBQjNwVqeEDdgGBQ8MedCdyeaHdgvJ4Yabe5E8rKk/NLVRnc71bcpxAt0RF
CwzPnIH3CEGQ464MKtvzhWl11G+WFlkSBiwPUBmap8zRrRu8I3CkoTOWddNAOwkpvX3XYBLxmDCd
GoFKH2WPEsrFajupPkS9GzoGhHzK1BsCmUTyWEkBw4OmcfKDC6LElUEOz7WiCpgtV6t8dokOIW7Y
dGSkVE6G4wFOEeNLPLcqO8KswWuUN2DKV7YWt+47+NlkkLbgmBl3ltd0+uzreL3jjUhHpDRZIzYA
KY04hnBt49tk7tVwi15D60oJmRrymC5rd3XO55vkVHbDvNc4lFC+dgg2R+YuBbSt7hUl/HEX8Rm7
WchGO6hXMaVFDqO2CaW/ILrD/dSoOwYZ8a1obbSUrV6rM+dJpiFHnqsZzkojW/kO+AK7aQc/PK8i
mx7itjbPIm3ItHNscU9tlRFo+YAjKRTN0KtfYMyG2msBUwbVnNE2iYYNuooWVhewwkIpHhxBsLVO
QIqTa2CzxaSXlpwsMFDzGZEHnSJSghJ7xcNRYQ9Ccoc1MMR7McUV7CH6WB3hJ+DFJkjqNS01CniI
xifZvRtPanJoHk2f+9fIgOzbwwMR4hFRwRWknDOp5G7oRGb280zkeWuaXhcYz5hftTAoeZ9EUtvt
kkSnEJ6T5Fq2UA8VWi5UlBAVU4JsVoiHsZ/po0x9hN+DJu8xTiBz2TqvTVV0iRz6257U5pKtyQhT
gVAlCyYQUh5Ix1e4K0ps5w8hnGL8NpxrCw8FoEqPaJuld8GYQBVe0yb0x9BU7ZUwir/CW5Cl6CpX
631XAUHf9yEW3llCZwUZWlZXpGDhpO55lWqUphbgEYXFnZMXPg2XFGWb2bhC0xkpUg87P2jaTq/a
ygFitrpBxreLWZVicegcSwmQbKRLuCvIeQstspRbKLpAeCjpH/sBB/UWhV4mket1FIsrDkh1nlFe
J7CYGExfVnRBQF7XU/p+ofVkysinsyigKB/rEiuXnnXBkON6XnCeoUI5OQVjDQ/bjjroCLyKyJhC
c5TrvNSRgM3CGK02OWvdYvqNgI+TRvXfBWEZo1RsNouV6X5hsM7djI3J7iMYDGJMnc9vZQx3Cphw
wC9B4mbWpUO1eCgVXzsIzkPOAX2G9P1sVoouiIPzIdYE+dT0bEAKaIRfC5T1oidENAy+b+m4PErt
1BNMRdMaN3IEuZWnfX5axjS4r4e4foDzU/4FaALklggB2qRUtMJLsN7DtSvNFcG1WWeHJrF4n1ZC
y3JJbI8pnMIJGRpwTkjO8sytWPcLlMYDOv6QrYowYHdwDhEoGqBDssLTwNh6Myz9oC5TqStVIhEO
XuAbkiBfGV0T76oxMIe1yuDVCR05qgKZC/OHOW+6dxMcCVWZtYPA6Z539l1UyTYrG1zXYhstzXTN
U96P+8VQqAOXEcEVFHiVzreoN4M0bCucTbC/4rASrTtIxdsgVD2gKk3ENjYUf5yLFUm87qamLURv
EKe0y1LzXQXB36WDdgTK2nZCgOYSDDRU6SvXV6tAdjJDpTnv2Tyvr7DCoVgMg0D9hfWOq8thyRJ4
AI3deplYar6wRQQfW0jH7ytfmaTIRpc/GQ07G9STpH9RJOXTZsXCfORLkKudWwN6acE4Q3rmY4tC
Ra7E2bwM62dqp4wVkQxQD7ScBlijGUHKP3hiPkxhivnx0ZBeyXkyE6wScJiUDq5tU4Hsqbmg0PLD
0FH0/JywuafbHg6NNxrh7BdXKRMWYKnU3WBl/ymfl+ZLNS55u4F5opqLZabiE3w2nETKZ/X7Ca2+
F3QfzXXjBB/LbCX5vU3z9rxHuvgZ4SvH/IXOPuNWtjedSRZbzl2I/LqxpvkgmAhfI+vXuxz2YWcu
UB3euA+iTzMJ1O0UhJCwhp2MfeFrJC8x+leIy4Yqf+rlXH30qWSf06nKMfvAwZ9QIbEoRbc+vxxp
gviK17xuS0SX2aPCSjku6RTGJXxoYEMJ2e+o4PkkV4uOYCRhKLGa7NKlXq2FR/4Ll9QucKokKjVP
Sd87W/rWpLQY7WRgkIEShqoXuP/oasmubRxHE8rvdoLT17rmd15LJsp0WP0hxJFfFQ2KaR9xppEA
V4+0Hudy2lVQfFNYJi10gDS/iSXMXcxptUTtnNVI74Vst6lCmboYMvTnUBww44uJBouSdjPoMkF1
p9m6uu9QHozG4CNHO/k56RJy3+DEMJD2jwEaFgjy3/umhRfpsDYTLGZgTXe2rhwlTZg95VVJUTnm
JR9hfbBFAXOGXtPUwhScw+/pDMJ+iCxR96ogRwptq7c6aMf8DI1a1O3XvkErFw0tSHtt0yY467vY
NCWHNR86ENIE93zgo0MbMjbn+Cv8A/xhAgk3hNoHm0xrfzLNRIF1W40ooxwXGOaosxN5D3FxIB3C
SwCrHyHpOhXS2QwXj2xGxF7OI5jRos00LvdZNWgkLHOSb7lDvLuJMoAYBZpXuFkCqBQ+Q4KnARvQ
BZePgY3SpyVwyADn2gxQTAZqYP/L3pktV42k7fpe/nN1KDWkpFMtrckTYIOxOVEANppSc2q8+v0I
qnaDi8bR5x1UEBVFGa2lIZXfO5IE4mmswSYH3WdgXQ9c5+atKDL3sfMNO0FX2E03hhGoh1ijTwiJ
z9D+XiNpuMcP3foHbzXS9ZLZsgaXAmtcd1URT8+rmcck+voCU3HTtzo58LgMpxiWy93HFhwQmcMu
ycPE1Vg970azqSN/dhggGyI+iXNROGkJWVISvHWecGfDvDNYkkrScxtpQltPsG+IN6BcTY3irfIM
CBjWmgNJBTlJUlkyc2nSxEgj5YqyOfbLDPwnhPYPee4gY3DhFZg6kiUoQt8xWhKUrXXobgxX9+0R
1r+89uZ8tA554ost79CIIYtdlrJIk2Y8h2okmfYwEOdj7rxRAKkWMq4SwgllJu+UjXE2so2EkdQD
V05OtV3zmppjSQTOVGPiPpZrAZlOgKRootEuZXXWvsJDnFQFI0I+LrzQzdVV7MVXVBORy5vFDl17
rqojm5n+vSGLuriIEc2o0Fak+zKbCLxz6C9YZcfEdW/IP7b9qMIsewt07OljT9AUDLgcigCKs17m
nSBKouaFGwRPOelWiLG8bR5GaNTEh4ZpQ+1SV/bLRUH6aHaCnhk/tKoYjGMjG9QWddBb1oWVmkHy
wQxajS0oK6YWRlUpNrCpS3TXokTWRzwvaUCcJMbxyAPvBH9LeA2FfZsF9bFV3FoHwkpJp1Sjn7Pt
tBX3r2OnqYh6JZQRMRK2cTS6MehAB/gv0MCrwT+WolfxBUqDlKmnVEVzUq2Xp2cLjbV3Sngx1zfx
pLr8tJJzTIYV1rrsxPs/S3i+tUz3SFcWfW5Moud3fbx4BJKiQWY0n+cqPfiEH5g7C/WQfss2e8IM
LoPWeoptrwEklqS63CSJs1Y700hUezOnyMFDoQi0PObuVKanZpSp2PMBifgtuqSDIHNLBn3Ab72J
K3pS7BIGxG+Ayqs4etvrPdK1EdgXKR9tDfVKhAVpaU6tbgwv02s0r22D3GTBTnsO3MUhEbxd5mxv
rIuVHQgNh+YjgrZs3vWjhU2+UEXsHho/90RkBGZcHx0T2gyeoGIzSE5J2/mH0R6wD0xz7U1vFij/
8UbpeigvCbOY1bugxvL1PvZamDqdYY5/HN2E+zHMBEzu7bgybF4FNsLMcCGHdD6MC0v80oxdfjFx
V0NWW43rHuwgi+P3QzNmgrwnwq94HQ8tbqqWEbdjTAc52XNDtbBvOd+fmIJ0Ha4K3RJcUhKkV+/V
7CRIsAPZ5FFbSp2erNwh9sBS5IqjglnJWiB8RPR7Kasg/4Kgw3jwvbJsLxo0P34E5lfP0cIpLg8+
ufH6qrP7RfNGzTCc6SWxl/1KLGFzlHbJlIkAMgeNasZK7CykkiS7OJlp7qfJ5mJYq5Wn+173TbaT
7SwbwivKoT/zgh+409yuk7et7aT57eBVomVtX5vy6BV2Kw7uhOJmN4qM0EOxjglvbuLPiRoKZvuK
YOZhQZOhZY1+JskIobfs7jaXKv88VQmZJE3fALcvQ8fWt+tXowzrAcwhko3qb3xZeW9JoCtx9Y9q
+ET4cHdc5370j6QTw/bPJOHUUcUnRqxQuWwJ05p7faqc5S4TZuyH8QptEi2Warkyq9+8l2aNRSud
hDYhYMgDJV7NYKvZgbj7KF6EX++dbFVvgQc06ZFqlmegN8QYkFgS3pu0ykd/nkksNKZA32RrXS4H
g0H3AVo0uA/GamnCVXLX7uKh9j6JzCm+LGJZDVLi/Jo5CzKGVwTc/oVwRIbm2uI8s1qCIfI6L5ll
53RA2uZ0amkii9ztT8rQoghXPIAZc2AN/27kZHVuSUv9Ew8/svXA69rlYhyJ5PlI+GJQnpcgme+H
oURy3MgOioYd/MxWtBgnJLdhnhRDfs3DRBYm53fW041q0E+pY1Z3PRupmqSd0t6hWklkJA0o7Dk0
GsncdowHMXcnzV0y3YBu5cn7kmQmr3jbCUngOxE+Aelo0VA6RXMogrLRB3QZLlit4SZ9c0em5YqP
DUBJ7tFSFNPXwV8tgmcoy6iTLko702DjHmcE6ITVMJvVe1FjA9r79oxoopWFk0WJD17UHOoFj/UC
ezO0eOP61Goc4+DIGKgzHdMxO5BFaQy8AQKiSJVnxyoa21o2F8yC5Mg4BQNcGtoDqPjRqfCtdsdc
e6v4PKolGG9VYpb+CVGf63CxZeLdVoRGzM/96MTsUDs1MFVeThni4iPAgMkIgzDB5c3DgJyyXBTN
5A9f0yAdp2uz6ZjsOtszRxF6NVZVuHivRFcBeYyUAXlcWy7tlzjvFrKzLFkM74u41ICXmRkzJYRD
TZ4iM3jd63wJPaIOnQc21Gn/3iXcJN+tcGbpk5UZU+qGLN6zvIMBZvMdQAOhfnF0QEBuljlj/ibh
1qhveSHFbovLLid2mNek3jurai+IPFw+dKmY8+Po22ReEonv3aBi2ZAwpNahg8rwxOjfyoigncHd
ceHKc1yvsr0YDKowIp0S1BNOc6qezSVun5s6E/da5CA9CIHMam+3DtvDrJVpw+I65w0OmiJPEUdW
q3F2SNitos7Q3pXX6E5cqCbAKjI1ZIHtJuFklCrYJP4cfTsTTpgkDftkwRzOKgZ7edcbflaGU99O
+sJeB9URCUlccCjawmdX1FaijGj9I14L3rW3dk0AmgQ8ZLYPgWjSJyNXLszYUhh3TVojpclFU1r7
BYRp3QUFD/a5muv07WjxN6FIM7BsDz7agqmdDH6vdbYH0Jzdt5VVWwTuau0nJAjb8Uz++6Sear+a
75FwTkaUKX9TDRnpPLCu9M3Kox1n3wQoKF+BHKeCC+QSqwKC2VsR7EVCUGbtj19bWztJCFoGaefH
GoY/X6buoa5s5KAko1u3+YR+IhJ6IcVHOQmBO6q4Lao5nXYTGqJw1bL94Nc5WsJhdaHntUZsA5C+
cStoxrZA0MZPDhNpuARYTwQdMAqJdt6tBFN+qucJ+bKXWN3z6A3Quq05Fu8WzyRSzV89brORtA2a
K8bpNq48v98vQOy3KHSKOmLIS581W8Rb4BDOzqi76U4HC4miLGoxAWpG775FBtBUfLg5ZtXNeZJ3
7B7y7NB0/oAmq8rSIlRGPX0sXVMyYyCcuCZYvCWRdV7ZYBpNzE50HXOmxikF+otKXn/FPisUcEeR
d/5nIwummSWvKb/VidLPo51gzQAkIumUhQKDpMvrO+tKhG0pQDSvsmypSK4p/eKRrJt4ido6Ae2f
jGV6H0O9pOdAGckEDZXNfmSJNp92juFN13NgIJ3UuZM/M0dlLme39q9QAE6IDmLTjfIRyfquqxpj
PiOR9dudClT2za1Mme1yXUHXuI0LvuLYOfvknAw8onYavIVwKoWTR2Qcts7eACUhSonVL73ohqRm
i7yFzNVFgPmoJ1aO0ZW10USKZBAmmagRZWOemRqhDIGIIfmktoMBImGnDxdWFRtCAx0k/Y6Rs+kM
gA+GXnkXQ1nf+5qwvgNxluk7uzNb7qJ8RbugQJqeChZ34JDJ1w04zsg4DozhmBddQ/53MLczIWgz
jqsxFv1NM5RWu/NkbbxTpK1m4OL1MiDP0bBeg7Li96i74gHA1hbLzoaMR1wbQILcsCX03zVzPTgY
TBQ/Gese6WIC7uudVknIUEQHRPoQtDM+uXK05WmNnak5+D7I8M602hYoRy7oS/WYD+WZ2c+6Y3Lz
LuKELfK+d3J3jtAklRQizPByoUV8wrrLZbWS0N/aXf7YYyf7lrc0WIRmqcYnj2C+4lbqnsRsi9xM
gJ4Mgn2H42241dQuGJfSq+wbHbhYX1pH5w+yxJk1MX/pI/bGLrvq+XxX1NigiJqGeL13oJ2Q8acY
bsB7quYbMgb0+CZSNyMk0bGbsdyJ9HYs+/ozukyksovZ9vc4RJI5NBtVf/0fOa+X76E0Fj7l/8zO
/1J5/P///x8cvCP+BfGO/c4jDgE/+2Zq+cHB2zZ/ghGPcjYTIhwq/icO3uSqUTfr8HN47rdwk785
eIe+PFNu/90U0sFVFvxXHPxmO/k3A+9tXpTAdH0XqxdUP2kgvzLwMRK8BZH8FwL4iRF+mEU+g2DZ
YFHoT2fVuLcBcJBxNsYhfw6WhamwCqrZuIprI4abc/zVCI6m5w5LsmPA1svjT6fyNy7SXz06Pz6g
T+AAUQ+g1Xidfv2AVuLVTVwMT3MqBdYmIyam3kVGT37qPDTe8c9H+9XnhKgB444lbaJHBGFZ9iZ+
+NkRRCoke+SBLViWiCRy+lXdI2xt/is31Y+j2Ca+foK5SDB66URN06WwU4seoWSzTRRl3p9V5Y0/
qlD/Y17Ery6/v44iiKuwMP5SNrbZc39yN/kMOYlntdjXRJkfIG3Mm4Ch4lRJN7ksUiPYwys9A9Iu
r3y9Xy/ZXwfeGn15Q5n4iF+oOto2GPvJAeZcpkQdGXumMz644iCW7jVP9q+uqr8ORcKKg4NUYO19
cfuu1dy4vJqhmUTO5kCj0krX9vNkrN9MuxSv2Hf/8cV8hrEtY8yR7AmF/eLuANmnhcBkUCiW5KN2
WnPvO/3zIln9/3wbbh/7308lX4sIFw7heIIaWErntg/y06XLkWd2TgugGAthRFaelfvKmZx9Kwnc
c4ltuQy6eHnFkPuPe98XZLN8dydLh/VgWyp+OmjsjFuiJ2/MYurwTKxTM3xDUcy26s9f7rfHwX9N
xgG2cLElhP18nBHzVyBhi0PkevUD0cl1mGRN/uXPRxH/uDX4OmIzSPILKvy7Hfynr+Pm+WJp5iDI
P1JB0oYsXbxVUL9J8Z4J7FoldaRyB0AxZg7oTtwup4Js/dWsr5eAjhLR1aRsrm///Ll+9+2F71jQ
njgp0aG/+PaEuNRpYKSE/rrVWbgMcMXILPHno/zmTsVpi7mXO4lIrpdZEoQNlf7ocI7LqZv80BT1
TBZeTwPXTtnEOLxySX93ri3Hwo/qba+Tl+ZGJ6A+xc8ZDEABoDYd/5MY/UsSfy/wfyWvrNG/P9hm
X6Y40ecb/noGEUcLD6FKGk5OWZ1QG+l3VJg5Gy9gWwD0bfvarfTPx3FzDRMDw4tSEEXx4oiUxuTd
JHgcx2Bqb3K6vHrhXwQUy+0KW4LaHA39kAVLuI1la9yskV0sgOotm3ZNH4mT8GmXKr+Hku5eOfX/
vJ8wsaPEky6X2xHB9uc/3ea48gh18SF1CC6FmZ0mYF4CYV8xHP/zfuIouBxJ3+CthQTw16MI/AI+
R2JYwFuzXM5NmszRiHWd+Kw4w2zy59v3RaDVtgByPIkEnNgC1sCXC6A9xWaLzwxGxSTQHkRLgqXU
a1p8cyg3mCARkuQhR/ya74yuT3x6GXzjo5nmjh918VS/Etb5u5NsYx9lw2Xa2D+2W/Knk6yRHPtl
x9cv6e3oT8j6h/k0L7hWXvnirx3oxfuszsntmFIOVLW5OtHYk+6F6F5bHbb79dfXi8UWBxcLiUJE
3WyK0Z+/jqUnMLeRs1shixJRV9kmrY6xLe8nyPrspJGQLGemEGaIuK3T15aL391N+KVsyxTutji9
eL3VArlLhhshLDyDLjLWwwMqOB0FzWic/nwn4at4+WW3twDXTOAVCzjai2tn9rZRQXoCISbAQCf0
5UzvpLL0JYsjNW/RkPnBe8uZSxnGdY8w3ZoJ0uLt5IrgScTC/5CVcUUfnz1Vo8ZIw5y1+YgNykC/
sL9vq69dmoCLBVikGZPdlAQH8IcpaYAV6Cp91M0yiAtD9dhwGrOY4l0P0lW8MyYYlt0AxGvepnPG
i6dCO96VKJuQLxwRW5ObgfdyKoxIENmqo7g215u0oYxpN+R8JkjpsWNWtwYgu3GWeoymbraPpY+A
DatTnj0lRhJo9GhGIi/tOiCL1xcl2pl+0kVx7AP8FiFO4lpiPl7sESdxHXeRNmddHrvA79oLnnP3
Exsiu7wqOtVZx1J6GdY+pIPeAr01TkpiMvKIRU7HkpECR3aSWVN83fWNl6h3qTEuXXBp1shh88e8
qSgFCyeVFmMApVuOgXNaAjEbKWWQJDpRRUCaOkHcdaw/o7vTb8mBz955foO0DY9yPUZ5Z5oAQJnT
LNBCYr0rgqJNjuYGgOyGpio+wTeXT93GB+Irg1WkKc0D3BqnOHhbrF78mJW54O1PiwMiXp62DAqw
kf5ZqI4OQn/uMon6ifzjyJmCMb2QMPCPoyHN7hL61xfpjsxyG5kE+8DuwZycTSmcKOOxtxWQV+Rz
2jBDjIFrcIJTondjXC6GE9I94rxFClF5F23ZbXa9im0WAtI5l1Hux+qIcWrD5jG0YYoTdvK5LbDy
h0jLcAzUiGOg+9ATNpe4oRaAgJLawhgtG97AOXZOCeasOExI37fp4CUIiUe8KAUKThtPb4g2tQbH
TIf5Nu2qrNwZYvHf5H4bvCsDjyRivBIrXOzkILyLOggvRZPJRPfZNSiM4cKArkZHXHyO0arnwArD
2bH0po5+JBFsUg3dvDNqNRq0w1Kj0feki0Tsh4T3vrLX2bydyrxDoW1jODg2jlhVgKAwGav7ee6H
qBGJNu8Kf5bdHg+XQWr7rKSXXMAdGpV/WY2yN7JzzqsqOzPRVPJUGt3GzUGZlCRB+eZbj4LBLyQm
6PS6nrOgi6pRYTSk8wU3CWTrxDcyMKVQxOzl0GGixRGRrFUDIbHJpHFLpM/ugmUFmLafg72qmLFw
wLm9GeVWLmAuXAdRXB2MdozWzZBxVIxN5e4CSyNpJLXKW4ElK0SeEoaav5IoWwSedc6pG+ABYx44
7DxRM1FzdJK+tlAd9P56hf+yr4GzApduTAfqjZz3oH/DLEePaeMRp73L6452o9YT3BBYWBTNzRUh
/LpK6ARAa9cUUV/ZgJkFWq9lF6P/sVDLZT5gJdTrZxGs7ke1CAdDTTqqc5bYlhWBIuVFJEyjeUyn
aQoe8XGv/UcnzhVAvhUXX1sFk/w4AoZaR5k4VXBZdzjBL/zOa7y98BDAwID3DNCdKm16/LQSB3Tb
vGsgA1uDOj8z/5r6dM4doUTNk8XUUe2bvEtyvk6BioSzNAdhT+Vie2AXQHtgCrAiQ48HGt9zMyx0
DOUkFUBoZe1NL2rnQQVD/q3WMt6U7ZSi7EhUQP+TlqJ8KAJzg89LNJyo5ypWCXvj2fdI8cc8LOJ4
LtBk1KWm9qpwb5OhUnKnpE3FnFwpkpipLavt3Uj4G9piBVp7p6WgEgSbtG6do2WlVdPwV6SdOPRk
/Xb7YcRxCZkzZ2+Mlf65XcJzthb31Dlh1Dux6WcTi7Rr6BquIqK0QetnL4/d7rFMGxdvgRg7kS7c
ix1P2MBefnhLa6Z1NkAWP01JDlI5x26VRx64XnEB4+lUrDhqRvueETnf7DoZkGm/Q/w2UePMIDIl
zhEi3izaH3vD/5ly/k9sIcb/Gfe7yZLnLvv8s/nm+0/8QP6EQxA1SX4B8aREEX/HJn4gfxZ/QEgy
CAJBXjzFgi3L3+nV9r+I05NsUzbU0Pa3UeMv5M/5l+WZzDtgdMw8HpjhfwP8kQr3y76IfTxPtOOC
ZDDTmJ7nv9hqelQxODnBAWqkyGc+LibxNKFt1WZwXpW5+De8uivkPWNGaO2gPa0jW9Ooe85R0ZH1
Agksd7Mlu/feUCGOaUjxnd4ENaolCN6sJaYyGXA1XDRaVEwIZPFaquYnCtOOBOwWw0RpGtmhsDx0
Ld4Cro6cK6/ltVP1jDFknGAahpsY3BDv6iKQQ8Mo7hA7etSvGfgUQ0k+OPobTNC4avrCvnbc1Pi0
GtkmRxsonmSVpoXd6YPkU5HT6raz8ZkgJJWbgrJGGT+FzkTTIcq0xGu2ZLQUoXgxlQD6McDLDjk8
b49FzjyVZC9OvMszPKEHe0S6t5c8avXOaAu5nLB4qIeArIgbJ3VqsdeJSt50qw4+p8J3HxBb+09N
bGGf7Bd3ICmk60f8tMMg5EOMxLf8mEC8ugQXTHN5jVwhKC+msVAjRC8u5mggT80/U6yy1Hc28Zma
orB1svYFwjb6jogAWenORkgZ5tRj3dd0WIk7l937eo2EabgKWB5puNeGatC7sExeqBZvyhukOyah
z9CWGjuiVVwCkM6aNJRppuU1Zm/RBn469TgWq/geTeboHCYQjPLUxym2p0QiKmQ169sv3VKxxV3p
kfuaShpEoVMW534qXf1osuF390LBZxAf1eDAaCr/KwWZdRchSp16mtsKOlBMQeAEkhrERQQCJt0l
7BZEqpDD4h66XJJ6C+/fkxmwSKSP1VDalKUJPtbR7SUWo65lQtO1YTylo4FncZ6y7FLEfXpL6l3/
jdzmDxoqsQjTHokYA7pP2o/K/eyOrMsq4wQV7UEpMZPyikzVoKvTsj9a9cxSjQ2GQixvcd3bAfLc
oidowECapQpLFvE81KrGFkrukMDW+WGugP53M5EfXy2knShwbE0YBlLJ9R3iQJfPJkRWHiwbEphd
4EgznR2Y3XOKvOsrza7VG/Bx8SUDzsFrkECyhoPXEhwkN1stv2fTJzBYqw3NwbS6I1WIAyKBJQBS
G+Zq/ewYbvMGX/wAOdxCgwI11b7GQhezi/ORoq7wmFleX1h4OKl8Mbf2Fgywm3AvxsGBEHEV64Mq
kvhrCdvuHZsS78ElAfYJRnGyJHrsH5ZDclQcgDaN2ireity1brErF1fCWHWMjqMwn2DVrPWQZHLG
4EcBzDa8y3da6uCh9tAFMi9RQXumZEfXZ3jx8k1LKx+EN1wfzntsIs0O+WbybCGfRpKDHxVbmJpW
a9e3/lKCCNRTQmHrrD5MNGDRXGKhuPqQo5N5HPLt+gRI95F1EcdiRnKBQ6NUUqFhUBKikA5uNsAh
wvb2OvDz8oNpcTQK2fLlfl0mO30Dj9Zh6pIoD2+72eniyDYRMEaxj9vFsdJ2OkItuHqf0Oqm9thq
aTMe2ppGclIaSh6oVhIbU2UOqVFBXMLdb14jC8X4YDcRqpOyjJoxT81DRkA6ZGeNjYmuksyoIwPz
OPIMBEPXvbExsjTJIfwUqJniyEemKw+LZ4yPhunVj6XTbgrnaZt9EIZCP+s5s7dqWJ84JZzSeg6l
18s3qq+mL5TFdZdMlGhxksCtqEtdmplxCYz4lht2FvuFsSMIEwd39T6jlVRFmRtYZtTwwFWhba/o
hWNnQF684Dua9h6awvQNGQXpuSuGgq45y0tuYeKJ9ZnjdThgtGJNbh0ugb8o9F7IcdGrxqus6ktd
qrwM2yVPBrT/XjKEBYV1SNyQwAR0sZbVp8xvuSkGRLLVTreBd9vHRrzx4TJFPKp533Fbz9ljRmD3
QCNiZfrISURGwCccbIiWur6ISwtpHZ4jN9+xaY51yGpqUhplKkqXl9ZyCdgySuRfMzKzNgIuznqo
cau8z/o0pnlYmy5bcH6jKmc2m3sLvt9A1Un9OroAs0p3itTix1SnRYJlh5CiTm5tAS26kiZkr+w8
zUFmtiHv+vyRlBhUmGdn6t1puo9RRVv0UbGnfEL9Xt0QJ5UVoSVW7+z2BYaGOLOKb/lsqRsUIe4H
y8jWRzVQSAfGSPPiUtfySfSDERPmaJr3M/EGS2j3Xf0Nh3t6RKhVXzI4r58yYQ3XAZofYmJiUk1w
POUI6tpW0VGatbW4XfQqPko3T8C/PJQDqHlW7yFu7YmqrsBabzHSrt8KSo0uIECzbNdljqYJNWcj
no5e8MaxCOfCPA4cFI6d1aah2aY1NHs6irNLsMLEbrxgWF55aCA92JpTF5iN8n2RGIQhFN0W4qFi
R7cHJ0+aIXLmbmK2djEPprD5X3uSZpnO2sZ2dq4iPeIdpYuCkS4DG7rpGUhRywGkLBSc51WJJdYp
xsz+zHCgU35w1WK4pH+0nN+uVKbOmz52GnwaYegDvZKJMRKRwwIaV++lynQRTX7OjtsrvDmmmtLo
TNppk9IUZ1JzIO67pSUywUO9V0YUmVBUXUi7uaabwmeI0KnE+brm4ivNvdP0RHxa0l7VKkYhzApM
7iHWvSGLkKDG9vaTRGmoJbW/AC8gILFNIugpLaTUA6HNgBI1Wmdtxud+WAbK51ZtIFMw+ionrH6s
oDli5FYnOqITuF3JKi92BGlwYgJtoedP136McQM7vb2HWwKNqYfax6tGWfjo+CxcCpDr0LnuaD63
BcvYFjFnmRQK5FgeIyAOR4PJ+qXjXwWZjpdvOpjN4qZngaCV0KYK8Zpa0Lq7js0iD84pwqnV3Zfs
LQiZoBDCVAcMmYN3mRRIzqiNwkN9ZY2OSr7UndEFUapnk8uUuyX6Gyfmg1rpEE+nOR4cwLZyTmzn
aZhpHbgg8WwhWBCegvwRttPGkchbbV7EzTK2O1R7q4e42mjloQXmIDQtXxnv7JU8rfveXC0C15Be
q5Ab2Z0/gOJUKHyJY8paPLWMlY+40AVV78YMEOYP8Tc8yLY8VsQULawSxWKFZbwZGa2Vm5lYGgJn
Dn47evpUqa5YzpzzArmrOeKWIvii1W9yFh51mebW8Gywjb7259j75FWL6R2EvxTZQXR9bx1tfwyW
/VQhs90xVkIa1S4Be3QAepnPSRvrm8bvDXsP2mg2uxqeN7ky+GJkQxjoZEKfrfYcdkAIX1gTsuHg
juTdsKrQUYbRbhr9NxqXThoKX9lIYLcQEnZrQ2Lzfrdassilb35rbbNgBw+Axf4bhMDey8HCf0D/
Kg58MgWocM+WUUP9ov3swtYlMQxHLXV3YcN78wNoUMC/2k77vnbYTR/wI9DP3k0T+S907s4SlCPL
b0lgT79VlqTbWo0SRi6YneVSNzHt3BAwLlXslYfuDaXqgPm5lRjouqCU/oVI0bXuOs9MPxqi8Whm
kAkhPBptDvCUOxRsVdrCTN/aQ5cM58qtMxDbeRnqSwefCcw14i4q7CYjr07BVDceptZ8RZw0DEV1
TZygJAqFIEDrsghqYo4SJEjpfsRHjDirFoj5DJOrQLa9LNy9Q3hbusOiXKnIHNoUc6rTFcCFzVKB
VUxAkxF59hhLzD6Yvo7GSpXd2qf1c9JktPG2MXTAF1AdZ+miNjEYLpY+g2ZapejrdUeZ70iQF9ZA
hOfk4+hhbkNUfI0YD4wdAfZKz00sNw7pSDMI/15sbRFXV3neG7wTdnyx4unvbryunPOPnjsRcLMj
0QCtI8EfyFTes/XMAROTrin1X2zE//CD/7NMxvf/jB/cPS9f02elnvufIYTvP/QDQnDlv6DhEZ45
7BwdSe/H3+Ihhz9hgN/KT6jHgJn7N4Rg2P+CVJdQ+dipheMHFozH3+ohYfJzm6zAdZD+fFcW/d3v
9ZcW50eJWfJcv6rNoVTOd8lSJ/uAWmK6QV5SKxWSfSsOLBJdFXLrhTxn4lEnO9LLHLxCaL8gxn4c
iqwSNsT8I8ULygr1Q1k6ls+GMd5yaqlBDBtPvRYT/c+jgIt4zFicNSCRl5qBtm6XMWvJ5cx9u4xw
Tzu4axL/FQL7N0dxCVABAMLuy1VAXPYz/TaYfIeYzE9kxfN6KmNb7PBdZIef7qXfXJzvPPhPLB+n
DN0PSBNCMsdzhf1CZ+GYljutpE7ufG95aoerFo8mWV3hkA+73EIrvXoXDemjrF9X7hAj1DcjF1FE
bXbsz0ZiHd9ajXntEcP450/2gk7ngwUQ1cJBzEWriSc3ZOpnNjXtYSxMssbzUqC90OVdnbgamzIZ
dtxJSxT3zJJ/Pub3G+TXsxE41gadIbjikO6LG4ga5UnHmI53QZX75xlo6ayx7+2W2euPbF0anMPt
RLNXPp3HgGg9XAw3VSpn3DNVek4ltrzEhWn+8+eyXnCh28lwcR0zMKGY4nl9cZWgV6jS6Ssizypj
WSKKgw9ka9AO62H+lOGA9hogTSzidlXzHYZ3elJxm330c4O5w7GnK4QXOGIwiuHe95JndNKJR60r
DFw4NHXyCT23cek77NNHCwgnoqYNcsnInH3MLInT2yYE7ZXT/c9bnG/lUf/ERSZi+6XGZ5KenvrZ
hCPz1i2fKlPHNnGm6M8nb6NuX1xTl3JeS25aSBs69tcbaS1IhHYzO90ZrrnuVY2Ve01KanHrrap3
C/D58/F+d624MSn18vmFsO7X4zlO1jYQZDxRdFzvpnY0kPcSobMsGOr+fKjfnUAw4k285KDLfCng
gRKmYq6FZPTkSqSLKUaeW6z7fz7KpmN9eQY3ESkPBL0/Jmj0r9+IrFqd5iZnENNwRS+yOb/xwAP2
ReY7R9145sEUmX0YBpzPSvnemzgX1mGVE+qba2pEGO+mc1PcQX40YUrqwtu0xFqV9YZ7aq38E/R4
FtXEMx+Qa697Ihn7S7eazT3FrqRyJy15DopaW6o71Svr3wuRw/ZgoeXktYT8ixvkpcgB/0E9D+mc
7rSyGWTxHJDUVrATCpS1G5BHAKoM19SXZ6/cJb+5dJJYTSm3lHdEB9td+9PyZnVEXDNCQGYvdnoK
2ol4BTyrr9z7v1lEee26lK1R+YI66QV8P82e6ioLiHVESsP7aplxxdkxPCdhGAy66QFrdfvKQX93
TkkHM02Tp42s/hcHhZoyR16PEGkpMlyawosrI/CLOxwm7anLRPZxsBd18L0qO//5Tv3NSeW9zBZj
UzPRn7J9sp9OasEzsk4L2MLCjLszKA8JSTMaXnkefvOAB7wWUQ7ykmAT9eIB97WjaK3AjqRcdASF
Zc1kCJpL1ORG8srt+VKfuMn/sOqZiJtIk6WX5eVtsqRsQHRDnVknPrHNjyDkcdgZ+XHqCC6VdX+H
JoYGCqJD3i5d9Z7IFFhrWsKOVearY9Pawxn8J9iBHr9WMPHydP/4cLQAftfnsDr8erpJsWmRSPPh
ViLW301gItcxwOsrT4r12mFeXFW6mn3QChO8P2WyFUxMAEaNC/C+rF+oXkvPvRv3V2Y9Lu/b/8fe
eWzJjaxX9100Ry+YgJtmAkhb3tcEqwwL3gQ88PT/RvWV1GTfv7mksSY9ajKZBhGfOWefnMa06s3C
S/q4v0kAtHtdE35MCFNWL5tB/p/WB4Sev3BlOL7tjNENeJJxoyP88A22PEGRFoWv9e6Pf/5xrhX1
T8coNfW3ZI2zmkefzerPHxcH85w3kv6wcxxASon8nKzcfeTBTVQvsft3iOwJ9Q67r2pDhIHJmlpj
vN7P1Fl1G+cvdadEK4OGMFxuezvys6xAXCMrdjg54h2VMZ6pydVPKNjqJ2A7QA0PoOGiISFlURdM
hJjzDxFMatbv//wGv6+bv960vEHIMETxclNwZv8a7iqXsBht1lYs1TQ6fbIZXnhbuT8BvT9SdVQe
fcywBebaAJd1xluIIZvELS2fqIAtuAbxm5Po33ziOCpIMiIERad6Mn7+xFtdRhBqZyLjMEE/5qbx
pUisxPi0It8S+fybl/tVkMjTKmzBOxdE+RjoXH95WosuE4yRV+8NooqJBLuMRcAW8I0CZ6Jodtm6
q1zI6WDmJDPIaCA/UTz85hTU12rw5++BR4JDn/qV01f99bmcnaxZOwq0aHpR+6OaRfcddrst5XZ/
hvKCqZ7J2oWO1OzE8gVJjEu4aVdUDrASFG9RnWpvtV5wfNRFdkwaifxIEe79kA3S60zxA2H4+Z9/
PL8eqrSha1iNziOCH4B84J+/Ks2sDPgPHYs0oIWBWyofeaQBX15RFP+LVzIFebbo2Gl7fqlmOinr
ZpAjkEOl/Cpwyu9wyI1bNyZ9/J9faX2gf/oeNLiatIo61wU/jO+q/i/XEVTmWTMbYCyJ1Mz9K2lZ
lhlUsFe9KdHK3zx9f/utswsAucnPb62kyWz65QNc4l4yhKKSaRd9B3k43rq5IE3Ed/Lud43S39/Z
KuQlHHdVjlua/suD5daS7f7IYRVa7EmAt1SNr0Fm2qgQb27IbVpOGsSu39wE3531Tx8oDxiPGP0w
Uc7Uvb/8SCaBjLtTViBhCSyLJKWhmC6qQcAfck+g9o6Eou0YkZ2p637zUP3t97lq8VGIUjEy0LCt
XzqwnGU8ZNEl3hrxYPgGTuht2qJwsC2oW//Dnw0vZVEYmmKV/wM9/fmbTMO6k7ZOFZNHoBJIDWEL
PSGcKutWgXNvojWqZRf884uucpKff6y6DcTF5QMmIdAU7i9nF6BNGI99RxFMU7aTpFh7KYGtK/sp
2lUZw2TgaOTb1ld11ImzbMLuSot699BE2cNv/i3rO/z5e+bforOTVpkXod//5bdMzJFEADjwPRMO
6Ol2O7UbV/bqxgJUsc1Du97V4aBe1VZAlgMCghJlstr/Rs/99/sMvDxSYM4kPJDsbH/5Z6DWFATU
FMi2qK6vOUrqC0uvq6Ch3fIg+39mZhPuYtiCuG8m7coK63bXjdqMqVQxP6bC2H1/MP83BP2Ptaf8
/89At2/Fj6aqyr9OQNc/8S8NlfUH1T4Vv72OE7h1Oa3+1FA5fwgsgdRaNFgMkWiA/qqhUjkq13pF
RWBlrU3vv+af2h/Qjl2HcQFGCY5SCtL/9fjzTwUVXpdV47U+XdovP6Iqa7XQqCFJqD1k1rBdTqxE
B1giy+9StX++Af7zlXghPg2MmmI9tP9y3XQa/vuQ5UFeOjp9pWQfzkwgyYLCVt8ZBeu/82itx+1/
P6Z/viALfsaH3HFcp78cx2Bwxli4qRfHWbJrEAF0eM6n+WsmpWWTtytT1hpW3cfUuMrjX34A13++
yl9zQ9eP7W+vTd+BaRaPAKOxn99sOOLmia3EA/6n5l7LymjeCa3tSk8l6+J3Y4J/92qOBdeZCmUd
Ia2H518+WhiCXYlzGtGxUwJyDlFqetG4ghhYSMrh+p/f27/7XJnn89a4B6jhfrld0eLGY5VXXkNL
smMkp3hdZkNCTU2gGTYMvjo1rjOd//zz6/58q39/nxTKHL0mppq1cvn5XQ6WmZFYXnmDhRp1wZdk
Zp21TS3jI2xyhqCrFPqfX/HfvFPBXcpwbp1yW+Yvn6teOm3jNIWnQecg+A1hwJ7ErvoCtVoL0yzT
zgALwA5F4+8O9z+DeH/6BbHcoDzGF8V/2UT/8gvCTlSJKdODAfMVWBsIQemGrx8aYs9x8jnaengR
418mISDUTRloLOQPcdir9+TkRRAx7Faue0trviVEKVe9EofVD61bhgczNTp1Wyeknq1UEDJW8rIn
UbJtI3QKWl++Y560kLNXurhWXKuZdpPeasWDyDNUWU45EqLQtlNU+aYjTbCAUzjY3tyX85UY0+E2
hpw4eWRilTf4kE16xIbQST+P6vqoIA5AD4DtStuoiY1KKxeLOYNAakOMZ5nd61s40DUpGlKrqpMT
JdmSBsR0dajMOrJ8iE0p3IxMjmpOU3LLa2GVEGILFZoHtDiwnKjp4YYOY/GJ2HN6hqiWWDsmO9kt
YMHWoqOuTRx+jSy9muWm8OJVg5UTfyA9w5AAKaBP6y3DwAQQFq7LjifZKfNHB5VkGii5vbwOlZkw
2RQc64ira+OFcI60CuJQyeH6NVX2Gllw1jeN4Ae2hmNoD2OtiXLntu2aMKcQ4xakTs7qudUHk1+0
GnWXJiR2sSXMTxzUxep+gPjuZr9z3PTTqLQZQETYpswgEZMfUbMM4T6txCAejTjCit1PUVYeCret
4SNCX5lfUiITUHHPg6k9u0YMIQjYSmsXlyZY1HnTAI2dIUFOBCk84s+okKXp7FhDcobqqL6B+KAq
pxlniTlt4x5kVIj8TmTyWcmi0Q7gAsXx5VDpSlhvlJIoMzBKE67iq0wH5LshL0SkQdwVwEHyBATh
FhOnNXIWlr3qwnLonOwWB0QSk002gmKMiZUCMWs4blVsEhOSJ1kRalpEZxBqpvKM0aYDIq1OSreS
itmTV4nn0MfML4R55fPZsRs9P4/SAArcpcMgP2UFfAmqL1TlCBoN9iKj5Avie7nURJhEH2rPMvpO
IFgwSF1iCjMjHyKOyjOhDo3PC4JCa1MzFZAeYe0ifOH5aqBd9ax/PLb+rKuLrrK/WPugYkxxJLnb
WVtGHkcX3cFW7cCkQsofh/vCljBP1MgAeWUkEcC3zBLzc4wn837Gl5FuW/DGI0LYBUVPgiPjDsHP
+AwQSKLW5KbeauzU0du7Qw3RHZjcRW43FsEpbQjLUCOHTe0rLDezQnbYZipccanWLbVpXk34x8QC
hmhTIPuNz0C0Kp6+dNbu4BIsDzht5g9Fm7Q3l9CNF4NT5EPqLiAfyb+p86tUza+jMlbfm9ZxP7M5
rN9GPTSxW+UN+pBpFYggzSOsZVMWlnJjoRIwGBWZxgeJTKa+0cNS3JV9XMsNEEI+T8Aq6MSm9dxh
ql7CLG+z7AvVo0kdTY/8ZkNMxXpgKlXLYAnN0KtMDGQ/W/tPqdkgyvRF68eFv3EVo5GXGNUb+a1R
y1a5mhsLlGtEMJsvi4sNcCu/tW2FmYZElqySt/pb/WZ9K+Hib1XcCGP6EakPWjnMbejmBqlDh45L
CxlNFC0d2iERLnDXjFVz5+gZX5z7rcWbV1ne6JYo9GhNk3uCo6DckbSDjKxJBvO5djKUfW5sgyJr
vhV/7Sr+Q82LDjD+1gRKIYpX9KUtcAPgTAVysQoFIc5VpfNNY4EFVUAWJfWcZKTiwnEZbEHrQUu0
abRoZshZWKgwVr0iOGGkiwVv6+B8CxoTAjBHv2jdmMEFfw5NZMLgb76umx6CocEypTlORa8jeBST
PR7XmANr18J1toKJpy30qqGm5Wu+FZw6ArsLxMZwBF3k1EtAf4xaLEtBa98V3yrR8lsx2igzrJ5i
bA2IFOmIqhTxEgrTJEZ25Y+54sBIb6FaRT8wUEbuQ4RqMjrH6pyNwRIvbr6z7crsT923DFavpzz+
1EQ7NGdUtEhnUQ+J+aAxPXG9yZhHeZ3VDKZPnLlIckm1JD9Gpx8s9kQetvWHu2p7VzCW4ofUgyNp
EQrpbqdZ1IW44H0ty3PbOxBMu4gYKK4TQRb2bZaGvX41oERpfSdpwfhRqTTDyWp1dT7G3yJnqbhJ
3yKJMWT0DmVu0HwOAtHWG7RtJptZlIGV1w8tMVLEPiV3laMuxr7m6Ms25qA/RD0a77iO49tx1X0T
ZYEEvF/V4O2qC9ecAon4/C0XT6dYENf4LSMnUBJJ+dBEyMt1a5Wakw2G7ByHG3mW32J00OuVgMm7
itThuU70g9/idRBg9sfwLWmfIrfdad9C92nVvLdjLh6TbyG8Mjao3b/l8c2qlB9jrnI/c1tpYA/X
IiIeVdYPwbhq7K18DgfEpt/i+5F8x2f2hEjyNUvJTsa3UL+FspmD+4zr9mpe8uXI7Z+g6w+/Rf7W
t96/BxN5Maalpt0ZU+w8ttEatYKLEqNAy/ah3ZbLOOirzgszwWgmY3U3fJsMlnWV7kXJBKNaZpqN
A9sWQ3FRlRrk3V6aXfGUNNFiPXN49xk3coWhQatDh9zAybU/o9XxIFfvg9lZymU0aiXfJL6pS1Ie
APJ+GybIDcU8scAltnwIrZURdFGFwWL6Nlss5B5g2wsVxiUVF9NC2N1qzshUjXRIwSmPHonHZyRY
asZ10ACaJP3OYu24jaohemVOOl8AL0bYPAwUPxtj9YbotaVfAGMFaybNGPNIR4oFKmbGXZ9Qmtpz
lZHOciHLniy1TMS2EiDqnnBJFpHTPI1A7ZQA0LlhvU/O7JY7W0HMsQfwawHdRKbrQjBGcHhkhDRl
x0lxODgpMGQYxNncEmnaraRgEK3SPMkGvvp9YsZOfwYZOsQnFU4YIk3BwMHwix6ULk5NSgk0yhEP
Br4GWqONPgKI9qDZimfBWRUigOxSd2swpCYlSrVJcBoBysYUai22SRbAxrZz4/rd1pbZ3oKFmSlI
3flimQeH+NKQq4hKB3d7QJALAhvm3RzD6ZSAkCbqyYD9XHdhb32CV1+VwlklGn1r20YUfqVGNTQ7
HWV/4qlJnKRPhQuIDu48H5/z4SZWmrPvtbpH5D3Vu+KaCPoiXDjNBtNUtXoedPWtitR5OZJ4YSde
Gsf61wCL5JKRy/TSyrK4XWKWAOwV4JlXng7z1CXBKqF/6sbODGDczmggHEvZ22kbX5ZJlr4yxi+f
TM1uCPIRRm/h9B64tR2c76+wLhGghCKPEcKoRn05sWH8spYKRiySwSwAY9+QPzGnwEyzERS4JTpR
nKGkzlcxsZHzhvM3YuMwZxEZlfXE494KGI26NsjZT/oZp8vQVCQRURoLkMBVq78tSbo85ezwyq0y
28mnI3HT+FopEVEVqjlexFK2Nq8onTfMsfLOFVIxMVK16r7TqrTyuzxcrpMCDBwXfqPuwZUwDEjc
aMQbHWrKezya8oARlTX8NKoWLhb6e5ilc5a/9W3vXosRDrDACIUeVtlxl8cHo80cks00WhRKLuw8
G5ikxcNCQID0XSpG27doLoD1WhKENUqb4jpUIaeC8W+N56orxqd6luWTyMPskopMKwMK0egibNLm
ZbZ7Nw3gM2ZnEwvZPeRhHJmaGMmxTQlcQCpbuzq3KbizV44ro/ZdY4ifx1DDNoFhyj4mxE7TN+mh
9aSlfXvTspK876IMKwXYKAID3WgaRhwps34yi9KMg7rROqaraWzcE1wDxKYmHKE8pfEkbM+SYeYg
Dnd7dyN1MFy7kIv8Jq9h9m2F4GYsdCFWmYDeuYAD8ibZCkqn+27saQOItK0vVRdwVqChsiUe08i7
M6ErJTLUMJ3+tX36v+Hgf7BG+ctY4W+5Zxdv+duY/HU2+P0H/hwOGuYfGCHZw3BswOVAzPifw0Fj
dVjycVMdU4Da7MP+aziouH+wbIfhhJiSYTw/K0Yl/6WOtP8A77SyxvhDRKMxn/8fjAd11vmMVf57
EMGshTUKuDZjnUeo7BZ+GaMV4RoXpC8TymUHm3m4piecKXfUIMzC6jEu1XHc8B5GP3ZEE0y5Yx7i
smiv+WVatM16cWr1hiemS5yAXWNzlExNwKHX2rl1oTCj/yYhelmn6GLg0iGvoDrUdTd7lptuoUmc
Gms8Ecqo/yDm5qUYGtbD4W23EAISYqmqqsHxrBE2kjrVj6JTZ/4liId1KY45r16zke/G8cpoJtMj
HUweFJdWAzgmiNKMVFHa45MKXWBjacqXortPfZUF0dLjP4gxQ+C0x4DXIkQTig93uD7WbK55LJPK
X9wG1mfreDP+jnsp35Alb7IpMfc9M/cgEhavL7W7qOA0NqrLTigiWNTint36DhYoQarLnhQnog1A
hzTzHk9Utu3BCvvD2LYbYuyvSmo48nMXL2Y00CdYS5XsIVR8KBIkb+XulZYnTzEWE2lMhG+skVaC
jLf6NbRmam7A6sRP6D/Uto1f1IhZidqZ857sZcXDQLrg78oNzPMsZCeApJOL7ACq5Z6bFE0Cevjb
solPRBx/NODI0Io7iq+Q37wtpYB13asfBtUAe9dP0BOUwMpNXdybwG/NIhgybDld5aH6GN8ac+x3
pkE2mqM1lzJrj3X3VMLOB//vpS1tGoodztGxOoyd9swvCjOWM5x0t7st9fJcj8BKjUHXd3lvXS+k
gTQ2412jLQ/uMA17s5reo3HeZ5gf0fpnx7GPsU8sxWeS9B+RMK8g+p4ayBhcUxKNe0IERTGPXwwc
iy1WmAMrpgCvOQxmCvKA9Pp0P+W5xywg9RuORGYfzOM3ddmkV6lKTBlahfyYt8tZR8S/KynXSb0M
bxsLq2OJKy81CBwPk2xPD37ZQhgn2Ex+AJ3+KCvh9fN8MLL+mNpY0KA6MywClAPssy62dZRe91n2
g6CjG+A5X5BI+o2N682vtOSHINfM1SFgLrO7NWtcUWR1PTiie8jS9jKq1Tuh8H+Qig1yYNY8nYbG
cybDt5GjVIs84mx9J6Nw8e0lst4G0byLYXgeXDAjBAVrV+vSqHSbe7cyPMOhLF6nWoRhYijuSGkh
nctWeOituwSIxrWMSOkj0Rpcntpr+zTSP7LY0I+x0pB7MLng+4hj8cjgOMrMfNMJJGsg2DaYCwgs
cWneh+R6iU7AksgwIXgscehv9iE2LfQwn9ZsHvUw2tX9kVjQBfzHMJlAuRXd4eFnig973CqKQ9ns
DBulxtJ4VRMGzExfNYPfzOggOil4FsZ8oDlUz2X+ZLR31WR7JAThVS7wiPJv55HfZoD3IKoQMm7X
T4NjfcY5IAr8CPZqJLUw2BH6TbG1cWGi168jxZ3L41lWCs7acNFr7CRNGklKJbPnxkY+N986ZNWC
NG8WSiuDbGPzg9EdDpIAB0VBGFCp0L0e3BCx6SvpOhY5MM5sZ+WNarUCAy24ZvlS1Ql0txjnUHJk
dkInh3qsqO19OOszLs3OCLMTbURmbVpcYLqHnpB5lBhiPCtWFxnvGB+cK9WNE8puRRluurgXypZt
a32Y0qrEbroU5FN3NJURqUGpE+9iKYynPMsnndJarZsdvZ71EakR+rIGNwnDS4ZsnM7pIjsDdUQk
XWhWKTh0iCoSc1BkpIPXDrNS+F2v5GmwcN+YXqv3E2O2OgqpTToDubYw8uoavK6NpLdxdjGE55eC
OOtwznngHRNXdUxSpiWGkpIM2iRPuTl32XNOPMdbu2iXZZpfCTTFFxXckPsqxIVVk1ej04nMd99K
MFPY3UvVOKUHgfnRcIt0m4z9pytEve/qqbjSuoFHh6KrYQLluNO+1JujUiAQkkswjzQvU3YiWO5C
JAPuqmhbWPXW6jlEh3Y/pKmPc4sPvroeDbzmrrvLDL53krkgNxc+J+28j5ajNpbdNowCIlOKi8Gd
Umrv7j5JktXTEwLfSXw3rO0zznlA6e2PReR728FMPlrxngSR/dgwlEMD6E1p0jVbOwvWAD9pCNB4
CqM61j7hUSGgOWzGndEP5ismPWOjQ+3dTKbVBQtP0cGK+kcrJheXXKmtSI7tgoCcBQe8BB5JLI63
VhJeOHUULANxxMhV8Cs4BrFScXGeGLVtAf4Dhplu8kopcPXnp6IBYpCIKdwSSI44dgx3fJu7vsLT
Xc/tjzDPv5CnaxuD7MV9PJALQF5RvofRjtHRtn0WBdOGxE6kPjx7y0imXxgX1wTQBNpQfDW9QnJp
twstkkwa9dKJXwwxtwHDulPR1tcd7BoDKXBm9MSGprs+ugKFMvgDiQaxMp3rerm18LFuqC8Gr2kK
Lh1r2HZ1tsvrZW+rzZc6d9e2UeRXeP8LD1HHjjGP44N2Og9mj7+oS7dNRkoICX5Vcu+K6S0cr8KM
ZtFM4ciOhRbEEInc5dxYhddjdR8ol7hKneGzMrtHkYJkqG0Of3aSJFYXehfEkxHYcQlFZpYPnT0d
l3hYLkOl2FtqE51xTwZmol93JvrB0iUdS5mK68IEfjWI9H6J36B6EYnWB8MyHmzWj3TQpNexbwmn
9AW+IBQjQFsV9omQwLuD1qUnpxIzaU88JHZy2xLl0BAubnMuTypYBIe0qKS23JOSxV+2gTRdKO85
4UxOxQ+JjA+iSBCpz/TkEv295AeAqjXbZcn8WOsSJ03kRaq2j+ziJQqbi7qK95LwqEi1GU6XP1JU
fvhh/HygFhO8alJlT4bZ7S0mI0gNryDy8xiqkRM4gH0PhjntDFntZwJNxth9Z+foieS6Dc9rblQt
5UbBGDs6HMbufTvVZ4a71DcPpBv4JBcifHhiKbCHuJA/9oTjVsTJkSC2Y3R/kKGy13VyaxXmD0W7
RWDzpMq3oVA+3Czm6j9X6Dl+JMxcdaQm3zJFgovy0N31ifIAoSf0CStE1Jo5xWM9uk8aFuw7nknm
xaSAMQUbLgj02EW59WUBmkAndFuih+L0TWJs+wROlnFzm8StnL3WhO1v1k+KZBJlhprvzGO5Yx0Y
UkOXXtRwFDrzhoov3LTKZUGn27ivVuSDvWiTG3YtfspCadMm6IGqZImux7p6Mp3ksgfK6pkdKeVx
aW+imGiPJOxPAwHfrVq9TaI+1Z1zibNVOcgE7P6UNvuMiQRBv7BQ4T9ygvnwUxChtsvzmBA8WDWv
de5WxN5oke8iHejtXdRykQ/qpUANtbV1w9njvAwf0jHcu8m+LqfnpbBucq2dPKUSL658H3Ki8vR4
P1Rzh1ffvrGZjHqqoXIyQGdXBUSQLuvbILWgiAB22iY03gJNbI5XlXXGJYqDXeSylyUkiNUw8SMP
VVnirgJEvXzUTkWjz0M3nI1pAFQmpyWAVjV62FSyCxgCuSdrcd80XDFabV4ThjK9LHq7fCVwYZIe
mIRmxBcpvyG/6a/dbnxYZkzgqXu0F3lgvblaa4la0rLtLBn/zNHZyG2QxVbQlKNnwrYzRd4xgrOV
GzKL8QoV8fCYx8t9oVNhKfNJIm0CnN/0hMbl2zDRWOVbJ/IT9qT/HZqu8XJy4fGvu2dnis8pCeqx
m16CE3vqi+mjbtPLuLxxe/OdYKX1cnmWk+bFheOHfe+TwU50G+HS96ZWKmDkUbcy7DmAqdtbXXXS
0uVCTyON05/MFMZp26QvfWapd2iQrgoSSCeIAQvi0s1E48rcC+BsTS4Xq2DeeLTSokz7usasHAvh
uXP3MRSVtad7ANQHMF9a0b5tySMThNAMNR9ey8AU7W82M9OeHgy1p5krHLFRu+zeXQdJBJbizjsY
Y/9AIXjsCYcPQuD1G0lETDLm1ARP0undrRqb+lXZig8zUY4j5xeJbu9uaYPIysPdMid+Z95wrdyb
/CHo2KOfMRbZsAUk7dAkeBqg4rGe+qfMULZW0l8utZZuzUb7wv/8gyCzoI/Sx95dBapquSm15Fm0
04VgMVBF7n7ma7HCfZfPVByvoR0kDT2BoLwla4f7VWXkpWvblObOz/PySVa9+5jOfXc2BJkshT1t
Zb76S9SrJeFGTmzJEjKlJ8TR/GTVxmuZC80DTEASlPImF3J+yuIhlhPTJ6aIWqJ99p0LF1fax3a4
Yua3De1mLxupkoYlvbEW144dN3dSlEHaIMJf9HWeZNc3OSly42KvC0mSchcgO32oVxwRS7bpdM5V
1eXEIifcl5P+psIx3xSz8Um6abMBlITneSr2pGyv5vrMM8IugIABsNCh+TDsgdSqqaVKFG/CLjlH
XIcO35zvnAUUQFPd095rAn21PUzMFoKu7wNy0kG/ZXYgquh27OvADPXbMY38Qbd9c0x94jU/y7bZ
OyNusrB+rinciSajVKJHKvOtdE6IS4Omyx/C6ly2xQ3aLHkbmraXDMO+Ecznh2VTx+/9QkrQ+NSz
779opDRJ+LLS1yxjoIzZh5AWJZa3kTX0dArXkE7iD/JuERqQ+Rn/iAywRKRfAF9U2Soc+EUpDDeR
HzxJCpJNXI3GIR5C158TR78no7y+VrVFPWcZvz24RWz6cbA/FSXRUUiC1UNu479vZprncFkuZEGJ
Cz7E2rZmVQXU8zEdNT/gRI80z7IRQi5L33JXqMHoqu+sGeHKqWqkHUAlgpY05bSXNr61BjaCAuPt
QVMahYYu0t/zKZdPLfpGFILFEIBZT3ZliGQI4mpLZE1PICxblxtCP8d9GFom64Eh5rMn+SuIY8d4
MOKSNZISqzIje3XWEVeEqcnrV7Q5CoMmYhjN+FiXNrRFpRQZdAnSqft8ADAaZubMpUF43pmrJZM7
O11yb1zHHG3W9Resv7Sr0grHY1E67EBVkss+wd3bW7AU04ETqDpEbTwfBpxZx4XYXKvpGHO3TcTA
INGDWXV74PD29EREU3EwM316bnG+AUUdKi4A/pm31jSNXyH1lJeg3duxtAz3ajJOV1NYzMgnXZpe
zHH+XJVkrbUAdFeNKV0Qgetmdc6giaArrpddB0p4aze4bFm7p2+Muq2da87ZOwf5EfwVwJRlUPcO
6zGSWjUx/RCmUz93w0Awjw4c4360uplc0VKcDYOt9KYClLkfUDfsVSl0r6BVb9MG7pA54ASD8Uj/
K4t7h/uw2LCvCIOeD/+iKEnpVCMFWoCGwsIf7IG9+zpfJNmOBdwdQ5gQkc9iXlp6Z79PepHeqwU6
o9kyyMNy1VoJal0N7we2e6cKYcu5SIbMA715ypQkw5MP4oUMA8FfM6pVd2OLWn0Fx9K/xADkOFO7
brkhs4aGxBmL/D2CsWBDla6QylLdYkbqLBZCs7GX8GrXPMfE/ISeMbCNQHsYb8Owyw7STJoTfIHs
yO4/PaeUR89dNs6HtDfME/u0CPpI6FrKttL18GjwqpvFgWUY5FVjUq5X0niif6rIfeGSCVX7kABp
JPHoYLrWDYL+1CMf/nbqqzcd7ymCYcLxmmgXa/pAMoxmA0nLWqc4dGFH7vbc9kwAKrtynG0OeORE
viLHCLonWqUJNO+yjUt35yTj4NHID/eWMupegz2S6T59felZnW3Se5QhaaiKuhW00zusS7bhAQQL
b6uxjHcqn8pszgMguq7fZSH4Na/PepqdaFTCncLrBI1Ta16B3waJgT2+OV31NAyudq2ok6AOKE+5
MV7Uil1u9CzvvMx105s1GPBCEfZtJYqgcMqbeWqHXQf1qN9XYK2iXTP2Nom1nSw8xHT9XVTWr1kJ
M3uDirI7FEnasm7R59omhKhJThKVdu53GUcqpNhmV0/i3Qy7GcoZw9eLyGR3Q+JkYZ2pkDW/nBWm
rYWhswtMhk4etbqS7LS7cGc1LvRKoy5rQqIXZp6LbUV8o5M6EdnW3ODn7Bhg0UtRjPTDS1wXKICI
wSIheSEcbaPoE3mUxOQRDIc//EFpZQ3gjL+XtJsm9cmYys8Lu999qkeHzrVJp4mQY4967fiGNuj3
hljW0mNxhsMoNKTlhh3OR5wkYJHSrG4vINKCsCQK4EweJ0yjZdDcAJQyVampLRpDla47MJTxk4I2
EG2TP0S9umvsoX/XoNt47Ug3nFpkOnWy8l1rCJTY2PVyPFe9Pt7qcEFRyRnq9GGDDCOtjzqEhjkz
wa9GcDdSLvED7ZX8YUJuChanhe5CSmGzzdm8XkwolU6L1TIuAeUJIqbuq+hozdW16Zg1xU8RNTfY
AvXXiB6MfRE5jyU9pOBpS6OToXFis40drljEPopePmRVy2Cxi260Adlsqehkoy3VFj4ZX1iPScy2
MKVVGqQj27jr9N0CsfzFDZXqDJsfP46dH3XOWlqb5NXQlHhP8OeLVaTX2tTdE4/0xTGyHfkoKUvp
w5XLAfoqhUXFtAaPtVTbZ0Zg/C9z+NyFWu5buTMS2JbyW6rI8aosZO/lxqRkM3N0XeGahC3tF70S
d0yStF3YSAEuzbjGZYoaZqx2kJ63LR6nfTKaj60EBxstorthznSdlFOQMFtN1XuQS/a5MrP3ifMP
jjLzXsUU8tyXirxRFIbprakk/jLzRW46ipOBJ8lRFGBYzOvieQxiPdRfQa+sSQLCImF9sB+SxvLB
2mwRjd3PaxI3q9qrqaVyMN3iA+HYpSqqGh4qcfU9oW6CTIWgNtXqw+S3UnMqe0afX6nZ0PqxDH2n
ICXcHu9yNro74EP17QCSAV3gdJaZ/lQuxkfbWW9d+tCG9paYUT9ZBmOX208VVqkAxDIzJyhl2yiD
Pq2Zb4tr8SEm9sOouhfzVJBhzACgATPJFHFBg6cxTEnbTd2NXsVsDMjC9cCUb2jr/VTXPm81MDkR
QrYvRacG9M2P02xzrxdi2IYyPbojacikcxQMXMUtCEDkSmVzP/b9FcG68YYG+jwuxi5R6ReA2qlw
2vJVAEn6W0esqSrTfUaddmbesK+QhV5kGkUeVrcAOnp4DUUz3Whu88Ngi79f0OtfMyD+f+ydyXLk
SJqkX6Wk70jBboDI9BwcDt8XOnfyAmFwMez7/vTzISurO7NkumfqOCJzyENkkAy6O2Aw0/9T1fuR
Xf/K7jkrB4P1YFvWYSoRt6tIuH6rapyShx0zHfO1K3pOBeXz0njMuQgnmZN9D1E8bNOwJDd0wGR+
jQgsfwLmz/eDS77Z1rCVN5SDY5ejVWvO8OzoHblG47hT++ZGw/1X2XWRNwcDW7Qi+2mo+kZf+Rlz
7cWpSMwujIaCTJNkrkhaYOpOmGxQVJ6GCNVcldVNqmVyQH6ez0oUVJtsIEwXxqrE2kNrbNUYJ/qD
3+003btS451DDSMouHhEjadCKyMzyo7aLWF/JpGdDcMjhhl7a8q8wmwqAZJnFWeqSo21m9iUwjtb
1QjUtapVvHOBV/SMrHmfLbSc8XWCGl3M2aekm/Wz0hAQRWfGcBs7TfFalVMsFtjNNBemz8mAKgkM
O7zC2eGZO5/KKr0FZeT4o9QfhV45Ky2O9XfMucNOZcoPViPJWHbdKb4SyhWvelzxhOslNUabL6du
rP2sJM3DNPfJGw/y8VgU4a9ZCSJ666RzofR7l3dcLlKxOZ5Uy3gkBh4sqwOnInCdwI8Ch97RpZPU
ABPwI6eZTmQQKhusGGszLU5Bl2+7ufQx5n+MFYIdsoeCJMVgzDWmM7F8BMcN3zrrMvXLryFzmILx
EHmuyW5GxWFFC7yUAFo/DDvrrNvcpyXxg42ZfNFNu8knXjXbvJUYgg2e/qeqbu19SkaRqSFUAy/4
g6LwIeGGUDjHBcZTpOAT78K2QY+mkK2pXufEpeBXxOtJCo3mOh4q7DBWhqToWI8gfM34kFfqvsHW
1/KwXoWccCkH7t+tSqn9PmgGwr6dp3kwPnsRHZU4Pmix2MVpsnUT9lXEOmHd3oXE01lJUJ0iRVaX
QSXoJHHJuC51lmq6i0lNq+cJLlJCXEQui1rMi0S7KspT1c17vXFSdq2dtdPcEx3dGcRTmlBgqpCu
X5pkU5fJI8GML4ox/jDF4uXOV1vPCaMlaZ6EwVdKaNddl5L4mtVs9Qf1IYqjp7FWCM4m0MSs5v00
Bscg185WbW9jhlgrpn7HyBwOPBgbNGDKjpa55qa1CKiMqZX/PWUkTsiSjFSX+EAKLfXZemkWrJMg
O2fljJZ2YBzyCKDj9R0kOklrbwHT7XUvAvOc8Eo29K7STZDZtImSRKgazwWNecNP1TDsULj0Q22O
2aVE1ncr7XfcJ6takEmXGRoDrBzB1zTcJ1LHs4MFyMu85kLb8GMRRR9E17ypNAGTIlb6XUNcuLxU
PWFabQXWOQP7LHXohEFywnQ1ZaUbHYmtbM/YNkgNSpenYqPd+gqkJuN9iKNhE8CPIlF5laoeW2lm
uxIIi/0yUkNSqBwgiPQ3c9W3tA2BCx6IOb3cOLDp2lG9UCWij2P/JRszbalyZ9IVjYcRN8o2JC7v
SSToy8OshWslEc3VxJHRMe3oG2W7jDgpA008m5iHdRVqOWaY+d2Ki1scn4Zk9DPqDtZzanKASYvH
infhNCcaC7hmP2oJv98U88ib1XqdaC3jtOeC644Qvx9b/Yz7evjVMj/cWCLhH79TbUWsmiJwLwS7
3Gqo+kQY17hEBxoWpleHRzZdOibt/kFhr7GQRyw43UfN9bV0PA7PBoJsTPjvamrtG4T3bm7Fii/b
oqky1AhNJuQ82kfWcVW7VymyBNCg0riOn/BtFwBABgjWJm94xSuzArOldvhVr+PNkJJH0ugSqp5h
4zhqh0rO9wRC3kw1ZO7MiERmP3Kpeo9KMg7VedhaHdtWHjXXikVelPnWcCziErGvu6P08jg4yiE7
0mLB8XOmUFgk2Q74du+WPKsT7IGfPFCkRztFucmVZltEqOvNklfs6rSKcjphc0BGL7dWsu6K+Z6z
kGfbDOXovzXJJjDJUkqJb9bF8IgCjNzVlbuASl5N+2Ljv8tC5ZyXnO1jkX7JZjjbaf1ClxK3nuFS
DH/HRAjUtPQTjQWZOOc1fXGnnE1h9pIO3V4LGKQYDpqa3UXPmZZujHmS66jVgnsnKT8HI71vBu4y
1Vb3pt0iPkZHl2qAWJOviWCCX2rlTwafyBFDbikPkB5RgMuobEL0t+S00gmczULtV5fYxVnvqJXQ
GvOoyq4jYQiWoaeJIh+md1vN6pdobvstrojYE4hCa/aMu3ZS3kYz8fOwQqKzhjUcyODVMT4FkRzM
7CuNg0tLmZ8LdJj342NIXC799A8FZX+13v6gdTLPVANurGB6InUzeu/6/G7isIrRZqWWvZ/0Csch
pzo6bXvUy+4un98k4Y+lk8EOaLTYixuyHbH/5pZ+Fn8hY3SuxcCot6OGeFeIidW5cTZGOuyJjw23
xtSs6UW+tL2zyqjTXmdOe8GJ5hc0Z4ArXBkP7LHSb8bC+MTXwupXt+e8V09Lj4FbKchpt15v2GeC
dOSyuxo5KLzxDNEJbqisXFh+URzaST2E4bIVMCmF4ZnNCVBdOzlPREd5VaqMubLWHxsxQP9MW82g
GUFrTnERbHjKrqkFaPaajumn36lOxiaSay9y6H4PPycIxbYoUdeW/E+CL1njUikeG7R86P5025nW
xix5pLvJvd5UL+FUeW0i/TCmg9iifJ4HZPhjSFZZqkS80U72nPFXdWb78wzSJFu5r+3p3GgRdxbN
FlUiX1SlPyQa0kp2Y7s5bGKmxOTK0zoRf1hUjEtTeWyzxld76ZcBo92ZcwMB3k2tMTbQj11t7ksi
QdazYqDigv81/JoZDuZ10RAnZfXRLifLmeKMldPMW3K9DxklUEQHr4I0+7BS86UX0xXNLV2PaPt2
fuzrape7PLysKrxhCAsU5j/T6AuVTowoLqdvPeDoFEzmzxjmXoo5IbXKe9VNHmbrgB9hPaX6Q5T3
l4GhCQt7zYmqbHzCe1s/ThKwiGLLqDHkdA5XOTtc2RPPRz+vkouRVvNTw/aUBTJEcEVOMaV5sKbc
d7qUc6g2fzZsnKI6eXDT+cFphl3UOczJM/ccz051qtQuvoAkzVdKc4+jPrPVCb7+RNX9byyX2uL/
+ydQTaeHCZ10gW2df85oKN1+DhKKPVm6hHWdksCuFp9R8pWLOn2pxgEhNconcRp7LAb0g06tjvWA
Ua//f/hN/moQh+ZbyDuQfguX7tKC8E/evYjiFTujMWAFvtd8uGnAJ62hCaarNMuT+yoD5Ue2dx5T
8PYHpzWGDYPLpl0TdJp8//7L/H/u8t+sJcDkv3Zlr6L6b4+Ql+mf0cvfv+cP9NL8TRVgkiqMpW6h
g2Cx/o9WW+z0WE1d7nnSr5aMtD+6LXT9NyzXKp8pkUcOkig05B/kpa79xs/hLw1HM4nPIdfkXwAv
/ymshaGotQRJEKyoGpSQkp7B1f4nTy/mp0R3ZmjClCZS7VfA18AgsvWvf8Dqw6WoCQuV4GkXJy3n
B0uaI7NLusFxnHuN0ieSlYu84/t//Xq6lt/5Q1t/f7fnj/J/LJfiZ1FOdSTD9n/+9Y8kcf5xpS5c
7F/+4Odt1E637rue7r+bLuVb/14Lu3zl/+1f/u3795/yOJXf//5vn0WXt8tPk1HxFzM+7+N/e6V0
dRLlH3/bfDTFny+W37/t7xeL/htzTUKRMPGTBEO4Jpfe3y8WxfrN0gxihQjc4oIR6hJd8Y8mFOs3
XPwuOWpYwIkcW7K4/rha3N8Y5plkvKh0l7BK8Pn+4/X/sdb9dyGmALl/XXNwQ5sCqyn/4TdnBfzn
bMgUx4fWVfgZ8GZ7YEzVfDHwMHy3igipdWCIbs55SJmTa2+zPtHfchlvmOjsMPhSt5iNrk5gPQaX
oPU5WwbrxVGGd0jpmIe74jgHnGpkmrCjmcyNPS2D/BQEvpgkkVFBra5b/K9ebj7VdXvAgIWDTw8j
n8C9atc1rn0smvghVObtgPZMwZMMrlExEuyDs0ytm1U9BRLdWq98RyuHK9WfzMFpgIM9jOhW6Or2
vi6EXJdTcJum6SUArIkVQXi+2GRhMGxsLZAvLqZJDynuNGnk6GecTNbDbOuv2diE23JGNwELjhA6
YGV5QPRMBpqnrI+t69Dqxj41OA0JO/vJUvShoBoazhTx/IPk966T87/WSWRfN0USU2gPCpDxj15j
tzOPOQ13N5vHwT4LaVTL3aZ/ikSGV6ML2OpbAds5X7O4H03JuLOS1m1BHKbSfnc53X2xw2Dk0KCP
DVi1SxWJPu8lAo8ZnBx9RPNvCpOZYDsbZ4q188KnQsneSALIfzhXWQgORpf4ViscvGxkor4VDocN
dhl6cycJzX6hKcVwaByYpzvS0LOLwV0RshdCH7OkMIgpc7DNNfOYn6Na/LhtGpmrgLew92lbnPaT
5YrtOOX2BDiAEyeiPUvgcvNIF7e9rqF61zPygf74Ltbo8JOZ+6pTZjn+wlgerJHliUTJDOYIbc80
/LGCIlxk31tuk/WOeTWqPHQsADIlZmTTypEtKLLNCYal5lxr0OtQp2N2IDDOvhIjTtxcEpW+bKP5
GtTlxdTVjEIeIx8vKeEa9EZk02GW4lkMuU5QlI77utBMIBOOV84cTBsSbN4zhODCVknWHufoJQow
9c6c/mGmESlUa1vNlrEOdLHkO87XidTswzTrvlx4SXkrVezCWZdfgsE8mYl6ihMBzYrY306voorP
cs586UTHvNOdNSiNL0PpdxmOYCyfKwMSIwTQDWMYJkd4c1hbNVvX6ixEcjV6sU2z3nPIJB+z5lEg
Z5Enlm5HFeU86cfLCGiDgNQa933xUFnMYfoJX9In8oY/QoXaqQpIHTf3TJGuQQ/aZ1ZblqNuU1O3
qgb6Ma3hLabgLA2gyCIFypxq0APdb/Os993Z2UVMF3cMqnG5ARJIxT06uPT2fFQbyrqOaTl6pDHp
2z6xNNLEMOYPtrGPgZkOvWnNd5waA2j5ZFxhP6MyTKTlA7fNSYvvJspHHfU9SpwnsAoC7K3thEK3
EGoGSJg75/upja86iniZCG+q56MJWxJGPyarigCf2wNLjk8DeZWrxWiTxez5CmF6Iqj9IBRPIg0i
zkWZxTrXvAeqrp3CGFV7TKIfDrZ3aYz8MsfCAbqvXstq+CJSIfBxvIu9bnbHcQThG9NLXjUfeMO3
mgKw3xrarylPRnlOyZdaD1HTbac4D9JbQeDfGiehGSE+Fh7JZVu26BEZVHp5acfWw/4UyX2T4xjc
xGWgrOM+CY9NFk6cL1Iq5J6k2xsrwqE3sko8ejeWFHZ/atIHmYTfkaL+IlOfJS50kls2Dx5iKKeQ
fvZzG4NWLDrl3pyC5suY63tVUYHRM2o2VlJXKP3tC8MP2FAAXKtuf7aCKWEoq9Q7CDFBPV2X7iW+
jGdXI/2gIA/gFWQQ2sGsA1/JZ/c+j2NmTDQffCR1455NI9rIQG890eqzX5eNtnIKNDGiucgiUh9C
okg8K3JeMfh2FELEI7p5jxa1nDKR8g6hUZK9Jwl+N/W4PAU6+mhIWnxcYm3CR6Clw11a9XQnlNR1
EQZ3Ikc+vgYcaGIlfBLs8sl6bl8qwCAz+YhoQaC760FEk74ShfrtRPZO2gGevGJHCdhWaylTKZgQ
HGVfMbVIqk9N089O0n1mI10GwEWLJJbcIPE/EUtTGrxQaztg1WxE5CZ2wy+BeLBqZCta9yB8ZpMM
MxGPfgBCAQ5BOrU7YRRPDVwFBtM9LwxyY5XN5WegqckmbfPDCFPzReWoA9aXf7k1nvGkVjcCH3xm
meiKfeflaujHQXaZsuhaVei7cY3tsc9DyrKge6qSITG1WuazNj7P81tjGV4FLhzybgOcoXwa6BPF
i9sPJ6ZY2N7MGAJ73FnKW6QgJCUCmFqfX4STbGPlza6bHfPIszDHR4nTd5Uv8RhcJYxaEW7AIzo1
v9VpD5Uz7hfXQBrptmeK/k625dWQ3TEqgWqYkPwSAl8r4vpZn9V919T7ITfXU56eMRE+BVX4GpgK
fcjdIeEiLqAdJTgq3ZTMe7WeCgD1PajDC/Vme5PWkEycZ9G9RJNy0BUDVRauSjAxFG7+PfcPeA1D
2OAA+LMkSrLnCGwHlm/E1jbQP8wuWYOEa8xSlmYli+Gg9To1P5lId30mzzZ5DG5NQJehxpci1TDj
1LBtTnQXd+ZK78I7V2d0QliyQ5MhdSGo9L1oaMNwwnNoHLF7xH6WflZqtJel5esNKjNVih0JELzl
w8YdqfpxPMx15FWMFsUWukZVTb9dToF7RwVkx5CiBPEqpt1CZawbNi/hyFB2epmGcOtkcjOCeSk6
gFOsDuVB1eGSItnf95W76+fx1od97s1u7neB+8VNuw4bYxukDJZU5th7qzLgPAflyy5LnPDuhjcM
1rrwphQzCF1gzuxs83qCGlXWqv1oKfVHHapbI1bWM8sGrH/FDVhfApBiNW/vUTI8YaSMhZlJ9yhl
EGiEreLlNbA5qxpj2uTsNBAIc5q9Jc23k9oXMvFedW3adBUtc4m1sZbqB0qyyAwv1mq6Hdp4L6mA
WKNdZJ4Z1u62TkkRqFSb0VS3RnxkqTJPwtRPsD1kgGjy1onuCcgKI9PwNmfdOoPt3hl9Jo5jo8S8
UJcxfvbFR7lPdN6TAqC7y87cWgAp8bpPzIPdYBt2++QCKocuNoib3Wcg9R2cmcEIpxTgTXMkcJvr
97IMRj6JhiM8m+q2v1NCHotAlsyw9vUckuyg4kEFzNLwmtm4xPABPIyGbq2LdqCxbslob/KK8h8T
x9LcmK8uM47HPjdhaqzGPboKl5+NzWhVjIr1OBnRq1Y8uvN4aUvjoShGtG990yntjbCIo63rJ0Ft
zdDo7DhNd23WDYKcBjRQ3cxavyerbjcygh9U567tso3innSKPdDTmRTRebAU65jNKRucR9MwMdeo
2HtY0DeZmfE8KPptyoDaq9unKteJpMGrwt50k5QwXSpPbTcM/Bpic4B0F327EdOLGYcrgrrTTR5Z
3bZxDinWdKeKdn0Xhr4qIoo/LItLnUQGMsB8xdU/Zf0L83O0ZasOkUDWsJ/p3XNuZG/U+r7r6Rgc
LIEVwNVZAiBOpR6/GNDykWvvScrnc8MwF7Mu9EsMoGbpPDmiBGFZBB8tASWUmV6MIluxO/HIdV4g
bz9AdWkSSp+zc2YEF1NeguidlsKVY17TpNn2ubK3muqt6SnDSU2PDBBcHOq7QXxXgtzZAn8McvaJ
w/WtwlmVc64wJ6+J0HTWLWWIgLrpR2UbW5xjvhPxgVjKoxjmfU61aWlHW86fu9Ho1lInpnAmOjAr
QchzQB+yaT164P0qtWw/KUSwbfHaVWbA3Pw9zpzJI45IbGbz3oAE8BnrEfWVOJtAGLAtk9dHlraP
VdJshSDd2t4E8OARYSAekTHPVd+uo0nsotElcKjCF5D+cmljNbWPRph3kyl+afIzVZfegLCiHyw+
dNqLUegfFmkiHd4alL5wk82Cp7YIyOEHyBkZJ1OfUxnvYaAFb46seJDmToyOPOj42msOkpGO9FzV
9UM9iuA5xJuz/D8iS+D1rU1LG4xfgyLvW9p6lowTysLIvFkb0qI7Kqf620x+KZbxOizAtJQkSEll
uSQxeECc3+mT8Ssb8d6PUfWgjWJTFMMMd9C8LF6WwTLrFwD4r3h5lgakfyj4vrSBzsbohpFI9fUy
uhCgRcqGcqgjynlpB2UAKtaUE3xV5kAh2dLf4zDW1S+pafpNmiie2xRo+AyIePKD/SgnyaP0Lqa6
ydc12PKcSdyldGso4cbS2Z2mtRv5tOt2Lt4zJJoLJ11l0+eusadBzHpIW73ZuE4evra2SN4DhZbR
NJ/BPk29OZGrgeeiVOZ3RbaVN/S94oOrOed+Vtyd60CKeoCmRG80hKdvyM9RTshY6UCDXwfvoAhs
DGstm03mEmFJsEmcDxcqq7qrtGol8azZcbihaPqbV7LpJJURWk3olkaeXuE3kY5vt2CfO1TYHZSu
cImgGjtCbhDeredMzWxKIi3QpK1STso5sGW05Uojtzefe6Y3MfuOmS34XQmeB1jHkku0VBBd3Mhg
4CyUdt/WJHHA1cAowU5qB0evSQFqCc+uVjRsRnR8FuDQvFkaTpie6Ga/R/5A4mBj8dKxjtJgn+gc
Rc1UsXczsc7kw1HrMqKMNxjuAjcfaYiSJm0VGM3szZCw2Rg0Fm82qXhQqJM1L6IqU51Jnx3tZ4a6
zqqRk9xNtaiPbpe6j4j9zX0DApKzJSvmzFMryRVNbDIz2HwsxCVoYX4iKjX5BPnLXcfud9XXYX7u
JNkgTHyS8oaERNkbYRfKEF8dTbFwDCQN2QCWiSNsPY1k1EjHdbFfuFq0zwhzD9amEkzPVV6ExoYK
tWf6Kadl28m4y44xmx7lrPIAEyIQFVkH1Chrnw6PZXXfCqDOmXmRVSfGLqYnvTKA2CqtPCs9BIa2
jhzeqH2Akp6e4gEMj90u8ICnxrPWc74Wo6gvKfwTgyZYvfGBCX+qfXOAC8V3lLssP0OTm4eQiKbx
FXJ1OLWtOe/ov8i6pd1y8MbaiXb6XNjafWUykYNC67RjoBkuK1M0VtOWLifAfat1wBcG2ib5d1lN
WM9oXD3HtuMsnka9s9Y9mW+QaPwvtgTU10nwIpvPwp7j5mw3PawHgMdMx32SWL+YuJvMTVu37XBG
5Va+wUIb7GvLoNDKqMbe2mYyYK83tRYutaJTxbUcYejWNrP2e7tJje+8dLtfOsLxbQJt/y5adiip
myxJ7mW4HfOpOZRqX7yVmrZ0DyeWPu8HdaKntXMDEfEwmXQ/t8q83eb6XN1D75aHHor8FgcBU3Kn
ou5sZY+y3tjRqO/JZceSVIXRa5TGzZFMEVTVhpByUx1A20KWAYjVOeD8kEjtu2V6u7f6xH0oW8u5
ryKHqWfbWbcl/ZOzWz5oh7opu9q3M8t9aYfYulX5oC/H7jgZqA1o6nZFRsaEsDHF0wFrbbl8+hD4
qzKy3DvOT5Y3Qo1AmEhqLkNBqJAVkG68GYnhfKFdpP1Ra4drfYAH8yJIcUaFhnHNo1rZVNTLHTNT
cl7QTtBeqF4iYQ+RYXPd26Tmp1wfqhFDQUr9IWG5fKU+qjzEWiEfgpZ2NM8cGhcpC+x1b7EZv2SR
7hLXtNCDWQTguJ6CUX5g/wm3fcbZOG4a7TMRqZmu2l7LnuNkspAZpULrRBkWl9nQ6m9N5leuIwqk
2zL+UWIEd9JHoMW3etvwiOF9tjc2Nio1hYjwc9YXNu2y7O7jKiMMHJLLfDOKJqipY3Vs59SWDlEf
4xKCIwUD8dIgCqrLNI5vhBO1QN6dQLegW25G82vD4QnNdWBgPag9yAyDSiJq2CSbV8MGK9VSgIsS
PEusDKAYIL6m2SHDGXtrlNZdrTkwprNR7I35HTPZwBjXCwCQTyifkxDjg+iNiPAFOzsYNv72SLQF
JkYaqteZgqlco6oVBJGJ/EGn2elOSsd8GIycA4I5NyudguxHOCMOvkjQWC47azxTxGpybC3vZ4Ls
L5pV0bnWGs7R6jlf8X63N4MVhm1HnWMYfDQSFAIdiWFHGyOkJxSKJ0M4HbtGkuSzUMdjYmjoL07d
w0fFICt4n1akWKtebwUoqu2lG8KzmvI4teIttxV1dHXyWk3WQ02BJZynMrrHMZNfhDRh5Mbfw9ZG
NCm5iNOuc0EVdKz00Rz4EEzdaXAoHSiiWPPwJelcnHkJV43grBV1f8aqFBzMerI4/CTGF1M95SWW
RoghoRjs5yW7ZTA0jCl3QdVGr3YTHyenqn+NcxaesZAZPwMbB7r4TLU/VqWOW7mYpu8URPVNI4yH
8ANljZmL/KI8SOifDCZsO33olO6+TRXcUlmZ5DgftToL973t6q+pyAmDZMJ/TRIwT3O26fqrBEyq
SMz0ibQc7c0u3PJiNCoO6CFulA9ZV8CCQhn3YZh0jyDLpEU6ittfJ13Ot0G0AbK72tq/4tpMDnrE
NpYv2nbWoO7U0bS/SgiEU8gOCeOnnvQfNZkPfjy0FVRAmu2cylK30awIzlxi3ubKEo6X38YRfagL
jtNkUt3bkh/Qh2P4OmG73w5EVHkuscNeVlwlj8A1cKDt2S5TrEBG7l4ljxFk8VCpBLvyIAccdZdb
cozAp+bq3A9YNeMcjlD28oisFVNOLW3fTDXN6yUa79y59vMwj/6Yk6+mK+EXDD4hiEVzbMcoWWxx
7a4IbHONIcJcExF0Ei6KvbTch0yhVKdom37XMPlirwAHiSAqLJO41CJ4smme39qmjTdUg90ey5Ym
9WKa70RTvI1R/R334zrOGs4qVcwhK88PHVK8R31VAcokD32bPSupQlh7ZXyIqUNYCmOCuuiI7Kpu
K5082JdOjBAz2E8aZVQXXDzi2uUxSouS1SBGBS2ZLVs6Ykk9BN76apfWQz9IAgvUuVzyAYJfsKpH
hhHrwWrnrVoob1WJglmMI6ZbLmO3JE5FYTrUdobwAR5jPD05By1smk3mTW1/C6RNjEDO+9KnmfA7
p38hZ5TgK2ldEG3iZ7afybaw+t5neafUF9/uKJuEH0P0gRGvl1xUmYbFBp8CjZxaQcyJ0Vt7lQyb
vYvYu5vyun+jLT5ja10jVhhSuUutV8sptk1XHyTS7uIKNVaGPd20xG03vYyP3WTIXTuPoHxOMpOr
WbfUqGcwqknqsP81dTJfbGRimEgt4V6i3I/HG1YMhDpn+HTmwULwAFaexxIGxSRVD91wEIl2n4Yt
eLDIfF32o69olc805n1yMDxXScmOqWtfTDhutXIrWop0ZmmgQXeKU3N5sA/zWnq1YasY0A5Y7Zux
3ZHPR2kd6Qu3YeCKIVThwkihZa2z402adekJVqp8cAP17LqNtu+UDM/YdNLl+DWO4lCV4EGzOMVl
/Oz+LvUN7QM7eDrEiyy9lZoYvyTCHZxpfWl6R3mPo0RcbZWC2Hmsux3rbudbKTZ9J8tjNh+8mAHo
62brya+2gyIKuNNCpotrsodAb5dMlq6Rl6wOn0xEfDUuMvR7nZ19txeq4c1NcmNEuMscsQvDOPV6
Z+TpRH6FbZC02NRE6HTXnELxcoyxO83iNlWUfNZTfoNktT6KsXfuaSlLgc9Z6dgtqenRbSXbilE3
H0dOAnR2Ab0PeA5qu8ghddExCc0Q274lsGoQxkFHxPN6dbg0QdM9u6Dn10BpNpbeRvcaKLw/tQ5e
knKhMPqJunjX+agqxopeVUz6eRhw+nnUB+/VwkQQ09Ztqr5Pc6Xtco0gjMjVEQKH7WBIbYP18LFj
KVmPcqwPXZ61v8aYChe7TUouivyeWFcC/+eTo9n3CoN73ZBg9/OWaDaPT/RgtMB07kOSM7WR5Dq2
g76fAoXWYHOv5+zP3eK9nPA35/1xULKWjXjd4gIsEr+ZkRPLMkVaZ2F3U2wzTUn8DpBsmfJq4rj6
IiOcztnkWBjRNQ3r9RTTCovEb285LU07OwQ17PX0eUJ87EPdeOoy99Ah5OUYC1cd3djIgtwIY6g3
APxx8zJmip+QSbp2woYq1WHSN1o4W0dRV28Y4EgGihkWMOGmw7Udu40YK+nzXIYsVIdX0YiXJise
OM6mT7ycxcE24E9x9kOZgoyhGI+yXHexPBnWYQjLIwa68G7o1GhDhOU1jr70dMBLRp2FCQXZb0Se
eyMHwreo18dfdT1a1z4a2q9IDp0NbmyM63HsFiU9qtzAU7gFqZqH8utXZHC5tywPKBxJnNF9lhxB
lCMTcuVqTE7+RoWj9YEHK3pN+S1tvmi5n5xSrWnIybS68WE9q3WZKYSc6jn8EOsibimmKdrW0gdU
5wD3LaleztopQ/UMZpLMBKUzkDJTdf4UIVsM9Jjsm82oZI4Ykz0h0o4FLNWkPEpCdBiTBd/qhH+f
fVDUFsNWZ2Pmha0dvxndMA3nwDQmxE38gGTw5KNGMTvmwX8d8zgT6VQ0xU/7V6bjd07hP4GP/9dg
EBvO57+mhvyq+2iLOvpI/0Z2Q/798WcgZPnWv/Mgmga/AWzmMrEFCiHe7B88iPWbrTkExoOgGSZz
sgXs+QMHodR2+Wr+SuikvoGK/AcOovDz6J3m2zQNgoiZk/Ov8CDGQpj9JwvH72NY0CasA8IFcXIX
tunP9BB6i1k2OVODkkgK3wzont46xlzaZGZH+avSKfF77BYFd+KkZtgzMYSN2yzX2vqcllIMSOm0
Gqx0awAlHIUVEsvT28lr3gj2RWwLKcjuXKX7jApV+bDY/qVHMGZCbmdDLRoGB5bS+bViOo9qPv0v
9s4jy24k27JzyT64IMwgGtV52gUfXZPODhbdSUILMwgDMKMaR02sNsj4P0hGJrOielUrexEr3AMO
adfuPWcfIqUi24j+wFRYv4tFwSdVuowEg7iGs2ZhgCDrT6TThWjxCF4PgeUB9GiFHi5+uJv/RCX4
F6S/QCWDOM+juACX/y2c6gdZVSKWSbYy3AQR1mI7a4YPjjNUF1O5pNclc6JjHuWALuKqSd7//sji
11vCkRFzsfNDH8gdRkH04y1JnUF4nNdmThLUEn7bn+eJpsvvDxL+euMde33oJE+mS9MPJM/PR0F3
M+uByqNDg5FsvUAB58vg/d7aljMXbBXzjoUl6KUqbq3RHm9zq06pj1KLVPA9SEqfvPdpaAtanbNu
DUXkkuhrQTUcbYp8pqC1ysSjRi3dsT1Us0Ae79QBw7LUdKLHuaaCRycam2HT655N3WJNE5+/SY54
Wb+BTmFRsRlhUHdf0Mf7PLelYgSUfmOjFktQ3g2UTM9sWdJzkUJR1TDjQSUnK1yVUAr7E6FWIFdT
9xt+1aEbpogPJCRhVu0LCJDyS1uP7cL6E3nqsvISke+smYYFdKHFzt9OvocHALK1abadHutkr4St
nknNFWqPBUp/Cf1x7tEILKG7L5Y4UzSYuqAEwFbGzPDnwbdPQpXdjD0e2FNEdTuvtp8x34vWdT64
VBM0tazBQVCbjM2Xlag9nUajpntiym1xrKCFogfP8tRiCuJkEQarFoAXqtUMG9FSjg1qEc1IkG0p
KgnSAbCxSPUiZAJlwo3Srtv//tlx1uCOPz8aJHq4aFZ5MNcsOpRp/i9PqLU0GdCdzw22kEuptHU7
Tr0kEjV0ph3otM1CBbqaVJtnk6LmQGNzBl2AwIqKeFNC5zp9+4P+I139h2vzdfjXi9Cd+VR//mnl
+fYLf+hW7TcsIbzmgQxZLb6lBn2XIrrhm5BPPtlnzio7DAUH+WPpYX2xoYWSRhMRTYY6ULAi/CFF
tNw3/DT3nGXL9yFPI1P8G1pE8S37+8/nSK45oEifwZqihUQq+y0x84dvbDOm8YzN+r4v1tZOFtFO
teG8XajW6CfX7RmcRH55TsHJ39bLHL41jpxemCzjo8uZ9wRwX3bJ4HVn3Y/TszvF5n52bfdhTeE7
DKZjpl2W+dMyOw+WkyyPjknS7ZR2yW1MLXUFAhQ53GxBSffGZD74in+vkcleeAMACeaU5TU2n/Cy
6sE6bdC5eWhlLT3Yu9Ylp0Sl/fihCNVMcluatkBD6kB+lBXGvR0LCKqH0ve6d65uwqsc0RWyfZj7
lz7d/XKjFUZ/2gHtEh7WNRRGDc1hvaFlaWHYswA6CCydm0h6DcI75nq3FfDw9KK3h+GpI22TjqqY
xW1l2OPwp3RvqxivnGpi50a0SEB64eDBnWV74U8ZYOWi7qFGKnvKNnWe7PrWueyGpj7GXnYWFPxU
1AAD7Ha6MQEhIMNNn9GQynEV+kp9ZWAHUtzcYn27HLvwhUHCtQd7O66u+B5cmrF/DCqbrB0axlip
mXTpezuNV5nUeKk02RRNDPqrHd13WoToQehUaq8LyBzzX1x7Cq877P5cqndhKu6nCNWNGIdDqgyq
pjhNXvIcm0Pahq/SzfU2lcH0ya76z75PB6GtIud5kt0zpfyFca3Lijg3Ot5xeWecOT9KNTWwI/x7
v9ZfxeI8Is2+j6V9mum0FlofupgQvNrin5TbQdzMGHJv4OSD0IgbjQIrbAGdxu5aqdz5CI7oTKnr
3DWfpDdTg2fxSY0z1xSzkNHFQjuZLK8rFI7sVaG/dTkFOUGWMkF/Zmx3Hxttf20M98u1NsIPwIRb
tLxgVJXEjqiiOUoL3Mg4XCivz5+MoNs6Bf62SOkajx/GsvSHz1Y23GsC0JP6WUla9wgmO7D91Ux4
7Iyqc6/aNKQDLzSgmFQHy0ZKHSNQsTxMB1k8D5d1ZLkornCGjdeOyrtPFkT1m26kPxZ6Q3IhU9cB
r9ZSFOAeZU6BbmeHZI+eVALzh7V9I1MEdSoZzgAr+bcguglyFW3M3J1Asr93XbHXXnXnmXlX0ajP
F+wz5YxpzG1vh6TMDnLq8CRGRXc1eMAC6X8822xcCLYfkImBwacevuxKzmdoBzA9aXpqh+waGWuF
5XuZt5gLySh1Gbyxch4wKB7STnbnCq3U5eJBvy5cUlvx7spNM9JynIK1WBVLsBEoFI6M594pGj/M
8FR8XdPH3HZVeW31C0LBGhFLZ60dPauOgGQN84aYjfsK/RQTl8l9sCqZ3NqSLWRbcCkp7OZDFJgS
Jnw/fC6z5D0Y9wur/EqEkvOAF07tK+VbT+jwMDQhzSHm5H1bC5feDqqGyXNOxOHuBj8ckEBzPZio
SParyCdHX5td3JExxZiRTOreZpbehYO/XTxxgqYYHhzGNke0s4zm0ZkdhtSMW90u7vM8RXek/pxi
Cw+dbPNTWoPBrVZdlRGYCH20pcDom/6+G4HFQvWly2WHgAeAJ2OgSrawJF5jLt2uq4Ju18byNR2L
ixkGU5mmT0nbvQrIEy9F3Z3oDjOBNe52oosTVwipyajacv3fZWI41468syyaBDioYEOK4TSFyE81
r6MdNSf0BxsSpSh6zLQrRmxEtS5PdR3LM+bB9obTwendLNm5kh68MgfZKfHmZt+E3mXSz4TixuYU
JE5wIn3gySblsOld9znKXMMdD9L4oa+X5LKrHMQJTIQ2lI0NMp04eSzj8n2uiIO3U/QE/nOw0qmM
E4qavnDmxXs+tuI9cXHRjee13mNLL4FY3uTFyVzeXTgZczX7m1LllIJLMB4Fdv1tVY7i1RA6y6cn
TDekU1kXbbS6y6fUuvJsQvU+oWeuroQz9C9r8hHmf1fK19qFhwSjWBhv52RU8zQwbbWrFhUcyaka
zw0KC3QGTeM8DkWgtpPILetY2fJMm3s4VyNUNYYmsXczwYjf9lo7O77ciEatGbmdlvlV4KxwFOWt
idNRV54RBaYHUyNKtGj18GJ2NhpKDPfTGGHnJITpxD5hPk6hCN63SbIXVXUWcX/SA+hdkAvTWJ4c
N69PHtUpPQ8+gX6XjBCYzMkDbGhBBr8C22LvIHj746abwuGQKWGdQoaMhwZe4SHgXDqMWle6Us5N
Z01rLhKXgHMYJ/+pn0AooxFgntRBG427T+OSZ4d4bINHa5hj5otVt+vtvt81mE1POShG8luU/5TY
RfPJ8srlIQmDbE8gWfXWU0X+ZGUmvZiL2joiVk0uTd6kl4UbWWer1PMt4N32OZt9QhAIHsZ42s9h
fFGIis6O6f27Xls1ACS7fiK5oH5JHX+5z9aIetuf4BQLhq5hFcY35DWWO7+2Y0ai8/L6nzq4ny8+
/49/OKtJ7zd18P/6n0P9i5fn2698r4SlfEPJGuK2izDZCGf1xHyvhPkvrhPQXYvYxng4Y9jK/Fcl
7FI/B0TqUQkTZUZf8gd4Ph4uD5sPDh8oZ6u/y/s7lbC3erT+LIRDAH/Ct9dtP+h8N8BJ9vNmHP8W
TTvmwbuaqgjBqinYcYYoIS1kC7YfHMgkocPMi8agU4zRCFDKnS1z5WixpnfVPouKF0f5crTGZmrp
zzPKuXAmFwPyqJBIXAaO1ZpNK1MC6ENF7CR29rAMdh1wbhZtnbo3tWaJ25HEsYJWCW/sUMoH+jO7
4sjbVmrw7voCqBnawVYC4S2jzt9BRe5OIjHegKO3ZbTuN6/UrsGLqHXz+e8/3v+vNRFX39+/fm43
X+rsZwMaP/7H7u0NtlDn2z6MB23dkv3XM2u/CXhO6QBi+YskG6j13fjjoXXcNx4mMp5Z0qyFS1zE
f+/e/Ddr5Oe626N/CMeNfIa/sXnzHA7ywzNLCyAQ2NJYhNaIWfaFvz6zKOoZHeWIqVM5ZcdRahbJ
jeMp4lCW2fUP3TTQwB+ZwIJxc4wIQ4gipvliCCmCDGG66VUgh0CYwkYt2HmtbqAbTjFQEXggGXgU
KycG1sC/JY1tUa7c6zBESV+zwYIRV4fOQw+k+px62kLsjsay3LZlqNwrPeG+AfAxFPXbwghGQhy4
hW9k+F+eFradDa1JFulNIEsDvk42TD8QGCWMq1CupTfIEdHIt31egPbwk8LeBgi7YPsFdvreTZNi
YHkiVfCyMwafeqvZSW1MD0mCbuR4oGGn8WTD72ZWNon5ijnniAfO9anznTzLvoJbzO+GXM6MIgxl
8hZPHgV84kzQXwB0qwdRO9Gq5dTxY5x2sIu1nFACIvUUzO463d27NG8t9Gr9zAtLqnZMXdeYTxnK
STx6saO9PassDS+1LKW3y0TnkJlHrxTMNcrJnVzyUh1Ti/TF/cQSn3IJhil8V9UjSUCOjBFPmVjm
wwEgonqJCjeYUNB27ryhhmCKx3ivfepRXjRH0D72msU3JmIv0cKcKWjzEIwn5M+dJUYLpKchdXYb
kPc1710NDPaIU67IoDIJJ0D/HgcfczUYYqzc4cto1255JXWu+neZoqu2znLAXwaWLIkCIEGwPw1j
RZygt4BeJTvLRmsrQ8FgNh/SAFjVEHr+sQ6H+Ctzs8k9TlzRD7Mb9/I2Qwb4sZHS0LGLRnxpOLjQ
qz1iOSxKzHWBlx17t8dGhaK7Lw5FRtTNFkoC/sOecLAbiTC13qdNlD/zsDMWDwrpC/A7o5EblEbe
R8IVg0+5Kx15nBZP3dBQo4fg9qBB0CcwUt7EQ7uqokJaqHAbR/86HCUJyzabL8BoQPlgcKOowaXH
dhBsgJWsFeMQePE7Ocj+FbdceU/DxL6vuUAgmvoxJbPVDPfD6DXRYQ6LJMCdU6AUKKcp/JyzO3yf
G8SuWxdaMMi+dk5fbGewzioZY3sbDclU0AshL2objU79YVxc70Oh6G5Q0lqh/dZqJ+/UO1n81dDL
vBLI5j7XanbvkJC5n/qRbIGNoVR/gejsfc3KVj+7w6guSVHG0RH79bMNb0KdgP1DEG51StulkcSY
7TVSy0tyDKwZ75ovK6QEdjKjkEYhxIPJC4mkA1rqc9D4s3VwMUvibtBu2u7CxIYP2WAUYSZmyHxF
V54DxiEClV8NLezRG7QJw7glahEXo4ry9kiLFvwzIwBku9IpbzIN1nNnPK9Kd63jpyA5w/EDmRb9
I8txcp8OUVZBptFkJcThPHzxv93r3lEEaVTGveH2snB2DhDEtNUvOic4budORGZYueKk8DEZDCmd
N5JWAbwpYkMVyC/J7AHrTnXDG562UwSOZcycj73X9FcIfNldpYXooOuESRzwBydBdCgcWWR4jIbh
IbP7Coi+1XnsXCe9ik9BiEY7kFnoa/lmoV8lqKCf34X9hFcOOLMD02EAgpbCe+mCLLuppfAAkjbF
uw5ODcMWGtbqYNJOv9AsxO9lwR4SILhB/x0WZu5vo8ES/jUZe/RwRKsFTr7aye/ovjTOQc7O2B79
hlHBhacWPo9V0zrePp8VEpct+B5wPoLxAug0KA0HPSI4xRXl+I9I+5qIPyt3fPXITrmy0WCE6QUc
z3R6CzQpwpyLTSY9VvGsnffYgJ35daZj+ewpbbd7t+TzdiKngWZ7Q/4Ko9mqI2Ost+KF3kk5vCN8
Bp100Y0WZZKxQCVBLVylrVRVn5LEduv9IvGGrqRAbLEs4Km9T0zRPmauB8A0zuMnfKVw5GIy76jD
nOqrCeb0zJqbrQKKMXCuYSvK89+vfv7/HLS664jrXxdJ902FReznLvf6G3/U9uuA1ZNUQZKih0EN
dcr32l7Yb5ihAkRAYEIc1Y90BqayEeHy2PCpkSiK/B9Ke+eNj+NwHbD6YBocGf4tw/1aBf1Z2SNV
ZXchbEaJzHFDSi+M/T8O89DXmY4OOCbDdNYvMJ/AMQyr+/iHK3Lz/X/4Y4w8p//Xw3gek1yqQskm
4ufDuBm7hxitKN3DvLsmJBVcjemd3Wgn7Z7FMLj//fFc8TNEJXQcBsaBoKJEwAx/Yr3sP55YXPQL
jHj06rzyuQ33q5uXycb2VREdklZgXC2+wmq1BZgKQjkioTZVlxkIWzqtAvWKAsVU+f2tFnUVXgpn
EtGBOLq5CY9FmEaQfvqoLmj1jLy8FjZovp+9RHUeYeSmpEg9LLQTOKPa2xZJqQ0tx9aC63fsgbmh
4J2XQWAT1CyZqKmDVmaBudJQ5M2r47TjanKG4ECUYAUzIRpRBoH8d5FoNzMaFRNS33nPuq5m7Pcq
s0WCaMy2LeJzJZsftG6BCAKNiy3CrhWdprpMpnyTFrUXf5Cz6ZenQAEG9bZT5xBQ0OuMn9vqvrOT
oy0w/OANQumE46EGMshyPBoaivZOor+k1LTjHL7tpmmCYlobt9OaF46Su0BN7yNFtPEy1+4+nUps
6xs3q+TEHD5ChbQNLYHdcIM5bkCyWKjVBiPC0tK3yORtMrSH0Yo2ZcGJE8WYNbq6qlgD3wuI6v5F
kkdFhrN2AVm9gq2c5GPHCttdsBWYXWpmXbnN1znv9QN6O+xe2PAzUmWmxUVHpLyUEl06JtrWqgrd
B+F0LQSlOqnp1QV+ln9uABJAD7OtwIaIN2G6nBwR6kMbt4DTDTwTxPNgxQDX8Zg5Ez5BLF5XFJpE
kS2ey2uNnkWM4UshHLc4tNncpwdyGmfmJ7CB/dTajki1qzN8v0BudEDw8NWEk666axfLai79gF7/
Gu9FdiQldaIsJj1TPQz3baJtH2nDUKs7RO0csLDKwj6XxjbeVeNAkNp2MrOmbFsWboF1cbFW4XaI
v2PZzK4ZBZYkiWLgkHWgP69IVFL+uylJ28GhrVy3DRzFBiXbJpMSGjCNdZukDiST0DAn2oktgv0k
o7QlFsxF6knlVQYII/XULc94vl0WLl2Iwb6rio4Jfs/Gq3irKm7bjdcoNzprjLYWXNawqO6tzCOl
QNLCcB4w/fmkq6L0tC5YD4lu8wlpkH4bbVMCJBOki7QrG1TUcVmfszGssrdjNpNAvXjrGEnRVUvQ
0ybC4BDDLBwpDJAmw5UZhks7Xygasv4l6afLfJ4XAlE3Q9D6GHC6YYRaJ5OFINvdopTJHShQHQlF
UNl8TbJH1zFaGu2YfcqCz3a8JyKWwNINPOMGr0w6lAUFe171VxBrMBSCNiTomp2NE/fxjmEzHpzN
7OcuO7N0EJVa7gzpX9hjNt1A3Tjei0pYur2fo97LojPfLLK/kKm5STncxiT9TQPC62DW4cvSq15i
v3OxpSPia4Q136uG1BOADVDXd36jW99scgxF+R77E8HEuybSqtsH+Yo77oJ8NGydUj/1tyOQEmQQ
DZ/S6B3TUNRo5NoQDJSDOYiCDtSwnUybioxw8pO0gjHO/iGw3wFXsfJLgPgW2t+uD2Mo4ZIAmgnY
t9rp3MrwRlr2wHiPD4fzaBWWkse6zNAfDCE948uib/VVndiwBQs2wdgt4dWxrybtk8J6jpfeSrfL
QnwqxEkvTyhMPd1NbBqWJhE6f06scdbRFfOAMSErtg61AQAxVnEKmNOUQTp8V5N95/X823Xsj1WF
xgKyFJYXPCA/ryoBQTgqiBFDWIRj+xdLNQEQVxcdsItrkQocrb9fx35uYnA8ehdIr8AweTJwv3VS
flrF4MRMiw+61lumAfduzVZpwRlHI86BpV4l2GsBsH8q4tb8m1P9WYDz7dAsorx269iJDuQvApzG
nkc/JjR408u43OemKA+Qou0Dc1Oz+/1Z/lyEfD+US3fTpcfCiuZ6P19VVjdJXhuHQrUVv5tTt4Bf
Gyb/5oT+ei3XE3HpBNFQDUK5nvAP03wInmVH/hPbDbMwllIT/l+YkfKDEH29DRvNskBixWn0yurf
3Ma/nqBHZMAKVYq4lKH3y7X03WzATLKibQeZ6H1VDYzMSx9My9+9kBwnxBbsU2KRd/fLKXL6dl8K
Hs+maBUmp7Id7/NGR9+ruf/oWf7hOtya35T6X+ovyaefQGzffuN7qW9Rtns0yu2ISy+klGu3/nut
bznBG7mqkuiiR9CeKUn/7In6b2jv06cP2B6wzv2AYlvbpfRYScj1XSp9lJh/pyf6cxdfYsESTAQC
DB00Rhkz/FKEN3GdTWgEbn2CDD742isf4YNRXiIHyTxKXgBHREnGxx+u0D/5ZP787H8/6voVcSIu
AEOM9a/64bULwmTOVB3djkL4QLCr7J5mQ3b1f3EQFEF+YLNEQbv7+SAkdqsw6cPbIhHiA86j7qFI
yBT6/tz/H379v5/KSjrjsnAYex24/HgqQxgrCtbwthpS/LShm4hbAZhgn0Sru6gOPv7+pH7+Av9x
OIcRDm4ohi7uL9pX0gVNsAzBrVM46sqevPsEfdF1NxAN9/sD/bNbFPx5oL98nurIHSjcb03J9DVF
+4sDBQP17w/yz54+WIM0+Fk/4b79cov8tcGcpv4tnK/ojh+CXIkpcbksF5Ja5ignqVT4Sbr7/VG/
qVH/3OD+cRED16GlIhk8/LrzLPMlm2Ge3HaVp3cGoYncqB4TQJxK77A0cEUHDSepDogUkGHnH0BZ
Jy9Zwj5w48U07Ka8rfAIRApRf+nEu7KuUJn8/q/8p9cmZPoXUmUhev71wdJ6oOcX3DaD6g5E1y6A
WnIUXpUdZl9db4luWiZzp98f9J/cdaoLl0cLImAEbuvnp3mGYiFS495Oee9cumxPdws5IH//xWRJ
5+X3Q76JQAd/Poi29JjOg31L1COFfRwiI9VDuP/9mchfhj3rXWYvyyH49AYhouRfzqVNk1zrNrue
yKhgDEPj/EOUh2VzqZlqN+ueHClOCRt+2I2uM+R77DRjA9bacwZEHbb6ClczBpjGaGGtjwX5Uabm
lgBV6IJql+s0vvbVAufXNAhwtxk5E3eFmUtcrpEX3wBJp6GAym0iDy/K2kfYe+2jBj6C22xS+ms6
dgTHyCS0sW9YHvbRZJkYFrFb8t5PI+pdFBV9/tC3xL+ElXAubAZpPTGTA0l8dpZ17o72CulJvWJL
yBs7XYM38m5xdcfurkby+kkyuZlQri2YQMFgOcdQed4jQDfmB7MVeXfaU95EonPrIZnCiYlomlfw
iFXUo+g3Gi1GZ6T56DvtShFXNfgWqYgg3KoOgjOC4YwfUSQJfRFprYgBcXrrNRnc6avOc3ER1j00
f2mkhPVG8+We6xhduFNdRRfOUkViyyuWXPmqaaqLZk77B9srsJwldR9f1HZAjmTbwc3HW5NivomL
BnBQ3ThoiBNkdF/JfgXzk1iw7vcZBMEGCAz0wk0GDRLCckruMqgHbX3R0wgRjOGzPEV+kZOaMAhD
anso3Y/1qkzeVNG0NDuhLIzLa1gF8e19Hd17mVQ31NXq3GC76UnNCcqHOvdpezc06h9ZVBJCKEZq
uZA91nNomeE6DJEQ75RX6Jtl7CRbgij5lEYBfOI8T2vn6OsJx0HW1fkBmstIDpqYhmvAUjDPUKhB
50qXlkQaIs8KWhpBZOiqRwYCE+PwcdP6vmUdUFErAD1+Un/KaGCj1rOyDqokwJWXinQUhCqzbM4O
SSrwCwuAbxgbUs+sVLia27sUyascJzohom6DYpvUen61jRrof9Nm33sTgStBO0DAWdKcTlEgQprS
jTIe27nGic9NMbjlW5T4EJEqyZxmFxahue+zor9WXuN9tXlC5xtoFubKTQpzhnWoqKoHSJu7okYV
hKUwZbJUDU5JV2mJCtAB8PyRopnYsQ65XEoUpcIIOPxogWg5kaQzISSjm6Cc6juYxgxbZzRuvMOF
iX5nTiYEZ4mdBl8Z4IF2UsRdHwj14L3Bmod/S/i05HelsgmOjL1hes3o5zwywOo+YvzN7gMT0HYY
c0jrW9cavE+YD8pHEVTyFv5g9hJNVTgynow6vcNsUlw0E0/zBbmX01lNvHrHrBbNxVA16IA41/YF
JRc3aAll9WLbcfLMX9C9r5kJ4guul+BydCsGJ6HTRB+J9onlBgcAA6E26iv0C8swP0OGW1J4lVmR
QJCMIFsHlm2/pdWjP2ZiMc62nqr8y8xtyDexU48PSJqaV7+wYNbUocKUT+vgIyQ78TR5sMU37Ojr
d3lNEwOTW8G0in0kUxpXsBJuO+74TWhJxJ5WHWTPsZWmb92OqL2tZ8UShJJZUvA7zaJhPBOdl+ya
2mvrnZUE8rEhr+LBLtdncLKHJ5BUVrKdOzuyNwy08GL2oDDsLTFFBsqbH98qvBLFUWUdDrbFGYrs
WCFz6ba1GfHEe5nf0QsI5QxofBTltoiJrEMokjj5oZDZGmY5MKZM+SxPu1l3SbRjAQOnkrquuelb
mgEGezrxO9Jyrn1KdZo7I+nc+0G6JFJOVpREm67EK8hlGsvbguceIn/YlvVe90LedIaGxxasOqLs
RAABGdkBX4wLsoW3E1/y9mM16IZcWgF+yjpEteXwBVINbPNg6zeyyq5DMlihDfA5hvfZGlnhjhsC
bbx7WWkMvI3duedeiz7h44wTf2cR7uxeWkyku7cQeaCW1X3Nmytblw5YwD8j7+OtmDD9hCQHBARG
rItdgquvdVGvhmbJyv1oBe6V42XB15p0TrEvJ2Q3i2fahGxs1XSbUsC0JSgUGZzMRvvKqnOXEAgs
58+a4fW1aO2QqNrFh8Y2QIX5PBZW90TaYSQRTcxLD8PUBv1fVcUNI8Xxi5VK5wv1N954FLjceuam
cMSGOEGyaTVdifFYheK2ddMUPBjaSdt5CrPOflAzgEpIuFCPTiqckp7ZVoaYofUa5NdWqueJoWMF
IbWnvZwcgjL3Psspd+adFdCBI9FGSKj2yJPdLQ1/e0LB1xYrSUgH53LtFZ36sCRsa/ZUA/yDOACY
RW1RelsU0Oo90aTBtHP7qHofE0bcw8TLh/4qpsfOIaKQhbIW65MlfEXEoapaH4kmkBV/h47Qpc1b
+58mbYp6H6PeJP6GyZ3aRng4M3y+fVxuIVORSzmJNe1t6iGNIMEtWmtv5wKCKooGn0eRoJRpA5wv
fvUmolx7hI1g9mJwQRuyyRRB5yH4dZh7MQ1Xqhm69oSokr4ucHnFm6DykG/LbCUJFOOCNjIamtHZ
ZGwr+o3BUgphKeOph60QD+6ODSqe77QqE7WFP8kyjwazU29tdzL9oXNMOJJ33rBSEVc256cshm17
bZdYIi4nloKIXKQCCCaQPu89cqDwwkdyPe4wi+sPANGI3eqxfsbI7RmP7sYEfQLy9VhHDxWStbp9
tzgK5kRVaXm7QBL56CqDVDuO1Ex9QuNvixc/Jrkl8BCnbqQpSPlQiv4wUmK2DMyxZwuDakmyHa1t
1KyCaUOz8cxITkMXj8IG2NA71ZbVaMi3Cn0eit9A1PRbPUOiGwxa7AfaI8JtGrxhOLlxh35hwtF4
dFdBxk02e/kEwMpPF5rVU2udjJNX977lDeFJzyaAfpyB2MDhGjXueKnhY6eP8RwX0QZebFQdyfpN
FogG3lKDy9RDzy1Gzbxrae7i1NZZmL2O4dw0GVHQsdvujRN19pEcQyXIc1G4Isn06dupOCBfAaQ7
51CEp6K+HBOcwBfTwjQZKlJF+LlJXK/mcUjaLyhtGB4ImWr05EMtyeG1plbzqYdvBMpzdq6H1ieq
C0NJhIvdGWj999Wq9lgsxUaM5Ev/Xe6wvm6qeCkfiyXKI6iPi8V3mXYldCDCovZTmFoPEx0vfVX5
49iTwhEVIyE4Wf5hyNBFfPc8/qfv9A82fT9seVZw/B9A+POnCiD8OUu+6B8NvN9+/nvXyZFvaA+h
twtoEyAItWkTfG862W/oNcJ6Z5Qc0j1Yke7/3XRyPWjvqEcjwQia3vK6Hf/DRkUX61uPij5sQD9l
bTr/DSFe8K2v+ucOnM0YbwgmVfZmtkCv8pcQCa3mDIgeAgqclldVvsC21RAYy61RWn7GB0ZmSDfE
dnACtMbHs+lUb18i2ooteDGeQyJpQTl/wxBkLImBwxX2OQ3pKt2Y0LPOdk7C8zHO2xovpFHx+7IN
aZHwQa1f5dSnL92Uh2+jvnYY98iyTbd+p7zLwdZN8mJcp02uUWkswNl6CEm2T55ZTRzqFXRiuzzE
QFEms4sq3ClyH9lFHl3Mq6bk7dzrsWMF7fpHXWt04qWOCbZlFqgW3JcpyjyZ1OnydWb0FFzjxGS3
V6BQPYU5fpo9W6Mg2U/+ugfbIQQSQFnpveCAYvtkf6kVaKH6MERo80Nq6CYMms3CplScqjnovX2f
x1P8MezduSEjZfa8s98MnrONx4F55wavBlDIZdQAxBGlxZ+HoRnew6xC0agYSqsNpADiwMcRppzx
w/FuBoLOVhO7WLKzgRPdFEMHZMQbrBZQnsj0bnKVAqo9ZHGMeJ3RzjZuOgT7eevetZCEDwAvxFXs
27CqEf19YDzpofCyCHcnfCi0t97sV6/NKMBzYdZJ76MOBEk1FRSKRrvjrmI1/4jRtUW3WUbkjTpN
VsHraLW+iEkv43Meuem0TWfbX8lGsTgD1gNVm4FycnYiH54dY4iYG8PlHdUrQYhzP4GhdL0DEmL/
Dhxe+yrcCLSLVga/cIGKbO6d9AQBLqp3YBeXJ2ivJPnKIqLITo2/5uvZFoFOInHYeoBc3IdO6t5X
3gCsg6WhWeITxfYKZDHQAzHykCr5UFJwtgzL3WAgrZQd4HWVNCYkQI5Oa8uj6M8eke5sbNlw5GyR
nY3N5385t0tazAeCgKnYdIa2+2yttP71vShIz4bs/LDAjLoSSkc7WfjXSKrfLmTqDSiKQOaj9Jxj
DMtpCcp3xGTLwksxAsV0Z6uo57M9XJedsTc6LeuXXOqHWWu9DxEX7YaWvSv+o/DV6FbtvAmJUaTI
wnOIeD4VBjMgMs9j4rZ6k6YlUbQMqLZtaj31pf1UQLk8NqLvDospCjZ7bXlEY3E9tQi+TEYiJOd8
msv26HbBU2x7+6bOTl2Im5xxBr7s2WHqaOsJszL4yqn+sMz+i/LLq6wh6eh/s3cmXXYi59b+L57j
BQEBweAbfKfPPlPZKicspaSk7wkI+PX3QeXrq8oql1bNPfHAdtXJw4Eg4t17P9v48YGzofpOzdo3
C9RKRmLBAmJ/X3U2DE90nU1as6en9nofNULsXAaLW0SdYldMwTcAwBC6ZnCbiZjinY+XIZdNe1Ta
uVlakwG4tvptbQAOL8OUvmEBBJwehUe/jC/DvuWmmSSlpETqB2ppwzB+9drgfmIjx+6qeA0lUm/r
gU0dLX3dsMP43CTlnRDqDEAGkEKHYGABB4hseLNFA7+Jk+iUEelJYpzKZbxUO6L307anuPoxd0r/
U980j7KZPkMcuZkWCq/74cLOYnbutabNty4fWdXbrdJD/e5nHKHribpTkUoWCxOY+Xxq/E/ZtKyo
8rHeU+/NuCNup01RYDfsKGzdC1TMbJNWRFxHe8FU7I8LdMNRkMsi/KZ8enwroZtTVgyvbgrPLJP+
N5V1iPqLDVE+7G5jxmY7Z6Tr14n88JIwOlckwEMwy15d2xV2ikbLT13vUJZmH7LahTCcePkdAMNT
lrFHdWt5xoFxn5noc+J7b1XY4pbOQhvklHkeTETUzXTRAR6k3Ptun1xVab5t8yHaS9/OTvHI9tGi
4UB3bbd2EXpcBfcKKb27iPFvnuvAwneZsMny8/FC5f19oPvbhr7X67xJk50Olq/SVZ9KR7bn/lh0
R3ppX4oiLu+7mpKNYjK0BthI2+kgxAlZ/yQcmgsUdGfqudK1ZMHepW57ORhvP4gSxmhuZZ/xVB07
L34rJ+09jBNMXpI/9aAhyApu06x1QsrnUgWZemxOcuoeMaZ/K6l4y3PaFtZBXDvrp7J2P/dMoGh3
jqxrM8wB2/p1q2Y1dzREGviz5nGwjTmARzy3p+WqXhf6qTgGOhJbh/7FJefskvBEbQpUntTzjrl2
alA6/WHAnLr1qM6qZbgrZou7s7VuRz1+o1XxfGYc5jrI3IsNbKfy7ljfyutg4TsPihN8BkAdA1Dz
ba7Mo7Srd9FDW4SrNrfUu5u6vsSlAQbbmYsDcOG7gsYxzrAdz7qx4IB65w3T0Tf8qjQA0ABI2Qh1
QIKDnVcUQFWX9mtdz7dlQX1C3AxfAeFw2E3S6sLrUot29rXBuBfQjONPiw4JXpP8KMfwGx0HNwOK
6F2dyXN/gr/uqAzDsooAR514teccCiJRsNxVthzad3uw84eh5mbEdEOBNcHpkagn4ynXO7g1fnSA
o7ZVfzXUP3u8UgKGFmGCCejJw1RGP2UwOIwhcP006aGvh5YibJcZMpVjg3CABy5OCbUUl6yrmx2t
FIwuCR8wQAwelM5zEKNlSydL6JSW3FZkZlP/Tqiyhs5lW7xx6nfm1wHj05Ylg64C+K0JvTdYiUdn
mybxREiSP7Zn5yT6SVykZMqXV7AQg4F8AiBeObRu5GEhjm5lTaAHIw7kpjr2w2CsYxL31SnscDI8
8uMBgrgm6m2f23MS3pq5NXd9n9pvrc1ztGt4VwDC48WQmPsukHktT6QQfNiV5ege2o4eSfmcT1VB
lUqcU3LBWZp76K4QPIfWvrbcyR7OPOKq6PG8eeHDQjulSJOqCI/TyEs0Y2ndqbp+tJ1yKqwbeH7p
ShQjZfgZP9sEADrJBrXFIwKHhXNjvZu157XmMssmBtYuyIvE+4TDk2L1VJZmk+fkgrMj4ydJnsCN
QZwLckl5ssUiWdCkSBPhfFUKm7wDAaMCo/eOluJAcXk5xkl3EyVN4OxV7VIDLfPSlVviIAHrQr7w
ornm0N71t32ETYIdIbvrOxKXpN3dvi2PeGOIJcSh6tPPldO9wkxqUiZMoJfvjZPR4kcYq6nfUo8b
dc8W6hbcdMb7ZBFR0B2iboivkt5y610ZdiPA4QkqLZQB8v1NUo3HfhxaqgtEEQ8+qVQZEVSY7Dm9
neBEDS9DTfXpGawAE+0SHCxMTlYor/eDz2tRmrI8qFiCER5/MHwX9QPom3adCg7Divyt0jFKjvlU
AgbOgjEzz9XKDsZFgSknJvQPjPUHbDgdqUi4TkbKxzdpgUPxWJnCpuA3zIb+3F1pxlFYkBJNIjuz
ebyJ9oN0LMGolyEv0MUJy2rDyCnfwtLSTOoBWZe7xg2tgZYBX4TM1toKMYQhu6ydZL7p5hiUeGSX
eXHmNJXwnpJpwAxZTR0Go6Zc+nBvAFfRZoJ1LN/ELvPoqU4L1tdlGLbdOrtwFPZQYRiy9CovACuA
sNZAtZn5N8sztavNZ/0b8dr9jX9tVhb2lGcRhmwrJnZswPe7iRnOwqyXW04H1qUJg/oMgpZ3mY96
Oi2emc6sPmg/1QWrnZwtLTf4y3YDl/vcX0DjLUYJsKMyObcVyxbf0tpDSqF4p/NBCNdRn5/8NuI9
tsT5hSo0RQYUJRyYnNYPfWEN295WBaaWxoOG3BRfBqSvcxgt2VMG2vbS0nH3Xs0tu8SAPf73IrL9
d3LLGMbtQFhvSuuy2Aie8muDZXfvlETTmxQGGFxRTg1OrTT7nlQcElSOQ+729tuMvZzuF5aRUwY1
bVO2w3VIqn99r7w1cGQxuhVwzOpW3baOn79xZk32TWcRzqeH6mRMTRFoz7vyDBOoOVC8/WbVcjrr
8nI+yS7MUuYY8LMtbbJ9GrMwWnGOHRTXxWFm6L/VonrhtYOQPJvmxZvptfwx6C6bKHlq7NLsVDGA
vKag0C1W8n3ecDwJtO8cwh9Zl2p0x+dwDTp2cxrs8MdBfJ1972Ta4Xuv2viAMFXfTdRLIRSWl3G6
etEmOjNzxbs8X4psSyYx50BWhoL+hNZ7NKleJbjkLLM9i757/4BRtyL2O1Kh1NjOuRMzOc7aNP1a
wgQ/RnRtXQGwIpOmHcrts764b2PMSWLyDAjpsXnmm7BFnUM9HutynDlJZv4ZtrTlmvlfw9y1C/ji
I7RVMTMf/5EQ+jF++O8k5h+rA/4/G4B2WfpW6yH9eRaz/hO/jWI8F69/APjM8+BiSeEiuf/L60+n
YoCJWrHe4w4K1P9NYvD4rN4LF1s8vn7XX2lG/zuJISHg4F9mgiMJTIaO93cmMb/X+1erP2hvTpuS
f5MX0iH2eyk+rK1YM+0meceW4ATei+qhoAyPP12PX9p9/vUpONz8FcBEhekHK0OboYxPM5+iAClf
xnGfPBUOcb+//hTCovy1P0+VPL4PCwSo70AI+nU/WN2KEV404Op5k+uBXMGAVOCwI4nULWuX6o8z
HAQWK8Ug1FDusO4bs3EXeuNw24Q+8vsw6uqhmqfU34MjcOqrMWKCet7mq+Lq4mYODlUeuNM+ReBj
sj1E4bLpKmDVOyOFZtviRJAG8GUenQDzarGLB2fWzLAB5vOnjD3qmK0j+SlNYOZfxGHjgma3MKSA
wvJA/NRg20+2RhXcBWnlO2AhDBxkwF8KVsbgHAP2IhzcFELtxtI5dVG117mbGvzCBbxQ+UkGTJBv
7NrYT7MQRNsgsOaPIyNwIkEIk9eemAZ8mzHj74OVsWwcEe95yYKlXODHmKlmDhLSl7chLSvVLqMg
PNjyXxBVwg3geO0mNXjaTiZKoqdqGlhlpYikOjY5L5d9WoQrfIOqhGIfRivq00K/oaOJbEu1raqZ
tVxMC3hTWXreF4/jRbnz+6GuniqGaBeUT3vtiTrE+TZKqa1G7JhcJmnhzLEiEABbOK1W7RcaxsIv
fROaRzy+zftYun7J/zIUrzEQ0NfU1vIrZXXuO7woWX22gmiBCFgY6DlOZQsFXtxiGC4zS6cngNDT
tB/UBGQEAmqXfQp9Zux8sWLMNnGreuxWGWj/DUFedDbP8bV4haDgsWwLgxuX6KWHdOMUpDaRlJpp
P0O6yjZLrNkRS9sgjXR+NKYHMtRMJtw442CxgWo/vSitBgYQEtPFqWUKfyOXeLz87/L8G2iB4fZ/
Xp3/fxXXxe+CWPzff1uaBSW5GCxhikmPQDiWuv9dmtdxN6sibMnVHangKfx7SG55+DnhAQG6ZKX5
saT/e222HPVPcls2/myKd3+s9n9ncfZ/b/ZTa0KdW2QducO8ZM73Yd2sE3tAGAsOAcMQm8Yo5KNi
UzJq1YQX2K3cljyg9zOgPbnLzDKcoWFLayvacP4WW35Az1qiyi8tc+Bgo/vcvFDjNN3McrReBwpX
anYjyfTcZUHLJmvIpmtv8BN1UegBgJAXjqSDnbKzvo4esusmtLLQgNGtKrQztB4ioRlzOzIlOrzP
pNEdj6eyaUz06nnco1xLaqkmFYfPNq1s7IrARD4gEgJg9/IkeieiHpe7PC7pEOKcRfrG7ov0aZ4z
pIHUSvmEIG2yh0CuPSqhJWW9o9cQvouBbk7FVcdTxcpLwQIhUwHwUzWtTeoK1OcTCm1szhtU2HLf
42XJOb2z1AybAA5LfGXlNM5TNcqcdDfNivbUzWSJLN2XjZtV7z/dcr98AfJDSiF9vjrvWB+5I1xf
XD/5XSeAaWL2/TNYK8FNjqfpOYpM2PzCTfnxdmEbESgCAc4acXPtkJv2508JC0YDONlupjF3XTR2
ry1ZRnWPfT1eiMz+9Xfy/xCns/EHouRg4PNkiFHxg48P7w4RpVS/oUMBDsDqVLxUGJy+pBC+69OS
WtBowrqi9JbZi6i2wk/CdoNZoJtIgKXNRR0bMqvLkEyfMwJByS7hR2v778WgscG8xPEcVpzKnfjW
5AgVeF4GZR/VMEeKBjmHbjC/73EDCD/i3otNyIsQNxv+u7Qz5tztDK64iA7UDP5C3FyFTmINty60
m2cy92txJeP4abd4gdovS+wBG7ZaE+407HQqfZAC1EM0uU3Aod1zy/0SLG53sNXKE9Fpj7OhGTrq
HjowYedB6tP8a1ECS5o4q/U3EpPBC8oK0UHZMWIiSeBRScysxD/ppZtZ6rGi0JIoC/l9UIk8n5jq
JjT/aJqostzivAxAvTeLmXeibUxDcWIt6OIEtO7Imy6YLUb4izD9psmX8i0HmeDxrhqg7PXGt8ad
5zYmOIZ2KW9NVfUhUUZ6iAiOcAkYD+SQ0akXqA7+iBtqu4ggt3eBdCJC5hBEGYPZrvgC+xJkN9wy
yk99q6M3t0+sqDwUgIfEp2XBrE7zVhIwYm9qfd27ZS8v/aFEQrJHGiZ6TJQIxYXOw4tOFApTRujp
58QNmVFQONRUsOv5O8+9xl0yjr5Ze8kAoyjPYEDrh66QzBStmN3rASeY+7yMolebqNMWqNCMLes+
watGIRfM//VbKQJ1pm+n4XywFJfCl6EhIhdRApPEDUd5Ww8M8Wa3UuaI6Yv9xASasd+2qp1Kbp05
Ds5d9nmX9UCl/S4hPmWdJXBkkl28NGlzzFo/aehaS/CRZVNrU07oZLzq2zp1nvJ4bL9P8Zx/TzyF
vYex/5DwNC5+e05Qr2Tzw9mew2Hf+KR11sZVWwaXKkxxmS6dDaVmkdciE5QqNGmXOQdqBvJztAgM
cARW5bOrFqgPlmrOS6z6+8YM03cTCP2cchXFLiAFRWW676U4JCe8lBuqrBkGNNLz+j16a3frq3xW
26lYqJkjv0ntI+CJMYFuJ9XN4CzeV59r/FxYViwvVIN5FfiCA5OOburRQp/qEgsTqAZqGaUxv0Yh
MD3sCBB25PxEBdLS7kt9aGhwI1uTz5QDpHFV7SI0ROQOhFp0nylQZwMUoPeCBYbZUQ0GbkeKrXtc
lGWcfeWK7sGBxvpd6gkz6uT6/Zk0jhUfQxmQP5x5H37nV6TFLJqZ2q1lSAmFpfNItUw74ymri8TN
KIJq6HYKS6wK2FWZaEFWSIcO22+t3pTQxZU1wyu+0Euj3o0r/ZuJDPL3ZKnJNVqti4hndwWDDCQ7
Ji3FRGMZJQBu/pgsursKmJG8g5rvkVesMnqh4XSltIAeVrvYaVim2FyK+9Drm08zvqYa3c2jgFlA
Z5g5ijfBDYQvqpmLeOoCTCEgjQ5qbuKvVew1zy7KH9vLYBloibVEgSdbuQNWPegXFDQSeDz17jKC
77fr8FOEgIuNMkhtLthoNH8u/SztyhppHyNej0zKkOS++4uk4ccXLmP6OixoMvKKkVof4TLG+VqZ
Kh+2VttmNMFyu/L/mfpSUZLi13c2jXbkpVsszKewKG3t0ldH8vXo1lUulosIe4oi0DggZ6DMWKA0
tSOZf8AsAAgsCIVsWB4CTFOECS/yYl6sDa6V5k7MzYS5kGVg3MFdSW+WQFId6HNMvTIZg5V9E0r/
NSfZq07WXFTfUz925YGMwPzYtVYEqFJZAFsSMsOnoer7ajVWQX8kvitUd6x6t7kO51EHnDgqQqCb
bp6dY5HHTYn1oPabtbV3KYkC5HW8m6IUs5VOlP009YPzvSNS8k2WkqsKsi+5IdJjvZgxY/vvRVb6
ngHGoOzBL1pN6W0Zym3Qtx6Si+pLHiGlpUbISPR7xfnV2wGd0jWMNc8GoTobwBRFJEy7x4zXQ5FM
ychQ+hihYKIzocc5hc+xdoz8aN6MYcjqn85L9ZA0sfW1y0Lvc8jM8oYocfBcd539taJyC1YMWji7
HndR5MvI0aa7AjMXEZ/OHuUO8jTmR8V1p0ioi7LnLLAsb22qkQAQxxGoF+2xERSYupTtHoXIfUv8
UqyM83liCzfDFmkte7iJWH6rbVwg35Hizjz7Qpa1BF43pPcD93u3jWZJ+XAuWPcbaqZuzBBS3Qdx
kgCelZKpBhtSTJ+beITVpakGZHI/RUuy88qmPJeGpwufW4IVgZdgfkv7j+alM4c1M9U8GW4d7Mzl
jqlJ8RXsLGq0wzbpveVQ/5KPcfQNhaBA7CWG+6JGzY/v0OUDQzIqgdcIGC3fioRWTChmDXhc+tqI
qhe58R+WrvC/DLGOP0PVZYzJjBkLrp1jSjlIZtXgEeMFC0JqWba7IVnAXmYcq/GFPgb/ZehYtQ9h
ktNUR1NQ3priIp8wAzMGJ7rM9mC06/fSmQOHlxgGUMNT9gr7yf0qAyL5iOoW7VcBDJCY1h0Xl3BZ
5MF42WA063inT0l326swexk5BFTrTDY7lc6CQxLvi27PgjGpcrCWI9PgINI55/JcIej21JoBBAJu
gGlDtoXe0IG0OJfSNUtwDOhoYjK6IDc/z7EbeUBZU2v8ZJIK8ABI3eqe0EIkrierNxzYLRx6XBpP
mI7TBpKkB/xTegM4A+LS0nmrIog92camFFNWMPOlzcbMb+eKKlV4PWIGwM2MgMiyaOx4ec5TtpTn
rcTrCfagV3SEb6qYLMJBVyPHhQ2sVJzYqSS0cprjAkG2rqNIXhawcMTEnk8gt7NrHKPyFmjK1NAZ
wDZCUFhM426F3o31ZtqW7Fox9vp0Plu3ABiW/FKB/49i0An9knwTOGCtQ1l5WXCbExbyv1VAs5w3
RXguxUs7szKeYY9di3udxOS2xnZKfgrIgqpTCAGiI2tNSgAIQ6rwCG7zdJyDYx/oNn3swyUBEpy1
KtNPy9wu9WOqqY86FISsowedldLFkoLn3D+wFRHdKQ77rCU3gmNY3KWJC/N841B5iJNl4fARI/kZ
9t6bKQt4i1oVf+0O3HueIIZHft0/zt2gQ1iViISsj9SMBnvHjr3+ykrqpLqsWmSkK7QIOtQ2jaXy
AEIE2Al1Fnlda9/o1pM0kDjSne6aZozEvSAJ4l/BLy7Ednbn8Sm0FtY03Jrk+/K5ZHuDD7ncOlHm
uc9TYub3nsYRSiXzbqSvIG0FsNTYnV56p9Go9yYcL1p/TtEH8mhie+J2vA0r1VsPgAhIYFUZXuR9
GpUUGfpyEPEl/imIvBPHC3tLhGs6luR+3W2jJvGSLALjCrwzzzmh/RULUt0CHABbNe5qZ2oTe0sH
YVfvgWjphPsrgv/WDEHPoZWabgzppan1TTsUbrIfInrt93PHlnyXlpZHex/5MOgTYRO/15g1BFh5
gkI0xvbdJxvf97LWo5aCrgqbrf3sFMOtUS5/WX2RUdTt8epmVL9hy55yTAD+xgE7SkpoZ8oroEFL
/VUANPy2cO6NXyy7pcSl6eK7uKZYbQMoIKfU0O07UhGjmb4JexTZLYNBFmwpErqPuMX1zFev9b4k
yMNjyq39naLbhoA1XIiT6haGfzlpfQ4T9lxw8layM9ToBPrReO7wJHkLgtZeWpJuxQgThWK5frpD
iO2hdhjfFsekdwsKdznt0hxnV/KGcFWu6FmP4we788vPC9slH8RwONAxlDVucWgTK+ERSuLlbQky
yL2NSYp2Q9Egc4QR7DfFQTJTX1uabu7WkE5EA/lCH6iPAsS5jC4MXkpZSTIvd9Hffwtp/1fT+Idw
GQ/857HZw5dq+VJ9IBit/8i/VA37n+Sk1h4WpmYBPKJ/p5pF+E9XKLgQSjDsx2iKElLV3ZD8v39Y
SBfg+/nvCDVSC+TgI/1pdoYcsgIgmbmB5/H5l/yd2dnvpQBmb+AmSTGibmAxDT35QdgYU/bTg1Vk
VEBGmdlnUWmf2E6Z+BfSxoeZC58TOACMJJ0S62wn+DADmUMfJ3+k8UrRXIbk7k6a1sKlfma6+LeR
CKtcxMUOSEyBPwgRhX6e7+SiA0BUU7ho84zsdEkv8RLRrPbT7/wnsyp+uZ9ElPXKYQG2BdvwQDJE
+hib5BkOSzwcfKPZEndshypNsjClkVEtvEFUb5e7v/7EP1zDkCju6gjmZkG7+Rg6zYWHjNpRGwDx
OIEiSEkuh+7MW7ntsflFwvVXH/bhItIvvEyzi2uvddRsjvSauI957NrprjVx+9vy8R/D4X+4CxkS
E3APJUZnZoDrgPnnXyzBD1tp6mo3btNad1mDxsv+pfvFp/zJV+KY5jCmhhRgE0r9/ac4wLsHkWiU
HoxhF+yacCbk0KB6GFi/GDH+2Rdij+EoYBlkp4OPH5UWJAXMRE0BTQxnki/DmFhOv3io/uxTMLPY
LBaraBh8eHipCyRyNAPv7xrPwZCGa8EB6Xn+17cdvOMPdzq/jsQgjyE+CH3/R9XHT1NZYQVlYFMg
iAaTqIbtAbYGxUVskuFYypFkBmfusb9qRtnSMmpl82UOYgmvFBUFWDOXsusehOFp3zJbw5cdGU1R
QTpWxdWMs3zcOEOknc1YY6PF2zz48ojjw5DOaOuO6VpAZeWmm5z4ferhtOP1WGqyQWMWfvGLgGPZ
Urnpsq1k2X8KM7ttz9J0WdQO43fwOUZG0r+QUNf78f8EVJ79VdQgMc0PDGAuXBFzP9+vrAZosxYt
suGcKyhLsJY2+FSKOxb4/JM/4sllNuscemNLNqBWGt789W/yJ788kQT4FhAOSGl9/AOGfkRXmST6
rG0p3A3k2myXBPBff8qfPDAu+joUHRIQoHR4Rf38NSE60atOdGajW80McRTywh3sESd07n/964/6
w2rKksZBhmwGaypM5PUe/Okey9ibgsxKYN3mXfUtMOtODcMYYSVgG+l9JSPxL+ji31l0PJunk7JI
KIOu/PAjWo1J65TYGKdf3kgagtgBiNv8i9fEx19K2CAbEMk9JVc++UdNP3WrLqXMeH1GLSff4Uns
DVmqaVS7v76Cf/wgxU9ERIQXEl4I78OS0+V+D5WTORR8zeTcWaRDCLk393//U37bMCiXyJO3/o4/
/U61qVpO2eTJVGjcjdZNtnPVmP7ixvuT77KqQPwwfIrLHfj7TyknB6yQgNc0T355Udd+TBijsH6h
zKw/8M9PMfgZiBpITuBh2In9CN/89F2yMNVtnJLHJjjQ3KUOHjlLi/mbU34TuieOmYj9X189hscf
P5M9G4huXnXrx6J1/f6bVdjwKZXEsjmhF5Jlh+BMGIBwtt6rxkmrM07U/jPzJFIigFloR2alAbHk
k709LmiaKI12wSkQC8cA69l2MLa1fqysTda1umTw5E5q30/ZgEVdl/NbH4JCwVklkCrzusvfF4zN
3m70h05gD2UIfvAZJJpN6A5ktDnqxsU5CUe4Z26TMWt3mIhB8csEmUEm4c2WEDYdb4il0z2SgfeK
A5NwgYY9RUY9XnM8JnSnE/NtH8MFEillwhb5nn0xIVrNMNOWrTWRdt9G01R3dKIHbrENyaVT+8BL
097CsW0B2kdF8gLzG3ADtGyCTh7R7JosugPlulcJjlQEHmhQkPnwo6JqOcz/dYw+WlS8x14Lg1Vu
W48KWlUJMK7dMhri1JpGnX2lkLPe6FKy2sfQhqm2yYbJi7Go1lWAz7GjHdvDl1L5ejm3Q3KGZIsw
eAAIx9rGX2jWLPFSpc02nR3ZHGE6MKiKCzM9LLyI0IXhV6RboksQ90BDcCjfCa2URcV1Z2dA5UYT
nOLeJSYeNpX7FUuxLnaWGv23ISmT6cmqy+hLUI801QwWj/bGlZQphwWpYugX4LpJEbcPJJY8663x
7eUB3w/izdC3iqYO35nuYyXH+KwBC11CWU7KZd9ZpHgfW1XBk1RW6rwMfp+8WnNj19smFM3nNq5S
hmhQ6nqGaOAKcuCLOcGvtgoodrREOXnb1jGxOvhYdpMEGV0TCSNlNmYHT1vj61CNdvMa5CUlX9bo
RckhKzgaHJEN3Plg+QW0MnC/rgVoIBbgEPqFQa2VTZk4eklLMjgEH/lq1Q7T3crPOHAbvNVqF6LX
firshIZwsBLt8M1LLTFf9GXkWmdKtum4aW3su0yvYHkd8jZfbrnuTvYsVivC144GmIGpTt33Jw2+
M9uKxqocaHlz8ILnh2ByPDYZtd+InhQANVzYCqfteMZkjcxvVo6xzSBzyt1tO+dINhns9uDdLzHO
cs1cL/vaB4WxrsfaXqHdKQ285ypsh+yy1Tp2tl6C+PnWW33JwK3q9EKX0khG9kRxdtR8a+0mxYyN
vOHjxV4MQ3W6wJq7OZwIf0dVyeAQ3xZ+UnzjRJJyJt2IGNrD4pi02utRc8r2EcSH1+6I65XVRUi5
crRpwoW8nHRT4nDdGLMHrsEalFcgp0R/laT4jqo98Lcp9o4Ik5Mvdz0HWpAMNd2e3OOkBzEfpLXE
x8OVzvNzNPwy28Uc9Xqy/kv9imVUnJXM0vQtSw7BCBQ0vMWbKmmIB2xUFsnuMxQ5PQzfu1RzkMGX
KTNZBwT5wljlp6SrqKl8yhTV6FszmfRmHIs1P9Vk3kKSJnCyOA6RoPOWRstRYLIaLghsg1iku7P4
QgFbxpSs6bTZN40IH8JY2DTDp9qQ+JiH9skoQAisvSaWcBDdoiLzU4wO1lDmJNtupUhuPY4JhJB/
1Gh5Pyq1wqSjXqt3LOJFhF+kOFlDKLud/lHUNaFRF1t3bHV/MeQUDDD2Tl0CiYZZ+pUXs0/dN3k6
yy2qEqiCdClbCCgjntYT6rOd7u2xz64tU/PKZlYopz1mdqZuME6Cis43heYiJje8LTx0VZQ/h78+
Y9diNk1PqHowmNA+2X7MMYaGuNYcfRm1PUNiD2v23DBI3/oEDu4s6oej86aaIroH7Ca+zfyivOFE
blWrSpbe8+8gSj9pYy+7nLQAFdLQWThVIMZFG5D7E2pophLnbOltUx0geqt7rpQoAapM5UuNJBxt
ndovvg9tC5i3moTkpLpEKKMsOlV6jmwWvVmKrvtdw0kCIwLcWBgMILvfLKEZoQ4I7g8uhn59MOnY
0obtOIRUIgSyK2uKKnEcevo0OY0wWOZhKcPiELCqPA3BYDc7O+vEgzEVZ8jGWQufuzbmKNGXuC73
y7z4XxpenQ18WJFCXrdE/VrWq84PVLalfCCt243oOQmR/NSs1nhWlycrYDd+EAMJ9G3qD9MFD4ds
N5ldNVeMu+HCdNrW9p6oAcb1xG6pgqsbCAhb05U9X3KQ8aPOeklfFJ76dmub2ku+k60cu0f+TFmf
dSh9BTeQlcmXJZn95mIo7UBf4IIvG6bIQQvZvdMUX+sVXvrq8Y/pndO3AbX1CFXkHTuaB5B1NE2B
YwLRZ5u1iAj32hBn3zN6VRXSlUCpgkqZ21dErOj6SkecXzgLLHwITZuL+lwVFUZGu2kpg62RIvUx
ZKJiH5YkjZazOQvD8bLKgYpeKBYeepaEN2f7Ogpn+SpFmnv02o8yn87KjnfyIYBLkD5pqMi0Kg6C
/5xgyUbXTWkG5BY3J4BIQjBo0fUgtfbqTsYtkP0oqf3ufcoiDejGzWV5ink7GKbFc4N5tHdmOFM5
ScWNxdrinMKwTR67PMaVkVj+RGarV1G9J1BveRsZhVaBtk6cGgRuMg+bZR50vGk9H6+YlXayP8+K
hrdRMIhwQpVN4TPLyq94obJ3coHxu5pCM1OhYlUFZ/9ThWEy5dUMjniLx1+Ls2yyiVlJurVG2gSm
6UjShTU0bTkN7is/5x3GIRkEaZHiYT+XYc1ynxo2ZXNiSbLaVTiRnmL+d92lMsr2I9sWXBoL762j
zmtc/EQQ4DOzzKqtIrL0GDhWxz3JShFdKJeIw4FnH/aDZUPbBwHTh0BdfRFvWwZFgCwciiR3DjDd
x8R2aB5b3J5R9gAvOt03s16vL20QT2W58IyogkbXDd2M1nLg3QCvu6Bs8uh1Q3uJHoJtP0zmkSTq
ZNaSIOnOT7ofrZu+bZW/E2Hng53ykhWEtRT1fvD9yKYoRkRpxKl+Gcw7ApQEmGP744NJEC6PNrga
ykfIqKPdxpJsLVbT7NnNqaRLpd1Ul3mjWeUXG0PDai4gp+lOYJK2XmXlR/y9GKBKmSLThrDQEA3R
KrHlNH34mHXFqmaFCcG33qT2S0awEToMr1L2n6YT5cGqNDJAFNXuPY1MbncWe26gN31HNGFXdAGH
+qAsMCX04yIlyTlwMoS0NU+6rBP5UPhZ/eYF0ZQd2xgI77FjRUVoyZeBbiaJ2XDPZMGou6BiroMg
P/bBtawy3oFOboq9q1Fot1Uh2vMlNQlleW7tPPjD/7B3Js15Iuu2/i93zgn6JuLGGQBfq76XPSFs
2aaHJOn59ffBVXtv65NLOr7jM6sKy04BSZL5vms9qxYx9sO8+jJ0TsX96SYM13yIwdfkeiN1rsdc
fdkSsIvPmYDmA9UY41vfSEfHelSs+T1JqRkYSWrxLMeVO24jeKF4WOXeHKSurLBNIHdIOWEkfIo4
/ucOcD+3vekNJnmoDz0gIrdKsFbQGkejNjAnaXDbrfkoejWGCm5nxdnA2cbdWq2gc9yZw8TppU7n
m/ePUsZpxYCD1NqYQkEKX9dBVf36JKUShjJqS1f6Ssem52jyciSB2kXRfF7HMrK3adIp3m4Wkbmg
ER+b1EcvNl8vWjexl88xNm1ncsfmMKmKxdq5U0nclkkmd31dIGqvbs2hRbKdcGJbtu7qGMQRnumf
ulqpBgzVrIY3HLXjNIBOk64uXNv+BM0hce61xTEOMNFsJ3QxxzwSlzM9ZgspXldzkWrqjrCN2N4p
EVgGUrdNmmilHPvh0/v36O0tIj8d2RYfK8oqBJq9vkVJk4goRijvu5UGQ9rGak+OmJ7TEs3Uh4JE
x/v3BzwtGFEn1F2XXASHGHsdAdDrAYc5c9R8xpWJX614WRRZhhw62CfXKOk+qBH8ZiyTmhEdEpjE
dElOilO5bRDhi3bLt6RqbpqmcrcF4sTDYsMTev+y3h7aod+DAbFsS6Pcqp9UirwqSmlLxtgTXPHs
pfl8Mbup/ODevR2E1p/5s0+0dn2c9c9/rUY0HsmhA3CDMumzHyVamWtZivHwp5fCy4KPRV3fGds5
rd+ULuYsg0OOn8DG2GspEDONXIfd+6Nobx/O+u9TUkESrq/c3NcXg6s896wWkdv6kDBzU0Ce2CJq
dh3YAL8hFPVq2+Bb0Bb9IZ8UBdYyR7kF4JZGM12fZ1M/58vU2Ie5R/BxSLQ4dwL8XchO3/9df3ff
Xc12qQHSUtNW39Gv993wxBpRtd53p7s1hKYcWqV2Puim/HYQ3UHiuTqJqAm+HkQj1k/vxEw1s+UY
wr5WSCDtQiA1ev9q3tx4gkL4rjGQTcMNqM3rgfLKGRqMrg02z67bKiNyTD9tXCVYkLjUf/oKUqBD
Qe1Qq3OZvKcNKUR9FK4sPOEUkORmKZANFr37KPVa/eAhvSnVsX6ZDiUz1cS1TMH79WXppkT7oM49
UK649825Hg98zbKrNKnjC9rdno9SQ/3T135dNIHWUGVfWzjWyb2MXdmj7qR5kGKCDM20rLe6yWz+
+cT+t3X+f/SVe//PrXOKkF+6tEp/9QP+/Ct/tc4N/b94GeF30zSnSU6z+1+uE4OURPqtrJIuVNwV
Kf2f1rlu4Qh0gX7z3cPc9rPh/u+IewciuMMT1XAdqWv19U8658xzJt1/6sd8DFSCQ22D30HjVaN/
/npSsowaupgi5K6EvjRC3JsTmQpBNVTKvJMW6RQuCUQbL64Ij+sBSAqklGdj1uTPBevj54mIvBcM
I2uTlUZy6LikuRxqQdmjV2x/RjcSkOuucOROnlw75eyQfnX57qKbN49Vh8DOiNxNOUDW7Kx7xrJ2
dQUAYZbbHql/2FfeWab3z2A9rskEtIMZhBppzfoEObW8N+BGBcYkzcdSsZtNouJSwYjHsXMTKWg/
d6hUuuQ+K/Xom0y1qQ1Sk9X8DmEb+qVEs6nUmXnhEvJUJBurWOi4K1ZMZPeoNpcYystgSmV3rZBQ
kLOmT6W+c6NxoLTO3jR+pKVc9fea0o6czBo+TJtuTLThm9lQSvGVFipaKNP4J0bTUxRYwJFGy0to
WtKGczdqF3VCUHtno7ylFgOa5Kk3odZsbEoKO5QNQ+ELdJvVRpeTDt1W9PFNYlojGADiwnzbrR3a
MsZIqd2Y3XIj0LLd455v+ss1MGa3cgMUWJNufGFyxHnUowF4n2eXF2Oh7Rj7prfqxXdqI/HjGUXj
qCrtngN2fM7U2Yw5OttZwNdTyBE4EOcRGZQWSJN3CXgbcddnaRj3yd5MZxMzOHa5sXHMM9RWFIyw
1qvZWSfz+8Zp1r2HvMO/L7bpsCw3jpZDm1LSp8XyYI0mSbaT2EmUICtxkIQdUmZBiTIhRs2l5Fty
2CvR9SInZsEMndjrIDRWJhLJvz4Jf7SavZvjSnvupRbz+ty6//7HzLN1vH//WPvf//fv8Ve426v/
2VRd2s03/Xc5337HAt/9i7a2/uT/9A//xsXdzwJc3AtQP4Smt9/j08xhk/X/n1ez8/Tr/Mo+R6rR
v1RALEqaSY/e02hokaxlo375y9uMCAjlDS45FanKulXi7/ytAjIMEHTEuXrqml0AseXfEiDN+681
O5aeFQGtP//0T9ax14cEB0XE2sOmNUAv1Lb5r9erWDvjQ0kwz/NS4mTxOgg6G0KE0mtHi+UdBYXp
g7bb6y0Kuhz6ySobamQsrmHhwXo9oNVCB7OHBAfOVGSh1EwlbMEmkGYebX95Atd/LcW/JqexQX+1
RMPPM5EbIc9xDC6OQ9DJvouEwyJzO/ywYOT0WNsUwo4S9U54hmLMIE6agXpasrqkNZIIJjVDRO2W
qC0LbVtKm6Yj52P2UCloOIrPhCqRRRI42th+M1p0u3UJVGEPPFN1zgsbzbyjAAyKlDFOwxYH313f
cejfFu5kdDQX7cI496a0aA5J4bHqJag4WVGUUqtfJgg3gBvq0Yl3trPYPBGdKmGzh30NvbXKtLYI
yzyPOqhOZFRS0UQRfxk5fdlec/RM9U0HAzC/yEQ8vfQibc9kupBTWmbUGml3xc41WvXoQsxO+lJM
aBMDorygjVp6K2AdRDBxTTvIs7jtqI57eVFfFZkaXdSgLQzPTx3qVwhaOu5laEcS2L8/akS6nVul
A1OVmEpU6ljH7AQnx2Q3q1Fe9V7ieNCKT5WSdLALR6XMmrNp7mG+kH6NGTHwornUzlxKe8R3WlON
corPirbYhR/rdgvIGF29uRjgf9zKRIpE6mkGDSV18zQLGzKcxucmycbmwooR8d674ItHCC41KEAP
OIQ6qI/OOOVQnIRuTG0ROGlEr37jUmpfui0C61phDzspleygv8ETNsAPNaNnbHK1lYt5zEr8Mg44
pMYu25tUKRsH8i5qpj4O1DEqXdXHoj2LLqAG5CzXTtdoVQ7sKjOc8mrpnV69jVoi054I8sqWdjOL
BB8LeWVj+6WowHp4vHmUvG64APhFoUCyj/Y7L82WYrElkpp4XLoHnPV9RABzc0sfpS2vy1Qxr6LO
UtptS/pUGU5kyj41MThCSKgtVEHBblwJeY42NMK09+gcwKEfQhuJUh4uZJOX+yGX2JwmzYniLThv
+bJkol02HYW2Ybeowogfe1nWmMD519RhgLhN7fRKmdSUPE9IXBX0MICn5DZnFb09BxpT2NcelTQb
3ztZAUrsejsYyOneGFtsIxTIwViRDWhcOflAX7HDTJqHFQmlxjd0vKM44qP5SWSnAXFeEAMAx24e
EgzuQp0VytMmRoK7jJ51u4+aZv3RYiJ1T+et0C9tJYf0RtuQTtbGJJ5AD3M7z1XoKoLsAhwytviu
1oWZrzC4OT5rbQCOsOM0+bXtkVX5oLKnQ9oJUz0KHIZ0TAp2lvFypMu+VnNbmVMUhIblLf2Aogl6
b7mtiemzgy6nbLuDh+bEYQfxSNu1rQrAuOtFxSk4wdGozy2eYYr8ORaa1Jop7ulUIf2eVkztqxa4
vG2J9SIYZQbogJRJGyZvB7Yc18LISccA5eNd557w2r3oy/GelpnOUYgXGackcdPaXTyZTN+NUhRm
9ojgf7L3RjehGw4Ms7KaDAiUohS0Xui8dxe2W5EqqIKpTRFhZ5YS9hif+V1sfJiBAf5GnFcZFo6D
orskS5MWlnyrDNOmak2/e02nzBu8O14Sg71auW5TrS53qQZtYmvZQhl9GkDNWQ6ehxbTMlo4nxGw
DaHOBwF3s0aX7o5ZOTrhnFiJiXMPoDLFzK6IMSWbE7nQ1SfdoRuW76TwzGz5NK9Cydso0Vaxl+JO
c/0ZktOs6580pYpXCtKY8TbTyS5prFIlRWurQ0Osu8Xtx29xg9mzcQN61LA4vw6NFXG+BLQ5KOb4
DVhBSzP1f097f9EFVg3aP2+PNjGr368nvfXH/z7o2f/FzsdF5czKhUJhLVP+tTsCPLCiBTjmGSuC
VF0VOv/aHa3kAepLqP/ZTvBT/KW/z3k6AbCwTXi9EDdTnmCkf+0K/94zsKH8R5XYesj/zyHP0YlG
QcXjgg8AXwV95mQH4SpzrUnCdYLRpYA/GfuyLo6CBm7WCN/EKNSk97/cmN/sWtYN15sRqROxgYSb
ANTm9f5IlInLfsyJA/DfZ4ZaE4f8kb5K44T8mzGA96uUvtCLrX/+S7HRxnkIH4yYOGIyDksfFASk
/IiO6T71ryb/O1fq9/aL9I90/g/vX96aCnY69lqz5ZlZ0KV4QK/HngtNFLLCNRTJl6S9AhrnJ3Q7
hS2wRyqhqV4SQUpN/cefjgsmglm2avEdKp+rpv7Xa057FEo4hWLIgEaYR/VOkdplHbtntoEyIt5g
tLjRCxoB9gdZVOsUefVA14015QMWQ5T2lApeD9y5Sh3Ps44SyaSLTl4NZiJHbICK3teIqOgwR9Zf
x7D/+axdt7uUrLnFaFRZBF8PmcKjKeOeIdnZfW2naThiGoGt2AOmVJ0HiXjjFrFE/kH18c3L4lKw
4VCCqo5SqqafDKtOQ+PUaZYA2owxHI2a/hVkfruJpvww5mNoeEdCW5WX95/smxfm56hARkxrtb2d
PtgGKyto5jiDSmC2RtDzxXiaC7ecPjhOnBwmSFgEf8JioxPJRkHwNI3NjgtbIvPPAEZyOCcMfaKV
UqvV2cj3+/1LOj0jsSVRNfonKu4hepinU4a2oIG+QM+Cyun8dMHpyGKzfDDI2/u2DgJZnOgsdV0G
Xk8SsRRFrSlrIJNMt2mHcqMdp2Hz/3EllNqwqmBnsU5vGszETPaDkQUyqaOtsjY4pkV8MdhJhH8+
EudrviSYPkxXO7mcdWet844zDXCpsW4HHSJxXr4PLuh3d42AQj5VlKL5Ap0sX06duaYu6iyI9eQe
N+FdU4gPhoBNdrpiWJxbV2sQbBv4ZieXooxaL9SJJzO0miTBxdCvi6ip94Os7xZ8JXE1enk4a/0Q
GoqX76U3k1BQccrQ5aDpwdRZoKqj+e9a9T8uK7+ZltQpmDBss2g0rEz8X5fQUtGMuI3dLFi7xDqa
y1ZBsS3lBxPz7ecJsTQf8LUkskL4Tz+ByHg0ND74+I1p/Co9Z2Lvm92rXmGFag50U1fr7+jt7U90
5RofnUgqfWSI7RGFQH5O5HO6N7PJOjSmCDh8GT+63pBQ0Y0kXJDpfHt/4r1d34HmkJuIKQAjEK/r
67vCycEs0M5xV+a7YvrmRJdFoN/MxsP7w/z8ML7+jjAODReESrDseZ9ej6N5y+Dl06o0GOxjLwbC
hJoSiHIdZUpQyRb8v2xplaKHnTgAU9nd97neo/mM492s5Gx8QTB/sCi+XfLZs1EBX3djru6cLvml
aHX6Mi0fN7Jr6C7CoPGGL3m3761DV47KHiPIn/kS2JMxPTigMwdXbwItgtc3wlZK4GgZEVWN6aA9
ccG1p9UxqrsPnC+/eQ1XewXiAi4NQ8XJa0iXDuIuZocgXyoHg3QZjdsS/drt+w/2dBibTRD/Pv1l
a7XhnW6IMo0Ihb5k/gh4wVfEjpF5PertBxdz+vU6HWX9LX7Z8i15HRllBZQzrxsd31jsBAWwlTN9
MCAplLL/YGKcrhWn461//st4ieoh0iMRKLDkhamdLc2j9tGN++0QFC5XBx6AMvN0HtRqLzuitAOv
OCcazC/dFF1r+dFqtK5qv753XIlpIjMxYT+uAoeTVY/cCfiBlcp7hzL3vDUUe1dEYvo0OMlwqaqy
/dJywN+mIHGncrpuNRbHpe7BUbw/T07XmZ+/B2YIZ33dKNSeXO5UzFrVujPpc22yGyprZXH3LH9A
3TvKMviq6w/mzM8Z/ubS2YiwGFOiVk/fANca8bZWxE+aTj/tTEECbtlP4HptoyBSe8juotazwhkD
e9gYVJUMRd9OOfEXWiwCNbtcqmZvODdYYJv7roku378jv5kApknrHlAEyw+FutdzzFpMzkYmwRtm
NLYvCnrLbU3QHGGZVDs+uPsfjbW+X7/M58YFbK5nrL4zZQ6aPd/s2aORX39wSetDfHPHf7mkkzVH
tUtQcws79xHS9XlciWOeRsFom1ezl97OYIX9ru6/OLIuwvdv5m+WIQSL68mZvRp795ORF5II4VQg
g7ZspfcnaednUnc/WlO1N28TXy+6pTREiLZag5tf30e+wWoXpzrbGiIAaa2XICliKEm1Sp3T3sos
fgBhv/cigpr6ZIda74OF6c0BlK07TQgEC+iiUCq5JythrJRyWpCuBlMcf3M687IwijsVmTuGiuRK
k929SswXGm5fl9Hh/Zv8ZhadjH0yY8kKIAanHWQgjZeR/qSOon/CQvj+KD+dea9m0ckwJzcZiw31
a8oIQTPOG8fpYcunXzpKLL6tiyOK+Q1+jQMkk4PhoI6lC5IgJR527/8abxas9beA14vHCiMX3u/X
jzp3mpbUEB41TLDrJhmOcF82ipbdGcSxkb/xxwsk463rAF0F1kr71ALnOtGcG5Ml0eytSZjODhl4
aDOnbGs7UfZ9/+p+e5NpDXF1axeOg9Try0uUYWjbmGdJq2CfiPSYWMNN66XHymxutMy7AOciyBh1
zkUa6b6YXZJE5Udr9OkGbJ3NjokKQl9FY3SqXv8WeeqM/dhpTbAkldnfd63OGgXBy7lS8saUj5XR
j+KuACSO7qgYhHX7/m04ndFgi/FOctcZHYDAaamhS4bZIAdSBlV5pcxnHuEhNkHR7w+yztdf5/M6
CI/UI2wL1QcljdcXOZhlxZFjPeSkB4InQkvdeAPZTOTO/PlAePNoyLqrM/SUQCkK3SxJOMIFAl8K
hfOOtoS8XO3Mt2mUfbAY/OaqLJZanh6yQpMq5uuryibFpJbeMdigbqmBBc7aeJJBSezU+5f1ZtXl
Blq8EWCyuYUseyc3UHWyOaY4JoPh2buqoq0tH1BvCwTGlTwrJqJqrIOtfSQQe/NJoUjiUoelsEvt
xFyD2n79ZlbtBOyo41ySL+M5b2C8mp3+sLq2FmLYnCA1pNhFqfhk/iP7LQELc2ViKj5ZgMNikVy7
nXdrq/VzF80fTJDfXtIvw+mvL2nMEwO8FFlEGVAyHyfScRr6u/ef1um8OL2kk9s2gfikEIXanl2X
hV2B8PXKQTfPSs334oMLOh2MmeGi2aVASRGIr/LJJEwl1Bk1osxQtAkQx7ZRn6ZIx7JJ/zeM6kz5
YNKf3sB1PBr/q5gW/S4by9c3MDFGXUItkIGXx8RxLipGJZw579/B3w8CVgXJIFN+zfX7deJZaum0
YwpC0SEEze+a3CJXAsDc+6P85tZ5aFsRBHP/1n3561GAry7taHDrKveqHG6r8ZuZ3Mri8f1RTgLa
UeuyDqERMfHhgMdAcvl6GFL1ylxkUxPohbHts/yxTccvhdOxKyyORpZds2XcGgSM+gWRHY5093lm
n+tgjb3RfdArbrPSmnPg1d61M7YfzB/EG2+2dBTdDA5GlNUNKvqnvyDOLGz0JahLaTeYd9tZJ2u7
x5jyo1/sGYN9oWCkamnKRhuvi+o7gu9oJnd2bxm+WGhagnuj52gHrpuJKzeO+oRYL9cqLtNMq5wj
0YYZPsButpY7fXGmy2LUlOeZ1PMzYyEO8XPbwoEK7c6sr8aagoifigiy15xlpA5hh+j3OdFW19jO
SgEJM9WvInWQ+YOnLahCFK1fzsfJu3WyDO+0ozgPCNzLm5EQPPc81dvR3c+jp3zSvLStd+3Y1jdS
rY1A01o78pGJTI/qqA8cd4AHXplqWR4mohY3aqNHP1I27c9xEYsLvdacy8yxsNHmndibef7DstrF
PICc9vA7DxqJrHGyxGgjakzGBByrALSKGK/ATN8SwQa1gmYXVXCqZ+nlXwog/dsUseSRzBZn3Ayw
4mistMlAkqynd6S5VueRbsdAKmA3y+PQpcZ13mXbAjPb2WhF0bHR8mFb5CZ5y420n1QlX+TemjX1
XNUq84YAbwOO4HJn53V32ZCbeyDOuqWhjsmjBQIWNVkVYUEjvDnS62QD8C7p9kod1ePXFkBJGXR9
PW6H3uzCkmjlKzl0+nUX5QLIllUypXmiWJKUpb+Lsfc9WN3UjpS7U2GFkwv1/jC41XKm5QJjWaOX
3LhygwujT31FYlgyWjW5Hkvy2sysCxY4PI2rNrtS5M6zXRftD6kS+UhK+IWG3zgAQxom6kwMySRw
j7iUMKdi+uHaeGFqYnSIcUlI/fOJHBLWfNTVEepmYdrf4OslWWBXsZ9nC07tdLQ3zuKINtAxjl82
pZ5fa46i3vC8uivC4lXtwmuWr5aKFBRfE66hNC64z2Zl10SK10fDq34YwzRzUnavseDNVNG6IMap
TbiOqQdVo5pPebt8Bbdmf8oKozrX2lHgBF5/wTQXhwEU5yGtnQXmcKwcdKH/EIYJ8zUfE3BmOaYu
3LE9bkalyB+yKUb2KOqDOygz3SCT3vl3b8Yu5KvxDKLTqq/mmmfMh03z4aHfA3Im82eZxdEB1xrw
Q8q+dObxiNle9ZUFwvTq47Ui0etXqdfCYiFuLFj6pN7ATtO2JOFewZDXg9aetf1YUp4sRnYcDXpx
9b5AgdX6vHUxeZ9rSR1xSWNM6eeq5WCE6aLHad+8GKrMNk1aCNDUpI1yLMuvCt6wb+NEGENg2Il5
jORnImTOKPprYwCSMvaeyfDzUedcFd3yUFrPAudhr40PhOioFcFgyVSjASLdoSrSfp+0Hu4/Ja/y
u1GhGeyrWqPf9eoPc9GLUHX7ECw3ITjJp0XXv6A04ozMhgqXaKuGPPruPqeOeNaSOfPQRibxm01m
b+i/JfmxY2lrBpC4vdJs0fbqL22q4FBqWu9AsKXmkDhRwsnULiD5bECD+nMyIn/yrO/OkJ61hXWs
ErQ5s9gsXcsLlJubxLWncjMUFhnoqr4MgaHVZeB29WM8FCK0wbn4Gj5HbczkJl2BBF7h8vfHBZM9
mlO33VSLd0hK0zdV7zP2xe1MnjhsyqBY0u1gVsGQ9U+Tk6O/ShkO0xdAvm99Ce+BAsi+1exNZxIJ
OPVIUPaZgVYDeu2ojpjjopAPAUSfeuz2g7CNp2bUphC5xTPrGB5VYuyO6hwfKaTBv1CXH7ZLHncq
BMRT57ET03AJqHAKY9uCF73kk9hq9Am+aurq/LZ1xEdRczSluVyouWE32xSkGMEpC0UZ/O3tC+jH
F/K4bkhZLNbQWPKZSe9oroRJ6uGgZGvaVuXeGTFPurXM5CrrF6UmD29Ztj382tsp7xaetyGIrZt1
9VrXSAw0ZzP/SshUdBhmOKktkZsl9srHFZqxX4zkwqyi845Ez8oynzNC04kXmv3Yda9to5o2Tmvs
Y9CA11Y+NLdkAxi+B0clnEmTS4N4JQX7DjkYIKOAXJRHItzNm9Kjx6FNkUww7TSohhy+D0sRPXVV
jdbQ7bNiUwKfmI4RRZOdN8S7aOL1jhal/wERFltyNqdzcl911XxtqPm0U5RSOY/tIrJ3C96cM3y4
iRLO7uLiJC3NC6Itj7xyMThKxGNSohNANtclOM7HziXpWtNe2n56UocJEjDNSnPTgzB/8Zx5wj2J
fXyHO/K6MEpBNbBE15yLy9So5x1H5lCZJhBOWghc+8gpDGi82HToMPW0NINhTlaz5rRPHV3tgHpE
Fh2MHlstSnz1KcObbB7VggSU2zY2jO9Sa9gii7HfcD7eqNK+MNTkgvLrro1aSPRjAEQhai7T4RIn
9b4Xnh0QGFwfkEVJwnup6eo+MIlbOcv+WCQSA65qgEMnWDB7dgEmF8cWEKfmm2jWQbXAF5azNxW8
0LyimG11eZDWIYsN+ehNuXW0sIr7vQrPH69kVXhnwAaWoKH66TOZ1QxAB3Dpisgv7JamDbV22SeY
a+/doa+5QNF0D6D/B+rZktGC1rVhM8TOso9ieMxsfV5i1ahe2nrBsl1r4pmV6gt9NFR0IDfa0Ju8
+SbWFdLS7LK5LJQhc8IVFJlCsp1JxDWKEqhCPM2EAUAALUI5Qz+fMlJp/BlWESUppb6YnFkNa8vI
HsiAqKHIElm3J1jYCWqKlCt6ypLpXm+cvg1k7MWX2dK4nwHUjbvJI8KdT4o1xci7XIjjo1ZpfTik
XmMFhVU/YfQOssx+bh3o7kahQMXXhwmstnKwRHNH0mL9OXWsbleYS7MVtqI53L01eiYdx8vSLufr
BIOBn6rek5F1zYVwlD2pPeQCTIlV7hDT6wE/FV9pZGimgcNKrRAg5GtAbhcgzYvY4nt7aC1i18Nm
FGo4N1520ZU4CqFMxM+xXrNBiSBCkZ7a7EVXwTLTreWTOc+Xq00928PU3kNECxQjJgnP5YB73Y1u
dx7lU/ZSAs4PVQzdLuXo6SYyo50z1GcaLIzbGtdoOFMIDLsECWLZJ8l55Y6HLkEJThsjhnFRfpJZ
fyAAUiabJr8pI/e+ElV75UXOExyQ2I8rYwucFZYQQYSIaWh8gCQbymdCLFTvrGiHfCf4PgSsadFl
m5vO3lyGK69M7tychJBy7tkfDvmg+qKyy1tDG4bUz3mX/JotsOJ7hXmbQZzFS0aMJaYreeaiiXsu
5uk2LrQbI5qelNnYjU7RxfuCOAls6hvLIPOJfzG2vxB5bAwEZxoohXNVy67hj/isvwc0tcN12kEv
xVyuRIQXk9P0FcZJ89RFrrwVbHyvmrbiiAOa6R5wzNmsDKUM61HcpqmHaLDrdkbeOWFdC5BGiboj
uW16FgJ3NpxcGkFNQYihlU3UivQvTp9+x9I+AWafYrHxMNcfpdNfpJk+7rSJiyB/gxpMnj4aBv58
mfdlOE5K7kdDAdl8LM5iq7au4gJGjWXleNCIgiBmIL2MVfW8k/rGWzQ+bBw775olaQhDmwgEVIQT
ZnX6xZYkpw+gYqRjU4gknfoKLOXRTnMC6LDsW05go5Mx+1rZdRn7gaIx6vNRM6r9AChoa7tJu7fR
P/MddmXoKSuweWQZCBWxrO8jwmP7ep6gyWAHv3AKu6AbDSwaQXXZ7byc+sgoCj7cOrKS4cywhhqI
kYx29mTrQaF1PyZ4wY2vguttfUKxyl1uwG4PHA4lLz1YDx+1NCZ7sAafZcROiLSJr7Y+DX4fxTEb
5/bW8+rPFaYTqFTxUp43khRP1pC54wVI8oPstf6iWRELaMinK09WcehaYqq3mQd1xO7VAck0UTf0
+OlF+OQfDhuh2dvGpJNtpqynziSRQ4NDICbXSJSDnIS3GTLQBnw2naTbZAarKvGeFL0BeWz0vCQD
Z+kIYUzbr9XMUb2L0qfcg3CUjeyo5hQYlp8ng9gWsjf3uhOjQmYaDH6dT4+V6aE8rZXLeMp/1Hov
bzK7q0gzH73iKsVUr+87ltEkSPuRfajWUeINbYyWoJMavfqyjEApjpyao/iMGFJRnU8VLlc4iI1R
lXs0xt6tF63yL46Y8RT2wBDxQkVdme+9sYdTbDhN1ThECk1TdwFRyaHTTiROF3oi53ebNS+3byWV
YWNLN3fQwnRWvcM0GYV+FMKc1Wu8cBXJkUnVjnvqqC6pYBlY4QTIBAG4szE/pZJCTRBbI79Apngt
qGu63aKDiZV3lUfCi60a0RNg+yHdqWYyNjsNBoD0jd4RXxqsADExLDlYAtNSi4e5BWSyGad5fqB3
mBtY42bve6zn2LkG0xHnA5rca6ctujvPjvtPvW5F1SZe5mQ6X4FjR35SUz6PsRuXuyyR7iMecnx1
Mxmrxtc0Fd41x46aVVlkhnHFhsQZHxPyKzdRnHq6H6XK7D4OSlxFV4kY8CzE5H2k51nf2vFlbcwq
NP8KR1WulsLnk9SdC4xk+0mOt2NVLwelauDqm/I7MMcpSKyqg/VcctDy0dVI41jmVeM91dXQ92e0
uooKlLPh7fLc8nYp+7FuPy0pAYEK5yhdWHG+4eMd2cxG73I2uxGKjfZl1LKzStG6MKp+huUquJJ8
Vrb8ZZSxfEghKJ2LFSwU0/VlGeyBZll1Z04P6WBY47AT0b3i3aXpCravOYgDzmEpwN9CNWrc8uEj
y+OyThCqmt/TuLmD82ZERxub+zlH8/jI13QIY5NTrLrT1Bsr51g8xWoxbUqJa2GfLCG0mjgdObAp
rUbSg45JwupV3Dqpex7Ni9tsq04jv4psX7yJ7WWRRmdGam2EOp8Z8sl0Ps+LFywwYraRMdeXcSqN
4kZKcoj2GTkS8N8X5t0lqJr6RlRWiHWCAevnUdfEdhyyz2DnR0AU4Oe0iyV6wjStUCY3p7O57Ynh
BZUDZFw2W2IUvlLwwCo5zPBwK1mdizY9Txq1u4D0rxCgKhTukj12PTHrMg2UqSO4L1V3ZAGo31s6
kvh8rSUicM5w5X3BWcDKefHQ7UeDPKM+Z9wCfWkeR715EKBWbHnu9HXB11Lwr8sM2I5fKp15rkMX
KkB+VC2xNeom17VLu8niiuXc9hQw95gctxhAo6vUJoNRB6QecmIHwcxmL1G+Ev+EbWKCVN4tgcoi
W5FAn8HdI0fI7zAqjUNls7qTKJbi4VFHdofcIRh6mi+QPxwsb4EVlAISV2jZp94KbsVfCZwjuZnV
Eu6aKeukuygt5Zjo+mdvmUnajouchD4FvHA8Gm4SMCE53DiV/aXKob7tq5qijKTXV51jvOnkVplw
feq8c+Hg6TVCSAD/l3HeRBR0jAgxYaLyC7Nxg1vUOOZ9N09neQ9C1ncq8Qn8/4EcjTVIyOyncVPH
zPhLZdZIAemT+wYBq9iMjvm9NY0d1dwnKB+6ui/LLnEoWSU2dtk5v9SqyiDswKo3Oe/JPXvS+Lbz
xNYiAiTeELxoHXSNEtQyqsaVO7et3Bb/j7szW5LbyLLtr9QPQIbBMb30QwRizHliDi8wZpIJOGa4
Y/76u8BSVUlUl2R1+6WtzWQyE0UyMyMQwPF99t4LiHWwcVqqdR6FV4sN0le7hWEVj5H29c5MusfJ
qxrvvbfM+DLLA1DRi3S3Dk/mrb24tiM2peZ+VxHarGLj1LsGwHkNWSZV5xHu9wB0EuUtPPeUvF9T
fbQjIUbPXB/oPHK7ZQDt3hsunQabenRYwgAszy/RgZcu6hKiEg207KumVT2rzKH5atEnM21nJu2z
X5U2ekKOmxcxYTK2Kc1sNwMdLrcA0WGaD/QDFUVaZHcV4vpDGLNz3lp6xaibhfEMLTi9nAyIbjd5
RZKG3NEUAwWnQybeKLtvjY0PM2o5D642Lx3sm8FuTUdUTAspV1mRUA02MOBSr6fDehNSSvMIsmM8
LfQiPtcUUleXOiV0RFVa0dq7xLNzWHrxkGSHxZ79+Ww1ySPj0wyW2SCARbRjEp/0hpTjThMGigb4
cuR5E7gDld19wEYYH6F7xd8KU+XGYQiM8m5B/2YwHWIryik44/SwxvG41ZQY8hfscGlSQD+ak498
7MyLcA3vxQu40G2cw6j3ILzYzonFiLWb6ft1g32m/YluYrTrpnTvm85PqXjkjQ953m3qvuE0+jpK
R3DyMsSkG05Q2ucevyEEhpHR2qcAaPwJT0huUJm1EMCeDmnTIAy4lUwJYPviCU381tFLdYR97lwA
f3JvppKDkdU7RsQzdMzOgDmLxwyeQIUuYdV6W5pDIDiflZm7s9sZFf644sBHOmVzZS+t8XUcMQAa
poiLkpD06Bb5hjvAfPzzPcR/s+34Ycok9y6wfvo/rbuppKc8s2anouFkSOSvmXu4Fz7G0/2ff6F1
A/TzshfDgMfmBqYke4/f7zsg+3ShGFh/sVXotkAd1/qz7DlPvWcOrXDoUg4G7iD+020lny/WUmRR
2ErBkfy57yElbJIYBZupoSyLg6mS/Lqc6+YvPFU/myLWr+JiJmTv67v866eXkbZ9WuQKXsaUsKVT
WduktNv94gf7qvSGUzfAGvnz1/O/eeNYZ+NLZUVKKUvw04Y07Urd9nyyOSNa5bGpkNWGualOCpfO
1sFn9BcXyrpc+/37J2jG9nya8TDMs337/ftH3axT2w0njkBnh5A+gCIIrjMVMi/OR2oY9+TS3zso
iP/pj0mdM6bhNe7A3tz9aecn+YS2ua9YnzflgXc3mrp062rvPu6Cv1gv/vEV/dEcTciBvWn4B07l
VNGTN6yniRLpBmSvid/EUozCf3Gt/PGTgK0CZygXI6UuvHu/fyVpS8eL0OBGcNqMPs85IkLIDmjZ
jSqlAcFan2J/cbH8wWVMPN10aJXHs+Ni3QnX7+k3Prdg9Bxl+Hz6eviZm3myDl0KUJ0xhXWW+aSt
/FXX+pigPVJQsHdyTtZOd59l7Bv+/A39w08v6PDAa44BnhaQP3gxBsPSc75u9l3JT+vc1SN5yJiq
ScUoBQfnr0Izf7hu169HqQcVIZyXuAf8/id30aJNVdsoe7vilmLRTRvh9nvuDn/+Y/3hBsCXWfff
q789dEL/p49j5THkezzbt0hW1A26rb/FuHTfuMYjDwq5Dewh+p99Rfv3P1hYgRe0EdpBN31TtN5S
pY3GiVBodHs4WX/xtv3sr8M+SCcelgJSXoT8f3Qa/PYKwqrUdkmAjwXM5dny4mtHl1HDHMkRpk6O
9hLuk8bYp434+1f+tfzh9u/3mL+H935bDkF84Z//+V+Pdck/Pwoj/vWLa9zvX/91+F5ffy2/659/
0/p1/vm7/neUTgisH/8+VHn/venfC/nxt/rzb136/W+cKZL6tyHL9Y//PWQJcZmOBw/3sEmhkcm2
/h8hSxjOBGZ8KyQFhIntRyXYP0KWv/hrsRNeE1yhzEMWNot/lOm4v5jrXX414WPI4h74n4QsaUvl
EvzXM4P+KEzcFJNx+mSNQw3FTx4H22AayFSz50Q0RU5CkexVaM+Oczm1kJQuB2WgmQeLhsk2AgKb
zpTYqJd0xcuyGFiRxmFvgDdeAMlm8AhX7HGyuCCQIRd7NcLGPIdbdq7lw1ziwweHlwFPphRAfrF/
IJULGKMzfacjFb3OSl2mpgIAMyEb8aghUMBqg/F01TmcnreL6SzOsf9BbvZ/UJzF1PksEvwlGaMp
TKYvrfTZXPeDtubnwFctc+/cGcA0SQN6USst1CarLgjQuxNSYpOBB9jYi6LZtaO3IRpTRuBN1pR4
CJcFu+8GbCi1t5Nbsh5OK1dehQaAOBydPTu0xZoXKnJ6I38vsZS80ahps4JzXErHgAaHXxaZyRdO
FNW8TxCQrpFcGzp9w8L6rLsOqtaMp5jNqai90ziNbBWpfi5u09oK6p3TgADdOk1iy90ijHreJaPV
mRsICjHw9yVoHmWGOMePRJdN5DktWArR5cvDKKVnQrN34z2Z77rm0cUPE1l4Qrwdm94+OJhNrw6y
cro3LQdG2NCr/Fsv9tR11Xs2wBm9ADScehUSwtdgf7e02whjI70i+6pCpe7pn5ecuGRHv5wq0ABQ
EnznsnKGpT+Yy5AInmaysmmnCHpEtSpU1l6ZPit+u/UswIyBl2X3E84E75565pEg7GAOmvI5w29O
iCt4vkt60FNaQjCLsLArLHOH0BiDJ20Gpjge0zk3WGVgPx0Ge2oOrifFvHPpxjYOhivN7jJne9Jd
Si8zSux+Hlg0y1NmEGEurdqzzoFktoVvZO/BnNl6l/J9tJwTw4bFAwZ6a7daNdJjkq3jQDmJJFiF
xIWO2661utU2aPaXc5aC1MO9TKcEBEVWxm2jEFCNkl6MvT9krOsHmqTYey5dmxiP7GjxxwJgzQu4
tYbOziofjWdZtt20T1nCCHw9WSIvZeNY/j3QBN0/uYUN5heu8zy+lnDFmm1a4C1BN0nH7CqvYn2e
Rn8oL6Ts7AH9lL6TG8Ia3XhiU6mDPSdc6KAUiDrxC427ufjk+zbqQzjLwIo0F5C71zBHZeTXbGLu
XFQPqJnmbMt92s4TtcPzSAV6kyadPFkZtQAbVA3emxLUVHHtqtIPbtgT4r1Iq8lwzs6S0IhrxIQi
DyldxZ/g0rsxEjkFqDvTLSEKm3mmnZ2SZVHvW6yK1i53xzI90t5iMso67A23AYg7dZXEzOnbIu6b
8pqVAneuOLE6+1udVWuVoElp8W1oEUfb9piQaUBgVkog4s2+R69TAQA01YXZnfB7eLQ9Vev/BSmb
U5Ah4JFf2cWos+NoKl1fkw5K/ePEzSI9acqyIGl3FXqEzXXEGiMdhuBQLc1obTPtQqinpFbFEZ01
JRRZJ00taoCR0DdFXUjxILIeWaaRYqLjfUIpRePm2+Hd5w/R8R+c46ka2igN6uw1t3312c6x+8kk
ZjVRpef6GcWJr06tNb9gpKvWMZkQsPmIlUoAtY9py2sxvzQRi3puNylJPt4J0Ya7NqZSeC8Q324o
BrcG5IPGv06HxfzWCJeym3LOoYaPMbov0ogvv1ssGK/zmdeVIzv70dSr1WdnLmZ81EKoz3ky3M/M
tiqWSG2duZvK0oIPa1oAL8f5ZdPLq+tvcQ0nms1jw4e0qkxQ4D0DEUgFbMXUmizzazgSdFmzhCB+
+fxO1P1PCYYIREF6aSh/DoKT3ZujALzF4vOk8Kr1+6WKpy8jonh7aZUyf6Q9Ns0Po6tG4zQoOdVb
HhgGKI1YOC/AW3LHOLJZJCcL3Ngi4VkCKbrs59wk11FN/bIVdJrQS26Ww1NJJcF3OVLjEXlwCe8H
KLlqXa8n4xaPnPmYpi623Zidzj6p2aMdhaXjq8EWzjfVg19mP+DN7KtJUyIdAnibo5gdE2KdU3SX
ODHomLHCuUTI0kF93Y+9jZfHxfdTJwUi6eDYVOFjLcOLJKpSXVKEKOtt75TzHdkQIQ6dDHua0tsY
6HU1T44fWZPjVBdtDMd1U0ym/djy5fONV1Zuul/62b6IkwmsCHOwlts+yalYMo1yeQR/ou8CbD3P
qCq06Duh8s9JLMtuEztD+pJXlsPNTE3Jm829nPd7YpjdNGMLSYSS8QWEudMVjwsq0aVnwgndGypT
rzQ2JVdjyAZ6T+4gv27ntnpuyCY+V4VhQ4mkSnkTC7u87b1WJ5QVhxaPm7aPV89tMrQ7W6ryyera
jCJ3K3d4xgQoknQIGOlJYUxs0VlnwwQHLGj1J9Tht2i4Q2PPyQ5IsotG5WU2FiDb8b/ZMVrgnoDm
cDf4lX5sKHiB5Gp4kHLBpa8An2AMbhgCOnU0cfKBgKlaHm9NAJp0U5gWrX0WTfnX/dohvynp2Lvv
7Lh+BwDGyjn1JuqIpLN2u4VDm/EKlSREua78aUI/ltazGCv1UdBqW7PlEPIWFwLV2Qn72HI71HKi
XEiY7+Bn5VMhQykjHJMtiFACkcMuCBfbOVBrVl/XFGFfjbqljq9h1abxWbjqLWD7/L7QofNoJ7V7
AenV+QI5m0ogMRX1N2obWcqVhUxD5OrJoW2fv7jde2EB5atQrngGvp21gK2T9U32LOtYK5Mivj6w
OUjY64Nji61Mf0jf1/BHphq6AE384bSh7csTeJtEO+86j7LOjW9204OBdWyl2Zbwsg2RDbfsQIXY
cT0l3123T+ZzQbfQK9BcmENoozbGHSYpBsGZpl8UWw/1tKfa+UMPJdvtVBmCVf9kcunDFh3Zz4HE
2C/OFKwOg9WGaCY4WnfgZBfIAjyMznVjcNybxoauGsus853VUk19jIswu62bzh73RctHdmuuj9MN
VNAGPZP6pFeJln3RZ7aD/A7LetqqZc4CCnjWdLNBHn3a52jZMWWQSevvXVXYeeS4DbT2pKLk2qK7
8F6EFTr8TH3YbUmkSu/Cakmo+ag93TKFSAGy1JIwU43EwS+ZTnQ0mRmmNNvI+HYmQlNPDH7jTcVY
AOok7+arkJo/gSl3dcvYsUPl+Jy2TokxZmFHqgm9uPhlZsJdjRqrr7Lo2/IkemdsIwjLAYVAYeC/
NfEkvmR11hsRnOOqwH1RVz3GTyegXb4i5laymqCbqdNUrSuW9d+zrscDkvV9vC08Od/XbqE/nCKs
8M3V0/Di1zTabTh8g08iNQfAjKGZOVWyr8YtQa1VHfnaK28VLsOPQJTuqxVkE741ZgYRoTmsc3Zi
Zg0hejfVGy5/YV/UzJp3SVmCph3LlrakHsO22OJh9O6IZPqv9jzQONaaXvrNTElhRG02LE+0qddP
i05GEVGalqXYS7WJyShWzTfSO32xY4jiIRQONaWPU5EEziabe5quaDib32C2FqzMg0rUPNukB/XX
rcr7pOexRvOoOYgNx5P8GuYSoHo6wuimUV5a0D46lwz0bOfFR4Ozs9+wJhleulY7Mdqt1XyMHVSm
zQjNLdmoDk8MRitztDYYx0asIW3AGmjGJFuhHM7c0SitYIGAgcO7165O31VYDqz4xoS8xZwvd66n
y2FTLSPp8zSueUd7M+wZ16lCh2GD8xvwQdVYPN3QHrfozPGlooaRoF3vmWftBlhW4mpSBi/tonrs
AXZytwaDXMwONcqFhdT9IZvJ/J7aM4xy3HNeEhVLgnXI6Lmv6JzF8waX03jVUZVa7D0n1w+ZN8sP
iXk6oN+tGL94jeqfJytr3zEd0SxKvxz3qF5hMTD7Ln/QdREv2xAzQ4vENuTP2VJxIDIyLp1tz6B6
J+BWX8/UDr6WuUczqhOSgTnYXTC8+s6cg1uv2yKJFoPN22ZoGVzalho9zMdO+h4ijw4b8iOuw3o3
ZPW38r+/llrKd4MFyrvWYfeSrNRudq8rxKD33ezSghuN7QdA3n0JivyN400xrNve/sZVQr+EmN1t
M2Jjn9H5OsiE6hDoAQHoFAiMmIPKnK7t0Hsyq9p4NwlQNUi0EtyITb39tqBAjGq3KViyPdCG/p6G
fIhcmGPdq3ksy89lnKZnoDbYkWnRw8rvw0buU7cd91xYJaupdWvZFkPWrbQf/IqJXmsRRm0OL0WL
O8SEp4raxeQHNtVK+2AfWCWWX8DhBVPzxON2xz7Je+psR43XYUZN2zZrijA492UnaX0dGUVHAxzU
zpSG9U1ac4PTxUlEdpcukl44ux7c9QZWDvu0WpgHS+nxCxX+Co6edmFdU1/LQtAPu/pZuD3TemPF
YbLTppN8sH+y1AG8an7DUGzb130X8xrHvTSd3bo5Wh4EsEW1CZOuLbj7dPApHdrc7Mjmtl1tqVzk
g0uWK8YzUPtWf8FD1dvF7RKkGwmPsomClkFxV9pLHV+FS6UdYASdCO4R7oGagQNJzdfJXqsDI0P3
Blj4dSW0UAVHsGHn0HFvP0t3krcJ9eGgoJSbd+XfqYX/kZL2b8tZfyuT/deflr3+L1TUbIH09O8l
tafka/Xt6281tB9/4NemMkQvLlFEMeEwq/9YMfzaVBb+4jIUrZIuVQHhGuH5VUMTvyCH4g5AJltr
Xn0bSe4fGpr1C3U1jhWi7Zur0k127admsj9rKnOs368liO8FK2HSYiuB+mr/oX5pLOZMkzK8b1vA
dCclKb/B0NVTx5kmk3FFLd9D6404CQzub4puZNe+cmsnNDZzUaevxujDtINaB79cMRPIQ2f3+AfT
2aKNzPDDeWTAgjTEczJZPDofeQRhwljGF0607nzCMTv7m+AHdKsLZfw4dN0wsbQMALbwGCy/zj9g
XTyRlvayFWabxgeHPDgmDwo/h/guXBaKRmjoHCvW6Y6dVk2zzT1biUMaN41tbWu0jvmBxqV0teRR
98Q5vRTTxh1nvtURqJnHATiTD0oknmKLZ1OYMIzDkG1GbRNPYSSDbp3IrgUXMkBuI4NulS8jSo+z
SYbKJEFo86TYpnacfZIEFy+tJ9vrfCorbtd2PDPay6SiX0j3todkVwTe1qwh1e5NYWPBm5Xn8Tin
Fwbdxhyzalfqxjyu56zhEHtZ/sEorvBVN0sCzy3uKJsd8Ce8OdnqLek5g6RBUqt9sMQtBScJoimE
siY7FKbg9WgD3VDsLS3fPqgisCQWqjj/gBdUpDwL20U/Y5Idw1fbNJrXbCryPMKebNsUKw4FLDtL
jLupK91nsCXLV3+SXCcYxGaMgCV3VLo1udNjairWRmo3i+KR21Hkk8GFHl86+aXyLWyWK02SlIjf
LjS/2G3N8X4J9c1II6+KFFd9GuXGxJRSinm59IPOpiQC9lp+hNojWEIiWlGCnVoUSnhaM9/6IL2M
DX65SW5CC//ChqvL6plv89rFkWJ4cdTw3Fqd1AKHsdPOHLfmCatCVHKgDDgT1mO4syqHPVE26/S7
BaKAYFoCuJLDm8VNe4wHL8MUS3Mvt3E4VRs9jsG1sm1MvKS8QhUxGnTpVeVk+bvVVNYtIJ6iPAD2
k3j+O3IGQ1ilcjdob3iUyK33I+1ZwJScvFR2swMCZwYaxkXs5PRzUIwZv855EhafSdkWrrGxR2/p
T4lMuDoY7aYcRblnaQyGKwzzK6I6wUdCQyWaszkJfUi53LptYA3zTYHw7K1uOeVeQaETSAV1P7wo
DElXqNtWg97ZjPQFW4g0O780ho4SMaHM/ShnebbLYPoG/QmDX9t3rv0l8YnYHUK/SdmoUZzvnpZZ
zwenybr3GK/NI4/VkVSVLos7tgcc3EGtdZQWBwZ4uA5Gmtyhkk5HokeJCQYtlBkHHmqJJulRYkpy
8SiKXI0HbM3L4zgyElCKboefZsOCPeTJOF/5RtDqSDm299DZcnw1B05YG7NF9Ngp2s1RWHIfv5ft
kxDwRbvrdct+yUqzrtg2Ztpc0nvf4qseHTLGzMG0vmbo2+SBEVuYZAfnNYVN9NyWbP63JUZCuc1z
zyfwEZve7ejZXHduq7DXTzj2IkpN8qckxLR9Da++rTh5qeKsahk0h4W1xESls4/YVRjQYLZWk9JJ
anXd/NnQaT/pS7f3+8Hb+04OZ3ETV2N5b6YgLCh4zcevwOjrG79wqeTFtbr42w7gm4yCri+vsl7Q
qzWlmlseqvB8k3Q83jeoPWO7d1nlCehtSsfb2A0yk79ash9gs5bpO2GmnoF6KeBkLEFMFitbZ4qI
kuEyO4LW4O8pu1wNbxMDV4P3O6DxeiNiOb6HQSa6vdel00fLff5lbXN4xyBv3XtVGuwdxMpiF05q
0be124gKF4ijkmNNzA+8EyrBh4ss6EYk0fLxHHQrhWtO9HpyKTIOyE48NP2maN3laIVUT+5IjPFy
TFOGeZRvyfN2Wd4vb51f8pHww9Re0IbQSSPbI2TLoE+eFcnXMZI9Vp80iWKOk2B03ZBJncmefW2f
W+jwtTl+aTA1EeByETOd9SVA01IU9Xuhpa3/j53j/9FJyfvT5ePb1/Jd/n5SWv/Ar5OSs64Oqc2i
mmctt1+pOr9OSvY6Q1E2zy/T7OquQ8yvo5IR/GLTIUGp1/obVr8DY9Q/Z6XgF6LWFOKZ69LRppT1
P5mV1nKg320cuZlSiEDFA9lDwT70Dz4caDxGbwhIqIpK9RBOVQmdMrTpwC9sLdEh2BW5PCIs5SWf
Gt3huSVAForNKK1kNCKMsXQEO9ncHbjVJO05LE1zsrbdIIPvbtUL6W1UmZTpdcHdwdyCfqvrLzKM
A3rceRhMp4UAjPVmExoqbvFiYqm06AKjuxAP990S505yCo0KsGwcY3m6SiTtPJEAaktuth9fRFMh
rnNWnzlGJUXZLpu5zMt5q+zMUpzDu8kBaNuEprqwC/CXUUNvPZJOSYqzvYtLXSE5UslilDg7iAjv
UIZ77+hjPcsP3oJGYTlt8lYvsDNq5sor2Q3p48KJ5CJ1Tf0wqTWz18jppdVFc57DKuAb0/2DIrSx
l3H9SmEUNu2++lb4uEvt2RovRl5cNCOywAxc7Vff5CXGlLGc4rAsjtjx1YEO+OzKNPsbQ0KtQ/Wf
N37Jhsladas8ncSxGsb+QmPBjDiXvc6d5IjWmMFFVWr/Fnkx3mUImJVX9FFstv2xmnx3N6fOc+gv
a/jBG86pMKvPdHK7c9w2zoFbkEkTNs/wdrX21fScQtT1uxe3XPG5JM83WR2PbbstRNdwxHMJ6HY3
HdQRu9pmXdNyc4VD6eRPROKGeZ/j1Me3qxqzVneGXpbwdUyBx16EOYu+alNVme0iuxDNZWTkh1eC
w2vnVFm/5c463GSDJCeeJRcC1Np4VDmjw7U717eEgjkmB15PnhWmJOvGus8hXPLIIvFJRQvxJjzl
3pPdxDQ0TgRT2TVyIjeHjRmgo1I7wgzrq2WXlSjKsWp3FUpxh/IGrJl0shiMXaCGICRrYxfe3jPC
/kpnxhCtzRB3i6gqfzsPQes8pCl7gE3vwq4bVByIo9N0Mj4vGTLGlU7ampFDy9y/tAr/PTVTU5wM
J+7zs7s+tjejo950wSVTe5Xr75N5GpMDCpjdHIlpsegKCOounLFV2nTfF7dzTzk1J19yQbta1szW
beUyDfZzdUT+YjYOK6u8KAPGd9tUaPQcb6qWzJyc931ioASi0VakQ6kWhJ6Tp5q60Ck+4FnLgJIP
Ph1uHKMU5ZpT7oWnIGZUuUWWx24rLZtUCI+jSzEk96B/rtt+KQ6Ivd8djbw84E4jWNY6zwZ/Xf2i
g6WtL1gLk74zLDM/G/McV+9Ju+62+kI0NP/OovCiKa/c9qLwIaNF0i+MaUOjPzrXwOAeIkj510Zd
G+CJx8Flmun7sWIbM6TgzF3xNmduKqN69j+gyZ7WMv1LblCWvykXzXuaBq0Xbpuklfpkcah9FhOw
RH7Oas8m3Xwf5srx+g0FPkAx0XKnb9wLGrZTi1+wme5odNxkACe8Pf4IhN5ksMdyZ6By0LYZShbR
U6wJ1BP6V+/oUbFkW1MZ7Q6gdWZjMVpy8pm0RiC5mrTlH412SLOdUga62IqzTwBAXXYACu/48E47
F9HyiqKJ/tAkMjuQq6XmXQAHOnTeaBBHYtRHqfkmsiJkEYW6qDlInlLUP9plxuWJE8ENvB2N9tXo
g825cg9t4nvV+PNFzU1/z6jnXwRZ5wDYJTcuWml8BL10uXEmaPva9WAOW6Kf272yFgHAttUuFNv+
e57kYWSBcn5ru+pZG4O7Z/pnedDW7It16F9YFTj7pebnzl3mbsf9RohMXgHBY9s+Vi1VE6N4Hk1A
E9UsFwJgKYBT1HtFVnpKKIYWA8sr+B+RG/f6WFTm91DW6T332/gyDBZOfzGbYHBDZL5UYLoH3yu9
kwvCmPyHt7yBjq73hukvbxSwySLK4ji7JDVbnITr5XeBEtUZXf/Gcu3PqS3JWflBTBINVO5l2bXL
mUh9t69j177PKcnn7FuPB+60wUnmQ3IOhiZ+chCpdy63QYwTqQDFNuvxRvKIUbsGIoizrWz3az64
4aszV+EuZKS/XTdRd7NoDyKIy71vtQ4uZokR2myNy8bI4TpBv904o8eLOGxNzXfie5QGdVgICv/a
H/VjFeOTjzA2aLETi/tJgv8eMVycssYcDiqLL6HRRn088FrU9bFu7K+N1W8tT98aZe+B8533ZVuZ
D7ZaaerZXTm1F8jtW/ZI035h7r2wpbPss6apt6nTHTPVM3TPSL9VMbHTke4emZw8IG/bXon5njAX
c27uRUq0ePVN/yQs8B68/uJLKEb+qrEjuMGR+ICTIrma4sDc89TnbpEWpHEI523J4CTvwur787Is
9sFlSROluPivrMI6+nXJqj1Ehy3c+QNoxnhHnBNtJ31UehabyrBv3AYwTVOPj70cSGvSLAD8mBqR
Q+z0n/VQ3+XE6mNt9lA23rRSEQUTZ03WN0/7iS03TtklfU7aMRp680Yq6+zbGQ9pj7lfyuSK3gmO
+Sq7T/32MszGc4pETNQ6sXD01l/s0T2ylcdqa1BRDVji7Pn5RcYx4jTljW1vpK7mA9uFp0w2EDNq
qCRkpG+9MeBnmfZh7ZiRO+OJ4nt79RzNyX0aPLZueLk2ywwNS3ppzn1JmPdpHoeP+ZoiXgY5vxQG
HLGgraQB1ELPC0TydWlYDRk5aFJf4KfDRnbpia5Koy02RQrNXGmv+Go7yw2RI+oLiHRHpHmcKBhw
2nb9wsewylT6YY9JcWpBgxMiYu1LrUhPDGAzOBQBsNfK9xSvWNysc/MiXeLymbXtHIUg1lGAlpIz
WOsjPh/4BFFeMJfEDWYgwEbWlzeaggxilqLpz3ZYL69qTZ+65MrJYsNy3os6NGDBcHfZaGsk3SM6
yF4HfHTT14GdZGlsRttgkFwyDBLbbK7Ipi+5dK7QeQb/eUg83BZWNyA+yUEntyaB2ZsFdZDAonRu
+h+LKDgxFjHSmQXQhqRcdhqhajAAFH59wt2x3IbZLK6btEWryZ18xwKj3Q4J6dep5023SyskhezN
hMsLsetGad40SWfCI8M5zLIVI4cY+i9Arou7cc7vVGMbN3lCUpLYodgsTPuHwW7mC3egJHZ2+3tp
TK+tG3BhMIJvRZ3fMAJOl6Jvg2LrJNQ4TXhf9kVTPiQ644LuLHYYmfpiepOiXj68tM0lPUwiLXe6
FixDwCndMLWYG8evrtlEjDcJH+htXZtHUzq8+vHyPfEM+pSs9Jz6Q7LjnH6cFRhQLxu/cshuI1fn
0NzMpTux1cFCYfPg3OCRqx55W4dXgK360kjCD+A77X5om/xYa/e5MbS65gjknEYwccgm1YPF0mLr
k4FJd3mj1Q6vHRs6o+nwQCwAJnd8atPLwOV5gi0Q5aSYBudWtQU+OnfJz7BMKIuwg6vCml0MZlNy
GhyeJVTjzY8li41nC/PNYfRA7wk2fNFA/Gs/ZbNLXZ7BwzXsvo29cyfrqXkpTQxffmm+OZ0VbL2R
wiN4xM3OKqfkI8zs8LImQPTiph36U83s57X1i1wWEz9CEtwvU/Vgyqp86WT/DRTQqQgo/g9VNr+a
etgT5JRHPJXivc51fXaNpr/vMCbtwHwl78Rr/PfacfsblQrxFOaKmKYVsyxqkth9qEY+YolXd/Sv
LMUF4VdEJTGE/ac7G/PeNeDr5JapD0bn80yztXHw8Am9YQ7rb4p2rNbI6sgYL1tj54jicXb5toOi
nh7MYTxR92LjOhTWR2EGwxZXqvEqiql603mb7moCQbt86rOboTFDmECCBplgNl/pKrX3pleoyA6q
58HBGj85bK+MoD5QPOCvsvC8y6AEnHoR9tvGx0su4yXeooos58L068MCpulAFQwCJ9Kyzx0JD+EF
YEMCncg/dxgEo0AFPV1fqiRvCUPnNvfqeTNjdT0b0sifcIEMkOw9OOyFf582uT4TadWIavFdOhMJ
J9tnRcS56WIBbX4xMchH9bDsBmm0J9PPd1mfNS9SmdZdp+pHxywhcuHkSJD+8Vtgyws4awILCvKb
2qDGqlF4ESg5CL+y9eXzFvSvgZjS29JKvItmsewHSzvppeDRsc0x9AOXStSujuenuA7PFEyMx4xg
2H3GiLRPDFwTmTUVkVchXU2wQFgUuiGFCFU8PyLUp2KX95YmWV7BRbQEB76ZB823DDfDjtFW3tZl
+//YO5Pd1pU2y75Koub8wTZIDkuieslybx9PCDfHbIMMMtg/fS7dykokEshBzWt6cY+shmRE7G/v
tdNHjuk3a5Af6jtRNN95MdnMZh1kJi9Ik1NTG+GZdJ55BLNDnWSItYOCM84cs0HaW7nLfTbMw8nw
xuzcW83j4Jj2ugMstoEbgwxgSO+uYIh7CXK0o4RDFuujla5jt6lXmB7CfTNrvg3yulFmd3qbF8A1
q9v+JxupGHdt9W3eSDFOQyy7CJnzxablrGJuz8M4sqbaqjG3TqtfgbvNmH8SzqHdqDh7q3o/U27N
QpRN4dqb3L9NUr3TmWC/LGkLtLFxe0Ym8/TF7+UdiZ3eDsrZO8iE6Z3L+UDCF+jFUqYY/F2axodB
Ue4HD+TAHAFeDEIBraHhnEwcB2PQPgzks7VjotZ7KT30YTw5R7dgfkojElKayM/JEAS72Isvrm0+
2naerHMaKO/6NHipsyHC0xIeVBhcqE+C2tQE83osCr6pKnwIYy9c01YQb5Ym+0Qnkaz6ZbcTc+Ge
LCytfZUvNOosB2wzH4N00QCbTuvrYIavRpnZ68VKfbrTq/IE5EYhuS4BZpnvFLrdPvW6/hJocnE2
YsFH7C/jOiPAG01y2RlzeMJfrJ4MkWdfw2117pxpQzCTMX8y09pHIj22jIKZty+fG794RjjSr7rH
sNqzDpDaHJwfzgefgTLuaqv6rgAlfmJibc/lXODLdvLR3NeJEmuqtL2VYcD1cOwlAJmlNgaZ3zf8
DtkOG734zC3hvU+ja+4AudFrlk7o16GLZ4whNnt7p92P3WDtOYR/MLunEczt3oU7/XCJxNwWTk2L
rG3spng0z1lVnxkrJpvaqfOtRx36rxu747NA1FmFOeX1fTj44IsS/OE9E2mKtKZ9ZzjfgywBpwU4
DiK7IQ9fWYN8mYaCPAjS+32uVXfgyCYiFl4jwvVwmxba3tq1kuBYoqJsjHCmus8rEY0xuDH/MjGb
urB4FhfHoQqt5qUZkEaMacExWY3LAy5CmpMKmxOw+btMfrqFhp9s0WuFT+GdoZ/UvPzkMTHzYKZs
SVdme6kMyVrJyBxDBQl/7NUTSWdH72qzaaNgHqYTeRJzlzTLnSWC8zj7b2yP2JS7Ut+pWslDV7bu
mRa5mvhEyQjT72L/o8o4AIcq/aWK0Fwh5jeRHkR17vJJbfw49M81H24dqHlD695rmcZo9+2SYqaj
5hbPo8+i6wDJ0NX0WXbWdMdEoqRMzpJRI5f3njHc1pl7/5wtueRP2+5fI4kN7F2G+4B0Df4GqEJk
JZ2kxlYDweH4S6lvZj9llUlUnbwpksLtXOdgvMD8xpmwUUa7azI8SkR3rAjWnL9xA/+hUXBvMMnZ
KyIWALXjpTk0DL4OVhdaeBLsXxSogCNE/qRt7EvliKnbBE648vFGP9D/Z0Wom78gDMNTNThiL22/
w8zPhKFpm+TmdL8Xds48aiZVMIrMYw3U8jiyf7oLmeyNK0rjyKgK5I7DiNAYuSiahNO7Zs39A+CC
Qt0HTI71tpQhhiLVhsijpWbgErA7iscwjhZn9qNBTwMWkfKFBbpeGwal8FXc+YwpAO0RDTBpkjE+
WPGoAVGjeaJlrz4k9uhsCche50oeFKyyE0lRtcMQjhko9tk78nzgbN9BMZuxP26CIsj2JBaaFUk/
a+c0eooKW1lYtBsNllC/1GQ45gRlEXnR/sAO+1XW4mrLuI3k4o2vXRfq27WlCZhn/Q4R/DotrYnV
0/1LxqygfiYtsJwwBFOGT1obbM66BQ5ytOMuO8cOMypV5f59UeYor8mw04RbD1iZ8B93Mwqim37i
iImdI2f2Lj7ZM1N8vEQ6rXeFkMVwtjsxPTVEQbwtFQX9ch8nKPEEhWOzivzBTpwVjYbefNXOkp8z
h36mtYgdDM74K3WMbhYO6WvjU5tYxHGarGYsRNX7pAvBCdqcnAm2gQzex4U6zDVgtvINuB5Rj4Hr
bdVUypgOjJ65d9pEMfDJw4kzYZBaN3+1dvTAYknannNlMM7D1peKR542S04ppHSelKkT66/RIdc9
+GIcjWPeQiBg0QMYtKz48539QB6WA3feODj7rRC//cXBxmODAGhCjo1hZ6UnNXtwhjyrLeqIhyaE
QCMXpOjGZC7bo8vc31yRTpfTWQqzd/C3xfa1y/35l7kTA+RxMJsqmjRljasMafke5T/c+zqbqXZN
nuXS59thFmzT5CXu/ZfSYuakSwS4ZCzbR/ADx8a1vmLM7qsClg7FhoVemZP/M3TW8sqFML6g3+Y7
YU4zTYkEo94sDRiVWolhLY1w2pJvt90brwYzehXAOcy1mVTrOluq27Y8aKiPxVj1CvWu7R5s3Vdc
D+3k7yk5zO21GQ/VY4aAlG+wMJTyqWpHdTIRhNaFRrbUbSLf8AcnYLxG1V9woTKWAHpiG5DDsTsN
VMAtBjjLsX6dhuGNktVnWk7jzzYo3Mc+M4jEWzOMtnQ+TzZbRNGI6k/n5uwtOu8JqBLHAh6SKQ8l
W+6aXlX3oBrUoYBVhNyJZP666Ng/OCrwtg0dpO82Q89fB/zJzsc7Na8cJSrM+vF7mXfki7oJC/iQ
WAcEAO8wWpgxwrYHkZnyxIAhgfnEugRTq5juTaNFXSND3GhZlDd/EgGR9l6SJrI3bMUbb+/AT6ES
Vcdh/pplGqgN+KlJH7JUWi2+D9W0zmmycy/b0CkYN7AIm5YDhM3ghyOyqBFxKwqh4orZf76h26Rs
V9U06Hpb1L7MIQRQLP1cuF4LOBCwCKvqjN+WtgxSu828LM0+SeWtv2Od+ON4DhrmwIHGpmDz22xh
DUIRWuJls/TL25TW90jTxwR60spOCQv40Lf2dOKCioAVeqgYKXFkx9OwjLN5ZEaRuZTgBOw6vWrc
iYpEj5MgY3s87bAbFLdpanAJByo5mHesRo4rf5K2vZbEe7DQTAShRjfZFqUWe7OejGvr9TVQl3qC
AhmYzBHIWHhrYQ3NASNOgLtNS/tUYTb4WGTqvydD7J8by8021uKMH2kTpMcJibRGIkSVJUONyiuX
epv0YbAPmik59qkj++2oulbx+2R6WfU2qz2JnoLGWi6ZddG6jtz4qUkTml2ZN85o8QgN/GNJYgsS
MIEEyzqMc6r6rUfZ6+/SttPOatmWm3FJLQjIpc0Abga4daf9tYTFu2b9VNeBKhcaTALDXSmUKnJR
3a2Jz50zNHwkn7cFCwCFhAYy7sT29g/RgL+6RmMu206claNoH9JsnNmlJAiGdn3pAE19DSq4diMH
rrzPui079PCQm9N0DLIUkCRR/4e0du5E2Bq7tpt3wZDdNYXet0qEJ6KyPbZlM2+uYTAkF2CTuFV0
OK7bIqRrFiIG/qdBM/bpZti3LNHPBm1TTDtYFDlMP1BL3K5MRMBHx80vogHjuXhH8k271nK45q20
+tPQNoz47H96Cp3ahbm5SsM8ebTmVOxRAdKH0s/rTTi4NnAwuGZUjjyksL02MzGtL7XkB03DU6WS
23qBQukInDuoAXGXPEhqy7553sq3ofUhNSzQYAjUXF1De3gdYEeuyWTMWD0o1VkBJB8hMrbekyNI
oGKJlvnBhnq2d3BjR/NS2M+osn9HkbxI0FJ3nBIT2qbnaU9bLym8AHpIKMM7EfsJdkh+wxXwLIBF
Xt8ehlQGh2Zi1oRdoo3KpltA+ch5VXeOcddbmJQsS8nTZDTjBgwfN3E1BcZTGdTN0zAUj/jCGk6w
7rANmG2uSMFb4Nbs5ZCUXruyfFkfqt5/q3LHxGZ34wCOo7xIw+YQGLc7qgT0VwJDamP1yZ1/+1Jb
q/U3HODyCAzPHGXs5pQ03lsIAPsh7tm+5fUrQAG9LgIssnjtPsfcWmizY+eOewsbneARcqqgh12S
DnQiJrfvyodzwq7YfK4C1gKnGC7CSzlrWXI5OAmte82IHC3yf6SyO5qM0I6reSOm0fjw3ermz58K
OPbU8BJulFXUFGn6POAX1qcC61x7N2u2ScnK07E4SdT++KNth5jeoXKaesI+sP+GwXJZdx29jscx
mXbG5JzMUXH0CBW73cYdxRGSuZ29MPiAowyEbRT7Yh5rsNAmtvWv2DfFqY1JfqK02vo/wBv/39P6
vzzS0v+zpXX9F3TYZ/lv//u3zb4/q3/7v6nx/2pyvb3C/3Fu2P6/XCFszpwW/BXqyP7TuWG5/wKs
QY8DDVg45cxbRvs/nBtkyPFs3Mo3MWb4Lknu/zRu2P+y7VtFGz2+nh0gUP8/+TbwZvx3fAJvwMEm
wjjbFFhw/3s3YK9zv+nacpfVEvTuqhsxgRr7DjTmxjBu4Z/W/BDawQenwv7DpV8A06HorioI6zfL
H6Yrm1UiLYXhV1uWkZBhcvbl4Cdj96DAD4kB0d4XvhXR94YKjVAGhhmjx9GTIB7/ecWpyabI6Muv
uYB1P+uOkW7rB8QTmehkh9mt1MHs1fSaeKo7N55TPOIb987CmgtKD2qiv0ZO+m9hrHKt1SJe4jSd
2XnlmMF6/ePOFq+oPZvEp5f7e9UNzmUUKdKSxb815wnoV1xWlxLKGOp7d00ziVju9T953jEtKxlq
iNKxb6Mxc++U+kdy+nxDr+2udSd9AlR+/WZMDJdTL6l2PW02OEMzUmWd0r+ZgVZC6f3h9i8N3I13
UJa9Z3IhP00bz6dBUbmWBLzlceSPT7cQZmNk/j5j1r9nPPQFj9GKCGEX1zZYFmf9z8cA2Sr2HM/A
3N7eZTCPxdW8BTwhW/+MGf+qWKCmkTOOMt3rqKZOfV/ht44Sdpm/bm5Cju3dls5xe+yuvSXNPZJk
ccUFlnIOSwEL+7wCdo9fflXCPlbLhzANQ9/yLJa1KwE4vzgmX3MuUxPDGy2KmeRj84D198QOClBV
bbzpm7nAySoqe1Vzxd0tUKyucFHE3vOVeep7GL7rmc5z/Pdpae4Z500b/JOiWlkNK58DLu9H9rzm
SMLZwa9q3LS024/XzATn29ovdrcvN4fjvV8madCEcMvZ5n751VQMPNlF/cg2/yKjZK9tCu4Pt6+1
cjr2/C4fmSXcYhYqv5aEJPIAQTfyVSJ+g2Bufz03yQ5OzQ9SzmSHeSr/OFMs7lyvmO9mo3U/7BqH
XRoMdwVeg/tqNsf1QLZ4xf/6Spr33ipjuGFDg6fADzKDmefYlE9t0/mbPB0pF8qa4oR/F11rGEMk
494KXiGYt8QiW/PK8C7YKO0EZxma5iYRYU3Y1xnrreULIzK4bQHmm/3GVFN8Ep7pEBoPZeTbffsH
lWpcI3plhxCLxtrjdAevsrvxVLWf/Cyy9faVX01xhB8i3vt94PxQlE0YsoPXZGOq6eoNB3VmxfWi
L12CMSSog+5vDhsLC0GIMTuZQrK2LfB/UCaYlrngg9onBReSc8Y74TBZdwvx0Jij86b6YHzMXZ8V
nNZXHGLOnH6y451P+NWh4paetSeaPj7OiU8JhO/0b4gUFgR8txnWRd8MUd2YyZ0WFiB9WHRbwsIj
puea9EdiiebGnbCh3zXxY1j7lDTOXXjfmyz6TV6w7UaruRRzuNwlCqvAGNsOuXWcvW1mmkS00MzX
LMg1SZFw2KcmXlGcoUmwY5qdb/wxF3eUbThXs4pHms7idNsEvUmLqw+BXUlStEYwictIGv9L8me3
81R6h17W3z2ulEeLRyUCzzB5xxJ4BtlBtlwZxLIquWVRG/1M/NoZN2NRtRvHjJ2NE6uGd1i1WwdV
jY0eJYF2ZmP+sdN43VdyPA6G+1oTCrpPe8sC9l5nL7Rzt0e7MlwCUMrFF3ojgBvChDtH6rA4SuaX
wHuZ2B8sZb1oU2RvISeYt14J4v1oWks3ps8+uuhGGF3ABWeASrfkvM84J5EAoJni6FY6fvVsg/MW
KcY9fLyO5G/a71uJSLiKJQaqEbbweswVDmcrNy6i9eNHs1hw48TqVrNqYlzxxGg1nIuMZav6BXCP
CrLyR6n4b4v7YJXiiXZSy49msWRPvWZegOg8m5Sk1shBhZHHW3MCLWqnrXjTeWWj1lVQMdmL7dsp
9Te6N9s7vv+bCKxxuzBRveITrrZBEzQvyYjhT0yWd0xrk90vCY91Cuoqaj13+kMSO7tNpT3u6j7c
aKauHJMbaLiFXW5SG2JeT43AyuSE66/gvX4uJB1WXgtbBNJuF5mL8V5wHnVWU1sb3CpTXRwX4AcX
qCpQvdFgDn014XzIcL61kP2L1WgNZADkhLu3B1PBdHtjxt3wPbj9pc2DiZ03nzcwPPofJjRMXQ4H
kxrFvYpv9oqg9upTKSUEBoT3C3F+fg5CqROA6sGxTukUtqfZTon5Wa3NBWV5zWNqqnTPpmRcS8QV
4p7xeGjNQbxh6MOnNAbjt0H1FXsA9ayHitw+mvALAYrl1aQv/jST87zdEs6dn6KerZQ7w1e0QMCu
BDUe2QrXkfeAZDDvvcXwDhMcEeCn9bIHtzZsbDtmkAWhPeoN8uL2YpV3ccUxEWAzFSS8EZTygGer
WXNDBCzI7eAf9dI4R4ENGgpCSFMzGA724KxUrHecgFLSbHT2PpZ9P98l3hieyGkUP/2I8QdnzgzJ
oXqOJcG0waKpSTm2/JugzlyEJAOt8YKs4tytt2Aca+K++gnHZxauao5JGPLj8S8GQxkCLJ9zveaB
r2lb5DAfVMJ4MKXIEQYBVx8Ff5AI38BxVBXmD9Fq/6TdIH21xfTH4EhwMufBA5Ht0qERepl8QD2o
z9i+We/qBnNQvIxcjln9yGjNTdatBa7GJhd87ermYSLKtLNVejGF2zxkfl3xD0i83aKoe4/Xv815
74kW4PIcqoGhMOnvIjfGXZzKq0KVL2Z/ujfQvqK2o0sxbpJhnaLMuyy47uLIC/cqckvDRawDFz8R
wH+plLz6bXOvHRaATNrPhI4jIZcvdrDM9qcs3SL9f4Bl5jLtAofppwnLsiWha5UwhJRfPjmZDz+G
5qxN7U3IL7Phrdimoe6HnX4F8OqfeNJUG4sp37bGCryqVDF8LcNU35C2uMziIGuvi2dNBxge7lVX
Bi4kd8JxqcJwp+uxx/KeLr/kDo7taA5PFmeva2Nnxp1XBcPGbeyEogsOkbJhncNL4+zyBlKPh261
h77ZUnJROpt0dOZtPgtnq8be/XYyEOJl6s/NBqsf1QudfhEsbhfJfAmT0GwZB9fuYQYREbVH7hqG
PoEUTTTPlfkSTFJ8z8xutxUb37VH/H6jKR6IZsxqu37u6OEI/Gnr1FO3DQbAqWZfS8wj0zENmU+t
em7po+N1l3QZnfXQlzSkEO89IjvLXV1LmiegWjetgFk+6OrOMHhOBJkWL04n3/LWHjnV2s2m813j
IGQHZcebcBils9wEIF+pdnCg8g0eCSFjfJgggmwdCAYkUsCDWgllJkbDIw4wwbKvK7wEiystSic6
wCVVy42W0rcyNA7ytjv2+8Dqgp2a82xnuI35Q5eL2DHFhgeinXnDZ4qjJOuXk2eXyz0gcFi5TfOd
CCkxi2FtDZ1s5TIQe6BAuto54eSe69llNzwEd8pLr8bC3s1CuVrlCElPs2ld4cGkq8pOmnWNs3vH
wgAYevbtYTOEhv4Omaf9KVndvuMUcalSA1cXLgHrUJFxtbYmjlWe44XhXDoAFXRMUJtnR87Qj6cQ
KNvBd0vnnjtWHTA3epdAtcg3JLGydxPL8pkCqfouHuIuXs+zNz0PndF8ZmphCkh6bk9Ar77vNUEL
qx7yiyzH5RQEkqlqqzIRKVQ8HKoD43TPbSu6Swxas5y0NdemJ3CmMBSoN6wqzEdc5PL7IWmMx55b
FKRV7cRfXl3Ee/aE+tWLzRsRQy/zwci0+0JO3KNhSHTbOPcazC8+1V5dXnZY2BQFK2OozD0TsRJM
QtU1D0MK8oAsUExhh4bVfVikr74cIf0fForl4GVgmqJOJOm9GOxl19VceakV9DsMJP7rOOXjxktT
XCTmUFsX0lvyUCEf32dOBWvIHrQJUSDA5pwW3gWwK/1jPq7FFG9CynGHNCHo0hsjKSwfb6Bvq2Nj
JXo3QLiVn0UOA1hqPZyCqcrQOKmBnEQI7XrIMJAlTImZP6xHw3qRFMOR4Rp+Wv7TBqY0e8Z65iHN
On3uY7qAJoPTCX5pvWn84LNT+bJp2qHfJ8CBzi5Q7/OQdJ90GuDjs3pjS1PFgLbJZj3momVK4VIq
TYOdv6hdUBB34r2+zgDB1kjHx6QX42boZQiQtTG2oezrFWLRZcp1hhlgGTEhtAXzhNn9tUJlPYwJ
tKgQD2HUEz3Dwpclm8kxYY8SbPCr+WP+hx6foXFO3K+Y2PpxQ7RbHH3LS45V0xmbwnHtCNbUeZIa
WAKHUoZMbr1TRrrcEd8v9rM/WK90z+GS8WdKXYyqWnl2dx6K+YdnJ1Zvkkt76bvbumUSZ4YS9HP4
GrfyuZjmJ9l5yO7MK9d5Nj9XJI2ALd1wcePLBAYCglbu/mHOtZxqyZTOwbv9YjCEh+7ivC743TGo
V/e958NIEFaMYWdcLkrB/Gj6H6rLgMtJ62uSGAQm5mxRH1Rst1rRr0eZl9scwMGLadTyTHhAH2r2
u9tmyZ+QGA5+SizFLcbivcygNebTckVBcKIpa7/mjGDDbS9FGuS5nVglw7iICna2R9z8lCN4xQcl
VrTMWN5TPBq/0Kfwd9bX2pz+1GNNl8Q0EjfB0gLsaT7HsTCOogvAswknwumpoiVO+fiYcVa9ZbxZ
GLlW7ADPYw/cBPQzhgKzYQRCjOHi5BBhmsWtj0XCbrIzFWYUgNl75apyFyQ55C/DWuUm/pQ8n2KG
6ea8USJRB1q1snXa9WfHG+rvqfZneMZ0QNAIYi0RWZIh6sJpejYSPzgFyxB+kDQCDh14Ca1XybEx
bU77ofNtsnIdRwzWkGi3eLwuhSe9a9gQts3ZC5Pq6H/nzqdLZcaw3BmMmmIyLds4Bl89MUjLRfiB
yvu0tC7Q9dC+ZFl4GrLhF77Yt5OILbjXo+17A3kYSQjGwxlXxaesZt1EyblLwxixF23YybG9Anlw
KQDcTBCVtlk3v0IZOhlh/qIzNV5cHOiPKs4DED71ryjybd/aP56BqBwG5GUtTnLQve9wmo5Rija+
JsQ6bDrLgooTvmXsb9ed3eyHyqN4jWUu6ENIfYGmSatf6RIYbTYa4mlgkSy4IFZsLf8UwaRIMBbu
jgnzO5yrSEKVWA0cCxMxQobIAZEbfb2LXR/HF7EUytE8fC2yj8qulADqcCA0QdZxpF+wjfcL/2Ym
kVObu1hOrwrDFOlQt98ZYXUMTEchADDBt5KdLI18IzM3Ytl+JbB6Vn05UarX/0Wfq1Z8H39Ag2lj
lWrn2TbiN/j0y4PKzT81oatVM+p3y2geas/6K1351oThF+Hv39wNzgPu2MQhVeiEv/TRHALFvhsL
kM2chVwoJtDHpe8+U6qwT9R6cbUpp9+KUh+STrTv8Hgwv1tWce0g0LJXBPaOpp9vaEEnB5rA8YqB
tEVFKewVRYPhnhVPrUIt551L0hqgJh6KnsmpB5RcScZdDo4D9yirhFOdIfZNsvxUC1Fq3o5eFc1y
yuPmD1/mE2VC+1rWdxUW9k1aDtveKVlW+wPGOQG8jPxEXbTlvqRKZkvllbhW/Y3QQWw3H62n0IbY
YjXD1swUXX2mqbZ1FjJYVI8Fe/NEEIsfBcem0r/vynhXhxLnvsA2Xq8IRbG3hGpHQr09Tmn2Wi4E
jeZUk9RKPkXusIgQkg3kuENsil/8DiqRi8eAGDh88cFXe/bxD8ZiXLgfdrzKo1jyK5As+rYW786l
J7mjTGM9B+VbnujHAfcgabCTZ7KRDps+qvPlhew7psY0M6KkQM0g0snwCBMYedpXe0qp+IqvLqCn
OHHMXXmzPIYFbXVJEZOP6/ckmpJnOI5YTET/R8T6xHmYRElFQFjUVrpXPMp2k50Q3tI+V2+aIgnX
yoyBaZb+Z9vanMGLPFx3hI/12sD88ajV8IJIaO001JUjBHlz3UH42RWVplCBwIB+XYyKcTHthggY
YXXrBwpyOFY+T8XU6JZLTVXqoccxvh2y3kdwaPzIRkWebqUqPDRtzzqKogv/lvYQHGKfrLFM9fTV
1YQfOqqMj26ohws71eoHc1z5toRJe9DWkh07H2UYjWAS5aoFRvDkt2n6HWtp/UFic8mK9Pa9LQL9
0t6s0Xm7EDTvcPCMyHTH0qdtLandqA/1P2+JOb+ishN+VEVVIcc9cHpzNNfErCyjPHHbelsAZXzB
czJv40BM90EPlJ7nhH7UBrHeFexCjnKpBakAyObGIlJ2LRYVX2a8XhsbztR92nBSdpUVvhd9L9aZ
KSAkEV169Ye0etZk4z8Teop2E4Uu25QKGxIgnX004ec94Ffl3ZPsyXYgEC3yWirXf3Dmx5Eg30ty
06YWTjPu3IYuxzDQPeOubP3hzGkdwUFjL2244aqwQXVQA66FDIMVzUVe/OTbKozCsbGwQE/NHnBi
uQW67+0bDJMPwbz8nZM8vvCR4kNeY2imr56dhgkwgOo0MztUxOKPrCj6VJVBs6v93i4I1TnWO77x
4cKhg7KmG/pxhssfjYaNTIKD/RH05PyU1nVy8P2m/On7DhOvp0lce7aO/N64YNxyoipjGw/Qazmq
yn4QVC6tq36uI2El3NwNikbLG/q89ZM9KU+bW9VJBrzMRndsY/o/C7rBSdTYDSpbtnu3uQHUmL+y
fbH0qQV0/9Lgi4WszxOb/q/0nNalee5Z/8409bqRG/rOMSnmQx5S+1f3nj6QqO8PRdsGa8b5xjU1
84/RbdmtiuxpATS5wuBDJNJMzspUDDKC6jlzO/sRx4SN1lzRyNt3knh7yYFha5oe7TeELFaem1cH
bGFZpIoFuoSoCx5zXbn3JdZZKgLh8cm0Gg68bP29FEN/imkZ5cTQG5s+uf2wLYmNY9L28N1yvgeu
zE0SCws6HaU4JHGeEiDlmz436axpYKXlUIAPFMjlURYymE1w40R9QhYdGPIIEaSvIhfU0THLS+tz
sjgjdjYdpMntqWJ3Ql2Ye1LI4yJUW0Hibyq+jG1c9d2OCqL2SCVOtk4mz7sClnvu1Tw/dk52w1+b
06Geq4Hdcp2v/TJ+IFoakDFqizWRkuXY6K7GmFvLTZ7dTFb1zJb8Jq7mqG1rQAPpmnBl9siV2/1A
ocVOJMh+lDkzEwY2PlZk2LZ+2T/hlRqeulqQ22B4sy7TsXorwrzfCDH5RxhokMiYvkaF36qo9dMy
GhzKhdFaGJsIw7sDljGs2zhvHozCEJd4guHL+7nUmrQW8UjnkleOPNtB8eG2VFB3+BUOpK+anTJ9
BBTOXPLWRaGYGx65f+37wYJVNRSkR23VQcbwxmKPgavcerceKIHBbywwccaVW+0zLG27DIfz0Jox
+UZ84iiTS3LqCBvcdfTW/SS5hlsn5WId52GsdmR622Ntts2FUVS+ZYO6ReMiidh0W9vtLfbb1RLZ
ZWVFluyCrZEY3qYaCXuJODZ3EyrECdHS3Fipm21zr/g7ZJKYYJ5OB2dS4wYknPVlTuScW8+ZojTR
7rrCd4avD31WmZASCH1Ox0FVBYkKSH8E/5rtBOx2ReCR5zrMqwsajP9CZ2YJRVbZgJ613ihmQesE
rb1V+FYa2epnykC6Tdg1lJkIzLp1HrTHeXbCnNunLw+5V34ybCx3TWmOl4H/e00HuLHJDd/e68L0
nqFIByvQUfG2JmKZSpet/eKBGKWkp1gBRSa7JCR3um9oPuQg3FXYTuaa9Uk80PgtQMYqDTuZ+HP2
NOAN2pFGgwHkh9kOOx1chaVW1YNfuEyiHEe8ACgprpYOl72xhN23SV3BHciH8a/RM8m0yNcC3i4Z
isVMDC+zWpqdnkqOYWgq90sGQZDSDLp06G6LKP52DqJenHdsT8irupSvgTdIdFe3fBWcfKLSRH/m
bYb3c8aUizBGeZQ+08IlHIaXoRl+skwmd1Kzl0HXF4AhSMHcqYysr7nonzD9Z4rLi/SiMiKYmiZJ
WjG47wu3+L05497HGtu+uwAu7h0AavStmh4l6zFPGbbmTmFSbJvY0dQIckDjPGKTrOkUXffuSGmq
mdfhCrecj/cr+J3YFKG3ZrzzQFZTpC3VHaEaT69522l6Av+dvfPYjV1Js+679JwXNEE36EmS6Y2U
8kcTQtKR6F0waJ++V56qv/+LbtSgx91AoVC4Kl2lIYMR+9t77bJ+n5JMe8XIonaVF6tD73jDLwCl
5dVQIOBWsRDOBQvdD6wNwAAas/hfJYCLs4tf585tDP1g0LFE/6LkwzR9nfUNI2gomUKeZazq10Hn
02M4h5mOia8kksxxkwGnmPgEYpXgbp41pjp4jo3fwubPZc5EKIx65s/W88dra1Xjvppn5C8NG3tr
zkyUCQ5Q6qv794BeIsA2ScpuMpX9T5yoDlb1TJ6vnXy2V64JWqGotApSEYpGwqVjErwLbUCIUdAY
HKzlzD8gX85HNCXQ3PUSezQl4/EuT1R7n9i+eTf4gs5xFz0VSoi1t3Qp3lpTUqdY5Xyyi9VMHH14
vxjgMXMZvXyrIoai2HBvr60uOi2cvIkJ8YggfF7MkmMyKSGwRoMsPgc1ZiEzoWgl3KTE+jr8tgGj
hjAKePn5UDd7BtjNoR7hNWSij3exWxKr4/smkc5rIfhBXbYpZf05241FbbJTto125c+oo2lL1vI4
1b0Xw+Lqqxla44ayFpe+Uz6Vivd6H3WsXWFT8vN0sFB2VTEv92L0mMlZn1QiYxC44YL6LfDgDvSV
kYodWp+1Kq22ScJlIsZU32blulV8AiQyLAzk1jTCQmai7FNfNaPlgFn6xZhd2g8pQJ7pLIvKpVgs
Ej9E23o/YFqdtKdcqXQEuULcfxUZ8ygv/tRk31ARy2ljExco7vBEaeHowbw7Uje8iPXCSTJ5MAvX
vGvAQxPw0nTDCDEq1MO6qwq742myFJyXWRfEslmWfnqBzrhEj3LMhj7UvPghSz3T5bnZ6kD8yxEP
bIDv9beJc4uJLHfQxBG+XOQFKiMwKpOCrze9jDn9onwXLwunHp6mAORfQZaN7mvliKwEzmDl+Mvq
IT8W0MXpUSwbhwvRVyA0Gzfz30ZgCvLMmOa5N/nJMmpR80HzdbVcxGDY3naqvR5XXw3auFHkel5g
PWvGraNNb/emb8RzOBYZ3SV8Lc9LzbK7wlsFkYkwxRtxLftjsAd10cZBs3CqxpQcLXZOvTONaoWL
DblO0CHa6urFsR4wa6IDDFmQhXTnckUdY2w64Ow7ZnEeNjhKB9D0Nn6hdl2rHRfdobCz0Be5SXrO
RYwgAQET40u3c1F694jbrBH2TNa2T0bFvJl9hncQopmK17GLpnwrxlynM7xLsmw9Mv4o+i3SR8VA
tFbtyWxbiViZOQVkfJJXnWRyZ4iC5HKWEqXFtTCuapoKUrZm/XBOeBkkGeJbPzZaCeAQO3Gcb9pV
O+T7seYgRy1wHge66xefBaHumcyE2f5ObNex7sy8xg3tmEnzA5PFuNNa2KErlz/24EMmbTcWCTsm
YVCgHnQ2SvqRXpM5PzI9bRyUnia9a4SIqakeNX84VLxqjlsRiORKp44JACioTeHXyVUMphsm0Jdh
FtXwyIIytrRi3ZkszOBFiUkFUCJc7D0YSMd92fqlxrQE1gf/rkbzfazcjDp+gBJnQSWZV7sEzELu
v8CPohn+vFHurYUWJF/TnTsUkW6r1ao6GTUuc4UZJ0Ac2C7wLjCeRxYfmsq+OZ5U3Wrqon7tu/Oa
rZ2TsLcoXtijnRd0AwyVyMapM++FQRJWsz0/qBdnCOp2qq58mimTvPmN5gYvpG3m6tbwTtICCZ0t
iAq03vpiHsn2t1avLU/iEwDQXTIngrS69t7XC8EeRV4QAQO0OItFw9IJfqwEndFhXICo66BeHydE
kHAYnejUONZjKWUZpMLbizgyw9zmhGRDX4eMaa5yFyv3guqRENSqXVo6dXZUrQpmpDSZc8iGqQvt
lG6spvd/zS7cQkoX6JMUnK75/qwnYhhxUDreEyhjgsktinpNWI0Q8Vkyn1q70AOo86u8Vw8meRXQ
qU4ZxqQDyu8pOKXWfd3JfF64UFkRK5jZZzBR1SVNZfraMAK5lTt0xalpq/aJjHJ5Tub4uWzZHLpz
80J1dj5GhKBGuKMi5/NdNdlslxcvcr0iQY8Eu6K3EU5O5tXE7Ts/DhZIdmtRG9M9osFwWMAG3rP9
AW+h7HUSR5AMjeLo9uPVLmnNyex7AQcFxXiv6Xq9bkUmgk7X7hHHaKer2V+UpSQhYLEO5C40Q9BX
NX208xiQ6XuoCqa5sJY3yiK8xMD0BJmJ9svEuOt19Fy/chqSJhD8KuLYDL2ot88IoFfTLd47gK9r
GnKVYzRDJnA7ai215dhPer6tMkx0Qufgv3IUW0fQ6Q4DgoUdOUcgPYznxOQ7jLP71kfyTKTaxnoD
cwGaddySo4zNeR8bxVpDHdzXafYqBJ3LVFIQSohQtKKmKA5+5qHwGWAGmJWOH2ZaI6Ip+k5ML33V
miTHC5u/W56ZPEyF+WuqIZOpjmyQP9aMzUYywo6M1xYdyk27mPvZs0E21jyd9OhBGuME+igfqRIY
li11sv2370a/jTxBkarKmSgXg8HCal5yBsj7sbO9C65ERLglKU4FxZi3gSN0/y7eFxpUOKEztTBt
Joy+YS6/WZnoqcCz9OG0tXEqbTB8BfKLRORZxW3qQB+Y3iIeVD2W/5PQCpSO+INz1FvUKVDDBjYU
W4zPtk1MI1Hgf5d50FadTreFSBk4KzF/eBOHZgu8XWDR9WqZpQkDr67uPIMiRBjOsElwMq2jDmPJ
ME3wnb3sg+A3AOvaYuZl9jh0CMXzmeI1h4D9yNjod6FJNhXT5CEyZip05+VM2tLbN7P7rAl34oGP
jRAPDqMIHQ5ynZvuljDipp3tHeqHFtSTeM+GLtmmUuP48JNX5klWPrAVrCqOSTFHd2ufKuNKPmU9
QyXDSHc++VtAx5teV6je2mEunfsbIuHYmV6xn2vLvMxJdC3N4TPLHmsnu8vJX69bX4TIbEeg5Rdh
qSGcM+3ejBttVypweL1VfrqyCOcmPncdGROSDa9w9dZzCvK0HRm3t7obdjKKvgZqHUiOzE/SNplH
zg80PSBree7BkPICmK5eV30BDzUnL56HHiFCXWXGyneRbYTvk/lCfvNyDQTWeJgLwm9g+/ytJWx2
6E59l002eSK9pBGojCkUSeNo3WXe2ySat0xS5JJauSCflwk48GI6TVLnNQ7+xhlxyXSuGZcrZdpn
2qPvS7pT70wnvXNIzHmxt6cJN8WlXu4XBCmOIQNnreHTzxr03jKB26hlF7vIEKhd+Vyr5KBIiUR5
82Gx+ctbrVvRFfFF8+R2iAtF5oCG71qvkrtIgQc1M4CR7daKG1yE6urr9bEzqjs3HXcLoQfUkp2V
qktWN86x0zuwVFhM2PkMEN0zowhjGGuivPWAwVIl/IrhTyJhVHX9nHg0ulciusoCwFANqGfpxEH1
+Xc2mJe8bo8ccYxbU3wWZpoDy6riqi8S9H9PxxeTTZ/GBIyxRs5eR1Ztv1uA3NEak5TINu2+OJCK
gLYGl+M1ZQzM68yN1KYROc8dH/w+tvbDSOLWNxR2R6MtMQ0NdMSErSlOTq+MSyd4bhGHINEfg+eB
smIo+0ZfGuWsgNrgIYWd3bdGXR/NkhvNTwReGH32xdpLq72RRHcSk83dWBARBoq+9nNeWDEy12p4
xCyD/VDY+YvHdj9I8OruQIiutErwKOc457B63sC5ko4XLFU3NJ1ZaDcKJqbGKkJDTfo988vhTkgw
kRZH6fu+J5/cVSOTvbwJ3N5uT1XpeaeCAGCQ5OM1FdEWOApfspdLmtd7sUXCgbcNHW47dtNRWfKS
GvYLj7Yj8WaXvBJ7pRQULSZWAwd/rbgIRlFeSdBY9+0AsIaPf6D+lfLcmNKiPt1xOGE0iTKUR802
aSV89OYTcZpZQ6Zu6WEvEAtJ49SWe+WOJ2B4qEDxWV+sfa2KF55E+NXgtJT1c0M1TgiABNWGpg5C
KMTjfguvpcukd5TZr7HK2N+jsNJz5lfZiemkT1jCwChHiwWsdfaEYTTY4rdjsY9L2/InB/0T4Dwp
ocjCcKAcwLuSm0SOmnOIs3NEnkc13oVKaudUenUZ/DHk/1804d9Mh/zAv84mvKfl58fn+P33LMKf
X/lPjKTueBZVCThEdc/UAUz+EyNpw9V2Bb5R33Bc4en/P4ygGfZfSA0OSFCyCo5ru3/DSJrmX4JQ
gU5Vgc2PdXDc/wPkNjfef6FIui40SgzohM4cnWDE7ed/a8tsvYps0DDiSERj63dz3UeqeoybipjW
eVqWTNsmEsLuOYs6Z9MaVn2EQiqfpoqdWxe1NBC5jrGBo1YHJSDWeu9PujymTU8oXzVTz8jEeJhd
75VAxNHtzGlLsca4bT0I024E08LzWlqENLlgOYuHHcnOFRE7+0tQGIEjvHty69Hb9JytsQW76Ll6
ol09SjaoQHJbVnccj9WXpSMpzjjydjgUaFhPAIhnvPwd2Z3hsRFe3K+B63pHrGXO1oxYiSs6lYJb
9TZGSR1VUDfIoPMIE4b67O3kiNUGNIvOEtx7KIksB0wRGtY0EQ1H/uh9nxkb+tWvrvQu3JhsX9Kk
P7rMXTDNcpBuOQWZUfpjTfpcsU1g+Lfi2W1sRQ1uBs9Tpw5Sz51TSpjrox1GkIDMkYJJF49Vi5ON
u3fcKhDA5HQ9f12V1JLczPqIw0wUgBa6G4ltciNHSIHjH5SLmaabaRm+ShC218acm7t2jvuVXmZY
nokwsckGv6l7MEvyLnruSeIFDq6PBuIYO0utxt5cJN098mezh7Qw7eGed3cG+D2Ob0N91DTboRMM
p4ZhqXifaaoP2yo2ngaPYiCMrpX6kiPQujHtjLelHMSRA671zmZe24JUKncJn9/eAxbDF5gqfe2k
Jna1RlVNqATZKajFZqi79olxGNm+vFwmHOOSMCLr30ofx3kHE5T9gMoaIclhARqwm2F5GlM0TY8W
oMOcufa19BJt5zYyDSerJ6sOaebozVhkdGXjJChIX6wck+4Luyvcr9qb6jeP2csup3ckWDg17MVk
ZU/ZgCGQ4Ge7yh0g7DEob0arpjz6zGf2pBJJiPKuL15KqhfPDRNbIqE+BgqDLVSfGOI0Apc4Ohn0
3hAJhnKRYmZ/Esmi/pjHcdjOtoYQ2dMrCEaDUJnVevrAZpgk4OjfKM1+FJ/gJC1Ya9uR69rLj3U3
0wKZpGQCxUDSWBusr2TQPklsbrEoEY7PulF7oR6xQp/zp23U1/5HzSSY3W/CFpm+Ra4UDIWdnU9X
YdT2BtY580pXdV/xIrQDnW7Dg8zZhNucJ5lMu1u7snu2UwycqdgheL4MyYlJzhQQBMaiqS3G2vct
yTxE19Z0thhqpdMBRVrJStyflhH31vcrcXSzmSYaEpi0mqXXyp629JjcyT7xt7Ksd53GKXSSzoGh
oDwBCd+psWVgvJgN3KTk4trOI8/GD8zfcBIxjI4OgHcJI5EPbACj5GvnpY4fxCA+Fzu2V30mJM9t
agICIhmPhuaDzrZS4+JJ482dhPPiU7G+sSq935lS7AYXhxvUrY1Z1TRuFIWFP2v5oll4+ByH4u5G
catr3FwzvAxKFUIviu+SZXkukUOiLr+W/fwxmvHbPLjPEagaDLLlxlPgVdxa4hnt1o6rYwKUP0LY
8bHW7TejGL5c1DPgOGO0BlFIIL+9YzKdvKeISCu0Rhfm2JR8R07z4CfuhTwv3M2JTpvUYLep10GF
r6Nz0iOoy72TaG/aMLr3ptDmNVocVDU4WQStG4vaqbphuu22B6txtQ2ixkHDU7kRpnFyPHs7dAM7
aavZaGmcrdvZYrlw2XmSa3hkk9Jti2xmaXQZ7D9NrW3/NIIBtObGj5aIADc5M6kSPr9kJHHekLeI
FY2XczVVUH0IKMzuiIxgTA6wBH8iNO6tvfK3YJO3sdqU0YSTnL2ZM1Wk+cVhdmrzUArz4sdgqhoN
pC0JrmUnC/vkQmhZqaX4gt7wnS7a1tZMYEQigUHQMv+keG8SSFyunXzFKjssbfzkDdXO0TFCJGJa
p150tmpoLHglec/S/cZTxsmhcq7JOD5RN3VThWjiGkzzjT4TZjlpdlcObrebEkiILvni0bQw6I33
heH4P3lM4INSE2eTKDyZtdQuGRZglCj0QZd/wWYhZBA4Vr11U19fxShTa4VMshKYOjkpVTotYe4R
iiDzy2R51nF+sv1HeV0RnOWhpbpHNqE9A5zlHTPrsMaQVXx7RVc8+BpfmiX5XapksG10mVJbAyz0
lycx13NcZCwPz/730g1LWPNOt76p3eb/mueG8TAm2XEkoehfic5wgS/Lrc1PKH/ckJ+MLvW8ADaI
hhRozq3v67MHGP3YtPx3KPWq6NFQ+mHcMevPNq3rXHualNZaT/cp0xkGS9AMVgm24YNZQIH3Yduv
yyFDZTNzAJ4p7vcl0sLcpwTRQTXc8GXblwyHgglFdqtV7YL1rM03zkwWGTfJ9NHi+U/Z4Fr6WpeS
mEzctdiKHNC306FTnGvDIe2G6al0eAweaKHN6cQrHQoFCaAQFbifshQuYr6sMQA0wTga5YbRcL9O
o3R38wWmff1BJARTKskRvw55sgRuk//SW2DQyaDH6Obidcp6teeDub+NM1x8Qn5NGQf9QuuRwpyI
EHUk8tBHVWfd5gkQNBMipkiNo17Mn80wnxzSFFhadfxj0ImSxrlHUhgDzq81ai+tiQttfsyHMTRG
efnj6TP2jzqlndBg2MRXSMnwuPhTiHxGUK8oPmiOElRFUs0gMHKyGVoDjWGKVJlPdApxbzqWxqpS
M8Ietc+5nrI7B+PatvStN/zsrJw30c+0KwpUrLGkn8x5Ttv5DP1T7fyWgAsicxwgtvirSC85uRZc
pYiJ/mpEmQxJewx7WDW3GYE+4Ke30ZBzEY/nXIuTo+ExQQchl2+hQvLTrvpleTcivjs6yNVRnaYg
WVV0qsGuXoQsCjq1tOxlhFF0HAZfPXLCfXeTtt20laed5kH9AIXdtC0vReeSpDV22LMNc94Ztrhr
n5YApr7MMbd14m8MWW87YFC45EPhTK/5HGFXG/OYnBz1Kumsjr7mvNmwmNBh5+ypLLnhZc1AH1nK
W4Fy5iFot+ln30YpWg+pywAXNZRbgNwfLQRJBQuezQ0peh5szS21jgqF2XNIMfCsCLDBT1QL9QtD
fYOX56j1JBQ1Dag5psUcC3n1B3dutOymceD8AaEz51jksVY3QLpFngFaekppLFwcJt3EqqhtQPca
JyifGzPu34jPzP1aSzTMymXiaeXZ+wNmHwDL4+O58dpxBjAKhLXWyU2pL2lxr8WzZbx3Fo6P1vZp
UCAqBdz4haqGjImOgr19MUjnwomfxOx+N9QPwo+H8Rg1B2Jto9qChhh/1yp2By10zCLzUYX8anrF
Rhz/TDiBgKdjCtaYWjIKIZcYY6o9WKC+/FD2JhF6AvtsCTVXd2B13EL2jfJ6hkWabRm75U8QH1De
kj43t3x+4/RTkGusZ9B32iTdRaSDKLtGiJG3jD/WTeL+3Z/of/UHA+DciAAMMifoABQvgwpACQAb
IG8EARyvXQi7KF13MJf64zwDPjz0aUHZtLQ8cioJHUJ7skgl75iYDI99QhnJauFPfHguxjDwOHOP
vwXcTD6ejAUHGHvkMjIvtjMPnExMTQ6Mf6PyCeSyjdBVMi7DkO01IbFq3C4WeFMcR7SaVOiAYgHm
6whAu/fZkMXJHt4gV9k4NSBNVFJ179WsOfRYOB4KJjAwarrnPm3MtzHuNABdErvNeqwATYYWsHU4
P2OXATCJJzlpDwxlGUNhKPO6hyqFwUrivGPBtlx82xu9ANu15R7Tb7ky2lYLYCTIG1ij8VysGhPs
YlgNstW2KGJVxRZAxc7ZJSxqHSbDTIo19ENVhKYG0h0fRhzL3xazap4+Ce1NPJgm+0TeeLn5dvz4
RajK+FD4JVlmqkg+E1Ccy5BHQznuSDk/6MrQnXCZ3XQ6AxjtdgwxF+O3Zw1etyUloQ9MowyDI8uq
nXvSrkNWXzTFQ3DLLeaMhxqW2kqHmpFtRSK94YWgtd6EWL2n6l4nc8fDtkSFx0ucsiXA6c6kRKPP
Y+4Mew0Q8K0uPYfRc17uU7Klgbo9c2SXlpxmhzSQw5SHTpX56yyD+kGemOOdafZkoS393qUo9N7U
JRbc0ed7lU2EJViRKKfNNzLuiduIXwTrnzk3cX0avQ7VMamw0pncfKjrPr1PlAHdGSkeskBXpIHn
iixZ6MFigZ0+T/qHT6xoDimwJ0TWuArqI3vxV058igandnK7QwM+Tg+TZYaEMVXOKja7Flc+9KrA
aQ3a4klEKx+/qFcVYeMM+RPg1g+Vm845rX25YUIEytwTl8Uc+nXBF1DF/RnaGvPVJLveHDgQzZoM
b0s/wUUdjQKGQfYztxmGwbjO/c0MNCcYLQe1rcXWQ7Ilo9rG8voPTYj+/9QqfPj73//+bzd551+L
VSiMVFWkf9eqbr/wT6lK/wsyBf9xdZ0uGvdvjSf+X7oO98KnxsJ3Hdsx/5OboZl/IWzxG7phmrrL
04Kf/b/GE3Abjs8agkbC2Ai5yv0fSVUeWllTFzNtqbe3ZjtchL5pCIY4Jn/NMBDm/i5VZRKKl84o
a7aFfmVRWhPOgveqpTrOdY9hbyEOCedA/MIcyUc2Elvog4FlThs6McFiPQ7W42TRKuTloZoxvJkE
lBb8aONggqh5UAsEx2mj38puyyM8wVPdDz1bxNh4teKDZRIkh5Xo7ExFj6F0qADpB+2lNn43gxGq
5diaxPot9IRPrZVHSDT5vpJ4ClxDkobLGPtK8g0JgDXXywKebJi/vO8IY2CFadMjYw03BxQmCPhM
CyRUgja+Y0DnrwUj8oLJpM8S42SXyZMP9vKQWnQeEEZ5pF+L3NV4aAftQMAVhCfQ1aGlTiOvtVWp
VNj2NyGfxBznCM74KUVust0h3mylyRCjK7ZUohxbQtDR8D64A5D1saNRwtfCxIl/s8oh52XnUZxr
KLOV3AOIWMkYYmPhF0yFrf7AiTENuh68gh0YVcxxamSe7AaJpiEGeTcHXKCb83pUP8hMWMh+AGjB
wQc+zMru/04sZ7U4OPvYwT4wKrkog7x316tk20UqoF6JZIzzvEwOCokB7WgC6UNu9zYEJr5KjNDq
k++ExVmAOcHoJ5nRZy8ZvVM39YrCkh1czmZF5SZpEdNtz3oKPCrN4oOGC1R85JP95jg8ETkQ/VrK
Tw6UoeaeR79msJIDBYBzDTfJ/Iz6paLLLu2PjiW6CyllzmX2S08ffOQwLXP4kiEstXYZJLGtP5Fl
YJ2LXgzWTyO1zXVivzrpsq278VLSsxXj0kK0sgGW06S1TQEk1QZDbn9fxFBJixgIsiC4TTepdbYG
sZ6hfgj6eCeD9MXSHm+g1Tjrv28go4CR/GFyqrWOycviIm0T+WNkOc7gciv88lYGujEoNkE4ZQQP
kHTiBIp9K/LOTpEd2LYjaEW4LLDvQzDTtprbszGEbe3r8dYY5gDOQ6gqD3CFjk1pRBqBul2wK2MW
mdCaS49iuOTX3i/hshM2nZaSOe681RpvbYr0Dk72GvPAphwMqKpWoHuPAr8KpnmUTulTG3r2hLWn
kCuQHpz2GAeQqx3SgXwsGS8t3dwqUOqnzl0n+kuUTCtTTHuacfGLRf694XfV3jbAr1mQ2mft2HgG
CpCPAf19ati5VNfebtDSFNepTnDPae6sUpZU+c27SR8f+sneGkTO8P0Hti5XlkgJGVXMsjz9Yaxf
o1Q7GCgCWWGHIhlCPy07WAiXjKSrR02Bza3UZRPgih9teU31N5MgetFE7XUs87CBb73Se87T2qma
9sp+yLs4CcpS9BvVXw2GrzqAYVMdJnzffZvtl+5a32wJg1Shk1Un+i92RIZhR9+ZAN/pVA56E/ru
glNjzj8JvaySEe9MBPrPTJs14/BtlDmwC8Hg5tp9nf/iFPITgVgumGX2w9MUpW+Rzd3gLYAkjc8K
HoF7s1hZNdn0iYrCT9WUQRVR/Iq3GI+HF1CbvorM53KkM5fbvAFvN7djMC3fkfZTQU4eKLRs7IfB
Mbcqu2ZZxBJxGZj6HhfLeLMp97ALyC9GjGgJTa2AWepQs0J6hwgTYoCtVktGHtWExoyEKOfk4Inx
XmI1Z9LAska2le0QcMEk2w1CbKDjsvXhwLJJIhZAQr0I1SvFJrDNr2p59b0PX6Mrhmm5nlSb2tDX
XHc+tuhh27bUI5G5MkRAF3pEqmL4ITxxYKp3WsCuJ3s48jrp16uwIDEQw0hi+atBE01ibZcbERPI
snL2Rd2yxsexv5w8Q4rQFMkFhIC6KHvBMd6mxWdnJ/caR2pq4tp7t/TfGdYHJDuuugE0xHL0Xx3P
GokR9F0CFQq0yjdOcU44doi3/q0h0BEm7qU6uStL+2pKRDS6wmbeWHqUWX6RUTm/+xzS9NbY05N1
HheizbZ0NpQbDZe6bogC1mN2YHpLaFPpu5b+jjU9B4ROCTy1ZYITEPIbe1GXCokR0kSQdYN9sppk
enWoeNiSJ5bPVsV5jxMAISat+4ajY75Ctb/hP5zuNqek66828zdZMf8QnJEiG49UXEUhrcRiPXRd
tO1GYMe8QSojBlIe3lfZGPGR6oF473g67ckjRawr7BWHYnD7Z1oDb4D5Bc3DYyWqU3sIU0UNZzJ4
r4mFxR64D5086UuHV9k2ePj7Ll4kRLwuS87tZDxHGtXPtg5DpyaltPKMFxItq1GKhy51Ypq0lvth
8aDsL2ZI8POVaAQ6SWtOzWZSxzhufgQnBnRcvfo0WoJHcRfptJU7Pe19BKyXgAtroV1Uj7mfEuPZ
tKPDLfMxi2QHtedVUWESLdNXqnIv5B2IjZlOwWw7e595LlpEilzMF+z2sJjJVsM7y3FQgiN2KFrY
xEkPkTN51avxrbbN14bGTkq10YRImJDevi8budHq7hWCIcO7W67bxFIHK83bxFUL6ftuUiXByP6m
fdweL6vm1mKG2jYmnG6wnFAkSjUlH2aqqd2iU0y09EeCW95P6cEwKYCVhTqmv5cm0rwNHmzEJjBm
a6OHfxH4hQ+AIVWppbboCerKHKkJS9EJcJ1utGzyNLHTUFdR/8SQL1mLLI3fgWgkwMcrCYS/ScRM
7SUttIhRNGRCAka8wja6b1I4UTYenoAxn3mPJ5oNUZp152rM3a0UM9knmaflqpmS/iVq0IH3jhLN
NbItEjcdgV/csoOV7vIuVQG5422+INaQu4zBLN9qrgug9RGqcaQB/3cpt6DPsR994A9dXh7ylvuI
NA8dTNzV3V3ue+4vMaM4EKxUJ2gMEwMxt7PfK0gE5DC9Jf30fU9unFbr32ouBrLoSnHg4tyET8gn
uLmSPF9JOKriJHp61OosV3vWRCTygfBavkAaxTLj8hTN522p5Qu2hji+Ej4ibnsjp6AhpatcfEn/
KXfHo8324qWvSD8pMTabOcdnUCeOdYKiNT5qXTL9Erz6C+UxVORmkRX6me+uva5zrvUye2e/m+or
LyXap9n0QM5nCMFTs0plEmyJARXUR8SyS8g+K17A8tWPZrotDHffRHaBz9yL7nkY65susYgGTKDC
E2DXefMHXVlXn1WqVy8JlYIne1QOt16G2272+HvVMuOD7Jq+REtaAwJNnmFfj6e0YXhEvLvwrXWu
kbrILFfD+OW1B72qbp7R/Dku5OtsaNGWiZnDLakB+WfcYmfGu9ss9SGmZGAtK3t+oter/ihN335J
BUTSmq74XaezUy4wJYdRP0cbc/acZ7fyk4021ubOdyIk73YkNHmT8rDiaSDg8/jqZwbuUqwuZyFb
CtMtXL30otFnFh1AObyOQwpW5Lq03a8kfsIzPoIVGvJzDl54zNKaLZxBpMQe91EcJXcq8vO1GIcn
BhO03Mqu5x71kxM9Ek+aUojAOgGhiPlJCYUlMGw6iIc0/W5HDg0VWh7yn4vBeXqU0G+xHvzZG+7c
nA+3gS17ShFslyL9Ag7esEN33ozefckG3Q4k2JMBy2Ykxg6+jzhl+U/BdxnORfoQZZ261zOexFGW
VoiBGk0c8fLKvOWVCR5b2yzOjupGlTbRh+LBfyi8GPE6PkL+ot/BGq+A0l6rQd0roD0H1fWcDmg1
io3K3BJyfJ4H8au+nVtMDinATg4o/RJpE7udM+bnwaHrqfIrDkwEJnHbulwojn/wOpg2LKZsimk8
29QakNRy6m3sURQEp5M8Y9E090oBir2nb4McEdftN8VzbWglUbSXGqIrzRkeBVdzlW5Q9do9D1kb
93fE5IObvjvnBI8veUqpWz+UyBNlWwPzJfYXAuqjCVe6N+JfgYJTtMw26cNgfNP6g7FmrAF/JPFK
8zQvCtdBrXfy90C1GibXpqb7mesbE1adfHaq5dO2kgM5+647gQWC/VIJRvj1KHeNJqN+A8zITo9O
NzEq2dlWs7xp+pKvW22gkML4znTA8T253TwBvt8Yzi8OxYRdl+kjrskfjFT97P/X+X9QcStAo38X
R1yBmvGv5ZR/8Ej/2y/8Q06xxV9suTBgYfvxLf4nGNB/OH/Y2f2FD8VgDg5zFkvQTTP5J4fUAl4K
h1T4wjNM/j/u3+QU6z/YO7OmyJVr338Vh9+1Q0oppdSJ6/tQVVQBDTQ09LB5UTQ9aJ5nffr7S6rs
DdUYTjviRNyHE3a4DVQppVQOK9f6D84fSpJkASzkWPjPSv930inAi54mUzxTKs+GP8XloFyZ6iiZ
EnipPXkxfNF5mj2/WbP8yvohbgJbK7U7FKKafdbt2/Rf4Y/yep+o+VvR59eEiV37j7/ji/u8ReVb
vq30V0kz2eoIaeSFTkqJq/oxUrfj4t6Ui/rBGEz+1x9H093BR2iN2ydv5L/TKDBl5fMSXMcUvnXc
aDpVA3Wv8aFpbLt+6GrUgG7dDL/vWx83DMoOeef+B40KyyMr5lH4B6BlHj2p2+RJDySHRkuai0wo
rJe4E9jpZeHHTnppZhBys9XrT/rLC0VVVvkk2Rgc5OSco0ZT5eC3kDhfexlrsf0AmH79QIKBxw7Q
ReDk+Hp7+np/ZeM827TJBpLW8xT4Ll7o0QAKIbAK5UDOUrlXPyTuAAdws3+dEUcdni/ru5jQUfET
xq4Sv/A3x9Tzh9YD2KMc6Jt0N3dgmdoj+Ql6rTFIGk4xVaWoiyPUuvavFqatSftgOEhsvzGKjx7b
sU3XdS1Jgwwpy5J6lD9pkRxc0ngK1wO8vcs0PYU3O1Cqk804zOUZuCxM7KiAmxP/RObg1skWsdYC
fsTr3f98NinTQ6UHSIqrFIgMIHZH3R+BmrDd4t6i4wFUeAXsbUadTQ9jrThklOQ8MLG/1SZLlgCw
6Ck4ABZzyTt69tAwZ0dMUG5ibB+MWxtLZpYMVeQL9RAYUMbtPJTIdpy83qz/bKSxEArbor7I6/VA
S9rHLzlJot4N/DlfIdA7Grd1BkqZZNE8zLxkqNZM5pKXNnQo3erhHrco9HprrEcTPvf6vRx1u2W7
NgsvyGMb4B/r2NEs43wWpolC69bGIYjO3vfBxAJm3ILAyrGaSQLDZQK+3q5+nX/NNqiNSEWTYTel
BNqkTPPodYs4ddrap2ZWigHxfUo9CYqgK18ub08qTxz3uIe8hSVtaZPA14959KLzGR6x16Eak0Sm
oJMnb2x4MnyOfbfeRlTKjdtiGaC6nJRYcDbWlaWRWPEO9lBp3thm4QXhHVQmRkn4OFaSOBngmwIi
CvXUdGcKw8MFYq82P5nFUjNq8nbBBfKkMEzkIU6g2iCkdD6A85nw77aSsRqzs9wUgTVdulg48H1Z
+LrVfzZeyYnLyNiVSQ8kquziEjCfv5TjKaKNubqckzmZ/I0XDwkDpB/dQo+TGKyjt6Omb3JU5rhH
qZusswh4iRFlqBFgQ2tx7OVc27Q0V6FSmiJkgrhHa2AaAsWHqxDqsgBihLR4t+OcJRVTMGfv/45d
m9UnF1GBlmp8N+NoqDiH1z2QlCuVmVWD3Vzjl1xDZF1KazDqglkXNupxxrBn/0sxCT3cmz6srC+4
T2TVZ+jeFR+v24iZF3BBeg1pY0qJHJUxYhxXMsEJqoFC1+tOn8Bf8Pr2s+jwZPvxOxbgScHZd5kx
AlodWQaAou6X9EPnInvLKN90hqOyapcRy+YdcE4jyXKS9rYeHqL1Uq/epm0/00upgHw6nCcZIgPN
p307TZvb5aXII0lZIQDEUOv8c+ak4zvDraIxvQD+6GApBklCLyptDXBj55Peo2sPQ+fQH5S3R25Z
IgTI81r7HZWAqjZul7JlXSrA/elLkGLsvV0y2o9rAhBWDMcFVjBa4LWuIGatcT+Cz7CuJeIo8A3N
KQGrFOv4+5O/+Gr+83CpDI0I3tJMEoZ/hqoseeg+MDnvnXtFI+jpwysJU7LdiBLuV6puohQhV+0c
5sUPfxorekdCFjUfcGYLtc9rUOppcPi4jwMgw3iCKsAHY5ABtAYphG12WxXFzN8MSuwKdkeOlMS4
6SlCpJdqHBNFUrZGR93ZOou1gFI4fN5Oc9ak7f4lZFLo7sTuQA8Rr4DwBo+NDSW9tPhBR0kEgQ+u
LQyeoevCOm8gWELAQcZhJWqEK6aPqRvmtvfZX+JRGd/wykPWcVuGQNlbpD0n27EftJJtKc9RpRJp
84n89QzNYW7m3Apvx1GgQvWRtc4O23NqJ83cfwCppeecjViNJb42EeaG8dk+ekIWjLPi7jCQ87HU
Hwy6Xs/KFqgLLmfW3Pr1NwkRcoAFGiWWXZ3MDaIVVOn2E30/8FUq2TAOf4HwKzlWwiDV+8pjF88u
KeEBEb4so/vD3DWa5lMUBxG5fbKauTPf1JHSG63hW/jP7eKw15HdqN/sB+3d5/XvDuEIqdxOv8oE
QEUIm1NHvAo8Vd1uJ4KiSsDIwgAw3ClO82h09NGCGOc2FQ16vhjG4Nru7Tzb0kN8FIlFnDWbpA9Y
ImI94+TgaaljJG/ipfvTmTI3uyqaUieHUY6W2RUSu3p/iGuXZ046B72irURPtKguAwzBm2LTyQ4n
MvjjjezSC5Nsq3vvIkeMV4m0ZyKbLDYF15vS0CH/A/bdde/RVkKfAbgfJIaGFZBxeFsKpbKroUBp
M4eTqJDZ3yadqQmhaCYIj3HRVLWXn/axjpo36Dm12GBzWJ38GRUGmTONhowgBB3JpR75epUyLPAC
8L3aNlFaa5B3oWiFOi72TdibcRUfhQd+aSBMzFUwbNefVBUp0jOFwB83iZhRz+8Ci9rhPe6r+uNg
mST/xOYcJ9E2d5pyiDbh5AyQlfaXIPcNzGIztfgHXgZW5XkkUTC3yn2tlG9hlQiioeHyuXLAHRKa
RPjFraZEFSjSmL4BX2dD7beaylOzqdEaPsFEzsmNU3AuDNJTRAiw7dnt+zOHLs63yfU3GFD5suqH
6zgePQuA7eHh0dE1buMARgZaq8wN3cvFEvOeBtLP9FmGgAoXDKVvQq9qVBMUp7aLZMeDwzF0uMNL
LFY/EzOIkoe2V5Qo/doCRJbU0YLtwZSNOAN7XkatL0TGPcIX8XEYTGNns3Yk5Byyq1k1Dg0bUL/0
u5vdnnewmIyeYlPUPZ9oc8XCi65hAw0RXjSlP5xYW4Cg9/tXwMge9DOk+ejxHkcLTJz7PuacMVXv
Zgw/H1dTSw8KB7EJFj1Y/7q1uI1HOmlxUIdKL2o8NniFNXJl2dW+F1MTH/ryFP8o2H5DY5Vhhjg6
qD25Ntxk0X2EujV3OuXgy+advyRmb5wqHzlT58R3UdczHyeCvu6+h8ED6sEWBl1FHqaoOwWddvBq
dpiTaU5wheSUAaPVQSSdQIXU7GjocZyy4qcOsK6kZZk3s7gOvBtrjPTFcs5uOCfBELarK5KbJXdk
ITOsps9tH+gHngMSC9HKCxP9y8MLcMEh8SRA+Uc5wX5EU0TPvSqNqOAhIspBepO4HXrPTjUy1A9P
vn9vBmEHzez/0pJh4PKsLmEXXg4GNPv4VI5lQ5UU6GdAYaSYJz3b972LP1uMVktDGRqVzXAwomYD
5B+vsTVoIfmvzwWl7Ji1hxE7lsridaGskfNLUpmOe++1lr4N9hMWkSJqJj6QZL2ekn3X6Dcf433M
201KMU3R3f55jADZWnGmHlc0jYmmnwPo43wr8UZ9jQnhNT3DYqlfYR/Hgl+aHCnoIaPFeuMswYKQ
nrWo7lvN17CrWz6YGqZeHZFV0Hu3GqbA+YiQ9qCsb62YC9u9Bq0Wc1cRZSSu6Dp4YKODCz2pDQCU
AUdpvraLF/FM3Yg3trtlWppkxNnqU1YuN+kola/yLMgruab6+riAlb1eUIcJRzTefEVKIj4fKUNG
wIlRdKpPKqwrdDcleFXhEw/kFIsjXaWGMpiq1gJdbA8mgOvzPDetwaWECsRQnGZuW7N1hf6csetY
i0ce8mSMIpOIGXFlCh47NrCCcD0OwgI+7uAz+qqbw8EFcdsC6Sze8oKxdmsgeYg0MdNoRp2xjzGQ
OeN8X3LpGi86tiSlEvzjLyEf6O0QMKbeManF6HBaOoMOH0xbiMJZgcVEZQysYiuL6Aa4xiimSzp3
5q5VaYQ1LwMh2rE/aQ1tlrljbiBnvbMyUB/Ju9ZvctqLFlvP4jzuRrxmoyQSIMvskaMhxaFh0DFB
l4la2BfBogKtIUlNHaKtQMoGOZYCMAtfP+zeAxEJ12S51t8zC0GkeeiyLLI4uAQGpwkQsSO3BIIe
NgXP07rYrRLZK6eFWG13jFeiz2DoiE5IwOgoWqJIzC9D4hzCrH1IBVCeuOQcBJWFTJZbtCCC1oem
scVI7PHcMKrJeyxqKpbbnowBYZ8T+5K7O9xrhNSdH5wkEswMLtl40NN94SBUkuCnGs59tg1S5ky1
bjwY7RreV+tnzJw+gLsB3QVEzQY9NCjIJyXu1cFXkyCN0nvuBJ35Pd+HzNbc6AcQNsSgS8NKdRjN
cubx+FhS6+NFVKYFA41Ys+MOEn2TD7V0dJZj2N84i5JenoAs6xuIdZzywPqvL1VhNqJf+z7/5j2G
YwFMIxIK+1fJeqrf6GijnyOhE6Z9U4L7INHPUebxhF82ib5s1Y4Vo5GlWScEZhx3kmXbDE3f3ISz
X+qA8fHjbZjolcB/TImlyKuk4kIUXeYAL64q/QhuYuhXVzauPoGO+4PS4YRLyGczZczGb4nsMqYP
X8BjI4rFw0LZ24n+nGCMcT/phIFkRzjv6QNs3eBE7N/h+gLX9wIxvEDDM13qqgEOwRx/C8wd1T7Y
PwzNeHZ9LuDs++FwTB32Fw+SoeFhDaesRX6Btn3du++w4lA5Gmn7c/QQeh5swIUabe0RdslMjfN3
AemZGfXPrIi/mHpx6PGQ9+AWPiYLS/Ky/FSR0tSjzQ8a5npZoLXHR+Bq+FTbl2rQZ22/8jkCUJdA
vwo8iDJK7dnYQmRl8Y6Bw93GlPWN2+ox07kMQcQ1HCR5WUbhxrRCrWNqjnm0g25ooKWZsEoxlgpC
Xdo+pEb3783Zpwwb19N/qmahEw6Fh4jdfKYimFXB2gjNBQ7ptEwGIzxQIMqGc4S6sLo7EwnIU2fn
OVHHF2pO4So+iUpGAxg0AU0w3h0GrbSLmN1hbCvZAd8C/QBm3xVui6Ix2ZyBa47doF8/HClWakxS
H0/7VkDx11sf1oaIsDWNTkRfAbY9JbquWBztDCw34OT9kDpEzIiM6ZPk5Cyol545bkie8GT/zIfB
D/7Vqh8O8z53F91TFOJ0P4R+NyzoAXYGiHlMQ7KB9zkXQp9G2ZX11Jl7pNTtNdLPzaBLqTor5s5e
wnP0HL65SPuYD9dq87yenmQ9ykH7zwF5JpqnSq0PGIdlyEwH/SV7jnWCy6V2xz+IN+sT+CHrCKxH
p52HKtOpHKGrCVocc9Gf9CGx0L3D0rRTv0O6usHWFUQdm9bJYcy5TiMCbgGQfNDDnieT0L9zDFZ/
cGodh0BEPmMP1zIkbCrIfs6mw3x5qv7EkoLAcCeJ7unmw/0iOW1brTZhXlpxCdtJRRc+sCsEARGz
7hQ+7z2l62ib2WXZhLcSSQEj/VagJtmi/tYK8I/XCpDEbN84kUdR8UrEpv7HrZqOOzs85mEIV/v8
Sltmes02ceslou0rwv/vZREbS7cpck/nIg8pjMP8dvbZGZ99hr46vEF/tuYp1z5IgbwJHqsjr2cS
n6fMlaBKoEgbUynQRneedZzbc/3SFbnD7r0/Pgf7FOJhBZyJC3iprzdp6YrW0/SlYBaQLSeBImzp
mY591GhmCoiIAZ1zyDqUpiHpxnE/WnSoyjtEnUuXDaY2E9Vy2++zAY6EIxKdqhbrkOTGQrjD/sl5
2sWDq6/SaYDDV+HFyU7rdnPLAG8Dp2UEqhY8ynBuwC7QQ2ipWb3JTTWJz05gVDJozZ1pL7b63gSD
hai9meL+0a+mfSrMrwydXyXfbXExe78V7qtiJScmmjO8XHq8tsGtXGi9+5KDXGCMxDu03HS0GVpK
j/tDbgitRX1O6/aj5JAhgFSEu9c2MLwMzIo9pXrzD9xRzywdPfLTPm2w2KOeX3EPw3A3GpXe0Jan
QcuC1Cxf2v8u9Uhc0An90BQ/IWPNZKzHkMAdNOg+diPmo+TGgba30AMs3WUC0bNPKs9OpZsKkXRl
HGNApheYwz1B6WctyYDjsAoWtqXjikNoOaH6QpfF+51/yGoUH3eHUlBptxM3JxlyU7ijnG1CeJqD
UT9FFPt6Yzss4YeIIXcy/YXBieJxXpFgwGjsHExKhbn5tL8/3r1eQA5LKpG5yU0rtK24iWS/Ex+u
OWbUwrpNIgt9u04z6Y+kNfZgPhqWYQYULep7va73ppkiYmxkBZKpK8gQOkUWxPHj04aNHliHHeDw
tPMidE5V7EM/wD1ZiiyCJKGYfCkKFgKSL0Sfxv1hlj9OrP8B2Y3dj/Lqa/6j/T/62t/Kam5ilCv/
7/Mf2/3PlHM3X7uvz344oTzezTf9j2b+8KPtM766L/zqT/53//g36utc5Y4i7z/+/g076U5fLcT4
5GkRHdfOJ8uLvv7he/oB/vH3y699E3dfi/jrL1/aV94N6uS2Tb6HsEAqhC0861+ld8v7Az0Ocgm+
7zyyGajKH0rvwvvDthwfkX9fUVC0Xf50YDJgHOoJk1+TphL8XYjfqbw/L+Vgm2JxHHIUZSQXPgvH
CtbKJxVE4XZ+OfTxfawwucs8tJz7CdHaJ33yQt37+Sp/aISTNtojJoJex9VgJ88Jk6bwflRpdFpg
xrdqYwNGP3vnG4v7i49Dno98sOvDyKGznz5OKBcN9/P/tOYsBVsP/f5DNxdlunn9gX5tBuoHWC6w
jgKQkH/UzAJrMHFr+cWuh1ydUN/t78o5GoI3+u15eVf3G81AcvHZrai1He+OItYqDrX9ZYngFyQy
sD+HCgE6rI2tjY9A/pYVpDpNizm/fP35XmpYUlSU1LMZHloO5mk3pgzAvnHML3aewAqxQAytzDYu
kdurEbxOc0H8C/Fjxrby/estPy/27R+ZWp+jfMWMYbo8b5k6mSFATaE+Czse6xgHScAR2yLJoV8Y
KC8gakWJagq8bAvcFP/MUlVj9cYw+nXAspNKKr2U9AlS7KO7cOe4QvcKfn0SOScIgt/VFdi9FAua
327Id0ldwwt0GUtUOJ8/7mgY0exF9hejQ5kxQE/qBL+dcO1PYbgHRf1bwIutdXqehD10rcvyw6+l
jn80f+l5WyhlGaNZR1fLbIfZenbiiJgYbVJgwZj43cbNiOQr3j6+sxbzEJx7PuHAynRzFVMuchdb
F+EE3vW4Qk6bogwSPKbRAl31jWt/BXgPSjW0uqYgFKhBVbOLpyWJ5nogL8nWhKVMEyvSn2aYue/s
ujC9lQoGyltgXyAhjBQ2v5FBRQQhISnrYzyX2GJlc1DHt9IJBygRNSDLneESAr0LbGu5VHLpL+Jl
gSiVS4jdWw6i1VfFIdm5bA0/QPDVN6LPtpsuVEWRvilPRRL69QrkBIeY1LKH9xX1iBqs3ogN0OL6
KV7wynJu3aFAFkEIp6tO0KyC85OPS4pnZZaX3y3pJfIkMxM8FxGIaaikjqaPplhjADWhwIVnTxy2
wE+rCPVnwwX7WDeSMqxcSlj8YeggDtIH83QykKIZ7jz8MO13S+EiGJCn8XAfGUX0veG0rFZBE4sU
w0nLc4OvVqPM8KF33eADAmdGdzWAR+jXpNaVG3H4w3+9IJg0kqg+r3HgjcxbRyWRbW5c9hnjBlp3
iyyvFUwFyuKQNhrEj69hW3AM1MpHGQwqjL6CrkM6cK6qBlQmmdqiNa6MhcwuLIMKeUn7RixEPvmp
SQGh/ZCYjdW36OZnRuDeIkALG3znN3Uzrzu7Tzs0QKwmrXFqddCfA96dyqiSakApBheNYUWRf+kU
6hZhTaSwxsgtsMxt6MW8/DUSVZFWYYU+ltkO+HFE8z4Hw2D3DgGe11eQpesyRMJ6qDhrQCERUnZ3
Gb5kKU4hZt78XBq7J0ErTEjE62Hq4LZeDHZY9PO1JJR3Tdg5FToVOxfQwJgDJUbcvvjYYi6P06QM
fMuWyCaTCNw4UB7gnCAyXNVnwERRXO47RB8wLjJTExmAwDV3rR03P8e5JCUv7QYAM7S16qy0cvXZ
5hRcoTTpZj8S5JLDn3jQ9s4VlglIijZ1UEGjIf/0vlNZjAodq170aVaRQOJIFabYec2UL9ekt4cb
tgUZvp+q0EAUsC4SBDu7xNsNDXg9ynKUXekMePsYaQur6nfR4ir7ApuRyD0lwGwG1AI49q8QyLaS
d1YR1V/cVEDrzZcWpD9K8RaamOT5xM4YJ/zecPEBk+uG9rSg9+1afNSZTChb/hD24ZdRp4W2nV8E
xseZHIV9Z5FzCd7HHXH9Vs02ujLJnEr7bnZzM/ru513tfmvRkRsUMvyzhQa+7HNRfkbf0zfg1DHd
/cvEhK7uroIu8btLVBZy9G/IOHOEA25AZedjusQNUh9xE3nj3YxYJ64iWIIsPWuNJeQFWfeFdxmR
oC3AKF3Du8uKE/DYvSLlOmQ3reSojzmqyaozUIybV5YxOOYJ6WNEZ2ew/RdjVi3RGsRydkOGZbru
yfp1q6lpQ588b4WauSMDifaxjK2fHAXQ7wFFjvVX0Q4w19C1ceE9WxZUFEQgosuclQVZdqtPwXDE
MHiwyZg4h4jJDW440Uyf2qnG33YqkGhGhLcMTLpIQ8jbkIP9qnCG4S4IPfkRwQEAv06YOyEaH0sz
App2yf6j+6rVWYse1/UAK9rLsPTiP9uZVCbLfDJdW04k7bVfGqDDkN8C/hsXIfB/Vcj8/Wg7LO3W
HMtPBdJB9xzQm0o7IQZ/muBQvvWZCVGLQg18BOAbPyJnGa111MbtPVoZ5mVFwi/dWF2MZkTfd2ZE
IhP0AsAs9IdqsCDVGiw+Tp+eVfr30i9wZy6cpngH3r5z1yH+pJ8hzUR/zkrmD5EAcMP+UQAIyEsD
uRot7lah+6a9E8R4VUzWkp+laOj3uFTk2J1hCRc/SM7FN9iWZh8tRJm/JjnpjTU5TAwlAAzFtxY2
DPfRZDkfe9MYv7FCoc9NecFXG7Y5WI+J14h0XQ3K3Y4z2T2Ay0hHTeGklhWpTQi5Uz1CJ6igCzIC
M18XR7re/LAIB1X6oWugwlTEiuhDywX7DgWV3tjy0DBW88VP0ahncsAQ8TpS2hh3wsvKezE7myKx
a0ub3IxXiLON7xZi0fkavrH42cdpd9GSxbjNeAMjkB2Ab8hm9yK7ZOqgi5Msot64yJQs68JfMG20
DcrdG6UaJD4XdklfW2BM33Bf1OaR5K1i8pZp+A2xMlzaOz/Cx9KbDdZC4TqI5zaAqa7QyPGQCl3G
6qEZZYvNmDXwXjhZ5V9d1WAvA/YNgq09F5JKRw3UEGngMK024VKNwY5PNxnFanAv+PmV/UWUSipG
edwWyPMYQfqFKVNYO6RgBLICuDFhCJ91Y7r2BNw9u40BdjwGnP8Dp9b31Y/itmt+/Oguv1bPz6r/
Xx5dFcHkv8eL30U//rb7mj88P7nq7xwOrpb9h8fBlPDfJlHmkqb76+Dq/qFYqfj9o+Yj8Ol/HVz5
lhKOwnyMuNn3HJej0T8PrvYfpkfSzSeulzhnSfk7B1dL/HIII3cHmZ8DkgUM0lUc1J8eUqp2IjmZ
ZTdiijkAIJqu7guAIzd2TvqKekMSFNV7B4UP/84bqJGuJ0CLd2Yjx+9Llc1IRiPZfY6rS04lLVPZ
Z3tGeQXMXQLTuS3tz0MQC3NnI47PaStePpCXSnGiRdslOscAyjMumFJmcjoiafKRJa6+b6xRDbtF
UCXfyiZo68vYwD+e8huBzbqRSnWrwhxu3JQz3Gaqa3Xvxwqr5iHGcG0dexUK9aovB0weh8XNKbmN
OSU61PdZ/YaxJXCKAo4kgGZw+G6Mxl4D24oh2io/C05wxmmQwo8VW0YF+ASfnFo5xPdm8K1FsA3p
QpF6PkRW8m4nYcEqxDrJWuDPCk6WPyFeuXLnOh+2LYJUGX5xYw+/Nm2xaafKw6LdDUNSnBgkO+8q
s3OuqDVC46/rBS1bBAocrSjvE803skENO7dqbDesrjaSM9uJ5hODTUCL8Pv55xRFwWkz5k79eaxS
9nTLBxR1AkoEQHPVJLF1whksKzDDAUy48lTjXZG/hnsnggrmvDkG5oRvaZKK9TxGMlmHkO2mUyMr
o3nNwUKg67tgB4n/EMx80C8oJsfNTCrNLhGxwcoEUupcjUZ7wl4l0DzITU+zc9HU2ajJWO46MJqm
9Qm7ghgF/SpF2nDAV6I7hUsrllUDKNFaAbFCvXxMiIywKSFe7U2vAqqU19OHAcz5eS4ptGKvo8Wf
EY1e1ElbdqxvaYKBEarhbK/7Y+X/Lmp/1+mzf7+onZCMa358fZqL01/Yr2iO/QeVMulh5cFZ2yNL
9M8FzXb/cEjSuYpFhKiVosRf65n6w7R8DXImG+DbNjyXf61nyI3oOoJPHsgE2WX9znL2fDEDwM2C
yvEcFheLGT8eZRxiCYUwMpirnTLEdgwt9ySdkDd60hsvJOJYsp+kALis7+r/0g5UIHBtRymAqE1L
0Y2SFSHN6i+dn02nXlECKaH8NKy8bszfSJQ9T6Q8NsgGAt+IhI7r+lI/9pP0Ioqede4tqSRKajH7
5Axx1sU4/aXo67/R1C89SNLPJyNKFEQHwkR43tQ8415dGCUacXVa3LcFhqohlgZ3r/fgUfHo8Ylg
3TvQTOhC6lcMr6dPZLmAmSHVIkKV+tU10HLqOWI0mlthGJgKwMP4EXQ5C4XTC3s7WV6/zay2+NKS
49064GDvX7+hF3qYsWvyHzrYEZrZ9fR+OGhy2u65n8SRgpjLC7AKaLv2a9iL5I185IttSRKfIGcZ
S/KorbBI87xIRtDDyPOQNxn7O6JHuQH4hy3x68/1mNz8i2Sw72jA/oopCWtNHvM7RlZqzs9kTKI2
sYGm+sEdXhF4xZVGeSmHobxOF1mfR2Y3rcfGIpyuTa32r7nqg5EQVZoDJr6lSAY8LrJ56+BB8u71
m3xhzJE0Z7DBq8Js9FHP+snwnnnRi5WiK1LnRoFMfggiVJT95vdbcTVxzARpp0kvz1+xWQCOiBQn
YK9G/WfFfgur2oX58nozz/ODjx3OCGI1I7BzhVRHi0Ps5w2CIBCVMZPgkL/06CnDh/lWzgkCO/ls
YLVOuhq1AiFuX2/6pVkFkUeZ1Kf02LL0yHvSkYIMU9KFEYJ8TVTiKtO53qlPXc7bgquw3kuU7xHi
HgSKnS5gCyQVmva0cDHfXPXuWP4YZFv+fq8z6ki6e/S9x/L//JZCVdQ4Z+K5oHIZ3KSUdzcV1ndv
rCcvrMg6IUv9BxkWsv16hD15cINjVuGgAwlt3chPR8wXxcqMG7KDuSuXrcN8/vZ6X+srHs0rxitV
ccz/2HL8oxYDDA6R20GFOGwaRHRIYBAmSbn5/VZ8B+IoW6pWjj9aJqHfW94SwoXzU8qU1YJU0Vyi
zvAftOLTADODlV8dzQz0vIU15bVcgScari2K2SeqXt6qSbyw7FGic230M1mk1WNi/ek7EgB1q5yd
hcDC2VnRiCXDbJS40Bre7z8QKvqeYCaQjf1l0fMKwNxGx6k392ZUPSf8EooAQafXu013y9EQ8E0o
bFKXl0zAd88HnTk18GXQHV8B20VMSQvZk2g9sQPM8xpxG80xUjy2uh4i/40F84Wu9C1Ye+whns3p
7eiFKdlktVHFcuWMCSrrss23/UIGgMyO8cZmpTej44cU0kSbksOoB/H2+UN6eep1E1v5CpXFbda7
CCPZBSzIkBxOIc5riEFvdOsLMwtKMeYJnsb528cLqIQ21XVZB8AUMCSajHm7QeHDeuO5XupCuP6K
qhHL9S9caYHz4cJJzFnJYrBPy8CJEJTLUQrte/uNSfzSOOFsAicbnD6SjEeTOHTIVLqj4UDWcsMz
P1QCyls/onuBLndi58Ya6czsrllCvNMrx3yj+ZeeVLLv2fQlA/WYVVqWnVOg7s0akiNK5hlYvIK6
7C4ziwT66zPipcEipU8awXJcgnm9TD+Z4sVokiuXA6+uGd9PQfFhjoNmg/jOTzdILrBrSN9o8Nex
gkgsmQtqfgrgLoeHZw3CE6O6C6KOqhdS9Qnq7u/iGBXB1x/rpVYUdSEdnyjOPPbzViZ4mn0AKXUV
W5XW1evEtswC7+L1Vn59Tx5Xl+R0WIdJ/By1ItuoWBAi0g42NUr4JNG/cajtvmfBsuzeaEpf6/ms
RnfRBFAB59cFAaGf+MmLEkjCajUCnJDK0YNIE6sK6dgY7NQmtgb53h8HRHcjNQ5IYsjB5mjP/0UN
BNkoLSUwxPcLFDAoOz6wYdRmBwdDAX/qfiIIneFBMKKWs04sqhAr287zP9MxwufUdLNu2CIvGl8i
UGCnG9ENow312Ki/+1FB8iKGX42sO1N2QgtLyLtg7px0lUIgKJHwcfJs28WxfMCmoftpsym+l7JI
PpdqxO2tqrhr7le4iOVYhXMX4WwgcRv2i3YbcsN/RgbI0hNRxPICBfGQR6QsfY4zXoSGN3EMCGW/
pQwEMQrPw96WE5JGWe6o89dfwAsjCq1L+N4umg1EiXosPOn/bEq8OApRbx1aKS7zvrpXsxWcvd7I
CwOK9CKrDt6z1KuPd4m0AhfrWZKCM9XwdxSBi1NV+dG6zjFN/v2mbI5OPuQKPRWPxlNSx2ZTythZ
LSC8dil1pnoVzHCG8mHO5BsbxAthrveIGwFVgKcOk/J574GxjkoosXKFK6z3bewlKoppVvnXzVSR
aSc2w6rX8/NgbYEkG9AGFfN3m6LKLpzS5KZGkP2Nrn6MrI8mFD2J3BbqY8qWx4mHvrKdDti2XFWd
yM474IMthlOxPDWwtECNGHXwyxp30Rpto8RTa3KQ0xUgPN9eldXSiVUYS/KKk11wDss8zOTqCSX4
N5bLX9dn3jdYJxRhEX4lVfO840olyraYiFgC3MYeWgg/m7Qy5E8O/QIND8u9CiMUJ39/bBD8cxqx
PTZ0/+ht4eFOQbCc6ZpS2hdAi51NbsYIfXepcfV6Uy89H9gMZBzIucOtP4qLUgtBZoO620pGHGRN
tWA84003TVz+mGVy5Y3l8kaPvjTHFO7daKBwAMH06XmP2gFoS2yLSJf0Y30K1lx8yvjlGtvgKX5j
3L/UFukmID0EE760jjqyKMhoJ2VLmE4V+swaDXctR7u6MGoKaq935ItNMZSBLZGcI8x8/liK3W4Z
SkKWpbPGU9LzjI6Mk1uHIOF/0BJj0UEEgWSIc7TrjQsMuHngHOXMpr0t2Ve7lWWpBOIxDgJvNPbS
suuj0cPgh5XDgz1/rAj5DfCiLEik4NNL+HA4GnFIfnj9kV5oBSljzlOgC4nPjw86FiyhwWpZniLQ
u+/TJi2R22vz/+BhBHhv3MbcRxENPRme7CG+OSb4GTMcJtIaZ0UERcqNJ/P09x+GqISghIKTZR57
ibGQkQFDNwacbzvcTL6YN2Htizcmrl54jpZPIOzCQQiaIyg5wefPIkcTnmFmIBUY2WyKTv4zsPpr
GAYXEMneQje+MLhZhUBJkKhm9zhGcCULOnATxMMVuSL7i4XN79Y3o3HXROL3M1ukUjm8m5w0HICr
RwsSHjUKrjKSh54ZqosW+/OtitrhjePuC71nW5yWQIUKoWfSUe+Bd6ZSzVkG6QnvVBlNfzblk3ML
tRXWgT2KN5KljyvN0esigwZXmJHH85lH+8gE7h4+GUcKsyqCGJ/HVHyWltOdGySkb5bKWr5D37Ju
kYAt3RWgFizguL/d60Pzpce29fxiXDqK0/7zx15s8IsBId6qjqvltE6QzPQSQ3xCEi5Zz0E3vjEV
XmpP66UrwXSwreOwA39OEaAf6pDyMYuzRgl368PE/NgtwbJiwTZuXn++F8ap1li3XV3t1UjK58/X
DBPJ8Mc8MQKcW9X71sYaQux5PffLf9AS2TOWExd8tS2etxQnjgkSdCJUNiN8laUFYSoZindZP4y/
nbpAgc1DoIzt+XEdft5UCE7GCh3mNPXg69YuvE8wRZdLF2bOG8NDv/6jQcrGhZ4StSXC7OPFXkbC
T3DecleNGNJrdoVb5RnzJnNg2mOI5uabwWzcUzh73u9vM6S4yHGBwGWAHgfeaCuPKcUVic/rpBDE
QLpZZNHy/9g7s+VKkSxrv0pb3ZPGjHPRFw1nkkKzFAopbjDFxAzO4ODw9P9H5t9WKUV0yqKvu6rM
Mq1iQIcD7tv3Xutb7zwev3gckQxsxCiHwoN/e30naWmEQItYW8BlVZEw1qego/pNrez7kMy/v0DT
v2CxpIEAuehtD6MjqNucbNZMPy3QL40kznsZQ9qlMOe9pJvyzmPyiz2UgwszKLYFWhZv50PVuhrb
kc6Lyp7574ZxPc4qe++N/tVVcM3ySoOTA7L2ZgWh2Kqk3fDcIxr8WCY+cZKI4945G/zyIkgiBcM0
cHnmmwqnTpJ26BAlR22VLZc+LrWrHgXb/vdfYbr+dFf5NMFPO03TonIytgDOhdPs0YXHca47t9i1
VmH8Lx5veiEe3Cy4Yew5rx+8zB19ajMK+lUStlWmOrwolOH9loR9m6OwIHFMoT/hcmp5O2Tte1FS
1/IE6HyT+vZeiv8raA+Ts65nc9d6u8CQF7058xAiKXln8fjV2kv1RnnAvsX68eYzprlFwqY58QrX
pflYySF9yVVoXzeh85494edLCcoeEGjbUg815U2NYBYqzZfBo1xEURdj0Z/us1ZVR+1ABv/nh+Tn
JZFLMX4HuLKhx96W9XNnA6PBGxjVxkQU1uxs8cRd573khg5G5OU0y1HAbSPDw29fmXMLBTELCA+p
9aZRhzoaW7UYHPgCXnIsOQTf49wWHzmDEm2RtQ462TzId+tiM8X552v/fIM5EFKAMaZhis6M6PXz
GjbEGtacLqIxt/N4O5idxrJIyW0P1ncu9fO7Dn2TYsThRIjhxHrzrhP63HutS0srMFRwg6F+PEvG
6ff3Fw4XjJyYlCJWB8v/+gPRZJWFrvhA7pKCxCdpNOZneU908IvPYvOdOVtRwLv+Zxfmb+cL3MML
CzPlOHne48knnA3BUf0eCPAXXw6PPqsIc3eO7W+HKJ7fAlSTwomSesWUiQcdFVWPPHdw13cW4m1D
fF0QhJvWbnMDYd34qW20oH6tidzlA4F4ekiVEndLNqqXdB5MjNJdtp8QeP/2RsZFGUqymTGoYXF+
/V0hLSZKpdc0OdMk/YyWHuTMZKRf/vkR/8V3RZmBJAUslICp+Ga5skAg5YGNt8TlGH0YVnSvDIWW
3f/mKizJHJ848729isTJbRQjV+mbgrAcSyJhqKv1nav86omgb8nRbJusMpt5fccGbk9WYrnYBN7r
nrblGjuhICBSOPM73ZtftO1YDTkIon2keUc69+trzUzNloVGGTirtgOND/5/bwQlHgzaCNaZZgd4
zmfX3w+WQSDbbNffOKqGAPo02bOVQfiZ33vzXQHbfzd7i/vbfeJttQ6Bk25N+vCtEa/328UlUo+B
yqzqk9uSojFYxAP/8/f6cyXJVXgfaPgwLuVmvr4LaZ8keUhIEXTu1P8EKLM5LweCi+PKzOqYDTJ/
5yv+xeOK4JRO6XZRtoU3X/EixhDbB1+xTH3zcq6c9YDwcHlnoPKrq1AMbQ0FTm3O24GKDVddrblP
ym1QOx/5MZ4UeZ3vvHm/aEZvC7GHhRQPWsCU6PXN0zwyizduU4xWupd1Ifwzf23k/dCPJG8Eedp8
qssSfEvdtJclpq1va5kpAP0TAQfwcep3VrlfvD50GjalGL0nWrxvdtqFcB2MywFfJofLOxcK+bGF
RXDvjqv9zqb+i0ux+dC725YDgNhvvkaXrD8TXb8bFfVIbEkxVBf+Ug2HeU36d16EX12KNhRSFFSC
HKneXMppA5J6thFc1wp4e9B2jkuRdLsJlnrx+6+Dt9XpNAMpymhzvP5G1WwsCUIYuhtW0p86ZP9X
mRFAhJ984zCQmfj7bwMzUxqtrHnbsfDNNxbicKB4qYnw7RJvXxCPevI3k/k/v+Rv7yD3DAog41I8
vZsa/c2nmkevGwMiKfDhMAjqxszfEbWVP+A1+10NoWNCbd7KdxSL7LhvH0FwSrU9lBUDb6Z2sVGa
xV4P43vu0j+z4f6+n2+XoRWMb5jZAq7MN4s3wPIVbiWXEZhjvNo7gpUi/7vardqJFUHCK9pljJkF
zFQL5XLycUs9WVPiUu32t+8uPwtbPF15kurctx0Uu1qmFb3yJicgjtxJXZttfhTHNnR+DxvMO70l
5vFg2nyXNIXE2y8SXFlZ5ygyRE38Ioi74cNgV++N8t8unttVmDUwaP1zwr5R8//eXXaqqqtzXn28
Yb7+bHnL8Klzm6d/fiZ/cREeSd9FakqNyZP5+iJLpzKpBtOFnxc0uwxMQ0xa9u+WLbTq/oR7w/Ol
S8rFXl/Fl/PY6JkbVjqi2/vUtR+ADL9rZne3G//qeeQ6iBAcTlYsvj9lGdrDBDDKKZ0IWr73tUXR
+HnCRPF59dsAoK4dyB8j4OOPpUzCF2e2uhdilgrmYnOBOwDkMA7OxILlxiIXLDcseF6HMbQKSEnS
ZvBQ1oTcARqTQX8EQGGcpWsr01OQy/GGmLpAx/nAPOiMGri5IBmvZjyvJ+crJn5j3ecAQ07N1DrW
zsC7rOKGV2WgOWba4DfqPlC73p67i8ybOxl1fjY+O31CnQeSR6Un0MwS0An+4xPEZONlUCE2rInQ
DJfwUz/3Do1ZEZIeVWJZ0pNIDNMnySmwcVaGqryqlmB5nFyrVfHotd41PHN3OFQlIMIDNMEVzIC5
rP2Z6VZdEum2rj+1o8ruBSbyhfS9Nb+s+855MMVovUhoxkMEZEpvnhOrro+a0iXZC0+PpMz55edZ
jJ0mVUm71oGIdCu87IqEdQ/AF3SmoswqIp+p7NJjIgqXcHWhQyMqsSOskQG+st6RjNSInSRPZDra
yK3Sj1k36zHufUkaSBpO1YdaM8gnQjGvibTvFB4+aRi9jH2/m1+kKa1HDCekBWM2wSu9Nk344Hrw
Zs+yoV2/ZiA4KaBDvKkxy1t/62VVeeNOvayiIdH1E2ULjK65ABxLcJfn+tFYyqCLPTzmmGFE1V3a
huM+EglPbp3GfPlo8u885+PknwYD5CxacdGpwzriKN3BAGP5L1A1V7uxhmkPtgkZdtS08zwATpWd
EeWd7X8hKMl+xLbTt6dUNfwOPB6aAMHA60iB7TMycWxQt3HtGM5Dil1Xk7xeJJ+CDsP7KbBkdhdM
StzIpHTOikWFZ3nm9ufQ3YGrI5uLZrTYnxc8zo+08AeSzvyAfDXDGec+TlanYAQEhK+LnQKSZYQs
rdbHgc7GNxOcXr6T9ax52AVpyCyCvfGFva182lA8RIupbourR/Kh4zDM5rvem1a56yQVZzQAcavP
6Z6lC+nqW3uM0y+e8CWdgsdpaLGhrPz5r9Okq/q4JkJfNKQ8DVE3hsUJrneVYP1xyYlJit4ClgO0
+9uoq+DLPKLsIYbdTPqDI4vsk6bZ0OyS2W9v8HC5AuNK2zvRYmlB8FjVSBeHYyHJn2dcsV70At/q
NToK/yXrc8KWZoCK3WEs/XHct6OPwsElDN2/KCADztfexvp68CoLM60vlpSXoSOWOW7coiZM0Q/J
yTT8Mmhu0UmQULSNqI5YJ3IbPY43Jc9EaJv1JVHb8xRPRk+cmyswA6W687A6dvnyqRqWjnR5Mv9w
hHWrsR6skCTmi8avSVWSKA8bpnXD9Nxna0Y2a7BUrA9jM1lx6ckM3Downydl6ukutTyokyH34qxx
CjgIyzCI/Fx6yl53o5UGZG/JyoUs6VI+o9epNMUXZo+ZVDhsurhvIXRhmJyS6cLLzNqCT6iai7br
6z6aMGs/Tmvlfq7hI92z/g+f5VgzLRFO54GOneQmX5LyWU7wpA8OAKZw72S2KThW9aDD03Aer8HI
e8BPSatPI6Sj/KKHsQNKdJneTIufjxhS7RViMCNquA/FZsAyYICTpdQeUrB2L1bupjdl0nk2JmSz
BWiKr46/3SyaEJJhKwk9SzKXWLVVtGlch7pL9mOaO9dj3dk2/ucVGGi42DhH13zZyOyIfdNTTZLr
ku71KJV9Rl+0SgsSbhs82mCublO8z5hOsl64j507LQLv9GgB5nWtzz3MAPBwlqedF99vKC3OJnC1
81GKMLlceH/neIZy/mxY0wT72c6JI0PxWXr7YfHKG/ppPJudAyTwUHqGz822RA0mNayG2xyE+4DI
olTiCPm74RmoQlKuZqtYrvpwnYihmyhHt+S8Tu8BL7lX8EflQ76CaYgQwgXeuZ+p6TsSrrWLzdyZ
78tFo9b4pJqqy866sXc/1vUOfIJ/rkyn/rGkvSQiM/PW87KcwALAzsSusQ2a7D2vBkF1ivN8E0ly
n5woTEzCtCbYF+cOfHrgEY0tzrwRP/sOtJT5eV5ZBXaFsYgvRoZyn8+nq+/STewRZqomaHCg2U0O
YO2i7M1hKr4YYZt9hPQ+1tAsBZiplBeKXnhV5dC7yILnAa6r3N8jPQ7u1pypeaBgnO2Q5CfnjmGW
YOlNwc/uAi0M957vyy/5rFp1FGhxgFu7HWePtVb5WT6KOTs4XT3QnCWUlNZsuFpZpI2wxoSok/LY
zWV+O1r5vO7ZwnoVjWLxTlPYhfeCAPOULxKYRWQyf/J2VsqSsXdZ8m6lzq02zkolgR+3jsG7HwZE
tLumZXzYInYIIV47VZ28Igtv12TSLji1rrtSle6v1AiBMXazNdmb6ODDGHqyT45Ys2rQYWzwXy0n
yxK4XKKcrhaNyu8SxEObXK+JNes1GqGX/gDUjstZaSnMawtZbLEfsJi4n2Gej9WRxzoYr03l5qwd
Fk/ppQ1o00YF72eks7sDa1/u+2o5QHJ3/afBLvWyJzlEdUcbuzNvIcCb4tKo7MW6C0Esw18ok8w+
48jTqjMQ2ZU8WMDIvAMxaOkM/L2aX3o5zup6IXflTq5JkpB0SzqqOLWVJvULVAuPKidir3lW+eT8
+OeC+KdDGhipLcaJ2Rf/+MkWBfRuYDlf8DGALdxnNsnQpZuW14E/pzf/fKntdPSmWt2GK9uhBeE/
k4fXVbHhWOhGHEynASpT9iXfx//u8Ky7Y6gPPTSUc9Ar9tkgl3U/DKrZ//P1f/lRES3Q4NuEkG81
BHNpZmVWDxxjyOo4dKPnfCSjQO9E1XfvjD1+OmZwV5nGc6TfqFkUtK8/alY2LbF/yJLbhAGwYbmw
6eWof7NFwTFD0G0yMf8wXkHs9voqhm+CopvZueyhJUQvoPpSyoVxiqX5nQ7FL7479JxbvwAZE9OG
N92Q1RTVOq7Id6vSNWlnO4hjvTxfSCb1HQgqdX4oVpldKvgQ57OXiK///N396ob+OcxB8mDTAHpz
/a4wgoYSDkm5SLojUaFyDwLlPZ3nr54QbC90LbAOIUF6c76Xql45Sc1uZPSt3Lsag7EbUFgscxL+
9hOyeeDpRkLLwl759ojYj64iV0Ag7cjDYr8yFbj0B098/93btl0FXwM7G92lP716f5uoWMHGcaHj
RH4zump7wiY/62J85+H4uS9ibZYQxPD8DwvsZt39+9E9zwXqAyi5kTFU8zXn7wC8dE261ZpI+NGD
FFd60ES6LpO+8msARe1SlgbA+WI+AypBZG+b5oxXw+adYcj2Crxec5jkw2Fjbowqg0by65+sXrrB
xaftknHomy8p4KWDyQZ8UAklusCjNka+yt4Tgvz8tHJV5EGbVIhO7VtuHjFTqmVL3VY6q4mHuqWI
16TU//6XywjCYiTHrN9/O8iCaD2PrJxupADPHoZ6/mSa+r2Bxc8tBrypNGbwUOM64uO8voFsaLlI
ffYH9Psgu0dLPTXtYEbWUAa3LTG1f32o/3PA/4uH5H82wP9XlX7vXyM9+P1/+d8t6w9UCby+8Dlo
+DOX+W//uyH+YEnexjT0zhjL/rmn/jsEchPkbP91cBux4f7bAC/+2DQ17Bp4TMSGsPsdBzy1wuuX
zMaSz7SXFhMTo02U/Ga3gxGa9LDPztvZ6NLyoTcH172cTO2V8DD0Ys94GoRMrL7mjJU0XUHsN4Qv
sA98XAMCezgbo3NF9or5XC9z6oyw5JGtDLtgGpy0fmrTUZMrHLrE0naRWfD/9S8EulnmbcBEgPq0
VkuO6tDTYTc1z1lP0m1J0QrQAzZc5mXuxwD8KjnKxDTpe2eAlATBQhH7rdfZm/ZiRbYdkRbQET1r
JwB9rGrKDktrrvekjJXOjoNJeuWXoyQr14WkGLVQAQFQE/ryLaUs745tgYXmjCwOVCKWn9ONmly7
baN1KDxjZ+nVyE+E/qFg6UJrGi+XxjAqI3Zdzt3FsztqwqaJwelX/xTYyi8e3dbuzGFPYvls3Rty
0eI4lK6TXnaqnh+qUIbDyYVAGN50UMHMfUbXkUAWCzn3YR6V35xqISGk5dNYHlAd8bMQSuApTrcS
0EjHqaHeqZYFLALxIU9a0sNA0lkTsytbqEBHa3FFupOB00xH1xl8PzY0OOH6IIT21XQY+3LorWig
bB/VHh+Mma7nwECmZPMCS9c8r7xcn0Hs8kgds63+S1niw8QQEgz1Hg53pqDvjQQPZQRLVX66VDuC
zqx+OE/penCWJVaj0feLBPBxU/f82iFJDaw6QVhqTq3eajU8XFPT1VcA5gm1HyVNxUNthAuzacUc
DCCyBSTqVCcT0XGAqScR1zak32g26ECcaovjTmz7ZlceSl8H6z5s8a/Q2iR1d7cuQzefp6s/XHWe
GIyjqbRbElAw1fq09WDErVWH67Kvqsqadkk6dV08TIiZ4rmrPStGv9x89P3Fv029tniWZTgKTEDC
/uivprbjogzkzWpUAnxU2o4XRtL3l0uGX5FRXuIEBIK7sAWVJ321W2E6bTllZfM4iilzz8xMpj+C
zC+a42IF5MkTvOKaF0QYlUNcFVoTI5QNlX/aivxqlyV1CK249Y1r32hpBs7FnFuxAdC6OfdklT3p
glbnngZjb+4hUwoV9y7RHEwZ5iE5mLUevmLfT614pVFWbqlNxg1j+bEhrjllGkJeYkguFUkINgQ6
6X+2wprhdoeAy6SpOjewJg1nKWNBITcxJ/H4zoI0V+DL6gwSYlvghIrmLDB6Unos/2Xgmk+Tro0f
pUA6H+HMpFZAkVDNIJ3nuQJzThsv6gdhpIcubYq7sK2V2oGVbJ2LlgiYZyr8wCKqaCX32gSZle5J
TAhf0CAF3a5sMqc7GATXbPV62x896up2T0OxevTaMqC91IDVi3lb1w8N6SgvhQBzSqdqc8xCweT+
pvPezFaXzJ587cx92bgWTIFldcE6+6RdquOqQiC9ZihH8ZKJqQ7PjQEfNHERZmvxD5d3bd7PfTX4
D2qCcHOdyHmobjlce+PERDmhRRyGExi1PR0ZlbzM0zzpJCZWyFBllDtpln0DPacFL9barTDdZIMh
KvSNcPWuBX0ljUij6k2HJmtql58GAviaU2jYHZVbOQ79vTZo++6zhFbsh2BVbfk5I6gSU6zUcuzu
y8wJqh3kPtLNSfuYujo94/1k9Wa9EAS+75HrtzWBV9ayzOc1F6naXUAzR2VxMLB+75moGsG5JAVd
PkId9N0j7fUsvMqtZkQfa49euUR5JtvlqZ7pq9yKhGzUyBrDcsYAnAhXnmkbKPinILdH+7QtvXWy
V8LIixTfWSDSb8TUrSY933UBRbjAzfbpG9raORCxI5t9TshtEBey6MudA8bIj0zUfQBOmka8AC+3
n6cZHfT9NHnr1ghQ7i15ZWq+AalvvWSrUYrdCvko36tpO6E7pWVnT1ZtmcOBkwLN9dmeqzXKDFNl
u0x5M9lSktyXIxl7yn0ICS0RexfiGh0Vd07vfVtZD5UJFQvj2DKIWCuyiCKuEBRxQMe3j0rboYOc
jUFyUSV6ziF2GnW6c7GHsp1Ie4bu1niS0HQwDJTcblfeStfO6qPTr/PHqfWy/kCt2OVnJWGKkKRm
mrCREl2ekDWRwW13bdofZdz3Abw54uA75yyp2pBw3qw35RSNibSek75qxIkmuWcc0463h+DLquuP
xBKaQPfHMtkSe7G+RxzDmWzMsk5aqm0jtCPslsD3sqyt7nBoFd7Oc/P+YLozMPe5YuugWdan6anJ
3K47C8rWekAJYrl4QA3Hv7QGV7kRJDrhHB2nWn/UQnVwWZPe+sxznA+RGHI7JSUhzdJrNVk0vPKg
TphYMl+6nK1q+WhUui0PFfexvFomHOG0VwCPjqAbMmvYZ/RK+8g0wQGer3W/BWx2bXMENNov25w1
k7Gm+Sbce/wHHjNgkk37a7zOrgnrC8p8BFxxui9g7o8s/y5ASbFFW+ZGNTs7WAjDsm+UpGQv+jS4
qYpJMMGpQ688dDqdHpZ6SJ2d2+TNPUHI/mfsPD29Tw9uZUz6iC4JL2r4jgItrWSfbtSRrbrxs31J
DXhHVkQ5RpVd04RzRK+/rHbSiI0n6dxaWirnnDgJ0e4tqip/P5G0OXygrtL9dchwZuh39jpZ7nkX
djp/qUCkDuV+FFYikqgo/Hr+SAwPqNUS+tjXtSXdng7qkD6MFnETH9JgzZurcZKd+trqYP7hQoIF
UZHZfkWuaWlkO8z83hQpt2Myb1LIhHHh0S/P+9GTx6HuR5/pl9MA88fQVN0m7lIap5I2Q3DAck3l
B2bXb2ncORvnrIJsGvlD0x1or3bDLsnBW/MO92UMm0NvCV5LDo6jrRhvkROnurgVfvpi1cRP7Zqy
73tEvq0RnI2hWz5Le13Ga4ARgbyz62Xs743MGAiPctr+B93ntdu7jZ0kEZ3TxTwvZ5FXB1nbTUD2
QD/7ewj1/hIv4VAV57mg0fqSNzqso9FZrPZmLZzS3kNP770nQjKH6gaWRKHuIaRkRANEc93jmTX2
BnMJ0WXHTPSyJefEB2q5DLy7hqNyi7fQzIrcg4K5ps5wkcAD/ZEanglZpTCD7EjjsajYm3ubqWLX
jleyN5HPdRVB06QSBhgDLKGXHlBky2+ZK7bE88zpbYcKvcirUz/47iU7bLbGVD5Mnwyan58AYJa3
VFccl4PUUVaUpIkwzxyeLHwVwwKzaUJV/UwfQBC86LV2EpemL6nBQ6rneFBSvDCKcEaYdqNLWmra
IgJZF2TBERvcfBlMU39N8IqbRkliTS9ULbCh8yyryC5b3O5zQBrBQwDz2IwTMK23ZTXbetf6+AYj
3wJ8uwP5uz6zIna0rkNmNnTEyIxL0D5SWjnc14OTZ8FTPlemYmFy3YLaasZhoEjY++EQ3CiPcqqH
GsKm2z9q7ZRjjBZcIxeu6tI+kNaT/8hCKoWD6hx2JTpWQpxgSst0t8Je/4JqZAbLDR8aamDaLPdt
vbnVK3q734LKZihvprMp48CXPaiONu2YZwQ5+3vaV20dZ5m/ntJ6Snum7u6Esdk0rJw9pOyfltZu
mph5KyRao2+aKlZZ576MOPC+F0lSTRHDb9XviwqX3tE1JqWiqvUnHKkcNLK/ej7/d07/F5LWfzqp
37dqzP7jXn17eZU38eef+uu87nh/kMzAkR3CpQfvYyP1zN+H8T//ZTt/cEDmPwDy6dgAqv83r87+
A1inQ2YETV00ipsG7P/zN/lDNF9oKG9myO20/lvAup86YnQK/hKlgEaiXfemI5ZmItNBXz2jUDIf
2MOcfcPQ8Lwl3mFnU+fALJ6I/vzbLbr5q+H2H42qb1r4lcN//guLy+seAd2LzX+FQZVeBBJy/00f
yQtBuy/V9Nj2LbFxqhSpPmLRTp6gFctwV5jTzEwAce9tyHEXZjuJXw+2LMYvjr8uRyytjneGFool
yvDzwjpKNWJ91n4RpBEZW/rbxHJ/Dml9MA9O4fJXFFYH631Qo04PUimbPUZQR6Stmp4S1nwzNhbK
3csSCAV6W1Eu1ynv7Bjbhe8NRyNQcxBtsU9fG77t8pLcBXz0OXCfNoZXapkqbg0pPSId6StWP8bc
HJLnQCVOCbIcBKmACcDdxiXYlavu231DQFh+tvIVD9WZ0L3hP2Uh1MrIShkcdlGvs94rdlLYKvyK
by2Zd+RcyebWRif8ZWbO+dxmuWyOOpO9d7edby7dWczpI7+kfUjA5JQbh77LHdhqyqKYca3Cu28t
pR8NAcUgnpdhZVnOJkceQjQSLCadmgLTgHXKqeBYZ72+k1WfiENrDmKPZtocdhnn9FOH0omWTLgm
aZTO2suPShvSOuZtbVzmhS6pJ6myJWdAL7V3JsfM63aGTXawVlLMTprooDAmqFE5lHHInfd1sMU0
Rp5dKhP9vXLnW3LNx+whC+ovdr+hoxmiMZTPQ/QiQLb8z7JsMWkXRcrGkXqqJeDUo4EbZ6Gq1c5a
RzGQyKlJ4kbev7QosKwO/b2sy6fM9afnMUCIEqnFWsSO2MKSxNnRcuXeNFSfRYvtoHUeOQRLQPFr
Y34wx8o8oK6RH/N+8p+TTCxGNPnct2PbtKMTGUDkOcQlVYbvLxzq7qT5O4DuuOmH1aUJYWdB8V2R
xfS9VqQZRGGVJeRODh6uOQQq7i7dLJBB2jS7LuNdjNFY2SfZAqWLoVdRPia2m6rY62u2BVIo54te
lyOgIhdDHOonX1uIEJP8G6dzGgqdk/RPirLQiRyiDb+lA8AwQgRyeU74a/fRlXa3xagFdMVhZ9EO
MjlFB2czibfHGmsSm97iJMcgwbwTrwSXdBHdITPdVyVynp2rUu8uLOTwjV5Cfjenic0mhp7ripCI
9tE1J2LoVmOYL2gr8DYJcrXuWs+aaUiUICSDvEvr4zTK8kD5PMxxK3VwtPox5cK1Xi/CulwTatGG
LY1otVnHIsCHFROjHuZM2B2kzwkmRTQcjDVAtSx9C7G2nJlZo+AfmigjAgsNkrkR2GWr+gfR5/K2
KNN2ohbv18tO19Oz9gbvM6b/9ZMTAqaNyKJVNzRM83sC45orIofXdLf0c/hjWglGiLi7AUDDFPE4
NPCue3ITYHzUUH5wRXQ8iUWL5iX2pzG8cyt/eSzVWr241CLlnhgKK2HDN/I0ElOFGmExq+WmdWt7
iUVoDONeGpqRCOHCzPOFHlyqJlK9rZ1pZksd0zHM7H1SMEk/oH+ABLfzSR0XcZV4henuO9PO5Q90
2igavDTov+fOApGcqny8DP0FwKIjYIjuHA/dRCyLhhPdXKaoc3rF4x7bq+hpwdhDvVniOYIc1mUB
+wDrq/fUoSTPwrxEC+F532rmO975wNloyHeenJ1+h3syYRQOKXcuS3DvoeRRJTnIzdODQKIwx8Lr
0AseJjUYj3zJOcV8Pwk3Lsko9vdyqAKQ/tB1p91ceFYZnIJ2aYbxYMiA+3IAOyD8L+SPr9nR9+s8
KA8kmJRzGfU0bVmK7NQzvN1K0tZQXLY9Z5Hd0M/jGttAmYdTBpccmr9yegXhky5JY/NXO85oX5Wu
gKNPloe/hEdZ18KCYE7yB/Bzx84S2jctAa5zGJTLKTFG3ZIBmrW4HbctyorpDcOLwgyuWn+/ijpk
jcs6WsH9RTASEXaJAghtK13rgc4OBxumqzEpE5a5rapNcJT+JpuKF85tBANMZWY/c96u9R7MH8Ai
GMx98gm5xfBj8brkcd4GAZEyJvM78cbSPmsoKTukiSasqwXz9pG0TJe9DtnSE6td8mMd5uxiLMz6
B7gqccbZdMtlMwy3Qf0gMKEULdqASMtEXYqlRKPGrEfb+3Ru2js/77JPMk1x2pvZ+KLq0UeFFJTd
F5c8qDomlJ4PPHUpeiFmaqjG0mIu5M5v2ccjY/LMOep6aX5k8eizeLGn9ooVy0COUwqTFRdF11kf
WMW8ZxPaEKBTl1iY9hznQ2Nl9Jkqjf6Vk3wTvHQ6QTBHuU3PptbkyByg6K9fh4S9P6I9oHi9y9r8
5oisf1CN6Rexw0ZH7GhVBnepbitSkBZ7rGLbkfzwhE6ZX3vHbdcolFV6DybK/qJXnulo8Wc+qFqk
Nse4M0jAO2pfNNmBJmnmUZ0T9AcUutC33izEIwFLyObMrqq9ncybKdhTLCz9UbecVeN+6GqOvwW+
r31FrsTz7AQsWW2xZORnDC7nugqdYELHNAs+GiTiTIcQxp/ch0ZpjbswH6H6T21QVYdU0EVG5Yl0
zAlT+5vmtQYiu6rsJfV5f+jLNZsKHXi/RoSjFKm+IUnYkSRZuTq4bRFcubpsyp1pr4jCbEFbkFGJ
g6aLJRjVGZRt80OY6TBB055Tg7Agb8HHYS79y3rq6cpTmCks5gbLFyXO6lOvGdu1ieCT/lkBm+tT
OWO1jz3slXgse+HbSINdi0O0rtvuJOhTEQ4clqzofr9UIxFVdiYjZgBwxwmc7ZbjmrMwMYKh/sHF
FvQ7l4ZEdTbM7eTuEbQE6risnlpJqknzQ1A3gX+em3l38lzPmOglJqEZ5YnyWZdQJkUc0qecwOck
uWj4zaQIjYwaoEYlkxP78N65xTjnvVOKx3+IYWcUn+ZZ5iy+dl5PqHKs4ZsajcACD7wijdJztixx
3VQjSjTwFzeFNYlbpJzGyVpNC0uX9lg/0i0OxGQEcjU4WfM5rLP5Ekcza3dRlesVj6b+DAAhsw8u
siWNHKYyzsU0Bdem9s0x8pY0/y7HVd/MBPmMBy1L4xOf3CeGicTjBwOFl4qGJfDG2BqylJH2ItyX
NmgbtqjQ+Y6FSPJ20pApYmjnNatdVqOSbgrjsyhE/3XpCxR+eIBDlOD04J401cJNkszZ5Tws5Se+
LXUmCWdF9ic6iwGSackfDflNxc42cvvh/7F3Zr2xG2ma/iuDvqfB4E6gu4FJkrlJKaWko/WGkI4k
7sEluP/6ftJ2V9k1XT3jywG66urY1nIymRHf9664bYUZ0LYInI5EuZvoTHbXXdyqwQ4HW0MIN9Ze
/jrBE1UAhPDGu3HykpjPvzauYNh1TU2KPpLTjy0Ock7XevehzOs+2dUpS37AiJ/whBZz+ewxquCg
LzhiNmmSO8yDjPqcYJnGJynTTSIqORtzsPFlHIwN6fwJuc9gTcDk9excT0Oy3tsl3d8BqkX6qUyM
G2rr11lxziB5vm0j0Y7ryMBI0pxwXyQP/Blgx7rz+947jLSTADfm2J5Y2RMH5JMwenVofZeMUSgY
09ss8Hh6YJlxekPwvP8FLGm+VZw1Y6BSDV+PLi0OBZsRHNOWtlhy6xe0bx7Y2aiuh7Xg0UFTLrf0
beTFxs9WD7FcweGw6UepZxEcS9UimliYQtueAvLIq5zuXmRlRWkJ3ex+NPX25T+nWysLfAa6fjeI
YTjLVquwPyfsNkHm192tcopcBY2TEWm4Uru3caUtb91J+C9V04/WpZbdxOC1yPZQ91NubfNEOfW2
RcvxRZZ2UgVelgzVdR4XKg2BexijC6/Mp5DPX+qgDIxNmnsYE+dNmlfrLdZc3AKXUsyRSaBN9I3K
R2VfZ06XUntDu/gBrLE9l5gIOkJNkz7eqEvMW1AYxSR5x2z/U8Rl9lLxIXiczZY+MpabGTrZpXYp
aLS4+khIqnjNRsXL7Yna/PBWY6HUzDJ6Ij7XWX+Tqc/c2pDWu+EEsB7hKOM4iLW4Po8rv1BQ1DW/
T5Fn+QfKJ34JY4z9e1EXscZv3Hg/aCh13RDehoJqNdoNs9Ck8Vg0OvpWJTC7h8pYif1wbdk5CMxp
Xw/KRmfvoV1hvUaS2VeRbw5TFVFhMVAHoynfCTJjMPeo7fuUs7UdQQjNdCAanaHjsZ5aRwUUVHNM
ZbLmNkwt2tmOHPa8vj6C3irkMvarSK8S7WWovOUuj5lCIj5RxRhBI6BLiafGxbBBkAJrFv1lyzYv
VZkFsjJp5sqn9IL22Ua9MwHdJ0Kf0O8R7pN13mbVxxUFuJbOL4pVRP4PuERj6eHz3/7lksf0z1Ug
m7pX07t8/2MPwuUrfsOVDP8Xsl1IJyEjggyuXzGW33Al4aMQuSQhIiajb+XXzOvfZSAaZaWgTWh4
XISCOPIu7q3fgSXNcH65pAfoPl/0G1T1V4QgwrT+DC5x43AzuojBbFyglyiLi1LkD3ozPDD4M/uK
vJZuncewQ8ddoHNG372xSjFxHjpFAoYQ26Z3qy167WC+t5U3nCfQZ7aJVlvoIhJJTuUHL4J+yqoL
ueknrJkEcSCDjNLKKIdrsIrCP+o4Szy2pVH1j+5MKM/BXLvkOQP6UHtwoz4++VNSvuvTCscvxxQL
BZCz936JCM1xQA3neOaupNQcDiVW9Bi5tb1l9iOVvkiLV2vkIKRHrvpAzpsF65x5oeeW+Y2W+NlL
PDOquqLXoVV981mTdvmWKSrKLAQR566kwAvDeR9ZnHu8AktXklObp2cP10oGVeDrOBPoXQp416hz
ZGLUUHBq1g8G+/a2qzjCwktD3t0wJ95V5Wf2bnXW+ebS/cB8gnR5kw/KjQRwzo2YyEsLYAudT71V
r74BSe/qst/EUyfOqI3deuNOsHG1tcpoiXPkINbQzjtiEZlRe8buo24PYNGNU3u3yo2zDyF1BiS3
/GE3MiXxbU5+4GqBTyH4JdmbzuRFbIneYzbqfF1XqTyyvfi785rXqkN2ToX8BNSeD0eF7x7waUY6
n/r2QXNEuauSpnh0zIntrg5TUiwUx3oitjWymDB1JN2hQP1XSG6gMUktDldTqceib8VtGotTVheP
mXm53xav80PqhJKnFYfCVZX0uCHreKw+uzHNQq0r170wK/IRESimJ2fSZmYYB7+5m5PAilnFoh9I
OM2tUuN8VGRQb2Z2WvQAxJcehrjTNr5laA++M6aBry6cpJUXUSOdeuen6bptU+gleCH7GJco+XNv
XLYXwqccM5+fp26cBA36YEIREgi6S9xGHJS5uEhXzJPsVi10Cn+59lvnxm6leaXDwW/yctEAijpj
15dGcoqNqfkhc7e6iakL/FyRNGIRUUN1KPtsJL1lgV630vbJkaV+T5dnE7S+l/5UgFLcdma+k5IQ
m17q+U2LvydYNOOq42U7Z6anDqrCikFcbXuUS5FtiRq/pjap2YNB0BboDQxYydRQlGeQwtQWRsOb
ULktmAEYYm4vrFYdN0HqpwrTmSfuW20ydiB1iOOz5dHI/GSDr52aghxDZFh68jggkLlatbQJpSHe
JtPKD31lJvdx7k8wWqj1AYccnOtlM996ck4x0Zg5s+FoB6Wv79ZVr257LAzbsc3NEwVt/q1K5Hoj
EaJxVdnqas106hnhWK1P6h9pXQJxOigIzqsWMmgrXPUiOpFEdVsws7mLvJBffYD05SlBIzxfJQlx
Gqz/ee9tiaETx0TXTGCodmkOS2L9kHELIOmnnUsPbDK/9CtqT8w0EVgbbzlOgfLNmw0qmXK+rO9k
x7ODq69eEa5tZlGEsX5RZ6Dcyop0CrEdJNQ3SeXB8nT5Ie4cCuHipHyeHBjcdhIWbgmtYNQvzCOd
cZHudp8Ejn2A1rjndhlS1E92FiCjt5ONQq35NFc5GLqbtnp8MQ75GNB4a/faJAG8mam1afhQosB3
iP83mduwS+Yrd5KxCBNf3vjDNLAYJLbY9+NcvxekwATkpWPCyC3nRKNnqYc58TAQZVkr7lF6IItB
NeZ01MWNrrhGMcTpY5gKE2VS8UbezcTReuDeZbLBmAofO0LP1cNpHtO9qvVmb3TNAdr4lvzkchPz
+O2NZEGRhtusyJanJhmPLRojh59xrWdj5Mfuh2U1Rxqyto3LgNrrYKHWsseIcpMYLNfEST/0Zk/m
LeV6ddmGrOsXm8pOUVlaTTF/rvfsnxvPXX5a2YOOlkHz7Fd2G9ZpKlC7cVePxskzuq3M1wDhSWRW
2aWP76rBmETb/NVYmVfxXO9qaufjtduhaztgutulSt54HasI1Q3NCPKdmFtUEreLiSKAAkKMgxwf
oxEQlr4RPe5KFDdNoCt11Gy73QiTUkc6HO/NfOZwMPYFFxE6C+ota9Kxl3OPmmPudesHB5wvcJSO
aI6dFKXBZGSIb2Qx24E7OMudWV3w06ExsVCmdy2KrGj05G1ropVKCEmqii0r/q7TcvoeK93Y23pp
3ZSlnX5qBpqOI7CbuBOs+odUK1Qovdh5RA/V+VEhikdK5NJ9CfS2yV1TyM3qgAGT0L1uuymrtljc
tAhXKUKTxLUju/e/DcR7OwRR9O1KcS2t5CeQmNo4lxLWkda0gBLi4eDP00eMdv0UAxqjkOnMQ9Gm
8a0z1wDnrtlhL66PECCS7RYxomE79haH85FjkSmXJKpN1qgp1LsmFHW6Txr/tnbpuR0w/YaF5tVh
ayZNVMduG7Ga8knux086HE4imw8uprOPVZphV/u3lbka+5geVj5M9YOtxw+2RtsbwwvyIQg0qPx2
Y5dOgeDNDDhDt2nZkvuq3YhZX0+l6y6s/tPdyL2IrcekK5TDpJyT53wck3Ae3eOwoICM1Z2emNft
ZHBIjuXeG8x4A0xbPU8V+C9TxLTvKU06tXJx3ycsQkdUG3IX97HCiOvPGU6uEq6bGtfXFLq7cTjE
aR5KhsgFvN9UiGm+laAl1amqKrLbDJYEreTr5K4nbhLq+AYPK2GMDOgLGcLRocj2wDpJZg39RYG0
KZ/Dbf8Wj4YXJfogIoJV0eUNbil3U+q9ijmhONqNH6YSBVCec/rRYkO++jKODaUVFONNVl2dkUBh
ux36bW5yMZGu+Rz71UTLSXlbICMCe9De+lVxBpqwTJ15jRUvP5aqO4yT9iqybOvp7UB+vNqmc1sG
uTLv7LUybqqcBOghw/BvCBqo85WTwtC+VTNZp2Sd7le9uB/sy+7YCJ7f5qovna021CGwZvENsm5S
aqw5YWz2BV6NdZePfr0vQGfClDGVAt0FSWLXo2Jt9eWRTlw4p5JBrKGDc9ML89UT1beNIJNlOff2
S9NcOW7jB1PVPjtIOYJkpDiny12UMXHVbRFNmFk4WnrL3yntmlODqfO4lrMI3XX6YRiMUGiN3mNP
zJin1XookFqjlKbobxT3qfJu85x62DZuxXLdpa46K9fttkWf0su39GXYxpqzK7yi/kxYTMtAQDA8
Cr33p8ABu3i3FYEAo3ehObKkUiYL6XKRUfZ3VPOyKmZWC3U6609GzLYN42CG+Wqsh0Ub+fMwYd3d
i8LHoq4lVrGPFernfqjdJqKqCB952Y4IaEqnXYK2qtJks6StU1OhWpt3Upnlm6Ul/EAYids4L7pT
b1vEA+A9vEmceT33VLyb+0q26xQ0pSNPajHaN5wPKZ3JiTgUrj5wG83joU0vPIsRkz6OOfOa1hda
SY2VZ9vVCnOHOLrdMni7x9nNX0iUYck2xCp2arTEFRG31guOZAaesnQ2GY7v7ZxVKkJIeV5Tgf9p
nj9mWNZ9AVojz6hQ9SZEZ+eNT3iutXzX9LHLoa0503HtOjXvdNK0b7plWK4GITTb2Yh50Ueix2rp
ql0+16v4nO1V7TU/S+eT6AnCDavau4+trJr2flYuFfzb3D2mns4HBtmteMd5mV4iwLFSIm+zr1nq
NYhra+ynXeUmSfdpaoXjwPZovPkLWsUykotFN5c+VJlzqutayivO6k7bcYxnWqhlEh0Zrlj2C5BE
4PJ17HWajvVFj/td51i5vjVchX64zpzWf5Zz66n7Eun6FKRzN2v3s8q7Zm8JlFVqM0sjG/iwOxCD
c6LQf64DmMsLpk9h7RsHVz0dm7ELVJhK9TbPDSSuW1UZTR4j+qiDy7VjnCmF7DlcUWTLgWWK/WzT
rk4+RCtdMg0f2ITK9riw7Q/CZasfraF14wHlNYq8dqxi44ZFk2vapZR6upYLIqKN7y4FcQm66sZ3
ws4lMpkY+ycF3X7V4OBF43ZYO7R0+zErseovYzYfi7FohqspZtw2u4q/l4lweO1o39wAU2G7BcBB
pVxnX4sck4PZi+KjTKUfpqsx3kEh2Qdvkc45rTw9qAmM2vL+aDQWo/yMR7R+G43Ar0uRZXqejbH8
kSWY+d0UO4E4eLa2hkW6OptcU3pYuNqjLLXbiyLOKIRziE0FGVW4oZmr+pZrg/Y+yTYLr/+Sl14T
OUPbRuijOab8Yesq0d4PWdbXgVX7N8U04raovfdYKW8P/PkkQdYAoEDfB6sWZyNu04dYdx5oPZzh
3qpHiIc6quI+wId+9CviAXOksn1mhRjgBaJ+7UoUqBhzkhuUIYLcQpEvVPk0OQ3ofjYXpOa0ItBr
626pzdcOZTRbQgwraugbral3RtF/9ZBrc708TZN/My35czwsFkkxw9yDH+RPvNWvfZueUyohQvr8
3sv6XPfFwZb9z1yv95WzXK9rhU05V69Ozhsw+0HVr6GVuijXJrEhHeyQtw3HUKo9GVK/b9GRpKO4
BRMX+KvlMfanL+TbDhFifn1jaOrBKjFKlHp1Tqzpvljbk2iNGfE/gOXajCeCJq5i1zj3s5ag8u6/
fQNgpC2OBVzptWkisYPJuCrqGV0gHHrSjndrXb4svvfGdj7tzSI+OK25XORiyBTKAHZld7kEZbav
2u88rjaOE59Lj6vMNCMsGFsO3zGYdOet7NerFOc0XhNcCauytlqc7yi9C5PS++gXXg97OXiG+brQ
NS/HKXtdUjUDCmaHZY1fSy//adXSuBK6fAP/OCwdbDKHZFgtyRqh8n6aE0OPBmvcDbr7rsVpScwL
jF7nZDSZ67goaXTfd9yCTdLfwNmNkADG+t5bPI6ZzPm9x4owgME6DLNxaQF0gsGhD6ZW/MoG38lQ
8hWLbb1ZWFyhBMvPLtO2dZ/qWDo0LzBEfkUq5bXnamHeiBytImQw3bVjgtHofnLzR1nYdwDLu9a2
u7tsJIXJ9XiViUxz/eyAcXfv0Ta/8s+LxnLRopcPjab2PWrixpW7JDceyGe4gcq+yYv5ic7w+BH6
IiqzOCT+8Mb0i0dTH0NU/cd01A+Ir3fZ2u1dTDxd1yKWVzSNuyVkqpI73Ziuxj7ed/Fy9AZEK6p4
RPgcOF4ZCSs5SF8+GF6jgGxKmhOzUIxWdo1m7Nijs9Ez62Aq7TGuBxk0Q/Y1W8qKyKw1dzpJ6PEi
o8Tw780lhu/GgbjhnocYThEHCJo8+eAH5dKdPYKOb9Fo3IKjHIBsXnKVfcYMhitXdOgh4b7JTGu4
1ifcW9zixG0s5pVPbPGeBjRCBTgx8lGKME+XKcw7zT9Pk2yo6yLHotEVdFtbo568EEJkuqOXndHZ
x311V6aJAVzQXGUd129Ht+Om0Mtb6IoHXBWRR25w7qiTl8UI0+ztOvn+/UA/yE5qkJNIUIJZtOAc
/q6CsXNBeY5rYx0F3b82xeQWfN4egEcn99iIDMt+6KmWX6wm4G5LwlZrr1ZalbfFAp4E7HEXmwNN
PJzrMwjlHnsWm6EWZflIhEcld63ubo2J8Im+tj9WK31Rmn90iyYCb+KDkkH+W4W8MXMz6HT/cOEw
2IeIcXDco1uSjlD5DDXNIff8iOycvTXr2knrbmhbuq6mlqCdhZ2uR0ZOTnRY+D5hKvGnRBqho0Yx
m9ljmujDPF7Gpy5pQr9Nnqm35olVO8WVXbMzurZ15rzeyJawSKRjqJsqZFWmdkKffh/H/raUTrT0
9+iaD13rPUL6huNa3Ru84JbfHQaDbU0yowtGUqPYOu6AIGjVwQprDJ9jbFNoP67TlhW8ZoZo3710
jWD7f3QTq3hW5s5WJNqAl5fIQaW3+7E2ILu0/SrWb3Q3QTkUGXp3p+QzHV9+QE1kBC3UmTueEsGv
rlDxw/vepyh8IdVoWZY2mKDet7D+7efYyuNUTG9Fnp7KKd72dMg45fpMatGr8IvAjhuGlcYBmEHZ
MmjT2buIGu3+CrbqNDFzuEOFDMh6mlcYjUJkz3lV3I4Cc9mgrmRr3VAH5Z7sirPDJqxk0xWYwyC1
0ArYr0tn3RZ2dyMXY94IUnI58aGru14cGCSe8L1sMfDM1EG/gqcdZqfaxfRQbwpYwAMU6jV+KD1o
0V/Bl7MSzoPxCN1JHlJSscz1YuMU8wn+HjZXZhBlFSpqi+y/mVhV2NeNyPQqIL/42NtSbIWRmLu8
rd4JoSKDbqRHcyZX9iDSHGhVWK9wyMBzTTJtSwuIG18EDY5j0x0bFJiRTCUijCL7QBU5XmR17m5y
aORcrNdCaXog0i5yyMPCIybRdCv/rsrLRxkP/vTis0YxymbW4tMzipgA9TjfNaupH5wJOuLN3Hvw
TaX+UKm0IvdD85p5GbTAzQgPCoYxlcV29SqjCY2GjrYtRFl8r5DUmVva1LP6ysqJqtyVcW49rhWm
U94PLKKRNTniBwJuskEziwzUKItt93sV7sjVyQmL5I8n47N242ncFkVvfyNTde/rdZzuST5BkoRq
G5XczPTkbpTXcEYkpQVfuTbaqiIHYROajEQUQYPHkARBEBFuumoqbjKngVvwR+ORydm3AurfFAKh
JV1eZjTpLI5JrJXIDwbKy3M8YGSEWF72aMwxxK6KFYJI1BuuEySzXOM9iSa8jf6cQ+FuGsvu2p0k
GEQdcr92xIa33ZzRx6oBQF962m5e6uqNiOr+bvK69VbMRJ4FUjDz/qbR/R9F979gmaZBQEeBjFOZ
MGb90jf6z1m4//2xfGV/pOD+y6//T07ub9pu95dLtzLd0joObd3WCf37nYMT+i/C4X+In9GDk9eI
+Pl3Cg5KzzJpqSVzHiyIVgXjLzFw/4db37KEoPoF4Tnpspb7DzEZgC3xpDX92yLnxokwEDhtF6gu
0dnl5wLykCnf4UpKFUaWzly6IyH+FpwvIFXn3Sukg1g+zG4sm+6tVoi1QRGzouPaL1194RLVU8v9
+eur+5cevNvmSz5QAf/Vn96bf7186c+a4x7reP/vf/6j+u3PyVcdvvfvf/pDRPBdv9wNX91y/6WQ
kvz7v/KNfv8v/1//5f/6+vW7/Fiar3/7l5+MUv3lu2He+bPc/9KI/s8foZv3Kvv4s53fuHzF7w+N
/ctFg0+a6KVcS1AE8Z8PEVZ/UHGcIlQhUt8JuvS3h0gTkLUOYUiwux4ZmdYl5PT3p0gzLo5+Ui48
Mqw8nHWW/Vceo4sW/++hGR45GZf/k/VCfiX9of8Yc9oY/NKo5BKkrJ24U3P/pshTi1As/d/yfB3j
8kT+6Wf9mn8iDNN0MAhYRBH8iTFWbScIX7/MPCW6Ag30aDvp/Ghsc7MW9DIm5MUmUQ4of3BuqHpM
o8aZpweMffK96U15U1PIwCZIrDFteMV+tCCbcxxceN2NL19zQBia+TkjF/XITaGdswEZrEWs+bko
YwspXeI91F59k8IegenYfqTs8WvpCEyBHzF/IioSgRcnL7G/lvnGQUy0gS9kbOszfD4bGpcy57K4
j7eq6s+j0fZfsRmjhscY9OHZqdplPrxHpoAFrBnUclzMIK7bsQ5WYNigGzoLX+wgPxcEPGiydTNA
ZteYIdxq+4B1ecETQLx1GtEj5YKMV33ytSZ4CkJzRvqWkv8TMiHAeGwy+DOt6x8wwCMdBOb99T72
SelJuZ7r325rc7At7m7d1wxuciidxZ2OuMe16WUxyg5ifEJYhvbeNe3bzjf981iI4ScItYsHd6gs
pjpdmu9qbgkAAffFiO4RfMDp0gOH1qrXXv0Yy/uK+/NzcOrsXgystaTRZQjeEeSO2DOmxQbTbR3/
QEuzjRAgRRy6EVPtJ0cbpzGOJ+lrsBqAthuaXufjoHVOAg/jxHvywdSjqifBGM3G6RytVbWoZVs9
X0gzuMR7LjjtAbDwjDwbNTlfGK6L5XLxE/XIsl25/rFuMGWiafMZETq0knaUVIUFu8cPhpPq7LZl
9zftetu0SXp0B8YFXCM5ARHF2sknm7h0RqHW6X/kuj35G8tfCEfJ9MH59lBmLuFajiU/rZ/Iu6B4
gqC42KogusWKVWVj6YoNyVz0NAlwmpvP7KopSneaKbD8V1L7GoHyK7C40vj00P2tOx927bk3XTCF
wqDCFKSJ4SYYqebBAZZ2OFenjC7CyrXiYWOOmY3uXrs8ubVp1D9znJW34GPsC7ny5nbrTm6F82TC
I8J/3beEhTuobonGKepIk6Bl4VSUA+bQzmrH7dj5S5/cqR4uv3/jUFoa9VUQBZiGep9Or4xnBhKm
SpuPjYG8MTKd1IckVo5BibNWogCV2iDTY2sj29+7fV+9O+icX5aO1I6wJCSs3y5i5MWp6DlgKyxU
4m+8uECeifNnjsMudpM7+jy8nzwT7MSNinVe3HLEdqO7ucdYjBr/o0sRdEW9URjlNrdkl0Xo5jlN
eHxoh1117cHIXazck+VZt6uwWMYy0GcvsPJ5NXZ+zTPDipZMd9WYobXMMnTnREV2OqZyy+yf8noY
HlnEDBykNUPnhhMMWaBCkYdYdLIziu4nDCr1rKsv6QgYPAq6B1xA/rDs+4odHKTPstsIBMHIz/o4
T5+uqTpKYusRBDatZczoqmnaORFt9qLPMMwvKMjMz5kYj5+i7Mv7Lk7Zw+rJWvGKayO6u0ZH3rUp
xiqxtq0NiDkDeqblSmJq1C6OOhMsAH6oiAJtI2Hjc9nXQ4JwkKYHOCJB9jrYILkShVklyAwrDVoV
jV4zhwOW/SJic0cug9ukHm5161IwQTggerZRXkZez8Ttv+0wxdaRMYHBB2gZXOPo1wirDy3RiCu1
F5kp9j6xfW0o8tx4GUqgKBZQf6QxlUaJQGvl5YOE2Cm5RgxMAoWLJgCFvdRhcFdDb7UfhtklP8Er
JrTFnoeU2pn98arIqj6OalroXjzCZUu4CJwGzP5rTKiHoSVQTlWlvGemHYwVOka9a4xEFxEdv2zH
hxebGiJY8nph6Bdqq327St5qhqv+y+uErL7JmFnnjzo28ioscNOQv1kKMXXYYmbLu1M1IK0dGDjG
F0z7I61d0YLkb3rwtSnJbhaJk5dni2S/hI+KMnJEvvTKjU1AzJNbXCy1tWbuhg49/y2vs9AOlafV
8Ji6MzYuUlaNTSLNtGK4StLF4q80WyU5MViFktj8ztnFq31v4ixAGNyPkJub2rUXd1u3JHCi+AdR
y4B1B7G2YdJjNLv4UFv1SIzMotA5FXrlPbnLkisO5yRv75vWgufxFsNY2Rbt2tqx2YBrTWZL0G/e
xwaHX0tM+JEmo8bZ2yWSs7PW5+UlZcSouUO5aIeXSqRFvdOlYZnsyXkh0P5mUJNLS+9k4NQIILNN
JTHP37OQ1tYeo/bgHrSSeFUsOAuNq5+XJGv/eVFOr0ey8+24DC9xNflPaAqj/9EMDiz9UrlzdbLt
RiBJrtBewY9PtZteN4o3dBePJBM86gWW99DXrRHrNFEkFb+96tao0KrpdpoWfIGpV2bpifN3mr56
9CZ5OBZJZd8RJ2hezynn6xXismkMFekYBq+QM8t7wBwNX3UaOz+hOBIiAGsfouKiDXNDeMx0OA+L
aXzgikqGb6iDOH1ntK+GkzWUbXJdY2s0DoUuK3C5WvcRgU4co7oLFLq0zo5HZc7HqOksWrGC1EpW
66ivC+RRhZYfgfjGz7PqBmkZ4wJTCs74bmn8nDN1tfdD2aRDkFeqtMJ6yXLcEAq5wpwzccR2gn5+
/pEbjnwF7oEkoXEW6m4tsygB5L1hZpi/7VovgZU4tpCwaGprSX3lk+wtkN+zvO2KKt0aQ2s0qB0o
mhJaY0XjOLUHyg8omtKJFEE4Q6NWD/M9jvX6JMF38LUIwwaDpCrKUBCui91nBMag5z9JOLUdaiW5
cYAtQrqzbzzcV2STu3uzMadrIRS4s3I/m6UY92nfO8jfOEmKJG62LWwPkpD5cx20fucYpQHbSib3
ZqqH5zaHvvPnYoKDScX+wm+9SOSvr3OBim3D35XqAhABYGlVGmjk49XgkjPoeNpoJerZhCCMLbTC
3ioTg8hAp19CVQ0GD3SjmzoWqwQG2fLLre6u2k8/dj54TNQZQ4QWmD0iqryzhlOHCJho8wsXMHtl
F6XmsJ6XukQAtTjNsSW9eycIO/iZWNY1iqEeTLOowmo1tdvYwazXtLALOb6Th9EZ8HbgBwfTQZKZ
7wAtvgdpDSHTXM09SW4z2p7MvunnTgsMq3wqukvW9Kx5m0lNhEnEeChcXBaHtksutIisHqCiF1RW
Xnvq+7w7yNJm+KngKHPiP7apDoNMWCWXZB03xwUtMTebRQa1U+rZteiNh5kalgj1BdaqBBdNrBHH
0iqYBcKckhc+vF3oJkP/qsPABFSEGae5s3Ea1Et8Fy/K3TQmyj6C0M6pLx9xxuqoyTVtX2Jzsha7
2k8+HgUm45DvnIEmdoTcupm+PJGasrZbAJw3mxF3Mw7OfJASjyUzWNkT+7zyoQ572lPfB6REZwxQ
LhyBsk8OF+euEdMTQRnV6zIiqpoKlFiYHQA2q7b+pJ12DEzV10cDVAyZZPkAo7UEKQaqJezjlCSj
apI0C9E6EKjMIgTZMJxHP2shVS1a079ETY9pZOZO920oIzvUloEFcrBreMBk0iXad+Rzs4U0wG+0
fggJfCsKPnZ5/7UShBJKqbSoHRlPPUe85IXtsuOUdqgVBb5pYgLzCwqlR0a/DN95mwIS/vUt/pT9
7EAFvvs/r+y/ruF/3+f/f9v1qVj473b90zsuqD4b1B8ho1+/5rdt3zF/sdnnXaTbuklx7N/jAGzn
F+IBDENn+fUF8myC8/4m29Z/MYmrpI+QhhZApQtG8LdtX//FNtj06UqjKhAU4S9t++KSzvmHFRxX
vq3b5GNSF8YPQrfNv/+DaHvN21IWmJACSdbVUWvd+dFp8y4N5TDjkSOceKvA6MMcixtxJvWav0/6
5H63bboc/vDK/Rc5AZdijH/4VYRNRLB1yTK00JH/+VeRbE+a52YLrs1E7W3DWfG3ZMPebWj+CUjY
6e9IDoh/Uob11yqpgB5+LZd0KRe2iPd3/rEW3GkTbVLmWoe+lj6RSbVuYjl/5fQndwkO8v/+73lB
Nf749+SHEZfIG3eJ1iS7GZjnjy85yJcDX4JooUS7Fy7p8G42/8HemSxVjmRb+1Wu1VxpLlc/Pf0B
Dn0XTGQQAeo7V6+n/z8RmVlARIHlvbPfympUVQHi6Ejuvvde61tasv3fXISQaxCRPGPuh4sA7+YQ
a2k02wlv2WtA7YCUGMbV51eZn453H8Xh9/NNwZnEZIA74cNHoZQvcr1tkGoUF5xLGaIF1TVk7+dA
n6izyj1j3vMUdeDn1zV5OT5e2CUDiuQTmmK0a+b//81ji3VAaUEDFA80uuYt2yrKxw1YnurOZ4DS
bHzOKWwihXhEGzMdBo5g16FJQMSCzgvCerwy8YrAE2Y1RtW7N+OoeQaOe49mkdGVYKkllteFhsVp
YpmXNC4IBcHPXg/GdVO7/DaKnEXf4g5fMjJiWI8Ob4I9bnF2k3i/5UKymHP0VpqkOmoD19t7tXKI
NWS7J/E4i7TbPDZuFbcMOb1qKZ/0pnWQ0cWzd90o6xnkb1uUPF/cvV9uHilvkvi5ObqP5JgPxN7C
KgtmqkG7yvI6OWjCb9cqYrb1+VXet6N5p+gPefBADYP32aM/+f4rAk1TZ4iYmhUtvWrlNQhgJ+EP
S2ZUAgIBHYHPr/fefvJ6PZuXyqCxxoJrfaT92sCTgEGoZgXIlm+uzQ00sOD2g5JjdEX850ofK/ef
f0ibJj6rt0UKp7Q+9NxR7jqc+PxmRYrfea3KZNeETIF7umb5GKVffMRfVo55G7GEY+pMEtg65lv+
5qlnTKjTlGXDJwuhBUPS66vWg/Px+Y18jQ1991Z7NhYj1ieT9Ynl8OM3hyY0Qo/vMVRO8gcX+66F
0Bd4JUlBkXvtduUJwAwb7FEg8WxSvWWbPDJJA5Cg168RXVlndFNc9+fH/0ezgv8/TxlQfT4ZKCzD
xx9vzxfzv/5zmGDM3i8WXsuyaNaz0P89TAAc5IBLJ2ERPLCYf+TP08XMIeIZ4sdM/t857f3vw4UD
oUgXZKMKBlK0mrGL/TVFOf/5gDCA+TlV+fO/v+X+8KPvFhqHaYRl4Sjgl3r8h+HX++e1mGx4bzph
GlpSEfkATS7r9woQDPuCH9JYT2SmoQl1myy5pjQJLyKfPWSCyhdSolUJgsJk8q49kiTMHbrw0t7Q
4x6T46kF8nYMTai6lM6E8pCgcM+j1VdZPhiNSQORQh5FVG5qlUskk3oL2iTQIp1BftDFkcG6EFgI
5JD8jsm4tFsm0Fasepy8FuU9cAPcZNoKEzaActJUTblMq4QzEFk0xGe5RX4OjUdt82wWYw6m2NYR
sq5tP7dAmdPbsO7yEWcPykA9K0RwSq2Vi1OA7TodZP4qQbiNltxPXeFluyRtdPveBTP4GDQlJczQ
dNNCkCBybkuzXpNSi1f3tHSsiXGcf0MXdUQokvkANoF2TJau3SE2tGdR4Ghc9tDs1SktmUK7V7TM
kaIHXnAZs+LDaOMPLYdkmTekD50I4sIsvNBBZpzlCkLUpdBGlCGLGJ9o+WOIrPi5qjQRW0u3S8iT
6agfg6sgpIN3aWnKzL8B/CjGzTiFbKEGfUyGsLqBUlEVTyEDjBfEPmY1Yf02UP0j3bDPzDEVu9on
uoiRh0+AQF1bACiyfIrPGHHRtNRqKc+AjPiISWy6uas4yPXxxmXi8xxLPSkvUt8OqdBprzvuWgZB
eV1Fnn+kNJxVYnTtHZ2d6CKf+mTX01RGMAujBd9ujW7Al6FxNfZZLcqF45gZtLkICg8Mx3KetS31
DCniAXGtB7E57zNkHLOStZ5xOOmQoY0NQkeYx8hkOAMsbYaZxZLEnmoEX4FkFMCKN2Efg8KAi3di
f8j9kvtLnZku5gGMsx7MQrrHTdCH+ootZhj3AcCuel0Wva0dtzSc6ZX4tovskoPOEUCCODyCnEpe
WeU3Le2IsG0U0hyH2BRHJVW+ZyRi3do99qdIYz5UFEMNa8cTADOq0unW8BnKkxHZ9alGE3SDthrp
NRrH7LSFMArTwJ80LBYIPjddaoxXIz1ItS5o1u8GveguAlQ6ZzFG0JUkOUc7dWE/X/ScAJ3lAK8m
WWVYem51Tct3EjUm94oQoJBMmAwmXUf2y8KEIXolC9Qk8Eyxx5SVNC+otsvHIA8gLPFoKYg/Gv1s
GI8oMkcx0U1N80AbAXkU5M3Bhc2SlYtfSltAHkN3FtXkCRAKnzR3tm+F18OIrMdNZuo0Azm/bvaj
DPHB3TRtH0fDD3CwsT8lC79BAZpp+Oc13qZ+yXtZNd13VgXTaNeM9yo4ETTGQqOGg50NLc/noheJ
lzIhUPng6luGFM3grENaedOD1GWNXSOsTdFceUxz9GUDixwSQBlosZzW/qCmItsnHiLm4qVUvdHF
Jboxn/187hlFCIYAM5SI1pEWgR1Z517T15yq8Vd52TEyrEqHomiDMKoWPdMSc4OnTNCnG4ze3MBS
z710SdJKQURQI5JrPxD8mQejr62+v81mghXKPFfhJF4Qm5WKbUTvQGZIYE2QU/ROfYMhBmbZmyIA
bQEzW9o9/UkvqPNbr2lz+xvZV0Vy7YJgHjYQBQp18JImUgfoa1O09pJQ6TCx+jZvz1U4tD39rbgA
Opn0GVM1HXm6ryw6LRWddRbpytlhbjW3gDzwbRYiA+hKEJ3lkSNEXoWxCq0UOXaXaqTzEbNGh4VR
jJ3FyMlQSa9GWu1gh/hFh8mq1JGb2O5lmFfgm7rJ5mRr4LwdXLfVtl4r8p0z9PU3w+glB6i5n6cZ
U7vq+jTbRC2DtAWST307ZF56G46WcxbgcCcqjD4suldE10YTwBXl2LdHlKudteQ9LntiaXe+ndvb
sQzcvSh7SE/AmK2HbmydZdPDesjaflohB8t2KuyKE4/lnPFmNY3XibJAvHr009ZZbBkrrKu4aPB6
yK3MaweM2yi9jYl5eBvJUL+xkgznSjMtiiBrj8pWvNimpl8DunAMzKcmil6FQcoLy/w2HWM7O0bu
TtPbcJ5Qo1fqIQxYiY9a/EbVDz816uJQQsbAARM7fOHM7DENyi6M4R+w2X6LMht9Fk2mYg7no8ns
05hLzeBHEtXxIzBDqd3bZK8GJypPQM76caz5K14QuTJ6HplFHUinW3pB1DNfi2qILs5YbiMFBGtR
QKqHrE+1BvoWRMyCYA1KuchkWLyAIese0miq8xUGReTMoFm3sazxjszauSHwYg2ba4YDzsIRuzby
VnjI0ZLYQzuNcwN5+egaGy0ryPvTaTpOXldtU6N0H2DHiFXVmzSxBW/nRVZXDuj0xL5s1ORYoJ28
QC0MAPRPqUaHOTKS8pEO6SSWbQRS39f6sVyjo06uYBTN8mUfRFJnC757KMZsM3B5ogRAEQkE4amf
BL2zGbOmcreAL8ZjRI/yhJLFchZxwHBnBKjwAjM8GLf1lEPNZoFsgS6+Hhz/e4T+l5zLmP8syrmK
npV6/J+T5yJ/fnuWfv2xn4dpDanWXKBwMOawSuEqqb9+MhY03fjDIHWaY7EgPUMAsfz7PP2KX5gP
BZSgUqfy/Ps4jWaHjhopyxTADq31/4swxwIo6goQDpSbnPX5+z4Uf2ps8syf3H2bevrjmJkFAuqm
bZ50Myy+6MS9rzNfLzVX0q6hO6hy0AO9P7fXuh5XVTXslWXWy54s6YWwmq9K599fhAaSgzaOJumH
zyMhETZQnvalTqPPouJca3E1flHLzn/pv0vZPz8JLU7uGs0O+zVE903FPLSGC/yh33Nzmx+2xaGz
kEZ/MZiVf/rmcfpdtfPhSnMb1UKrPddUlFsfU+0xRzI06ot9TNd3Nr+RTruEV1mv/jeXQd83KxkF
yNL3X01j917pBOU+8hvjmnaHvxRgHnafX2T+JW/vGvcLdb6YI+ZNPsvHVkrsTe0w9ubOyvpx2/aN
gbqYgWvKvFsX+9Eoqy/CzD4+C/MFaeLRf0WjST/hQx9R1p5i0GtQ4vkZuq9ZAoAkcf3PPxWvNg11
wDVUph+qUacpek6BBm4u8IoSnN4Cn0qPhEtgp1WYmf8vl0Pg9v6bmlOGu0nTdxqI942IyQRpyqw5
C6fW3LCOVBefX07OXZkPX9rcUaZu5xY69scY9MmuGfsN+S4d+/yhqET0VLYTZC+TqTkGrUgf/UWS
ucn5ABY6WElfeUQj4KW+YZcNptVoWp1aBHnqfCszfbRXDlQpMpwTrydOGpj0DUfoDGtMHdY70iFE
95ikkaVdqIGB6C5lTKB/8Y19fHvnVhfRdgYfStq8wPNHfvP2ghjE+1i1GFpqa4sERB0y6Zo7AKXR
yed379cnHk0lQxWWItYjZ17e316JMms+jaCFD5AVaEbgLNFfIAQsCmvZNRM0vc+v97tPxmUE+WTo
gpEOv79eSp1YUzXvYALX5El049Z1h57M3yG5/vxKv75afDJS1yitJZifj1lzQ1zjSm8rgDjTtAQI
oa3SPOqW//gi8wrO5seOwX7w4YtqkxyElF/sjMGh0nNIUY76TN98fpHf3DOa1YTj2LSUEcHODeA3
TwN0Xk1vnWzHzKFcYh91OTgFVBeVVX0RHPfbK3EBxmtCsB7N9/TNlazAcw1tKHYxFpaTWG/wneGI
WKd9aJx9/pl+8+1Y9HGZetk86Cy4768EHFAioch2IzhF4BhJx9ge3N7nF/ndx0EETwogbT9Xn7XI
bz8OiQGVqB26IDkml96y6y1RbmwhuO9+Hi//c8uP3/R+DeIpe20I4wYz3Y8fp88C1CwjlG4vGrdF
z8BamZnzxcP2vtHPLivmTwIwHRMor7v48BzYYipQ4MW7wvEeiS0aD6XTEvGRSfsyl934Q4ee8fD5
HfztJedJkwkUmWkaLdO3dzAUgSVxnu7weYZLTMn5RvR6trNh3uzGsSkp4qkxvvicHLV+uZ3z3AQi
OAFrDGpel/w3z6HjtE1gqnRb2+TVrju7F99rTNchTSy/gK6XdGAVGtpOC68tm28GWo8nJphWPrsv
a8w8nChPyyLvz8Y+mUgytgt1ZA+2uheuG+dLlyUIEQV/P4I0k4injohvdx0mtTcuE+URMVyVlutc
1KE0IRk6qj2PCT2LNjpT4/rSjnJEtrAPBOFqk4KEST4yJQ541y58BDKPlVaieBjn9HQQUHYl/TOp
9PglsryqxrXI7V4rXyuuNWji5YZYEpGtIhK/xdRINKlDKA5CtsJZ02oicdzRs/7IkBOqGeYgc94w
yV5rnGBDtO/S2j0t9Nj/ZmODRO6kdwByh8R/qUyrNrczN/s+bU0HWx3wQ7p2VRw8a3lMcHrdCtzl
1owWDgK9S1ZRKMYT4ioKnaGG36XLIh9aexVkQ1XtvLLCk1hWyiNvG8gCXwhiUtRs1Pw9NOAOb2Qy
0R1fpib6bZRFdiQJILH6kMyZybzvBB2jVVJ32QtRF8mpYjkDEmQ0/lVVjT6yHZKrN+MYJIAd8kH/
YQZdAB+6BmIuAr2ccIzK4VDD4aE96eXjD20ssSr7QLjQDocZgEKB+u64QQENiasvZg5ClTf2LsAc
mq8KryFQPdcsjLtTmo+XrWm337w+aZ58XrB6VZgBbcNqUt11PDoF/jyAoIumHzLL2FVERUWrRvaw
xxZVZLknnQMkcTfWWXIxmQVkeqLetbUd6nqxVe6QEhlmO0i4yuqa7LHU38EvGbclYTACmWpv4xPu
6nYb+gOdgop37dLVdTDSRpMbRw0mrtvRcqeHFITywR2ApegQTnB9anFSrznhWyM6qzy7hoKrGQTD
Vc59NroFkzJ29GjZjg2VTOkoLdtIBgWMht2mfhr9wCEEMNTTCMu8HT22YWz9qJtoJLrND8ZpaZZF
mR1jGeQVzyxVk6DSD+lLUNYsa3VKqgfyxyx8nIag0PddafnRDR5i7jaIVsLR+6ZJopWJrP7KwjLZ
EPrsefgQ0XBjV2RJwfktevRObjh3OCsLRExAuhnto2ykNgryahbe6sOw8kwYDZyHAm2FmU67NZD3
6xA2HXyFBdgTSYxIM04bV/PLh7DzIl4k0Y7bkDWNdCPEKSnxfpHQidfWNQDUrq3ubL0qih0YHeVj
OEjd2xSWLU2/kE7EhvinNlzbXeLdjq0Y0G1VkYRcHAhstZYIkmYVGml2Uzr8FKEyOprp2GlN0tfD
MPtOPnZ0RffGqtcj6BaL4YWTpSsHgMlLirwfMnOdz3xm7EfjwmAaj/6C7wKHRcZ4iCD1ZHaBWrn/
3a6jwF6OpN8QddUUoIxLu5bGIpVpnAGhCTtcHVBfv5NX1gybEnvptFSjHKMZyKogiNBE7G8HOruW
RyuXSCxjmXZN7J/4o4GvYQxCCcKfWTmEONSHP3fg/7Zd/jVXUf+567Ik4gZR2NuGy/wDP/stpvmH
RUtSII5icj5rkP5qt5jGH9SCc7oEpSCdGPff00v8Nn+wI6L5QBZl4ZFC//S3NkqXfzDT9DAueZwP
mF3/I23Ua4X279MMIypKKcp63TElf5/tfSgYVVVLEcGoh2HAuJtJjoVyX3enS7Ad4pJGMEnufWvp
a/qW3XeRA5zx0V5f0bWllxsTvrSHrvItTedkTjNQdE89E94UAzR8HmA8QrbdLivOZ5sHaEErdFC6
+j7WINdG9WHVQXvdW5Z/Cz6TFmFnNOlDqfLspMgVaxtperMhR02rwDGHwyw4mmAh+OUhTcR0P9Kk
vmrJ7HYWAR6hKAtvsKkXd1pPqtVSpMglGDDq9lb48YAFBZ5j4vb+XWQV+ffBU2BJ3nz3v2mR/OL3
4nYaGNj4/pgFo975cHIjKVwf02y0eKlT/XoinOGI/OQ0hijYuxfFWOs/mBKka5tmLo0ndhvM035d
XXp6ltyNVKIvUwXOESt3qTP7zLBqm1N0pWQ2kJZCaNJRTGaUsUv66U+J43882r4/i80PA+Rwzn9U
UTrWvY/qNFw0AVVbDkoae+W6R3i+zeU4rG0tInMxjsTq85ulvz9z/nrBD6WB4YswdPrUIg0XbxyR
kBk0Ah04HDGCF6MJqM2xyoU5uKB8aHGH+Uk6paDa5BGEiTvJsWge9SJs/qI59L5k+fl32cJyXd49
yomPtZ5U9dDzwIOdH/CRTn5WHGnJ4B8+//i/vYpOxTr3O7F5f3hU2EOr2nFKHhXNak6U0tW6Mpi0
fn6V18Cj96848wnMBTi9HFNQVrw/2BtGMmFAoBGCdUgDwlgQnYULxg+OGW/5t2EbMiiLGOveCVuJ
W+ZWWr5obRE/KmOqXkJh+euIK5DqEGBd4zQ+hSDzs+RZlyn0LJO9dk03jZS+NtSgDtKs7XbCwzvh
G4fWC9pz3YDQSHBXUF5xgs3vqzK0j5AzK6ByPuyQSDI8q/K2r3G+1HmN/zvdD5iGYAViVtobOS6r
n+2J/+5X/7J4kD7Zrx7L5/+5fVY/nt9tWfzMnyMCKV9Dt+nmOwatiLml/9eIQFpsTLPP3KJZhfCG
H/rLAu78QV+T2hsbsE756LGd/Snn1c0/EAZLnTcJLTDO8X8U7zWret7V37yWiFhpoNpzk5N96/3j
HGS27OnZMw5ms9onJpGSC7/27G9I/syjLpmMh5KqAimLMuS6DKsGBHxigKMM3OyR2uko9FugGZpW
gHWACC4XGcSLMzAI5qNJ2MRx6woIzy6jPDa7SaLqkPnoYo/VtTMm8H20SmAW3HlsjCcafj1iNxw0
l4xhdkr3tLu2wm67jAvOpa1pPcHY0x7NjI4eb10PKzmZlhYcoAWGpnGP0I8qyZbRzZsv9Xcb0Xwf
/v3azwJBli8mPOZcXuuIcN/fp2KkNkpy44Vmg7wxRE7cTloN/dZqaaibAb3bRa5ncCKtvGIQZ7ff
rREG9IJyDiMSLrLhishZXXDcld2tsBPMIKob1DLWwkORFmW6jjXRiUWjFDkHettG6zwxpy+6lq8y
14+fgzWYQyujKSZTH/eIroaj2RcvrBnhZeb7z6GRjNsU5vIiJXOCmWvxQ5WDCQIUckjQhfYlbr1x
2SC1ZuJYxku/CfQnP/W7I99qTLx84qSDGron9UEdJ3lnnht5GCNNKaIvev7vN9TX7wC5NT0czgMC
zfeH/rgyBKNnL3hhqpWd5MLF1ULSDCKaTp7oiVF8tZ/OS/n7e+XRZkPWyIsxb+IfWq5Tn0YjR87n
1kjvtcS6wRSJ1JaQuR0a5vTY73tSQ4m4WyI74dkfss3nD53xy8uJp95BWkfHl0kU/OD3D12G8EiR
IPSMm0oAaY2ZrizaOq5+FH4uX6bUh6zo11DrgMRF2DnE+JSR4luSv2CNj9jewm6NLMk9SQd5ZuUO
sW3ojKuHjvbEekpGJ1whPCmR2WZadEwKuZ2vC93RbotIo3kkoCoFJArAKFLG5eRpWrvLUoDpeZ4H
l4QrB8kCJ2b5RS9Vzt/ju/vuzYcF5i3YHDymLh8+tmn0BeHUzXejU11FNIc9Ho2a098reFohkuAI
KLkRCfZSRAcIhAZzXgv8+jR1U/uKVHC0gENbc8uSvhhP2yaP3QWGtvbOBhN0Gs5Rw5uBKHbbra3b
IRz6U/4ncmTDyoSl1Rb7vAzVAYhBdI0M5AK5l/NFg/WXR3lm6FMn8BLS0DfnQuZte5CXowg6ZT2V
lWNi5gT/NEfeAjgGgVvGvvlzd/6PR9HXId/7WwprCJYJCxhqZwSD769H3IkjjbF6arH23Ft+gMM0
iZIVWTRZvG8zTz4aiefsMAQdhyQ308vz60vZ5aVayI71SDpBd1KUdENI9MvtXa3nCehC09S2WC0x
XAq3MpboqJt22SYeltBR1heRW3XXDNDlrJgK+mudjkDj2M2x7gvnGBmhATk0b+RSaQQvIeBRRx52
4Jd5XIqoD2oXVGGOWp+/Vr8+Xky7QEcgW0XIBuXl/b0AR2AOQzZ97z2/WyX0M1dk4TjItlR4DAZg
UbO7fHFJ9vgPT/Q8YBNs5XQtBQae95cMkQo2Vjl8n6kVe7RP00riUFlZie99tWj9smbMwlk86Kxb
lLt0vt9fiq060zhxfx+97h5kPUKvsqlBX+X+Mp68IkH32k+7xAbEuojIJniIVJwcRlBNwxd/yix+
+PCpXx84wbyCP4gx2fs/BaYrunrpPRWgzL4l45SRkEVP6lzGCoEUrRWGF+EwOjcAEgTRiGag3UP0
7O8lIT3LPO2rs8Foi3Sli3biKR3yZ+ICLDKwiBYibKTz211XlQq/ulL5sfQj4El4zWPYWb5vc8kM
LdTnD898XPvwoXBC8NbSMaCa4dl9/6EEuTpVqtmPaYLpCKvinJ+ABximm/TOurGhpc3QZNauUtKu
S96e50G53gIfn+liV5TUrgreLQFbSX86FUOz1qMQPDe4rvwRKdD4Mtodq4JEkMlJYpJXZp3Wp0kw
mvfTYHS3FU7yM9biuZUPTdavooskbNCGEWRDOFFEchLsVURn+kL5BcJKCLLf0lKT5rokpx7KgnOk
TdI6plXZnugp6FQCNuMBpIYVI+8MCCu4QONP6I2XdYwGPr+D8tcn1EDdgtaVG2BiNZofmzczCqgR
dY/A61HJUHwz6ZPkcMRMihURZrhY6nwEIKR7Q3ZsF9gunRCySzLF6VGcqSBeYSARSBlT8hGz9M6R
aIorqF7QiJoQT2uJsxKdl90eewOpHwsNOvrF6yf4b63zL/aGN1/mTEz6k28EoQi+0eExjd6WOa//
/M/WHIyiuSx2OZhxSGar+bvMoccGd4F8crx60IoQIv1d51ABoVCamQk2Y3vycPmpv+ocKFimg2XL
c+fOHi6Wf+IsQO7y7r1F+DIfGecFHw+x5RgfdT2urjUBnLSNWQ/C2hVxjEQwJbisuTd6/jJADgR1
5+sIy/uccjUwbdGSoKqO8ea33tayq7K7NEhQdA5Z3DjxXhBv3r2EFRpPwg9onrDcle0ey3dS78kG
NfJNULE+7E03KNnagZ36m9JK8/bWSWhWLAdj6vUdA5NCX+lDG3r3lQMdD6bwGOX9FclpVvLD7Qe8
hoy1HEzlGPyz+kccJhFQebxDpKCkffQDJXUTL5WtlLePR7M3z6BpROspTIhtakVsOhdROA0cinLA
LiuiHnX/Wji9p7Zt0Q6raNSum977Xnj9AZBLtjJUcuGb2okyIsNfGlqK5ti1zMbdZm0D124pmqaE
vFl47q0Q6qH1Sj3YcwwzxFLagJYn4dyYUXhnVg2AmQr18rq0holbGgP027Z+645Ab41OX+eBg3Qf
4JB7axa1j1ueQbq5ScuyCY57L6mOHDcK61sGN+BsbKQknG4JviNDUU10/vkEKt8nJCeeFZDjT1r8
sfWmSLRhT34qVvRcL7N9Le20JmhT6dd1bZIvF+J3TJZEr7v+fsIQWCz9ytQvDVRy3hKEP4voEuf5
8BS7QzSQLOMPArieaQTnk1b5zAICr36Ste6fGn48OReqn0JyzQhmTwmXHeU3WbXjY0JH7aKPbIIV
SJLpfcsG/GBgmudoRGWldTcT5589wBLjOa31EGD8ayYpeQ4cYzf5wIHuuzm0VrA0wb/GW8sch/ZQ
xgNTDK1hj49gmZAFxCBtC6BApQ/o1UlDBOeOxyxuFCSFsekr/zKEJ382NLpAIA3yNnGeo5am6jPb
gT1ckU9Z9VB70VWdYleAuLHoytQgXEToeFiarYEZFGNrUetTYuxqp4jxPDoyTsS+hKsjv9sOUQgB
uCPRx2vRMuO6KxHZOt9mrEJ0TgS23z5HmhY3BNYaoSKtAWhW3m3xRpLnZzMVds2Cg5ERHNpJYlPZ
CMVLuSZ81YvXCOPq4mnuEgR7qxsq56ocGhXdGEFdw/qJ4igFvu5ORQ1HH6FgfV4LCOinQJ0YNq1C
IVJ95+uKTRnPnMVpk9gnD8G94cSBCxEpNDKMmMRIFMdJbLvbBHHTVvbgfF0Ew8uqNg6h1YFwTtp4
hBUbOKRLV8ExGaNyQ1HdPaBpqYnmcJInVHAzbR/z8aIRxLDps+GIv8zbAKzMd7jss23s+XmKFs8h
vGJMGLHSCiglROVhOpbw9Af28zy5pn1TIPgdWx7fpG2Zq7XqmDUu3tnNZB/lJLStYE2/xLGJYaj0
r1Olu5dFMgVHInW470VQAbxsPZtvtOd9ULi5zrISVyoJ3w7nhVyZW8FKeNS7uPdwUcX9Bjj/uAn0
wb4RZHNdeCVpDqnW0FeFdLYca8VgG4QUSUMGSnT0Pd2dmZllt+4qwyNU0WMx3fSTEltGsxAe8PYd
C7clTbejJb6NGabvpnIsvknmeXCeIyI6O7PcOKFrUtJFVAyl4bsrvcFl0ZQiWwhZa3uZRtqh7epz
vSFmjzArsQnynulHheWj82du/aBsUM8SJgnNbvgVcdMew5j30OIk/WLSCTu0u/GAGWV4sjqt31lY
AC6beoh2yPqQm6MqA+gph400E5+AFU0/Npn9Ho1hH94HY+IstaJ3iOGx1cYZWn8fZdUVQgfyF22C
F3vXDraThccSzXx8GmVWcRITzXMZaSWKg8geybqCi4+LSdOuq7B8ktQ9m4hogHvyB9uLqlHgYYOC
1PNqhBQa9luZmOGxyGO5djOwN76WUfPH6WMwdREINP7x/MjrJFRk/BNXTgskO9FqAB67yUrE7yaR
12v8yt6OoWUPQNsBlRFqJidtaR+b+DP3nSLxu/HT447qYUVWVDNvWda6YEq+M2uvXlVW1x9aOzCO
hs7yD0ER+ltDs+RuAKfzSCyqWuu1Ue1tCthVLbN2B/j1yeErXFuRlJdQbzZZloYnSRDnO90GE02z
2/2WCpuZrqCM3JiJRn6q6cOXp8wR52Wextc9drZvMoqGFN9fFWwbBrz7wmmMcz0cga8GvivoPhmt
zlC2z2/JgbootJgdURPyUiNAeaXVIcQVUULWkVl60TniiuobEkwW2w9KQBvK8K9uIlEjfUgM96g3
c+POoy5cxZJRc2AN37W0ZWnBGyL5fY1PXKjtaZj2cKoR30Fc05VIbIEbYRgpmglcuGx4c9dhD0qI
pctdKnzv68rHNKPB/T408I3IOha0LjHD0ZbQ512ckQPIXS32U1KDJsO5qAK7OpHJEL8woTLqk1ZQ
31jk1WtGCxcK7nJL1IrajCSSoP8nRiXGrUBWu8u2E9y3bqD04DxSmM4Yate1b2trlANQHMiWt4B1
9vGySxUtCKLGQ8fxW/zmbhwaeB1YAUNxJajyajHs+9b222WXiLAlk1mrs2eEwLb/KO12JCLKBXj1
0NR6sa+mSvDw5t5mSAuEpFnzwLgfLr3Xx7u4tqJzt9bCpW2H6XUC9crdauSFCmg3Bv4Lr1PBJs/7
OFtinyouSdDFTJyQ4MbUpVkrZZVA9elJbqymppKd2nSFLYrQLYe+xegk6cJEGRIuG9dQex2Lzl5D
fHJCxH12OzMqEix7TvG9J5wA9ltB0TBERbHy89yZA3BucvpSCzRIzpERFdlSWUl80JwgfiyrzLjR
2hKdStOQcq4S8unTfko8yo4J6YbrjXd1TeBLViTZZiB/9zkeR1RMMtK2wUTojl9yiqMyuyDV3TuC
39hcOm3BssEv5LGJW4foojjCqEbfIud4Bu+PHNOrsnapEOO4gzk5au53eOTkBTe9c4Mn6t73x+Yq
51yDsy2MEV/JzthU86IlyMhGKdP66QZsDZDrEpUXhpdAyave9LOKTSfNIf0zEzq01RQSp+Fd0ch2
z0tOvxs7bL2FjozivIq13qJox4K5yvwSSiHemXhlKzt7GDozO0SxLXcTqIADjMx26YBK2Kahk+6K
sJNzlJXbXoO+HE6iwIFlP1eggJ6sbu+Shb7KrMpmw5ieNC+0Fk03u81yM79vHBQZyKmI3DGIPkAl
I4uhh1Otz6P1OsK4XxGmeGFPrrhvjQoLLAlFJHu3QWffgXcwv4Mcqm/YGbt82QxTyg1sk1PA1qzh
g6HvYzvWr8PRlQcL3NptVvhkt6oxGFYB6uibjmoTB1g2b+UZaqwcbPdhDNL6ENqDOGR65h8l/Apv
aWqlOJmyyb7O9aY6NkcDVoRXJybxfxPnmNIaQ9DQenAw62iYNnCYmqtOJ/WusRSYICxNgzubk/z6
ISB7ukI8T8rh85Dl7iV/6Z0iZ5b0db9PQMiXkS6f3KpqrAOyAzWeIQJD5VQlmi6Zq+idC8TOdicC
XoXRt9c4iqPywJjGlwuTiXu9CoO2pg8TUcGY3iItkrgjkaNiP2/JZLEOeoesC8KlgR4sS8tBPzJx
JOUbp/MIvyPCKQl2rkUnebbxYZZK8RHivmVqA1vVqNiQqQuWcV3d8blKIg26mj+bNyrU2AAXnNfK
fWb01YnWa+P/Y+9MuttG0m37X2qOXEAE2sGbECApUb1kWc0ES7LsQN8j0Pz6t6HMqpv2rbq5cl7T
TNuUSBCI73zn7HOBLeI9j2GbL6sT3PWtnV2UlAPvSkhuuMgmYmYjKh2cyjkssF/tBstAQWuyi8RZ
po1Y2EBSSMtz11PuueOULzov7kah2wiyuRl6i34Bd1eSN05R6/MC2zG23XOX4PIHX1D5oLh1h/Yw
iRdsBMkj0Lj8FExWfAQr715xM3U5cju0yBvSTN964mIXM13gbyZVEMP1ZNbzt7l3vfUM29WSMCrN
EwavhXEwsgq3y645xbuvGJbN9URZQmmAjiyG9gaER1Y8lekyw0CxefQB9Yb/X1qubs+TIuYnA1sm
zlo9ea+jSstqLynqjg92mY7muSmLmUwji8fzqQFdcWGkNSPsWlpNtzenRWdhkbNb4mDnUqWOV5Uu
N9+rN7SkSriEvZKT2flIUaN9ErMz9TeLTxnhm63sWOyTcYy/UbMsUVXamp7FXvLo2fmNx15hpEks
eaNFwN5SwL5X3hkeQVDrcy8T5KPkdu5QUXNagy286FrmnIR1k8bgpuZGYvuUo/LIZccWJVwTBvc7
yym8+MrWXeNEvY5pPSnXdHL2Br/Ud+06VX3tM/q5oACM1TmAU+mhpNNVY0cr5eBtZFBhcZnUvH07
kCb04Ji9aLuz1kqXYVeOy3hmZONXB7jeKYaSu5fLGB/SLDBvIGulh3aN7TMRZ903DKXJ66gh/Htr
4T4BJ1z3zWpRmIZf7pixA6H6T2BnbQWa+C4p5+KdplZavsgwF2eAwsSFP1Or3Zruc9E51Jckplee
kq43TmoS855cJr3XBvU7lGFkJCna+l2LkqRuwbHgW5luzE8hCgoAl7KggqcuujPD6YaPpVjrkzk5
8XuDgsI90GlkEOHhsQ+L1VCvgbJCYVaFuYD6BZshMDNlczSg/tEwP+aYPbEfHoUSw10ZW/HFYil9
9IxA3C5mte4nuqUOVGZ89eplOXiFa+1pY+gudE3McFgrcekvubhSBEAz0KCd/4x7EF+lMId3WRvj
RWF2yYGYNrcOONAfUMa7C/yD5r1ahGXjIvLpiFg8LKUWTxsC7iOmnjkhrQthhPmdL/zBKV3elNX0
eYfjO/DjTNazjC8me7EjxuscbRC1bx9TgHA5DGCPYyd2HmpMsI+DUvk5TNDVjkrONOdOTFKsHoV1
vixtFhXjHF8kE5ZoARngbLDACjhgFPaNTocrs/D9+CyO2+YlI7mZZwwE1RjcmAAZh9NgGA6kNOGo
+WQ4svFuGlL/zjG3OuxUO6/AKvu76f+/iuM/PFYh/9ldseeOze3g7c+i4/Y3/tAcvd8QBwlKBpaU
kkkZYfH39KUUUE58HL22S7gETyAq/j+tFfgnApDoYKBMUzDNIT//ITmS2AxAFDKh8z8gmpMP/QVe
8n/BTDBS/CQ5ojEC+CGyg0/Dsm0071+2PvTxzubgorup3Kq9k0YCuRWN0xLcSITqTl2GJInDtqp5
ssAH5e4ALXQ1XvquY6nRZbbontukA3BQBa5Cd/P0KLqLlEbpFzkFOjklMx3BEajBlHMly6WccufG
9c+HNivSUzfWseLGlFn2EY0qfmEkjm/7mjbXUOS51UQYFFvNmcoqP4amyl+p8wTN0OeUABwzrP0P
nA7aJSJ5zdyZV3mjI5db/xAW85TeIQgNt3TNclx1XGakI2IBVAv+EQcNsJ2aHAWq6S5EgPPxlC0r
7ckFfEnn2FaQVh/7NJtg/GZGCn59CZBpdE7H7DnjUBBTatgpdUCLUvlJmi036MpejO5YOuhMhzym
X3oHT8jvQ9frKmilltGVLEWmGcjDTVYPqyw5k5vg1qFwMB9RJexmFEwPQwc0w0WQpSeL/lFaqOuu
wVHuVRa0knbOnGbHgyJX64OXgZb7wtBjOet5WoNn99/xeDJaX1SzgbjDMNnzkA6BKSZZcD1OpttP
98IATEITWp/UFC7PenZ6einT0S7b9X51edYySfFL0Y2d05+oQ61pyAzCHg6nBW6zYxjO67KnJdmC
9I2jr5XNRePQqHWR4tB8tYwW+C1dUUnr304LJugdCu+CP5MYvX5QBd+XvY23eiseFFZ1X7etzK+4
Xfb50Sv0NIWyyMDVuJWPAc1qRwEmooM1yhKaU3wkUxa35+tAogFcfT41Hn7PNkjPFkegcjNI9dE4
ALnfmhhTytszR2DHUd3sHVyajrmqlDblieoTs76qF6bR/Zym1ZcAhPFnk/Fwq7Tmb1qSa46GYc+O
eqOg2XBQq3+b9D0dlv1E7HTn8k9d8gllN0y+VXMWjD5hfoov52fPy+Br7Gp/2q5bNyZp4pp4Mc51
z0k3TN2Roi8f7Mi0n0hZiOPsDI7inUl5rs+FT1375JBHfBUG3ahAQrYm5VpqisQD3AWQhimgoaQV
g1/T3VlB52EthdZwBpMMjA6nBYavne7Mzno0usykKirhuHJIudabA6fMejynJCMR53EA233cZf3q
ZFfAlfspAxIe2+6zaSlACSGmPBSebLD95Fnn2htuloII7XGguN0Gfa9MkOAOiD7jkA6B4aWMM3kd
36yo4fLK4cuvr5O2VDHJE1DZ36wM7HQIiN69NUFQByEVcvF+hMgDLtctu2vQDu210VoT9Bpt+XfM
7YBhirnRjJ91b1wkcPnoh6slKKY0Hxs7pAnbqkPHyc07oVCP96YB8wLoKB3TOw9+ktp7aDoP6PvO
WYAleITRm04rQGsnuVOzzI+8aglUJ1jBxo82Mjwg6JKdnTuCVT6YME3OPbut7V2e+24VZRMK/5G6
lObdUdkSQOJBIWXDEGQ5OgkdW/5oSRVVXCN3LoUH9+gjibvnbpq6O7oDEoqb6lw7YHed3N6jx4Fk
8mpfPWa1Xt56iLs5ulqpVrpLems+tBx7qYjK04KejwBjV24s/vu8WqDharM1X0mMmFaEwO6f2wnU
kXCCUn6KY9NPw5amObnTiwO6f1hmSmZjGovEvibnpHdFrmkpFm5inlZCBlw4pix/eAZuom7o7Edd
IWKfm/QgJPVTHrTTAwde7iMLSvX3zWjsnFLZU2Kgsrj5ksLyvm4ss8VTrFl8hZCuxzWarWy5djGu
5HtyUPSq4kno/WPCjQ66s3a7u5W2dqqBk8Htdp2EHHHgSZaslzn3vFuwnrmzl+vG6FFC64owSmC9
4DFizLDscblDgVHGHldgbGehasTo36AXp3h1igJ5C7IK+eAd8eKAYaYJzNmhcDaXfARd2bvN3ixK
myedTzL9qckU6ZF42NZTnjDgNVuDnzDmUvMxE+yZAqqxKWjAhLQYrnvHQT0d5AFYLWum3HSQXYo+
M5mNkadPZEoRRF0xCD+cAp/ETQAi5EOYgLT2jket9qkpZs56hAF4+hUVnXt7e/BA4LCBsj62AyOi
fxeMNLHOzTBShpUTnD/IuWDkKI0qvmjytWL/DEUXwkmey6tWVEnOXNTYtd4brQsPh4W0HB8nvPsP
8UpQYEfwp73lK8Dviu+TQQQapT4v05hfO5BW/bTSfgCKeE4wFViAffJ9JlQwXrjjmoMHc9LWyX9U
Ser551wbrF5Ky5E5a6JCbz/k0lHZxyBQsUv33IINY7/0Oz0mo/pCvM9ortl02u171psZ766oiWFE
eezgptwPa5f7iOk+rL6oLFbaWptkgEzd08dVhn3WkP3pM27TjGJWhuJJVSIDRBN3w75OBtDFK1Ho
25w3L9/BDwNlY8SDFVOzFyRUuht58cafW756oKXuF/Z4XCN0LnyZTO1dT30BmDuY2vYZvjnadTXP
nqSWQoChX7sp+GH02aqiPB+r6wBYykOw2MOtCGLyvJUK1qdgiO1XflT9gtC+XqW5qtFF0bPvCnhf
XzY6p9opOefjoaTEjhVHGnQUji+o4tCKUs1PndT4jGZcqnKXBH2QMuaaLkcZWU9z6OCK7Hesxexk
P5Xzehn30zyEsP3BcPbDMJFV08CF0laVR+xlw4mqa0povDzv7g0HaR+AmgnCJxe0HCTgHr72/tRd
46wC3j2uTXbvZ03/McE0u8/zuEQxMlmp7hc/gx/mxi1nvyEx4mPBjpt+9GqqjjCiJ+8cFAehDMBX
jLvp7JTkTGVRPzomar7RqY4ijn5qPpgDWXkxiXfPnNBGwYEykd+4wW41Z7aT5Lt2CzvuTD/ubhKv
QYMOVt3OW1ynwB4SwN4OuZpoEK9iJPrJ6vPLRTaCA6ffmN/cNmGm1OnUBbvOCWgb8ZeF5ouydasv
K7Xk1cVcqoxFFjXKxQ4y0CBxxXckiwMIU8Yu6bT7wqqRtAJJVLe6TPiCbqUsXcbNHngkStBg2fBz
TLbaEe4cWm57lAeMNnavX0YBhT2TFivKsWQtwCbQzfOQGd4nMBeMJcQmw8ItOnqr8dGNfooVFwEF
bBTeS7hf6cK+FNidQjofFv9xe/1p388w7GG8yXYwwwIkG70VwLaoaPTLdoQXqmATco+TrXVWqwkL
aN6s7s1ML6Ag7jhjSEqymXIfBAk2V17dWUd6r5306AYrZ3N6etw+UrSon80VvatR3Zf+njE/9tmV
GNP9FGPOPi4Oh0WDO7bNO8auZ5VFWGWj873mVzIfprkfIyTZufpa29ZaUMFu22lw1GW2maMCsZr3
FhgS70uHSJxGbp33l3FdaINW26G5MwaLDWfhTd1TAN25kFQQ+aqHz2eA56dWsTYo3HGnJp2vqJdv
kCImqpb6CN1/pXmEZzZSTM6e9K5bA/9GdRXXSJqM833s9jDZoLDReVjhtjV3JsdIi/EZUhR3dtOm
7Je2T04LrV3qCAM6PcNKN8tXXxVpc1EhaCb7Ejh6QcrPpeEwqxv1RmMfZXoEEOFPpX5cHMU85bAM
2bHQfoRRaPjdtvTfEfwf29z6n0fw49v7z11m2x//ff4miuBgIrcC7jGfkTxcrr/P3/5vjNDwnUFu
45EDU4Cv558w0d8kmzuGb9ckiweX4V/jtwGa1IHSEHi+h9UYmtDfijb8bNQjJUhAxzW3CZxBBVTC
ZgP9k83MLnyv7UuPO0ub3ZEw7qMm5fAx90L+Bcjn51fyWUsxTOG6dOCmQrP4lWEwNN4SE0jY+XT2
hF5bxaxJ1i0sEXf7P731t78bdn8CpP6kKPzxSogULr8anW7BL450jDCcnbmRi4TOTZHZHFPn5a98
m//m14HLwWeGeknU4dcQo3L8ru3gGJJtb88or1Y3/dINBx9AY/YXXkCQx7/+RjR4ULKIe8gnhgLB
/udPKZZ0iygn38sY1z9mnqGNgWhyX963TGcNil6GvKlWeoILpSWuPtuPew5YK4ghFO2yom1+HkTU
VKqnOEoNbcE5uGP/js+2Xh8AR5oSNCOV54RIKiGuFUaam3ySojsOplTfOMhTM8FjlMOZUXv1E0m9
BSfPNFcW49HE/xQ4uSgJXTNn1+NS1AdZa1pD19TwQv4J/JJL2fLCFsCRD9uYUyZM6rPynTGRxqQs
ugj8U0yon4eokN10beIVeRwHzb8tuYVyKrRKrXddN3jfEJO9Ak9EzOQ6g45EeMm95WXuTf0MKdLL
wiCLeR52hc6Y2auKVvPBk+VJJ06Lqupt/VGgE+M9cJjlXWNdeprpMPpRAt+5amsiNyAMk/Getcya
HXIlKG+jOycxwqBPnWeWrqS1V8Av7/3Yeo80kOWPMTsqPHI2dR47MfLUoRumzMZnP8uopI6spBye
S38ab1a/5p2u/Lx5tT1R3Quo8monhim7LA3Lz8PJ9iD2DgwHz51T5O9Vn6bvfGvGt2TBgAoDr2aU
iWvRkNyWon/zrH4tQupb6yfT2Lr/yPSXKvLlgqFDYFt62Uz2zrHkyIE5DHfPC+cNeS0Ii9yRpmEB
ogXZ251odf40C5Yb7BLnm7WZCNWu45A/VGMnWgoNSvurpWfDwFOBWT4leP80x8TA2arFeLbcJf3G
qbt/6AlUFQeBseqKJfC8UKJDaQkbPDVf+sEMLMnSBeSjpJnN7+Y0Zd+0qhG4BTFJZ2ey4WZ8RsGO
IP6Sq+kcOLnHuMqsU0uzpGSzmxqXRNXhOuRp1VjhzBm3jqbSqe4GMxjHEHiGjCOQQ6DirVpVmgMP
u8c7THbqtgJk8ZpPXvKOHKO8e6A0OAHc1GNRgHGmCrvW9yn2pT9x2LUjZBL+u6gp2mpztA49dPjw
5sxqvpGpJGg1pd74jI2OKmbhTZwb66Gawpb9/crhdMZ3NXg1iwCTJqlreIfa3qEacZQrZrqjK+kn
l2j0icAc5djEUf0eLGrm58srXGWUoqK1+PLP0mF338QF37KCV6TkPO6aDyvpTXjFncPYVtHXbEcJ
Ktljl+n1Mee2H0Sd6SYfo11MwS7pE++llK17Jzpp2SFZMrge/DA5cwXwjTtzjB1xQW9RwjkqBwq8
xwTK9W82KMZRs0qWy4FdOi99b6Tf6KErbwmOZHW0UEDass5VxhymxCk23qgsBarNZ2FLPetnTuQ1
JHe+f99mLqB7mYln5n4+rXwYp2u0heW7r1OupLFFUQvp8MLcHuQxMWoUIFpaGpNTTo6wZ0QtsZav
HbfMV2gnePWdkVVpxA2nK88DlzbLtFwAfPTAkLmi1NJlB4YU1FcZS6jESdLgECTJ0WEggMx7VZft
wK9JmcwNf698lDhkONibxJa2e9pcRkolkpZkLpU5mGW2o2C4pwwLnrLcVVBp+31aLMWdWJ2ioC+9
nu7B2tT5AXGUGpnGRRruML9GNhqAd+hde4p3yq+z+SCd1GlCUn+5f9S9k82hzoDqUc2k3Qt0+Il4
gtNQylem/Exkg6YCRwW0kEPMWvrWgT7BTs7EwxSkjekjSADPgDDYlaehKCgfT2sLN2zKiZMlJYNM
WKA2/PBiRGQMScvod3KvLY9tN4ObuTkaWue2I0ifEkns0m82V2uK/jByOC6o8CqjjOWlDjnSUwaO
ByLBQK/S5TRXjvqeWotj75WT6Vu7KOnJUFmBc883h/lhdG1Ox45vtwtsVhA2Z3kFeAQDb00qJpUL
3Vy5pftvMemFhIXgKPHb0rBlhD3H8DPoxFSjpRO97hH0EfsJE4QqoMWAHaHBzfw+UgVqU1Np44nT
nnsm/SWhBdQTpUl2eJBnGCtagpyVHyBGucklHh5nN8rYBurqFF/MvAjejdbpXi0oK1SMGr3qo6kb
1FZp3l8P0mzkEZcCYkZNI54MgZGmCANdkT4aXmO+T3U639vW1JUhMRt6SGr4J7clc2EdAp7tvjX5
ZD2pROOBHCYjJjKoWyAzUG66PBxdr31nNVrsi9GXVTSKuH6vpmK6qztTcv7vrFseC941W0VzCil1
OgjD874xcLAlQM7TIpxclJmz3J8QniZ3u86x3QJAyRw2n1gU+i9xXyYEFx1cQvi1vI8cTc8NLUDi
VuR1YuWxy1I/2dksyU9GKh20LuztCvDNJqR1YsALMFBvfj5w8b23vBtDCImwpgtKsuL3ROrS5qQ6
NCBan25mq0qZ7DEknpHj4Bup6V97UNrz3tKWXHoYr3q6amyXacewxYDANmRwnZXoj6T1qbYw02x9
4tq03momIQM13+IBkmGtwntr4Zrc4/4u8GGTP3xZl1zlW98rd4C00wxFVWDPN5492KAeFmflmSKW
zA6bNmhfHC6+/OCtdXG3EHMlNyeb65EHBdcR3z4VBlqlr2LYvh+ZLYEWgdHtvNBzZfWEZz99dbMe
AviqHePMBoJ/SCUmlcjoJNLxnG4TvRlong44oNxHNfX2EJoVXJfNHMfETMnbiLdzGcFGZ9nC7zVx
mgxYJKvucukkPa6lsZmtuJ2ZFu/pMPBU3oPRg+6yU8hEd5SH1fkdEmyhL3qL4jJ53irHvhNeOwFb
xqCGgM49qucgpwp8YMBh3qne24FhMCCs+xQH73D/aGQv6iTRbEks5BeVlpN73iXct7hwakvuhynV
t5kSoj6Ofi+Ni3lBxNrNk2dQ5tKqddpZntd9aVLOncyilvSBVzXDLczmKkEW8LuzphKghmamVay9
uLYqUEPbnGtb+fxeGZNwI/xG5ikz2hagR0LtANDFEVaczPjG8SAxxJ3A1a8OtUam2vWzl4nbQbic
ifp24dllrsJnJWJ6mmUAey1g92TdrpFuChqC5p6D3ThbbnGNAjO/gdNuMVTxXITIaUhyn1nm649O
YLXcdODZ39mDhAqW2CwLechvP/NIA2PLhaXdJFTroE/2XPcf46qpPqXJtkIYV4ZVhqy9eeCovuun
sAtMaimN3sUJTR+B88OsF/N8Kgqji8rJK+BSJE7T3mF16vurQdNOug/6WAaH3KE2odA4z5JdYjQA
tQpNhg97gCvfPfQmby8QKqk+LgKB36hz+kzepEMhDuNWTHxeLjrni5G4PIHWdKhOknpNbFf5aA6Q
uuM4tbjlCG3D3VZkHKNeBRU+NYlrNqo5U7hvVsLxfxfHDCE8l01Vue9946H97hLP53GAaz6wr7Cp
46ax4qJ5tuJMWfvFRIH+Csp1bt5SBOr2NrdhQ982AnYDJwvFM5hznZt//5wG/ytJ/ENsWev/rEk8
jB9vP/erb3/+d1FC+rSkWfA/7C3d7sHn/KcoIazfQBmCAJKBZH6m8/5/RAkiSsgVAgah8El6b2Cf
P0wBwW8290TuWxBc+C7zIP1bpgBzywf+TxLXg2YDZYg6LzK/duDKX6dr26cSZB3cZzKDo/slaXXr
+WDgsszsLn0EZe+7MqcuS6KhWnkEvto8QsVCl2ZVLnBMU9zpVAJgNjfnIG+itix9K4Eax/4mOPY2
vZshvRF8l68lOZBKHOLUx3afJU5mF2EJiqI/y9Eu17BOJ0B2KPVun12N4NvIpuCIFNfZnLr806NB
DIlSzZqgbn5oXbpYadtl9Hmn2DNb8oNfL1U/HCafg7t35uXcyKO2LzxWMvSHu3tDtRRjVPPKzJYG
LILqo1+7Na2PGf5VdRidpYDYxtA0Uaht4CXCSWkoDv5DzDkiokmNOo+o2D7LkwFX0PnIKsc3r2r8
kiOwO2Iz7I4Sbj8HT/QlftIVKisTzZw1LEE7TKR1VnHPXO0R2OKmvg5RwxVCsYvfDMzCilWE70xL
W+0A4eXND/m5GZGrw0aA8VNxWMnGNWmvXaVqVgeO4zA/rZ/7FhSKbflSfW5iytbfAjE2e7fzoWe4
+bHUdsXqJv3c45ifOx2DiVPtaJRk1+Nva5/YYqvG3p1lUBJX65ZcBJvGaM+6aGxZke3mbYnEx+VQ
Hu2x+rrAPpKzbsqqUV5hS2UL1X5upESLpSkbVe+G7VgZA4P9OvHjiWKl6bf+3GwV1E9/OJ/7rsbv
umLPXVewBxsTtmkD6dXqhFlWcZKx+IN0A1ceOKVa+tgnt81alUs1nhywkk8+sAqeGjgZEuBMVsNS
Ll1L745UALs61jbs7TC25CzxzM+NXsWcXDHZbps+kg38lh69yMGT9bkNNPrBa2jv3raExYq5ao4q
ZSUjuSzmS2prPjeLrIUL1ozJ586R1EDqMFP7hpwjemvSDwg5pCU8F/+dea4tZ5ZvilJa+Ww2tSJF
o+kUgm8crPbGeaz7VWZHnU/xFM1DV9PxWqyESWbV0MyL0ZL2lWBu432HpqFCK8PhEq34lUA72g5N
ayLFpR8uJemYY+6ThNjNSZbcjpbTf9jjdiJdqbiFnhAgUIdsS0xOSIubkqwAznjLN3b+ylXL2ziZ
/dZKsmSIRQx7w02X5PzTIhH8z0wDXt6zq+6DQzDK5iVgEuz3bHHi42RolkUq64bXqnTNBzqi7deV
usWvsCZZXetZQnli5WOdkfVW0+WYJOw2e/q6/F2PoDlFCd2mNt8QhhWM8QV8a6cTrCyDcqCRpzX9
ID15A7vtnT+59bntFDXnenPW934ZdM+F03AcaUjHWCFCKD81LeRcKuQV9Qst0BwkCIAV01lj2kt9
2a3GevAmp/BfIXUC5tv1toznm4Hj2BCKhn5qRJ0JGzLigc++dnDxcBy4VS0yymrhDA81SPXiCkrj
xrOfqEcJWEJXDhgm4WY2phiMM3hJQ0da3vo05PBN74nKDXNKTfhEbzFfwGWdR7RTu7WvFI0Nwtr1
oovbCBmyTUO9No46igAxweIqzU2TxcTEyRSKkh+U0aThTxAVtVr3wlCGPZzndNf0V8uY+BTxtDrx
SJDUld9GU9ACeTG8mr4Hgz20v5JL0BXmk8LVtfompJno1zmIO6bGKSYrRn6AZqbKZ0RekqhoOoZk
wuDg1dGTbK+x3kF6Y4E9rzJDidJls9mZ2RnZClc9rphSblIFCmpHANx+3DasxaViqyWPwtVdd2yw
Pppu+YwYxo0s0EYlETsTi5OT+UAnVsLseiFGarXCfOvHyT6rcvCdNeN9lbpWc54kPZYX2AIieSgT
LTseSEVVRjN+HJS1z6oejyhKcCiUFMle0Cck7xXNSR5JsXi48y0yIGFHCrTYQSvI5mOwNMzqbTaV
18yKwgdUZ4o33yyS7lDGIzsogex63Ttb/VDhrjm+UNrNiLmDnkNW8vq2DfvJrYorJFCW0xmy87Az
sDyVIbHI/FpLa+VhCmYvHXcui4sbqAjxcmypCp+O/ZLEtzGN6fEuCzA5n9d2Z9a0Ew/td86yzbNb
rThngyDzrhjFmivQfO12aZjmqVRbQ9OUYkg5W3PkhF0y9at5nuIDw5jEc1dE4DgVAxCMJHVIxsIt
VJg1ekkO6zLoN6Mumw8VzH5+ZaBDuodsrJp2F5N36UNh2pa10+4E+qRQHJVhG9jmaVrqrIsYmXwc
Xnm51UwxrEDIbFtSuaA1S+ZTRaIPUr2nrItUthzbA9g/r5RPuPNu7oKkOMQQPlD6cw9uZqLx5oWJ
D5ggXEScn2xP2fNuWVdYnQ6X61k+BJRmq6xxXudmCxFhaPGaFje5NTThXLN9P8MjO6z3btsnbgj2
Wx41xVT1iQtqHqMWbRRUQje5D/iTm3SfzSbu+7ho/dAYh+WE5Fn5UdOx+z/IptHd9VjF3UnJ+L5o
EYYpwZyK6yDQVIf7xlK9lWPffJkYOPz9rFmU57g/UrIsraO4xlK1NYAtn21gzWczWNwLcQMcZO4Z
pDIruymSfKWDgZxhHXL4SO64k8gXWY95embbTvrd4VPmDS0zKZ71IOzxEWklGI+GyzqBjFmQiJOv
bW0eK0+37Vk1eCv3oKDktoiRCdjj4FKmZdzNeLSHj5QtqKB9biA7yxAarFdxlwpaz2b10Eq7JkmR
WOY3jCEUG6TFOPK0qdtyxEGVe/dCS7Jy8dSxBRA+5gZ3sswP6kFJvHSJ8vhcTbl+K4iLcJt1yjKj
gLTAzpR4lfeW0zsDn8tKsF5tnL4Lc3ByPuF+QT/GypxPe8Fi79wpeSN2bmWnzOsItFeJQnjhc2vM
x64aLJySdcChQmUD50RjbSyKTVu1qH2l+5Tb8VDww2fW2r6zifWGHWTC4S2wahw6nUyecFPX91bi
LmLvLTnV4kVT6yvclR4aujdwzCLKBIsoHYZ2iCqesOdMWOUPuuGTS5b+8Y8e+90z/Tl2c1y0dI6o
72Meduk6tXgBSTedD4Y2vxN6czE40Nzw1Uyn/gdurTp+artM5jzZCJGRNssT8TIXotRfatfNvQo+
81h5R5F2lhkZBbOCDP80rPybLd7P8J9tBGAHAY8UrJMAV/orQoRCISc1+KV2Gzyg5JNoEFRry+zv
oEljTutbOjv/7mvagBFBwlAcwEbP/rVbFQiRo/0+9XaelZcXtmz840pGfr9QdL7PC93/xaZy20T+
NObweh6EIwm8gTnn19dzjDnjoYApBTf+ncvzNuQ9HvcWDJq9MmhQH2ZLR2IkHsEuRv8tSD7vMCj+
DfXgcBVzjrZ+gTSueYvOauWcnmvX3BMbHMJZVB//98f48550e5EApJ9g0ARg4TB0/ry6xNmMA5mb
+c7Qths2i4su20tT7BXdxlja/zXf/ptL5t+/lot3y7TFtgD++bVYBfZojYTkRw5d0YCA/8Ri0rwc
O0LQf7GUtf7X9ckvZvNCm0leOiROf34xw2qnFRfo1gHI3cddvIpza2muZx1xMxwjxbRvOHVvRmno
DKX032nhdveJbDlwNpSd8dyxCX21w1sDKfy0Us3yV0Sln9lCv7/5fMgsj6EAw676ZW+slZIsMnnz
M+iA+1GnBG5IzR4+3/b/Kiz/2Iq3/3UB/i/QyzF5q34KXWx//A/TB2RKdAuyE5w8fGZlBI7fTR/4
NwS7GYqMLJ+vvMfB5F8CCwxmi3oHPB98WSxTOvytvh6H5P/9w/6NzAVqp2WRlPgdz/w3Uhf2Fu34
050HM6WkkJbvvAcakyjHpvL82feBFquLJHhLGhAeTIpMHTu3dgWPI5kaj10rjEs8RibAL9yYcYjl
k8zoEnBgwE5UE0lMpMPtqfWyhbiiKV9EzqqMDr7Sbk8cIimQyxK3ogZzQcqJBtYe8pYkraNPvbEG
eLTZi2Ork0OaVRd9Ns845dQCFbJq81xfxHBY06hx6UBPkxraCClJ/jVZIQGdFyha+iSVg3zKfxm+
sPqw7hLMqUPUD+Z3FOBGXRrLMFoASxg3j8E8tE95JkfWP9AEhwtsGpRKr/gJnbdiWRfzGjqCaM58
zvr9zlVN2WARhqsVZsLSPxBMvHZP5lib53VGCfMZj1U4bV4t8YBwtHXzc9Tr5FhzXtSRF3T2sfG0
Hvf+6gG7+v/sncly40r+nV/F4Y1XuIF5iPjbCxIkRc1TqSRtEJJKwgwkMpGYnstv4BfzB1Z13662
/x2+S0f0qvuGShJFAonM8zvnO/jFpCLVnTV4KCrmYBthaQQfTAX+5YSfUm28IfE+oVsZF4gnYCgM
5pE+an1BNDkwF+8b82AXCKGyxHlLxULEkGMgRU0LyWTuMLF2r4uf12/IRtQqhJBTDmliRJrE1lzf
RwucCdKkUQagMnPLbw7buk83rdM2JmifXzExrGH4CQ0mZTHdapObXiYvpyU1OvARc/LJOLYztnQl
GN+QwzJO4lhSQXmMpuS6AdXmHbKW1oKtyTmNjZ9VWvuGBGa383u3f3cLl0G9aIvgwQSwS0VlbidG
nKRTw4a1tYd6twSk0M6GOQrsjVOHfQxztaHclLKO97522KAtfC4cgCOjfJk5076KwFirEpwe31+X
08E5GNMafIbxjPcilchTDdr8vjGs8cihdpxjp/FcTRdGY9zYUDsMRjOUUmwsrqyLsQQLzJgmy7Nj
KdwcM+igeamFoXj3rMww7E2n2wGTHQkRY7uUDUMJEAXZ7bJExbsz5Lk6piT+Pwcgt8uWGEj/7idz
8ywdXyvoEkbGyRjIEZOPrBsvhFra9xpODDMVhmN3wDUK2BkzW2rtC//aCXGG7EqL9oCtXbsTfVJD
KDloy7T+YfRBNm+HGVmPD6OmethxxuBbkLjsVyG9shtNyrCngLntre+VF1TXVLwscDBI8LArTxvN
2SvR5YOQygNIkvmtODg6ufAHT71DmCwZajAVfDaLdPTjsPfnBcuDyOEI9NL5MtH0m01oZqD+ywVk
IEKcR/MjUW9NZbOZyx85e0deXSSZA6m5SiRshL4P4JCoVGwsX6df0iyNapsONkYdvXBY5tpT3WWS
eIt5SJ1oyY5jTup5q4C68ZGk0TBjCADsd2jlIB+WljWUAY2yKckcXDPHp+EzGXPLhSM4nMUfVdEQ
HpMupMu97EVY0cLijjvZ0eS7GYfEOLfcsflKqAcZtkaJqpcETlE+5JDCv4IgHyFYmQqXXAnVJEa2
Tui+aELrOYQC/+xppI6tLK3wSTJn9HajCTHQ9Yr2lmIYhLxlXKtZyK3ke9i+0dvs9w1GfiZhmsOm
G135aZJ+OsoVWEGFzfvic0lWW8Px6vO6o6p3p9PJ2CQGH8uRVBSLTU0wAhsFLuLXxfCMO4FzbH5K
azd8lpRAD/EyrF78xqVvVC2Jvw3SIB2dbd9HGciBCLjjWVMLH6qLY4NbqQDDdOchtQJHVo2E4VUb
DP7Wo3SEqM/SBt8DzGfVNa0OZrA3qiT8KtUqyza6pyVEkCO7ssrcGA5hmUfvlj2GoL38bOYQJUd5
YwmKSjcyKpp9komS6rNBAkpysQBvloZftsnpH6Kvczb62xDXrwMcYVGEODyaeFBZ0EVj0yvD6UzJ
QYwx0z7/0WsnsP5D36U3+ZDQg+pMibxvjGomKyU7b9kVHcLBdqkq904UDfi+Ifdse5v1S4do6Kkm
iHMshYIu5Ar/eDKSLN4WjewfizCAWUEqpGQCrKz0uvKS8fS5t5fa55jApVR3P3gYBE0MaYHUvAek
YmbBlSWSBAvNsvcsd9Y7bB8zg1waBnu2+hJIWQRigDuaSQWWeQo+gmf2ih2rZOAa/dVcl2N2TLk+
xyPOYKD7I2qdsy07XNixajr3qUsMW+x0MdrlxejOA4w/MJDbbCCWuy/p2yBEaIriwweWSNkOFvpU
XA7Yka2nqawLezuhBcOQqDJnuRMyKczVVe3CAYAa+X0p5mk81FHL/HsVgoxpExhwOTYONqBL6nNY
lh0nzV6LGvWZv0DYdxSGz1/IMzVRooyBarIZ0EResX3YZxbzan3dWIZVPk+8LOexsoyl5KoAHh83
3qTnXZuGzmcnJm+D8ukfgGAUACuo9UFS9bSKudcu6+9N77iI4jiYHxW0AjwjXBL5pWTNFTHhyKzB
KB0m0aa1lumLGl5euluAHePNTphRarZZ0TGk6QkjYpNk36mQr94VlRHoaMZrQBfyLSmjQNA3VMmH
JEOUuDQ4u/MZJCEYeRyPC53kQwrMPIanq6FK2cuM3tx5P5C52uYwdq5/meJ8Mjd1E+UMiZlr/zqr
/nvXDV/xX267r6g++fho2Wo3fd7Pxx///ed3/Nx5G9YKS+QQzyQSXnuEfv33rbcFMJ7MUgCkfE0b
hy7npV+Ga8f7AyAsH/16poNCz375187bNv8IAtP0MGKfKlPYSv+Vnfep5O7PM7+3Op+xHRGc9nBA
eAwPft95h0uUGs2cvrFdhCNcAwior4XLpJDFWnfdMc2bwkWVBBcBBxi7n0Nr+eRH1IlvlrDwKlbv
3G5oP9cOD/D5lpCNFMllaZt+F21NMlUdiYFafkH/WdgIaCD0rGajgwhH/7nTuskRs/EkaOZidIX/
BB0y6r6nNuQEx0WGJYEl487OJ7pWi9YwGWfGSD+pDh9dYIF4EbOIsURzhZ3G7oc9c7dKP8is0NUt
VBvtPVM+UeHtbieHZ2CQJzWkJduMsOPhhz0nShPMLLj0N8CDnNpgWwZpWe3zOkUqxu1jrObw3ux2
sATlV5IZCgija/Os9xwZiftIj2Z/I/y6eiHhawTHYLSVPDPrwWzjBrbYW1GPultXc1w31JmQqQnS
cDKpsEqwVyEN2rHbG52KeQJ0dDutDwxPhw1bRRtZ9SYYCDFuykEUwT5y59I46yVRjDs2ao3chkOH
/yeT4IoPudd5Z2o1bm/JjvVEWVLtD5tyRVXHE7C4Z4WH88pJsAutu6bpS4CC0R8ugInmWkBMtC6s
XKWPhnLWLFXoJB+cDVVxcKZcjN8EKaUIdDexTlXucjNc8rfazBz33MFtFrJiAh56jiZ3kTeBgLd4
YQ78pJ1WbcSIcggG57yeO/eOLnYR7t1QTu81D7mUDWdCLKVwXPPeQFXMdq41cMIwqt6mfWNpwFIw
aZpKXCRkorZ5Z+HOWcACvnpN3jwstCA4MdbZ4bHnViv3mPw4TJZombeBjTFzY7kkUYhnoajGfImI
VNq29tfAEIsnujkMD7nT5vlmCRoPD29myhsZ0IDA0UI3Y1/swFQpAV+pqcC1J6WDQJIh3TeHJp/D
vWVynjmH6Yb3p+Q0oXZKUWNz1TchjpaFWRmss8mwvF2WN1F5XWhLYMS0qvkb7e7iKgvqpDiv8VQS
z87DPL0JFHPoOA0buFG98K3XKtSdT4zWWr6w7ITOwVQuN4zZwTS7qnCvu/Hcm9V9LUYrPI4jzIvD
gNUbIGTqzunBd3OodVVeeOsxtronPRSAdGSHRa1YLo1276+cdRhEzCQ3c18mq0lsMuEvqZ45VEt0
E8u1xznnoCEBhpw7hfUCaYB5vQFDgzOGDbXDOSpJC1js2USiaeGN1tyR1rpIduY4GHJTQdYk8MQs
Lz+OBPTl3pXL+K1z7aw+GMynOT7DW4tBITEk6nhPAAxqv0YcYFKcArMCZbCBJbw6rp2UuULIyG7T
lTkauwUiB0duOKtwO00CmlLXBtYjy2364DYavT0JNb3D8KZH97GsWnM8gNVkRoFXk+KmNFkRLwuD
PZtDDhLvnr4Hj3z3MME+NSEkMEdcjDKMl6m23niXx/EW0dK9K3pmrJtxtEE2R90wnPGHGzvdNOGb
NXboFO5YuwScUR6gLIQuXMJcNqJZ618mZ8+I0Q82o25IuBXCKrEWjGpq5Blo00Ht86C3MLATlgjy
jSCwa8dLHdri1eYpf4F+7Dq3thhVu1fWjLHCnXoG3rT45W+L9Ly7eghYye3J18GhxUhPb02Rdl+B
cu2zgVVefK81XX87zIPU1+cdSvFl2TdNv3FGavoOWtvR80xx1aObKt6tYjTEdOkGgDJ3PupCsK2H
Jiz2cvJGLvjaDKJtPhTryCny9Zxdj4Nw7auiMgLCg0r49pMWmC1DV5X6uwIZR2aXt4YAyZSV5YOX
TJGzAQjo5Gejz5b26E7+NOyZEhntdTO1JghHB1Cm1xQ+nSZub5p78Oj2O1xQlKEIN327syR53xuT
MNoafBdUZEkGjJQozIFhsywtix2bjLFmznPl5H7i1HPJX1Nsy5FgO1hlSlRg7Yol+W1miNS3WeFq
TsVJrXLmF/6SJ8i5/TIHk73aC5jxM9bRxnAOxTTNLjj35XnP4Zzx0SUwCEO+g1paTxQIE7JiUagk
JyHDq1Pxw+7Zsm5mU7Xuh1+25jcVyrkgX+kNRTJtI6Nm67wbArsLbmSqZ/esHena2gclYcd4LIjj
nxU4fNKYJ18JbnMoan07wEGZD3kz83zkrD7oAo+lZSfExDkfDzOb0dK+x9Oq+62wgePtpmmyrBjf
vLdcoxNZEJELLNS0ibg6PcDHIB4bUOl854Z5ME5MM50uBa9sLNbBszKcmRWth96lQ45AH5Y0Dcvn
siVhRVYkRbeimybiKId5kfG7EqRj6qz/xBo7txeKiHgQ7DiRTBXHM88I+7dwqRsMjwyv+oacRu6G
DSOX2W6eiqrA/xTXS+hnnAL4cMWxQjc0q51IZqwDu6jvs/mqmZIg2eGLrocLV2kVovxhRD64dp3z
wS2ZRHXcBvWkp53LU04lWxaI0N05vmmTXmpNEHU0hkamxu/PkGEiwzvpxhoO1PpOMyw4DQHqyKWb
sjbZyEbZVVU7hv8K721WV4NlCn0zNgxSmbgbeSK/C9sR3iVlc7Z9ZWtp+BcZqN3yNuxL2jtBCQTA
VxjaL8Ot8BtjfuwSaQ4vPbXcpLYN2S2oTzkFjMeZtBNcWEBjUt57CaEltWmC1PlqpVskF5UaCdO7
nqySlyTy2o5wZhg8QgSPrnjjgiVeArd5F4GGqAyZdSqG19FThFKbjIbMi0iUvnuesxsoH2eC/ZSC
D339TtVoIs4qFKjhcvK5jY+JWYyU4DBcGm/LWgwA5djk+mcrKze7mPFt1OdrNKLBeoZ16hnnEn8p
Ikkqv1OQ5T3IWjcvPkl/+xvmtYLIbEgc4iAWQBpnaenNsC2mBj8RbNzKjO1hlPpowc00HquqIt8w
Ri2jUO5f8vxnoUt1JdmYzOJF9d14n5ks+rt/Dxz+dpAh+vefTxyu3ua27z9/P/rwHT+PPq73Bwx4
bzVOMpTikMHI6ufQga+YXNOkPbnD2ZSsw9RfBx9Ah3+sfYx8J+bOkNPEn0OH9WsQovxTDtXlqwy5
/sLZ5/eJ2fqLfQKTbPOJtlrY/f5pGgVDhYRZyaLS4kE/FIxF0VGycu+Vzgdn9vrsH96a/8s08Pfh
1/rrQuKxrIkhxYIhR8LfD1ousjowbYHuomDclLOPC9Kjevlf/5bTlPTP89yvX+PxaA4oyHQg9P/+
azKs89hjeuIyXeTvMDek5yWQyS12T+diLlIia0o10Nuljf41hsN1O7l2/K9fxem3/POr8D2XbDhp
VHoU/2mWK6fO1JMg20Xpa/teVGZ6t5SHpUiKr7ZtvR9KEzejIVid02XWQHjOBjZZjZS7RpaCM1pp
v0L7szZWTV7rUCT58En0p7rTnhwe2asV26Xty8tcGfBgzbbi0ALfBVkRiS7MIpL4epLuMWXPRjLE
aCnw4NYH0GESPu2cov8gV+NlO/J1/P7Rh16X2vqVnN34usj51o1Ecu0LGo3DKmv3YEnGR/YLkDoA
BsX1ENbL1iJ7n/38/P4to/xXLoN/uIj+j+nl9n/9z/7zv/z4b8ehzeXvS8qfPnGD5leywsDjmEda
zLIcfuavQWb4BzETl3ogku2w5cyQ+/1v+Dg0E7xnCDEuY+dVUfm7nOLS5ocEQxTcZRlgQQj/ypKC
VYHb688Ln0EmqXUbPQe/uoft3GM1/MdBJhhnsqdAHHWdpP3jlKSkQrcaExT6YB+Ydb6ZhW/IF7ol
m/xV5zX7Lvpf7Vmyeeqsusd8mPZF+GPqjDJJ9pkQXvtjrB3yo1fTqvihGBSkf05CYN5M8qE7yYOM
tprbAQb9e6qG6t1ctUTQ0MiKw6ozHXU+zhzjTtIjDliOTGJVJKOTOMlLRqhUJ9HSPQmYlAqyqwtX
XXPQS9FhK7C0Fy+QVKiPYxJzB/pO0lyNSArkaph3maSBL+ZNscqb+aSpYolEX7VPWiu1mdZZ4Ln1
q/dTjEX4R5nNVpE2ayz7zqkWlNuF2dWr2xnrmG2VdsOTyuuDoqPWvixt5N8ywxVzORLr7mLLD0sz
nlTuLYS5TwKySkt7G/TwpZ4wRObiMhcOgR9csraT7UD61eHeP2nTLtba7zov3PJiLjEl7Uy0XJqx
V00bRMeJ13vSulNPjMflpIFjn0EPd07aeH3SyZ2TZg5MEtYKwU20dK/VTPu6k8aO9obe7py0d/+k
w1vCWY3gJ31+BuLaxLgcOwY8qc73lNaJy/qk6zNYTa/xEqL2O5VDntywHCbLp3mAs/gdYkhvtsu1
gVb3GLgTDSDJNJnuB8J76m6dbGjDTVRZaQoRLGP24tX2UsZ4T5jzcnzI1AEXytrO7TbFvAng2fKe
exY/2OwzfcOHPtY7Npp1si0JKHO45pSEPdzFILQrLHZpMqxYEINFYEIOlC0wJ5tl9NQAXMmJACXJ
cYT0Y2xSQNzuRo86hLiHqYleNxrty4NtcVGQVFSQZ/zACH+MVcRFV0UVObacadQcY5LjrFtRbxZc
oOk06Z4gegS+cFzexAR6ZzubCazhkSwQs4w85/y8CHd6DQ17urcYk78pAfJvgwiHsjOUdpLuRw2v
nRSdU7I7TYfkDRD0ImGZZdFT3vVOtw1tMqM0RPIzOjGo5wIyIMzAKuVQ2arys+hsuIdtPebv6ZS7
D/MYEmgbBzmRhlKgIqUix0RIAQcv/q10OePdEV8jHVr8ZaA3vsEdrJ/4lwSOGEtmPKh1/1BmuXNZ
M5Mi0mcxidraRcOUGRWJh9bkItHFooggJkGdm3loSoGcOlbMyEfc9V8WzjSC29zcW8mZnoRduSAX
kbjvv6ezX9C5qXqv2FdWWfF5zF11bUyyxRRR9OqDShHzplKpH8TIczYFD9XiX48To9a97LBTH1XN
+HurDdlvExkkb/UyFcYOMxM6WOf2xQVEyoog2aSQjWaZj3wWICg5RyEWnvtBM7+Yo4I1OyFsbRxL
u9eL2w+EMcKlo6q6zLyRajmz/gaxSuDLWjHzxzSV/WVpGOZ7FZH848gVBDTsmm19xy8FZlbJxsCH
TQfijU2pCZ3IocdFZ4HzJgjmv7ewY5l5dHwf6fFsflJEg69Vl4gHaNFZxwgsaL7BPezvGVU7F1Pb
VciONn6BlvCGZjKa6ee8HkPi6OncdOeCoK/a10p5L9WpVggnAofz1EjqO13WhM3ttAZn5HRhh1Ta
md0VmSf6JhuzMq47Jyhbmjhq/VDjvoZmyxPxAfewDDeZ19cX/N0tNmEjgwjNr4oAHUWWgSm06GR9
5QV1+YJ81Tx1BrlbcJXDaMbR6JvjbkgrmImeVeSXTEBrxAkCiuRm/JZTkNOaNRlEx07fDadi4uti
lQ/iIDHkRynrYr4MNFM15qNF9TnVmTfBcEyS69rsWEuXnJNXrvV466QCm7JuedWY91tQTxPljR92
wKFxM3IuxEwtZlJ6vu6I+izoz3ZsRyg9O6dJwoNNYRBguLHoSJBKu/yy8dW8OBjjK3bEaim3aWpG
3bZlO/3oOpCeNtg7CEAQMLSvFELDsK2IMdGkxlbgGyKlc8+VwozYTDLnB700qE825evPKUTNx3oy
oYElsBGfqAYtj2WgEpAIJeUpm6LsEnpfOltsbOXUL2MF4/FguTTHbrQnuKxIVeknKpXQH4GxMrXv
Z1DVfNRl+NHjnzlkDkks+iwZz8ZpWYppXxuuBw/cUmjaBU5td/3/HoHTED0cMpvEutSoejxvZ0Yg
B0Cq9i0nKLLj1DeRMcB+nNw0Tk74SXVZZsSSvxnWrGGuIK8SZHTksKSDzDLTEShIIzDVQKiNJ0+S
EOtZRWlVD8M5j5PQwdPh962ENBEyymzUwuuB5JAtm36qMFSpvvVHpvOV/xwoKc8rWAtfli9zRulW
lRRnwoXnvQFejmgQWv3Y7WtzBPqEnLVMh5A2SuvQh4Gr1jgaXvwmEs43izn3p4K98jj6TomkHtE5
s+ntqSbNT2aP299NwFFYPdCPC6tKg9U+HNnZoYGt8VjXAzfDhIjJW9VUlROPIiOZrg0zeaUNBCpj
49jeW1Iui1gZY1Uat4yu3lOBYo8kMpLj4T23acTqrK+GaOy91efBpxSAV2Kc9+VX1o4gvgpsBVSB
V8t0ISwtvwLh6I/QXBDhRtilt8MEpoSnk7Uwa1gKufC29wMcfqUWIhp2+RG6i5HChVXeziIrzTSn
qCWhn3Sc9ZakdnHd4wfBBGSFXD5DElYfbmA4407bfo93ewJED4UoE28KzkEWj04ffTBhLi8Rep0n
nn0BuPxUJ+MmrZceW7foxaFqvai+gKnq6oMsm+mOFPfyI7KkehxEVOdx3lT+jYMcnG4I1Skc0hLv
PCYG5X4K/GD+BlP3dAOdTU2xx+qHXX4WKZOxooHtnVnzOG+0X5gPvYZ9d64zLBOHljqhixxUpBeT
A5Q3laSidZNzDTmsNal1XTTco8SsfVbcmoQH0y5roVt9CIHdkjdCzc+woL3YuDcuZFsM33LBjIWw
DYUWTU34bdtwxbAZHQJxK0s2EDHLHp4s/nu8UNrWLzhTCenQ5Dhe2OwsKJ72m4jn9xjROW3lPDQP
qR/Z3yl04tbQkTYui4lmRkAHc/smI/6oc0nD2HGC3wwIH8UsRR2046F3wSAqU4UPnTenADla5ni4
Qqg6476SuI0AX7p7YuWed8FnPX6zpBt9RXOD/T3KUS52zkQv1MF1NeUmTRIMr16hGfotPYIfnJTe
Pg9Qq15S6I94xEzRPHasNg9e3y+kPhoXBqYDZpHmI1GcVYa5AzSKnWn2Df9o9nb16TB6e9RlYphn
pdMb3yfPdr4nnR1d+GoQcttjZRAbnuiYqczUH2mnJiF3nkKt4U/RaX1hTQXKvEGB1mchfHYIAj8g
IPpQesnayUCHWcqgCChiOeNHa1SW7ulU8KCntIG+r9MMkEpj+MslPEQqN4YlUWacFQOqb6QhyZD2
SZJ6r+pO7p0M99PeU61gbsxg51ba2gaXOTYDI047Z9MfdfnUM9xMfdB2XciT43SQ/Etn6hvx2Tz0
8vOzv3oT/7F+6wfsFxA6Wf8/fv9PcOG/fvJ6Rv3tP5AImfDf6U85338qXfGtP9t813/5//rFXz6B
x1lQzvjR6qZff1oKIug3Hc1F9/rPlbfL/P1T/o5Yt9bv+GU6CDjVMs2Hie6CNQyR2f5+TMbUS2ba
CTnw2jZn8hWl/uuYTAibNRY51jRJ2SHN8V1/9/uCi4P+ZuE88NB1gJj97W//JX39K8o6z+h/PiYz
++HnRR4sd17q6ev/wHkL58rVVk+qCLdSS8YKP8G2rCgowiC7Xgy9bXJh2KeLhIJALphuvXYiL+Iy
ck+XFI82cmanC436Iy66nvJzVu3TxVguIoNfu5TmJcNALld/vXIzu/YZrvy8oHWK2RKAhTwMa4hs
ryDNJZAnyjZiOoxbDUAJd8iUJNwsYr1v2kzyIF3zprQ4EMhjfxf0a5v2esMFp5uvto3oYlzvyGq9
N+u+y6wz6BvFI2nS+hMHcnAMTzd0za1dr/f4dLrdQd6G5IvWRYBYXfHARLV5HHMBaArn9vjSl5V9
PpS0cLBArwtKu64tac40ZuuelpzktPzg7WQpEgzbvxLlDN+m01LVdqO716cFrMWV62/z08ImT4tc
v653gWpZ+qhyYBk0akfeQ4l03hoViaM6LZjeunaWp2W0hpB92ZwW12xdZ6dK582Bbg6WX9Ldodw4
p2VZF85wkXbrYt2v6zZw3PGiPC3mhpWFS9yva/wykjfYtKelfwl0cShODwShrNgpvPE+gQZ6QQ9T
/9JZjqD76PQoUWGe28xxe2gXcOV43DBJsa+89RkE8DyAgDMTUNy461PKdyCpMhxz+guw5eUzkp+s
Yq8CgHU+nB5xLuYUbJrO2mpxegpiWFuhaaen48AQ9qbiR9CBuD4+/Sl6a2Ycy3QEFD0nYN/jKVus
D9zx9OylsVA9TusDmXb36Y7iTJ7S9emJnZ+e3vbI3tAPaRVziIpaG5imlXOPHNx8Nmpuf2SEbZLj
4Jv+gQokLLo4XYsbw29TvYMehuqoCrwuZ1VZOWc0EkLZYlfrXzmL0M1xFoi7O12lvsM225u/R/ng
rRCafAZZY9XN9zlM7XZrd4bd78krp99Un0lJd6AdPNZMINu98CbpbDk6zy/W0rKtBOgvDHwNUlwD
yctHPjFCHBBjrPbGo1sKZ2QDEpwB2xK+Mr+keoDrnHBa6Xn+cDVbw4o/zQNJYru0Vs5xp7sQ+lRZ
ZWBuxua8GUl+7cOCH7wLugh8XMYOjLMU0MNym9vQeTZzQdPLxkQUqEjQK6wZJh7tx8khaAYWy3b2
KPAgv8xUG8+rxGQwLWpJtXeob1QSac9u6Ukco+fWBhy3yTin+BvTGi2uw07dt3K2rmQTBdQO9bj5
wEChoJmlNPQ+YR75RYTUVAwbK2bzHjnYW9WZhFOpwtH4bVJPcWJrGEm3Rmv5cb9YmCUtykfeKGcD
q9DZcIfNkkreLSYl/yrsQrZ8SYKkeSbK0mi2c4ZzneO0PluyEcgJO7VW7A0i04/RTHhqN7tKqHNH
4uH1lUxuCkjhLs9NkPag2tjT30d2mr2Fic3qg8GIR+8mY0cbxCj1jBOhtOTqfuhL9Ka+DYW+7TPb
ve6gCgV3oV8ykogkZUJwoqY53A2uSvb94oKRpC+RjjiKEwok9FDJZ1w78pzE7My90zYwynRnXmNo
QMYPcUyg60dh/s7Qo39hH624X0H2UY2W4lou/Ym+Cc3+5CMcZiPYQRqIuns6B0sZF5m5POEYN59r
3AKCXbOO2ocOCj05/IJGi+JmHHtnvqmNvpr3lI6TzkjtAGBwX7BX36sKZwQwmyq6gcQWFN7WaVOh
KE/CTHPnGJAFNtGs8ixeVMCQsVIgey4XGJJQg5QUV0I1VFKm3GSvikGDjmkSYhccGKZ4wuHUdOA/
PAFT0sAaRXi9Q7jcOkNvEUhZJIAd2zNqg5NGgOfbwhxsHvE7a3ffykrFWEX78iiisn0h0WveJdWc
mxdNDrySk0UuuVmT0H6ci8GvzwrWrSsoiely2yzsuA5RC3gwndIGx7BoeOaZNS6nPWDs6d6fgPQQ
OBhQAVnO8YheAOOxwUz1fULvVDDhgN8i/Ikbb1nkuM8qYtuxDkt1a/BBEh0bWNJmUdAHmeVKk5m1
2uHnLOwv7ciu8g/Zqvar/337ddpW/Lk3+/9v38bY4V/s2z65WrLfzaJrq/XPfZsNt4bV0Ay51ZhK
nkKmP6cbdsDE1IIT7nimF/I/bM3+NjG12bcFK5jGNEMLDK+Fw/TXts1wzD/8IFyHEZ4J9Mv+SwNT
/vk/zUwtBrI2ezbIvI7vO+SKfx9vcN2GnTkFCSvpADemQEHVjTyF1uOSONO1qOW95codFvDqsjLt
fsfp99x0uteuHo4JefROqXTj0Ud58Mphb0sz27R2qrddQM1YlUexjqI7QsQkJTjWvK2+9BTcYZcW
5zP7nkr735GY2OO4/fVg5o8zGt0N1dz7oHfAhAQ/ws75GGrbZLpJVr7ub2VeHYe+eE1peoKfTzqF
3ef01KzuqNDxJDEVCQkKB2UAoTVPIP81w3jjYFhgSwC60m0vG3yuvqFuCRuTA88saKndcmyAc7YD
rjvhlizjLfBXcHKfnrO84gXflUWYbVQ+7jtj+Oomf9yTtdpSWvFelNUNmBW66YgRn+PTjL2gePX9
SMe+Q0Vt1nwZS9GSItfPUta3ekYBjkyFQBZ9ePklLXjHPHuajG54LUyvWyceHZLVUmw48WOumXmZ
A+1aBFlSYTw2Bco9z7MJD8SG1pX7sPTzrVBFtxVLI7Zetzz7FcG4aqJXmABB5ayIwym7oLlCbRyt
bpp8vAPBckOD0nax+62y2qsyAiCK+eyFJY/aRDGdR2UabHuzufLahGGppNJ8ItAFJMY2eYoltFYG
9V1WgPAsqwPZoQlO8J2bVFeOrK9puz1XeKdw94sHqQuKx9jrQOvAmNivFFoj+DCm5NYI/PMpCGGZ
d/zjsHLYcvZzdzBoDYwHpoY8emq6ULhXNtoKTXot2jNVV9d4hbbsIvVtI50HI8yNh1JG6aZJUiJX
Y9QcbL08GW6KaYvnjVxAE3QwZcGNbgHTWF+UyLF/mf3xbACJvVXOnDzloUWTicMhmfmDc7Tn8VwX
1M7R8JfQwQiaZCbOtC28iXLI1D2AWbuVMvliO3vla/G9KRuwSa07knkvb/K8sy8dN9vbcAj3PKPm
vZF407booqtcQpOi3SSGBnSe0UyFZKOvLY8mWYMiqXW74d5G4fjm5v2yxyYIE7cteF1dhvmK98gO
maOVOYAIHs+XpaZYoIq+mUZ1FVTZvCdVJLkF7enabepjBb4onnXxMmqLumrZDTvTEU/Efbgb7fZ6
FCPRMPpIdzDf351CXzFdYx8c+MUud8yzqMCSilEnyd3x2GMD3NaaQGXtjiCewNJd0GdLU4Xy5wPI
tZrMSkTHC3gmtivVx2jBMWhyCCtVb3g81vUFg8RvfpQOcT/WZ3WHLD5mWUxzJN9WTB9RU14OPVa8
LPFow1DG1oY1GkzdxjCmbhWG3hGnkJ9BZZCRbuIaIiK/C4p9jsG81DP4lWqXVTeE7jpCMjnjybsm
+d/sncly3Ei6pV+lrPdIw+CYtoGYySApztQGRikpzPPgAF7nrnrRT1Ev1h+UWbcZQV7SWL2ttDST
zJQpJwCHw/3/z/mOAkLke6xVyEir+Cc4nr6jBsvB8SoULVBfDI4LIer8vOtHtpRIA4MbQ+/LLWeN
6py6DVQbt8wgEslmjRY33HG42NV+339PrZLYbs3XHqVb35jdOJtOfQ50s2Y+D8yLsnVNbxzMnEIC
9aiO3eqSZnC8g1eNnY/23eDKfoW/PCcVq7g0puEwp4jD5h22AkHjvtfyFROhvJKucjaWgBhT98/J
7m/jWN6nmenVQLOW2aC8RFZPUE+motEN/MsA7LWY9L3oxzPOhpygTeqZpGV7xejAPJwKZdu0iYoy
UcJiKYzsoGN4pI1HbkYQeVkht4XSX4VOd0HcOWsBxpZtJ6krBxwDOxP9XaKAAHdzazvNrvhMeays
FgllBQQihhGAqJf1C9c62a65nu3VnIgQbRhQBdfDuQoXa9NlWJgaGJjLuBnMNQfy9djnN1gLn0jx
KEZjm0uMCgFptSz6MMp6SuZTko63frqbipr1u9P69n6EsHaAzMMhZFpNXb6HaNSoqPwclDImgmxp
CrnuIt3k+0BCjdSm8qeasHyOiZUcEiu8RAtLGThtabHAa1qVaTusVTu4lNmznuTq3Bam/JqMF+A1
ree+K/+MgrbZ1FpoeKI1t/R4tmGhrCU6zsIHKVI2ksaHtZfB5NladKFE0f1kksgV9tmefJYdIC28
vjB08QjzfHyYZGP7MtoOcWhBemb5jr/TLXJvhmCKvRzGY9Lnq1zlG1N1h6h17mqLr8Hsr0zkn6pW
QXWDW262HkkW4aEM1Je6Se80tOAr2DrmmhZ/virMNCNiGLN0FII/xueWrMfWX7s5LuqmMcBSk6C0
DUM3Wht113ttJ68hrTwN0URDbQ4pIXk8USFz5hoLgDQSa02GWHJwXb5A/SSfItsnRsRuNG0DS47z
WUs5fiDlZD3WZFbECvasvLHUrZ4r0+MwTQ+OBZbIkPDCzZIml0H3l3qdWW4Hs+g9yhrxPi3C+EcU
B/2agj3gLhwGJiF85HnAdS680Iq6H/gYst00ymSrhKJ7iIQ+3s+Fj6eRALRvKhFL7tjby9q8NIP1
aJqcr0iSKnv1xlDEQ5YnzW2s9iTL2A95aba7AjXlOmxxqAQyzfmas8iSHNpiuqaV3kj/u9tA3rNL
up0QBLOlqChEucV+oL+5yKsXCSr63KcARE4qHZ5+NJ/jmIyQ3DZ3GYqnmypoH/TR4ltmX/t2t2ll
bzyIoIg8s1YORoC4KdCrfC81dvVGBb6jbPhapsBPdxQJOQsDDcdW65MY0OaIqF2VpHkQfJnmFaRs
Lsy82ras8ToeTi2Cg2wX55C6cCgEC0Lb7+1otsZaRPIAKqzQ9EuIZ6OvNeu0jwyPOKLtmGi3mQtD
HNUwMHNyfbCZyEuMnhsii3gfQa+XhD4kY+WpFeKCmJg0sGNqp6yGIKQhwMvg+pcoiW8C3fg+Iudw
x4Fva40TF8m3EHdNisRNmzpvipWlS/vOimnAzrybzoVaHGoEp3V856VnpsoytmoP9/qL3qSbQj/P
wVNHLuJmgDxUkLbCvAry6Geql2dTYy1pT2ZeD4msDHgRsDXYSrCBcLX1yespKn2TEmfItmvdWdae
BomzIXKOR54ryToaAyKrxXRNdsAFAQQz90lWnN6mOwoEKj+J5GxKXu+26uQ9ABqMQOPvNqN12eVc
t6n+CGzrTFP5njXj9KsHSRwRI7g2CSXz82aLxGNnRPolk5otHzjnCcmFVblrWRC/kIkt6d+HqKt/
1M01LcQbeMbLpPGXpXFTFOkT7I+HnFTZsnXWvVvvJiU9zwJlZ3OUr0wAYQrIqgLT5HKQ2FVRK6yH
pjLo3I6/isR5NAkVn9eGxKqeCrt+Eap/ZkraLn5x3kTpRuqcICOxCRNYtlG5SUz5Z4+yJLLkvhf9
01RtgbZuiipgN0+7IHPPjeQCPsD3ftTPm+BcFdeBNX0rBvesSxFliGbtYI+soQFYeKIqnySoUGMh
K4b6rBYz/CroDpCgni32ugnuUg8iO3umMv+hV/rWapRlmRzaCY4Ekitz6ToJ15Xz14yq9StPmNjs
psX5iBICmPEBh89lYdTfegWGchwcLGj7duJcmQOIgPraaLB0qhnIRD29pMM8E8z0gxqNyxaK9RLd
9Z59FZRtFpydSyREr659K32IovQg2KiajXZm6/Z9JMK7EnoTDXOSKEYNHrrGRyvqrqAMPUUE9y37
wuj4JHTbsTMu7fFnb4RLshzATjcjPjP40QNCr9y9by02L1Xb7cdaXQ+EV2w6Q/mG0OiuKh/tAcaD
5f5kJkEIb5NrHY49sDJ6txxGgpUM5Q/6w6QlYU/SUyEO+QhdPC+z7TQAGo3VK2lNqwz+GjoXauZ+
BzMts1+syERS2o33keLOJ4rQc/iMBfO07N2ngb1SzKdMzfHsIIOZhjukw5tSgUVpuhGBoKIHVtcv
KR5eVoPmBXp3lvANDBU0uqLnE9AN5s6nEatZ1lPfX7ppeTEG9cFQHBJD/GVSG48zG1lj2eObUdfk
dpR33fQjsZ5jU3mZjLNIMa9Ua2XBBp+XvW8jiYfN1B2KqjO+0Y78cyiiQ6Ga9yS1mZ4pxlUCFlvy
04W+cmEibU+cdq+LfjVG5S/gWN/wm62K8lGP7RdyjbcZ+JAgUoeLQDNhyvnEDNN9aDC98dHmtEaQ
YEvVKYEVmwxEWGuI1wE8UcH+kyDpxAubYqcUBrj01NY9RTaHtFQ2kU4gdBVu67r+DrTyoS4tFMRA
+k0VsICDlHdmNDxDxdspMriABQk+VWGxMTimL6IGzGMckhdHy32lqOiDEtkjSAjLX9gNFqXu1zwm
9TpRHGdla6zmkd23S7uVxk6T1PMJkyJ51Ln1y/CpzLAuNX13TrX4oqyq+35Ksxl8Ivcl7RjPH817
kU1IIJN+WhpG/KMtxU2hGMUmb5PnUGcvaThFtWFnetdDi4CNV+2UjJIw0qLH3q+esgSHBRt41BJk
HHg2URzZHBVaT4O694vCXk+d0y2imWori2s4nOZS65yrOkaoCASPjKmiQQzUHabAukiESnBFDNYK
Cz5vVDOZKyquUIgat1kkVfCkWCwDSiOyre2EchML08J9PkwblUbVOiI/GzEAAd+hO0iA8nG+T4nk
45ZH/gPGKIDAyBc4H2ODqYLukjKuBErPBplK/ZqHA+ZNobWKjYTCXkfR2hCEbQPx8hRCRZAQeYPU
r3MHs6blrvyoKRepKVduUb0YtnaV1tOcqaB5I3LOOYw3Kde19PODHekcJqrYWNpOpSwHWLBrmBmu
ZxWRfRP1JN9xSwncHfCHZJwh4RVC/BuuWmifi8Dq/XNghE1G70TRzwQ+tTVAkwpdjcy9CGolcAec
QiYpOd99Z8h2lhLBxxt+BgrvthqvscOSMWo/FopzLok4pca7t8zsl8O3FkLl95B4zW0xFgnrdIwc
bND771kk7/043ynC4ugeEBrY8GlDlgIgwDjXe6b5kOtnbE2xvrBWLWuYJvCBFqUizi2TFc7Wilu8
k6oLXs9kjksl3PFpycj1iQKNBlkF1dXBnbjGlx89a+mgrYakTzcuZ+sNnDuwh6TieWFP2tMuilM7
W6koYDxAny1icsJr1RYsb+AfxsbAgVZNlhdAQ2dfh2XND390brLUBu2st/MLwUx0mvA5YKrltnIb
OY291Mpk5cMzRpu2DvM6oC2p0RqBseuPmIkxU29jEnsWYERqD1vAKhdokrpga2nyLKi7AMnXuC41
ZVh26Ky8wsyp4xoXMVu1TM/3tYxehIv/VvR7NzK2INjPSIqk736HO/qql70HhGndOcgN6m7RgwRr
OkF2bd9898m0aNLsByE4F1UanqXjU2B3oJfHb4YILmkmPip5eV4m1dZk02YVppeBk4Xh/I1gEM8g
0aGpMRPDxD+nLXBloHkpm+4q6B/wDV3HJRGQmEhXplM+UlUQO5stMRvGouETi+IRsacRgBlttXUa
j9G5ErI99auLzgdzOKXjwQctl+ruN17LZWg1uA3RE07Ki2DfNxndgwwr0hOb4izKo2taku5FP8TW
fdXV6qorpmUzwWumobY0EFqnZNWqvsK6W2jnChkwC5/vFIp/9yxu4ru+CShnVXLYN2H0zSfZamWq
WAqSvLpoeywShLPeTCktYInXj8DchzbXLgO8ZJ5eEOPTIZ/1SCR9DBKyVRe6dq24Tc2OKL3XiwpX
YEUJIi3ZvoNWTXod/L5GVy4IfzVJXWCXku4BxdRIKQcc1DpOnG0dJVeWTkGRzi+R1eumcO5FMN3p
Litnn2TjmT/ZO2gXBwpDdNmy0OLDAAmDU2IcbXSVTY5ekoWyMonlDicCs3th3yBxuYmj9BFHyH9M
C/9NchAfmhYOz38+B8/Nz+f6WLvB//RXRd9U/8D/itFodhjM8Ac0Gn97oIw/NMdGGSE0Xfsb8fCv
ij4aDf5btBg2zhm4aK/I9kC08TngRXJs27EcjFJfyrs/MSXNFgoXGCI/IRZDfBG0FV7bFZyS3rQW
hoh9w3TYgczm1Q1wWL7qcbxjfTpWezhYK+hOAM83SNgCv/hG7YEjQxtAM3m9WZ2FanXXd/1DZw4E
LBOOUotm/MQFdXpZs6gEI4jgfrNP007Ji4ORjYQ8UPRrCe69DFFUbFxbKouPL+vNKDr9cK5J1aFx
aDRfjm9enASZHEn68Co1pBStNvpGNIa4+niU+RH8P0cJN0/HymWoBkIekPm4Xk5GQWmaanWOPgbr
hTcR6NZmwToR0Tlfmtshjn925Bx/cmmnfR60QQBLmLk2nwk0tvOlv9LnjBh2W9kojSfYKrO3stq1
XY7KyiTW4LxQYdt8fJGzK+34Ig3DFYxkYNMhzOHEtWaTO+s7FqBKck4ebb9AlgxeAAU+sL6PR3r7
0ABI0L9yBPFklmqfXJlPfrAexwQB52BF9uMkwBOUXfpvjKKbmm4IBDCGpp28V30C2JsIh9YLq5Ai
bDzCR2IyVmgtP76cN6+WjkOSdxjrEu06EO/HDyoWxABNIfHCaYoSiINYsiHUx/QcPzLWCJj1X03b
fmZlfOdp4XzSXeu3JgyP5vGgqu1baEJmxYMu8pUl8mHNwVtZ5xX2xo+v7/RxAQTnBQNQCSFndpGe
zH4Vl1UnK8PwYhnEm6JwjJ0v4bd8PMrJXdQNFgqmO4stzkz1dwf19XSvzSQsnB7leTL616bZio2P
+ajkuDfk6s5N3OCTx3byfs0DYqaC7mNjdiWnff6BXr1f5qTmJWgKpCXdeIaa2+SpufYek1Kxq2Cf
bz++vveG0y3TYjbyclmnr3PVSCJMOi31dMsymxWuI8J/+rBKz3BuK5pHDh8nmI/HPHlyXCLWz1ky
SDgL6Slzl/v1JRo5+VOw1xKOb5ayK4V7k1Rm8+UL07mBNr4/GrXumwcXakHVIHBhEMxAu0DNxK5L
IbWEfsWeXxr1J8/tvYualycLHy+T5fS5CWde9KHfA0zQsGsR3LRKASj9G1flzIOQhoNdeOZPvb51
WHiisdSc2BtAIFHkUzCk1froFW3W4M5KtNWXHxXfMaYiz2uWgJ7MRlsoHUg+pv/kwx5n6UxWINSG
r32UmRA8IjYZ/DvvBpyTUdyR7GpztGi+obRE+9fMPTdgJR9fy8naNI8CmlYj4thE3WqfZtO2KEkj
Z0LH4oBWX+j8doVyJl60huF/ckHvDWXaLL9s1eYU7JMLanUtQLhG7CsRZZYXdmK4aTQXAw0pbs9f
vyru3CzhwOKtnr7A5Hd1aYmJwiMG67bs/OGsj/RuUY6y+/JcoOo222f5pjD3TvdqvopPogvCjO9j
QOWqt7oZSVrY/8YFsbZjwWCnO1/W8RQPjcKWhDlkngXM9DAp6qRd6CBdgwuV49D+47v39q2drcJ8
7Pnci5mpfjwYcSaVU9sUglXqNtgpo/6ggvfbfXkUx9JIhzJYaKndn7y1CHrRWvKKerIu61XcTE+I
T+1Ppvc7l+JYvEjsopnp+DGPLyXqtTgkfygjeSFPV1Fei0vSk+Xh40t5Z2YfjXLydEh0IcE2Iysy
8mW4BXVvYGCoulWqS/vmq0NhlrZ03YFnx4w7JQWYEnRK1RuJZ0r8qZTYzGSZ6Gb8AOtK+eQJvb0s
YWkscHCrLQ5ds3n89brqJrODWKiJ55ixOEtsOz9vZUCjgOXqk7Xh7XMSFsQ/zOVsURjr5A5KX1eo
ezFUwbq6MmuAR4muNZ+MMk/cV9tmFjuBCY51G1UWJ7mZLfj6guDIydSZwWiYgoIehExRPFIedNqz
nsoa/V5dAb/58QN7OyaHkJnrQDSB6bBSHI8pOVzpsghozGvUxnwUwUsFje8ybZAUC3Spn+wjZrf/
yUWa80qkWRAt4JHrJwMWPB0y/gjqDjrXbzzbAN26sdwSGVnrjs69Qi0n2Vish/Vi7NsZ8RaX6pPe
lM0jaB2osT4JWzrC3BnjY7mYm0WHMpg2QjKkG1ECkVhDP7TOJmEE3z++W2+nHII9Nsvz0RfSiHry
w9dEAFDw4XOElrfMScnqgR2F1eT/gFlLO+vro1mcsZEBstxxy46fTVOn5VCX7PNkbLfjOktM/a5G
XUbaD1T4v8s+f1larv6aZ6+D7d+ZCZoqVLx9LsU/drPHo+l+FEeYvFKeOkzlQYQIf/I+hdI4DPnY
EytQ1N8+vsD5rzye8KaGAFI1WSygK9jG8ZD4maZQSSyqmS593856GSeVsCA1XEYVEnQh5M3HA753
jby9tq6zYVE5yx0P2KmC6nTF55DqvrLoAuPBHaIDcmNc8Sntro9He2e2cDOpFNnA+G1Ww+PRjLQ3
bKUW5NhzViHwvW3KWwVi/Q4Ep/FJ3MZ7Y82fQ9CkVEs44x+P5ZRmLcdZlWA6zbCibaCcwdREJ5E1
0+rjy3rnqdkO8FMdgRlS1bmmdrRMgZm3HB8PIqR90g+rxL7TnUZFVOJoK46Q8SqlePrJN+ztk4N/
Q/TGrJg153fveNDCQcoXRWCrgbs0h2bKgH+pUtu5EcaNGb66/upFglCfN+3zwZh8mZM3XdFJTgwd
tmidhFXsgDnBQxzV3XkaSnUf+8lwpej0mT4e9e1TnP1aOpg20+I35sk72IhR4Gxi1Jr4j800ZzdW
Caoa9CWfTc65ZnH87rF+kX0p2OJgHTu9oaS+2hTTS3DUeo5QYhpFdlW5Nc01I5/y+xRZ1U3S0PYl
E68jqeDjC307hyg3MF9VLnauEp1caBrxLYxKdGR2XbeHYlauVYLK5QKpQHyhmGl865ugMz4Z9s13
fObGkBTD+48sm5XneBYlBIeNOfIHD2OPuxucID3Hfe188t6/NwprqDA47+mqfbqsTXDxRrWKOJ+D
/1zaCa1rF4z/JzP0zVyh8MWLMN9B19T4lh5fS9sOda8BGECWO0J5ZENGpnrL48Jo8u8MRU2Fs6Ll
qjA9joeC5QKM3EQ2o2fS2upWO8B4G2mzxcqw+XhivHPv2GBhnmctY3kx5z9/VUrJNIiPSFZpQZcK
qdX4/nPEqmnxxZoypTzunk6RaM5/RQZ/MhOk3nRxlk8cjBoJqxjWQPrdcpCiLT++njcT/fc41sxH
Y1Vml3V8PSAXUQsHZua5II/LReP4veI5WLbpPmnKbigUvVm3+lh+faZzlKWSAmvApg50skgnmO1i
i9gurzbdao9rJn4GGYay4OPLe/dxsR+aD32wnNx5kr56XEGNid62ZOZxAAEoZJe01z2Fctgn00Kb
1/ej5Yr7aKhArRmJZsmb6wGygW+N50WPOnDGlRUGt0QTwpww012hGtsyoniTS1rFmHc2tkvs7tcv
9dVPcGqWcNOhsTtL40DYKVbvOZ2VP3RiMq///4Y5+dBZDQDIhpcLBsEwHDLXuTOyfzl2/se93nuP
zfi9fIC4mnf/x49N7/sJ9f681xqDpF47agDoJVNc9ZPH9t7sn9ldqKGY/tRVjsfBS9InXaWTXRBj
TJdi0K5nlA1VKXZ8YlHYlX+uAYz6+gI8N+dmAw27PSrOx8OOnVmQdMywpJDjPw+neHpIAzRBHz+q
91ZgnDMcjCjVg8PSj4cBCaVQsWR/56smmrNiFOvRbimzCGngE/t4sLePjJcZKZQ7V9BZvYzjwbDW
ix4rMqWCUhJVU4RlRPO+Rhr6b4zDJpJD/MxyfHOCN0pIPjA3PQNqRozWSQQb3KPRJ/u5t/eOk7sF
pI01UVfpuB1fjg2msNRF0DMTxg4YC5I3Iltx8GgEanx8RfNkPl462FLpzL45Sg3b1cmdS8ehVyyO
kl4oM38Ncr7alPWYXYaWVmzJ2Gk+qU+9hTbanN5JN53zr+YS38naG5ulCUO2Q6GDyz2+RIZnFs+A
rYlpZc9Qt99Cs1QfcrsFoZ6UdqrfE3TV2Tv2DBhlPr74N/d59otRjgGwZ7LbOl216lyPieHqB5S+
lQJzWs02KsWMb6EBievjodgLnNxp3Gqq4ORIwgHfVXG6afarGRbmR7aXFmQiZTgalN5F2ihE85gb
pRqnYCkkdHswZVhNAMbYzjRd1n3otBvBpwP8E2XYW8jNCD5B0tdknxAiRVDoVJgXKSctaLi00ffw
fjBG1qXUyE+sbZSCcdJaZ0NFqsiiIg4JozHYyuAOvav9uzsSScz9/cR2z1jpaLgRl+NaAa0A0yRX
eTTuoHfyIioo911jGhNtjNYdXsB9pqYudqNQDLii4yTyfwgX31q24ivlyDnRyo5whun4E1BvRkSF
GD98fcxIIRgtNhnfRpJ9bAhIgaKlzQJHfUYFzq3tBggBSBSy81rNiusFmBvDODRR7IMqmqwm7FaV
gZn2POsTHy+L69bZAOaICC98yE48dSgcTVhVeyLYUp9gGWMcfhpOgBUGAnIlTdy1Q48jPWjkEMGr
mrL4wRiMUOAiiEbfuiaJwHVxr9S5eVV00rXXFbbkZtfygHWvHUG6raxSjCqXLnBFLWVBZtgGDJ7l
XiTIe1DSNP1QnpPvU42XcqpTAryCTG8IWWuBeyLcMpDzRZq674MwNxc4Xab8pdL98SUuOgV3VCdx
wzlhZNn7ygYceLBEEtc7vc5lBy+s8OsVWD9hP5L2hUORZRAvrw1y+0/BpooE4okUKXURV3hszgw5
ILhdUgwMowcFghF2ERblYtFj6hl/YvSnp78wND+Mv/O2Jf7Sr8zcv/F9eBV7zSwde90k+qA/ZYMW
xTCu8tp6HmoSk1DVllGGWHkkFSBYJXnjwHEK60G9hkvS+QuhIKC9zBMdalc2VSrXI3P3V03+6EsN
HRWEG8ypYIuzMkzZEJakIsgEStk6KFTlsuFAmsw+kWi4Nbo50yVtBJptfezN+qWKfPXJMMLGXqQW
P9uCQDlslVMVETFRJ7k8V1Gao9zVpTo9kGZftQubXByiZ3xpt56WsXlZgE+PHvVaJy1BawpzprL5
XbXsKDJ2yOiCIlilAmbbCtiGbSxDdTB+an2WIWyG/YdpkfYYKCl3iOd8oyK+bNpY+6nqTRItiUef
jI1MlOHWJUK43plqJ5tViO908EIBA91L0HZaS7BylbnOS1V/CXBDx0v4BXa/mTiIm4sGjqVc+zJp
n+w4MwgHH0FseONkWYjlmLMO2Da44qs6KbTbUoqwXxaicOXeLk3OXMS2l8ne8Ud1XBO7FfyUBceU
lZ4RmYRFxWq/28Am27uIzXBHSpkiOfHi+iGzQLeqmyYv1PFgJwGeyEqGWCZ7ZISuuah7pL8XZaH6
zTo3IVcv0swJVdw6feYfwhI4lxcAGm72cdWBbAyi2Lgl33UKH6bIgroPtQoyYxbl9NdjMtLuWPjD
h9Id/GvWbj2ZPTBWfIdYL2e5wZg7bSVrJgFmon0y+6wezigaxE8u+b7Z2QizhBTiprKGJXtwsu5I
381eEKVqdyECMWtBBwtOlRnovbKhiF6RD0KclfW9L/pI/QZGQWsesnJUr9VaaS+1SaN4JBUyH85Y
h/LLHr9gipC3nFMAiTUBN2hr1U3Z9glxyJni/OpH3y12Y4u9bePGnQ6ljtjkJyVUSW4vMasqG5RB
RI9JTSsXndO4cpcR8oirP4+hT4TsGMnZiKo4PkdW7mp7IVXzwQrVhkBXElkecd9UI5h4J1QqXvbB
ifZjoOKBH8dsOi87+L7LxiwSZeXIwCA82g+RSrr+GGIgkEVjXGU+Uc7LpGqyfuYnCmeVwXbsfvi0
8yvoc4VNHEJHgvqKtcSWC9/OsKI0Sjx9wzBZy+817IvvjuUHyR2Sp0SDva5YYjuKkCW/CkyDjELY
N7qndZi4Nqwlvb7OnIagtcXoT9ZM3Y9G02uMIQseU21IfpR9pT9YaeH4a6FBZ/FiI9VYGyK+AfVq
6GRfUY8xguraV9Imu00To3YfkAlHwcZOeV2J1OUoglPX0K8NfVIFZElfxGeaT0wUeM0aFKuq4s5d
2pVZh8saAa+/zBHE55cBxrH0gcwT7DqJmzrTuR0gG7sL27Lw0UWXfCUTYsizZUKb0GEixgAiQY7i
9Wn7WFE39cgsf1LSDopW3PbdntSeQe7ExMNbQYhQmxWynMRfuC4QN2LgSLT6VdPtHzkz9dmzDG37
BZq1U/8cEqkhgOqREqwipUi0RTkpFZsEpOd4kdRhtgJ3fqq631itmmZbZEYwAGzkwOfhzQBAjYtg
DunQg7T2H/TKqiLMU52qMdkda1yi3Xfqzdzn768T6GjhTQa1S+y0Ak3v5BHdLrKVg/A3uwWqQb4m
QAynY5ZMcVQc6lDKZN9A/Uu3QYBC1+snRyD5xatX1Q85FAl8zC5sRpdMnsnQ+u+tS1f/2WyDJriO
etxrP43BGXiFIj80L6oscBC++lAypeq25j5CtkEqaayN0260eiVaIYg3EaxgkE5QDFgOd9jLiyGq
7tkZ4bpHOA1raztYxGLfimRUtcs6o5b4YHVJE9wM3OmOQO5Kppe1mCptTXsx7DdxMBqovI0ufZDI
UcdrMrtzZcnlx9UPuq0tEOJkFB3Sa72CLKE4k0RE3NkDVSXb2JtNNDaPZQhUw9M1mHjwUpzpLFYn
6Wwh8lE8HzQXkAZmAg0wXkJK4LYeezwzmhNp5WUz1sjoZSl55l4jWl7MRah2ufI9yxJFbrSQ8DOM
z4xwLkD+2WvOlal2SDSwyLA/hsxaVD1QmDUyFAig+O714SpolES/7y0DEGfdFfZ5Tzu3/Vm6iJQv
RDAWVFvsRGjNTaijH1lkjQSS0yp2qV3BqIudjdoK91lpVbW5t32JUl5YpUtM59Apnbni80RFVFFi
qHFe4lsjRr5WAmB5LoNRYnEtyGjgDmXj3e/N9H+YGv+Lc86rc8XMWvuboXbxnMFQu/nnfxX/uC2y
f/7vfzznf/7jqv7n/8l/RuXLa0nu77/iL0mu/QcbURZrCz0Aa8jvOvZfklyLP/lLOEpXkxrp3LT9
W5Kr/THHaoPk4JAydxPmP/oXY0Od0RxIW/iHQhM7DqrxX6GjnTQ8bbSerpjLcDpkLw7U7slJNxU6
4ZJI3ItIEGfbljs1n5rBk8LYqmlUH0BYKJFHIBXsSxte5w6mNRszIFe4jEKlT5dZYmd36hBUV0SB
BJrXBiNEiqpXwM46xPdYAT7rV/f86q/T8etmoDiut/FTC2SOCIh0fiUu+rRumQBNhdv8BGkKp5/f
a9pVGAUjR6Kkib9BZgON4fT5N0HyGNuy2g8u2T9Xv9AlGwcI1+SHNfpwjzspvkzJn4JaWznaGQv+
FIGD6OVTTwP1lgetihW55uOq5ft3zmFaA5EWpcrP2jfli8oSei3zAWtUZ/Q/YtFH+Lp9e9Wzx4F5
Wefx+VjomFNxCHIQq9kpsnNtJqwoU/PLTHyYu1FBcE2qwDbBhPTFRoaKlw+9H2dr9l6UWp35/P2q
ANrqrpPa832y26WhuhchUAQPL4BY6XYLK0gDkfSfleHvfBKLJtX/TNs5FNNz9iOquqO1AMD4v+T5
Qv3DMQiip8NDCAAzh3LkX2sB4BzU3ZrFCcLmF1aK/14LFG0W9asO8r+5FEXVgr/vX4uBbv3BM6WS
qKEKo8L9taVgnguvClHohzEOoLJARjKXok67zypfSSUwE8ggKrMcDIp5nnVO/K2yGvKPXt2ad17g
k6LX77E0Cv/EBdP5oXB+PC+T3uackJZyQeY4scN+7fSUATj6/2zYfpwZ5OCVnwx5UqGch6SnxhJM
5wvV93wfX78KpOdmFLwqIMaWxPlP5YL4jzDaffnCHJPWPT0bXj20OMejpEipKt8cMZIGbh7ubJOY
ECTHZrcO9dzBCmTmef5JBfGdB+fQaINvSRnRZjocjxnC+SHNbD4edCTtBmKEop9SVYZSaZOf9fUL
dME7UZenxe6cSvZiH1+/Tpls0YP1ujBy1/xTFLLaQh0q97SgXfeT5zY/l9fTEvkZn0+iQ1ECUbrT
T8qVTEi1L5JiWPQyPFOb8Qekm/KMoM37Jjbd8ywnx6pqVh9f5elkmQdFgsGIYi4XnpaziQAgYm+A
qj+w98VwTcGuSYv0k8nydhQE4MgEkfAh+tBOK7F9hY1wUlNYL1rZX+CBROzR2D8+vpTT2UEfGZnA
DNBCNjMrS45nB193Zypr8uRKU6vvXJmMVwkk9V2jdV+V6jMUOhleaGw+s4T+5FE1IojDGF0iqWtk
hnkpWBYQJsYoHw0Zdl8UerALotfAeoUjhnYsK+TxhcmoqLIC7PdCiR1/G7uj/xCWffdQV/jmM20M
iRKPYSl9fDtPV67fo6K6RNvOTWXrdDxq0FpVVTpAylOKNd8iH5Z37Lj5uVGCQ6Z9r5qfzP93JomD
54LzClVylvj5z199willVY6a4W2P/MpZ4b/0t+TrfbGx/ftmkp/FlpP1kUyZkwU5MmH8RFkJe10H
OkXVLFiSh/iZwOGdm4fgCDsCQak4s3T9+Fr8dLLDSWX/I2u92hSJqVyA4LX3emRXv8Iur64+flhv
1w7HRZ3N+jFfmOac3DtQWFZWlNW0AJK25S73kOndalG03WOZadAsayhktfZJh+WdN86ddSOmQILH
h+DkjQPMrWd1DsfHgd+/qmn3gaKx3C3G0O7u4wt8MznmNQo1DmoVB0XrqZWpskqlS41RLPj2NQc5
YVuBCBp/dQoiEGOXPdsAZ7Gfe3IbKXqosdAyA2hKNIKRI3RiSXVX+6QZ9OZi5lVKxRdAdiiS8NNu
fVw5kUsYIY5V4isWM2GdLzQAvS/eMgSLug1If/5A43o4eYFdAng5cjPJ3Qp6i9778G2L3F5+PMqb
OcAbi6GCJjYrIRqOk1FG7Fq940DosoWj7KlPTleISui5WU28/nioN7ft91B4HFh8aYv+1ia8WiA4
eUXkWxBiVJvk2S/GDB0hWF6yxlYfDzQvqEdfYteE881hgrUWS8r/Ze9MlutWzmz9LjUuOIBEH3Hj
DoDdsN0kJVKiNEGoRd8lMtE9/f0gu8riPrxinBqXBw47fEw0O5HN/6/1rfNOpRwD3Sqx4kPuPChi
9rQo/yJ3YN/Fwl8m0iDEUi6x1/sVXBL6UXjVpyKY//bzbqIAxj3qTH7Ccxca36tdpDn5KsU8zunV
klBOOQq77to3nvevv6FH43ybPdiocp2z79ggWyFFn0JHY25x1lOBjVa96ovU7sTjn1/tX39Djwsg
Tt/8e+wbz6Zfb7Vc4lZAjwzj2t35htNcwLt5S0P7ylVQwXDIIDAUo895KuCCMhLePyXrImhS4pZs
4K16yt54baF1/uICzjAmZwgEkSwmaG9eTvNuDpFw9KmnFXSe5n3F+oUPDCf9dz9Qifxk0ER0ysjv
2Z/uVN4lHrEKMqGVnw5l1rz35ODXB0EaM9OnYdBulIIs651IahjrOYHJ3313tJE4Ex0vf9AcozXr
JA5wiSUfTPk+tYfRP4AnN4kGLvq5oQiWWqW8MmeQLrSVMhtV7dUAskkl0WKNi+tvsU6lE56YpOnp
XPaiCPOHIpud8TANQerBvRCiHx/cOUFuXPA/O/u1abT14AMFLSOrKxAq+l0ZhnFfuES70HCV2bUu
hu6Dm7XmESITtpCep+vuEic0/E/UrZfq1hxqgrHpvftERI1eYsYm1o7wosxDq7lfSVBdLoHurOWD
kTh5f7CAAM037LeXGmqhD6gmaqaCwIyxITGNbBNLJKyppdv6ezWL3H0HXyTJDtkAaQjhhGs4DyUs
txzvQ9I/FDRXwsjJV+ZEl/7eGgHCyQFolch2D9odRPMs6GeaV61CpPWE5SqjwYv4O6++VJnjwZ8L
GuT5a2pnWYSkWsMQb4JeXUhnJCe2t6CoRNKb0s9lMQVpnMtZlGAArfzJzHJjvQxCmCA7ZymcLJYC
1ci9T5PkKchEtVy0a1BNl6P07Z8rzVwTXCjuJDKFfZB65GAtUu7oOZGSPic6eyCJGIBM7We1tfPa
krZRVfPXH6hVEcpl1N5URDayrDXOKm+eSOKqK3UigN0Lr5pOVPeEN9ne4+IEw3I5DE4DTMVw6ikE
qohk2SHs2IQnoXfTPGTGVxoQ2rHj1abjf5KFU8tr4mFde98ZxSi/5zWlc2kvpJHZXTUARiVXHIQj
czVNdJF7UMTnOlCS1lWv86+LdDsMqA2UMBnuXbtTcH5KLzTIZh+S1gSx1tR96o8geggw83d0zszx
e2i3prrBd1kNP3RfkDxDvVyFKxFmi22dzDpoMjoFJNrvCRuwetBBIylceDPdYxL6+X1A8NJPY/BI
wQzbXBnX6RT6M2XBoanb+55wPeVw5LPt8dsWrMmvqqURGpfhvHrjV2hyghwUpMFqJ8KemhwuDSri
iFnVtAsLWdChNFfoF4SrGPOlHPMKKFOW9+kDXRS0HpbCk3o7q6wbjllat9/RWarxmCm+4W/1gCYg
JgevuVbk/y031Uzv6TAF3Rhc2llpmXsCkN1pV2XueAIkRA7drANVvQsqktIP5E0JsadL14s9UWek
iBDATM51QnQnRbCkHDvwuZ4TImgo6+CYFUlNSrTjsYLNuuM1GEu4bnSSxLvbukIfFnLcx6PPn3T2
zmAw7AcfffA+cOaxvVAit9NY2cRKxM7Q9QlqiDHd+qF++WNVfs4GOKO9GnVgWawLV0/N9MktnX64
zDjxhBe5IWv7uiPUybnXhPt4H5EX6vwdXZmmu/QCGmNH0U6QW1ZaSy44RBV+7F2V35pdaKR7URXt
D9PSQ0rrF9g6hiqnASeVdNBxp9QJKnizQcXRyWyt7QfSYFzHUCFpLdvssZ0KMgAb6YcFPXHRnMq5
mQBc0SpZLvy0BX1sIZRDv+Fx4L+YysxydwRdjDWoPCmfW98YtndW1Q+Dlo2JmJQosnIp+/dM/KCm
KkIN0yPcUmYNMpi2EK+6Kx+hwHQWcWbBLIHWEc91WKFydndLIsyM30+RnDrkEvVXDoYr2HdugcxM
kUsZ0KvsiHVrZ5rNzym7Go7ukGitGztUhjyB280vW+YLIswttyigG4m8+aRSnWEj0Wv4yatYOGMR
BJP3E61IZqL1shp17Q8ZeD16tpPY9TqojRsPCL8kPaeqvKt1sgYX3qKp4SCt1mJGpqKavneExhJj
jqO17rJE+WPcDbaBwAFjagt9sVUr9EPSrA4STMxA65GoqKt+TMFbz17n0vWDBlRc9qaJ/zyt4L4+
KSXpls6+k4bQSVNviWakKQSiURTaVBcQ7Q92Q+FmX4rO/8q01pu3RJGACkxdB/byGHSgavPExcLl
t47/eSyqMYxnozbLq0WnaUZv1Wq35HlNUaJbVp5kSvF5gZxe8iJ2Mfuve/Kc0megi5TSlnkqzTix
gLuRhIg6BojYBPs3nYW3xKvVsSnsQk/+aA1EPHsnX6opZkBtWRGhPV3M4yDpxi2Z6KN2KuFcQpF2
Puc0494XVg4NrTY8PsWqksZdZySkKgCbGaeoIuy+24liDPGQYDyTuyU08pm5y5EFRGt62Luxn0tn
R6mx+Im8An+hCi0gwoOul69B1w9jXDj2FOxL2Wvmdo8AFtqe1hDsws4a9F6YlaguzLrTTkQgBOfV
EVB/rMVUiZhJN0yYkUfvY6BQgV/mdWPoPeH19B6JJ0hIB27z5YGqHzkY3tCZEISF0QWH1iuqa1W5
BhEs3uB88NexgUWEmbePhrQyi5096sWM6zKZViTLLYK8FbkL95O5FsjIrZnZo9Qpt3CCkOgE4geA
oU4EZ0am67XPgqWPT75ZbTRBvfQFVcfe/g5wHKmZMdmUtYaxgeKKw7QHElSPvQHujMWAXjzJInG+
ls2XRTqQjTobGQup6ilLQSWQatMyyWICAqdq72EJ3PvpOPgnwN1rcKC2MAdskKo+pkiSJmFEBIYp
9h3alOKAijzp79PE7NM7gie6kE5RUCuQV8U4Ttd9U6z23mB+z2Mf+m52W5YVcFBCBov5vVhr4t1b
wnCLk1M463iElVfMF8gLGDt1tnjWdaLKsLzu2Euox6YIRc2XljtJfoX4O+2I9MsGBwBq6yazuZKc
lwfOZdsT7ZzeCHvJ3W8w3OuO9VX0froLJQupF40+VSCYU4btdJ/Ztoh2J4GIwS3rpyTZOUatL3IW
xOE4eqnnXuSofwrYhnVCU4nDIdKSRpNA6bUg0ZGHl+tzbwCNvJJVAKIL4yvsvqn1l4dA5324y3W4
0c2NLC8PMvFQ/K8BeU47Cj/Ad9l02SCrySfi9fe8gj2/jHulBnsYjihqqgfTaOH+edJdP7aZm7bs
wXskVKmUzjtZTyOt8tLOY1qBQPUSm0hLsOeeim0CsVih2gGRx6SScHzGxmg/L5xtGW4CFcnBTFTj
RyEBEOowom9I9/xzKwG4DiqVPvW+U+v3PNCYi96iUu0eZjX4DoovsiOvdmBpRDjTGCdTojRjyDcJ
t9culMhHagrpfkDS9pyYGTOIQbwlkXD2JiWzB/psUW0V+otkUZ9iTZZMEY0CnmQsq2T62BcE4zEN
k+EUdVbnPQ7FWlX7xrJ0HokK7WVUtXVuorVOJThFEcjxYqmtqsAk2TePriFsI1qAbqoD2z7/3sP8
t5m3KzDLdp4Vz0LkklBMl4RvSNFVc+E1HRkosqI5E/V6Dt5ZU2HA1CVDpN+tZlrTgsz68UelBAjP
dOn4DIu+gEOgCw2WLLV9RTjokn1rS0nJdA1QI+84s00/m2DpPnp54V04ScJeykQagvXIatphy4Ic
bhafRM6dK415W29w2kR1QREU8prfkanHcejLZCj/em0csKEEolbefiaA/B5Wct09hbnsPeR0pEgh
w1pKf4eTyzrUrm8aB0kQm3dAjITq0W82uGrRkgsbj6Jn1YMDuT7opkjVphB1buiVpulVVjTGU++l
vvnUBYLsQCnL8W7tHft+HjRimCBzjHd5EWbG3jNH74AtVt/05giHTrlLDx2y7NqvCCTb+5EM0Zkt
NgFd0SC8niA9nSFXry1EQdtykCRH4ehiviw8DhoP1DymHynS3p9VN+IMro2B1TN3SyF3oTU3X2YH
AwBLriPngZC8EQJ6XKau4hjsL83qMsfJhmma4dMWwzX8xzn8ZCxrLR9K00jXDYIKrv2AitYsn+ym
blQddWKBdhyHthTqLoOZwVdpdOZA4iAboC2o2Ez8D4ji1qfJ5/PaV1Xjjgfd2QSyTMp1n9OhGB8d
joIyRuCj0KGsDSHKvS4WBXtjDgJwydZ4Pa9s2ukao2yJ+FpzBp2pSeSd8TKq7IfsQUki7g/WL3M/
6O9Fr7IxbkNWHcbplvDZGb0GUl2n2GaZMhpkegmhe1g3AqJ1Gyia+0qSJ7Zf0SB+aIHpfxgLZm8m
2wo5Nj48fVE0JL/se5IJTo1jA1Kojc4jBoqd+nfCItvwCMuyfO5cgjd3SjXVoewwkcaeWMNnd9YQ
4UXpIfmK8Je73Vedc5B7rGqaZJ95t4u1R2PTE+s9s/UGo6u9pwxZU4lo0xCo7XpfkS9q1+NIWOC6
Ote1r12UBULPx5mtIATPkWoCFD/KGcU1ZEQCUj2/NOhzj4OJprzuv1mLS1bI5BVsVkigTsh2s8p5
3FNsYkPeEqjUxbLvOCmM4N0vQB5XaHrYb0Jlt+b1EdSx/pyC/LAjkqqt52BxPWi1/JGYpCCWinzy
xg9TjiaPj8NENMaIY+9A+ZQ0w0CD24nw4m5Rc7Xs1K4nWr2COd4hq/UwO35DprUy89GlJQyX8HRQ
OconfalpNTLyLPS7mA1oTQC1bvUXY8pkfjMRRUxK0RL46MhsN0kithr6nRxq4MyWEcynxhrqcA8f
EE6uXPv53apyqzyuMIh7Ts+GkR8p+9k8qiYzlmGIh873J3ekFkHhOXINYO0n0iZCtt1B5SFiqq30
uZFBm+xyD0le5BP3/Wi0HjpcjAz+GA2zt+3dqkJe57UGou+vRvGBLd/CBhQ4cxujn+Dj7yekrLEk
AIK0eGXVZlQGofbjUTvym0/mJnp0OwSqWBD0Xh2R6qlux7hkOgTRnFp7tNzgkqq0AH5Q6rz63E9M
M9GAUZXjtblWT0YfrHcbn+2HrPuVr3zOpbqaunH8zrhM7T3IJD//uS5AGI8me2PjKrFyRZSHIhMr
IpvPqi4CqVVzDOB+QDq2Am0fOPWaJtowB4xEYxPtu5emWr/Ofc68o+sMkGqST+0lClv5CbACySLW
mMstrm4l6DK5NZZgFvX7bNGkb6HJXYrj1LEl0SezCxaBKHQV1q5dOal+o3BQ1J/NwhsBFUtrUMch
7ShTwTnlrP5Yso3rWfgm4RnPFV7u7D1NRR8CZ9KtpAUQ9AyL5B3B7hAcXW+m4dKXxP3dBok3/Zzm
0sAK0Mwl87RA7Q28hPNK7nv5TbkGyQ+3H+ufbG71p24MM/FxTECY/Sxmdt8H0hbtKbI86O2Xy9AV
7fsMOkR/FFWgskdP0aymCtAXH1Wq3jXlEgAgHZUFhJmhQZgwm93CaDgWuSTadK644D1/Hmrrpm/k
XdM6Pznvlrus8783lZg/FWEwIJFNw6PnT1fDtuU0OusY1CDWSmsSzrcUAWR2/Z8dn1JSNhCvM2lY
xN4PuXFveI1NZpwoNItkB000BgejPlGWcDnKoKLhvofJvfvPoJ0TKTn+cUBvUkJjWqS+NIoKfRdq
23rPyYxQYUK42J6Sxj7co0KeWWN6XT79uS78l0oq4EU6IpaD6svEXH5WF27C0WVkegYHkAKZBCVK
nKdJuBtMcr//fKnz4jAHQ/ou9JDQEuAMOTfDubM9gymfAF4beXmbsgzuHLXMf7PlzVVoiZi0vGmL
II4564sMnusoshGgGzi+vOIQ1NwgbLHfuMq5xwkpG6AODuhszmk0il+qt996IkOqpCMUeZbhBPoC
AwKrDjoxp+n3/kAsRq6c4DT5JmeKMu2Np4AF7ydwTLY+f36rr/2AKNQouG8NT8c/a1KPboKI2uAH
ZKOs40ltWbhotvkmjH+1K/5Xk/kfVsgw+f8rr44kfv74wjcwDF/070LMX/+/fwoxDcv+B4AcSJ1o
nJBUMqP8l/rKsLx/0NekbA3GhP/wyxH/X1JM8Q9EcygN6UdaCC9/S6lFmAWZAD0K7gTgqn9Lhbl9
xv/urG3uU1QMAYZGfxMVoMN82TCZe1oKVlLcpaZB3cQbFKcRdpHmEdsGx+fZkE9ELqHK+u01vaLC
OvtM/nldrM+A0lBSbB68l9etm7HtcQ3dZeneIWFrdMkzqlUTyenGy+sfTiX2Q5JzHLXL579/aeRD
NCxRwtEo/UsvKvF7khTlHbkd8rouOgKfirBZD2GRk0bg9Owtb4M1bw9rqk0jMj1vmij7SZG+8YX+
ojqevXzc26TcIdqCI3jOQ6CCl3osGnc54b0iQp8nqt3AMprB0U6tjbe9WnJXeY31ldoWBqeC/Esi
nkJyTeLUDrJrURDEEVHNAWf+59f0ysBg9sIZiUAD0e85RKoJS8ObV3SbhcaD4cBfkjtnlPXTguR8
oZhtme31KFTzFiP1Za/318gAbIfsChgSyrlzpqi7BA5RTemdyRj42rq6/Tq3obdLxJxfVVZtfRw5
Lt4bYd9+ML0ifWMtejlr/uvqPoJInhhVonumaKsB4XjuEJ6KVGYfcm9WX4UtCApX4i0528tV719X
Cmid8w1gdDvHCtGwmvvVSE5JZptPgTX0FzjRrOOff8XXHsclYxHoxracn0t4qJriXEvsU5o43a5y
0vlpTk1zr3qlnv58pdceB50QqvFfcpAtpft3sVA1CpoAdnmnLU8/9oPX31HD799YXV97HPAzTFcW
CBpw0y8voksO10OV3zVUs2Htu1l9aTq9865o1XL9958HpJm/MeiYgs+/zXaaEivJyztHrno/qiwl
SifVeJf/B5fxkcnhDGa4neMbVDgthGvnvKxyfSzqLiVNpnlL8/pLiHE20SD33ETjFhBHIF0v39vU
kQq7BNldm+Nx3vV+PzaHJhnCGDCixIFcq/dg6VxzRy+AU+hQBMTKyg5/wRG9BYWnv/3QGwPZ99mD
w185f2hOt/joq+A0qEZelulqXoxGOe//fJHtmc6fOcTLwHBEpAf8++Uzd3iJJXjUkyCjLip0QlZP
23zMqvLrHMo3dFevDH5v47+66A6QBJpneg1fuTWiovk0JWV66etk2Zl26r61XGx/5eyJPPwZPo+D
hx7e98snKpoM6k0lToRziat68PD6yC6j2kBAde/Qy+kTQdmhXbDiiqRwn11vNfbSKeybVRuEpOVV
8tj3qngvyAcj1caUpEkZRfHO1WRC/vn1bzdzfrNIMtnPb7pzNiovb9bRouuFECdP0EBZaWB89VJ2
wnJxwqjGrHhhTuZbiJBXlg7WjX9f82wOUrhydaGcEz1X2wRlRgpmNs/1dQf0OMpstENRQxr6GFtu
tdx4g2c8/PmhXxsHaGgoV25qNcQ7Lx9ad0OYM6mc/ATxyYjr+XbOsvyNwfbatoHPBqkL9E0wx952
F78fMVqrpz9onthX2PZeY9bXO5FZhFhQ9Bqf3XrIPhndMLzX4cKOhmZMQDSLFzR7p6CuuKvtimOB
pvBdvvFhW6+9AD66gMkZBQ66x5e3tloCNUjvnBjHAXiiNnsHZ7X6yrlL7NdS5h96e2p21jDYGM9r
d36eG9faZ/mY85/C8D5PZutnVZMe/ucf5td+8nw4hmxkkAWxzQar9/LGMO2GJLaZJw0W7crPgKPH
VTmOV8M40Jh15/y9lkP7yWsI7JTEjny0SVInXqMfFgvBLYo2L5Xicu6a8qqhBvn45/t79b1BCwoZ
M8F2GH55e16nhw0ofDKk2xyHJpQRERn6DbTIKzMiQiHcH9Cq+I3OV890sdIcv+ep7qyx3PWKJK6a
0g6pTDg/D01B8s2fn+q1dQcRIqLeDRSLbHlbz38bqd06TgDCh9NsanVtqVLEQ0mXFUGOuJ8QqoZ4
I7PSizBtW7dObhHm6Zrj+wTH6P9gzeGTFHw2wSYoPed9lG3RAjSTpyo1vP2a65+mmKs39gyvPi84
PnZzaHA5A549r2qEnZTZcKqlcONpi/XM5EAqWZvZ77bWMktvNvRsJJKWlNMFgUC8giZDbCrNN979
K4sF9RTOd9ChgMmcL39SSSAH6A8mbP9k6VifKNv9mALzKzVzBAPrcfDttxaoV0axz/QGhIdKDqeH
szm/7AIP1znejIkKoNFJQnEJmYodK1QRcpNLp8F3o8m7m6v1o7HNk7Z+cBfCs632Mx3Z4I2v/tX7
2SYihjyV5HM59GoHPdKShpi9VF4yvBsiE92/hyre9vEbRZF159cOADTiyzFOxqacZNuf6llkT7mZ
D49gXL2//SS/UlUYUgFqW8e1X16ktVC09O50qrfytD155dVK4+qN32+705dzJBfBo8QXC6aHCeLl
RRojbA3Xm07KnASisFWRQrc2aClHF7nfG1PDXycjDiXwqqlvOJg3/LOxsnhmAaJCnvwqb5bICZz0
IZvd/IM9zPO6x6QOqKYr7CdUKPpy5uTyZbFEdhXa4jYdKvCBho8OAgAkMY3RpJay3NOK7qbdG/e5
Hfh+fym87l+E+q0+As/tL/OG6yaLnYhTW8yJjcVZo6sxwzG/JuE+B88yuDlIqDBEo+4RJcK/q2W5
SGGIVH9zDGx3wjmBL4z0hg38/vLnKe2Zvn2/nMhmJ17Q9Uuavbn5xu9yPga4CMVLoPIYcpF9nltb
liBIDbRJp6mRdLinYrr16Ak5S1Oc3nix25J29mJpLHPuZQfjcQ7YNnO/rQ0andmkGABU0OXDangF
aR407a/yKbQPOTrdCG6Lf4Sv8CCbMbunI2z8IFskvOr8fn184262D+gPd3NuRs59cs1Eq065Mwy3
LCLNfS8mfQ8t4rYnwm3fp0v2VBE3WellverSdjzQRrEufC8lEbYVBvLzP9/S+Wb21y/x7/dzXhWf
lzVHUSZP62SYxP1Z1vcEFefDNHkDOGoC6UGluPuypFWEAO3vzmrb1Ul2sTFU4VegRnH26zT0g3J3
OPm1NcUIakWc091+Y8I5PyP8ughTDc4HoGd/sSoko9HLqmQIdEq8a5WXHGjF3sKnOjK8EVZhcL75
80v9ywq9XZLqP9O1vxURzkGnlYHWJ1T9aRgCUyFjE+KGhM/1fRC2aI6EpXQTC6j5bA+C/F2B0tiC
lcHJDzRSi1j5jdt57SPA18AnzVHYZ1vy8jXbBenNVjVwYknD63WsKeaRZ0gmeVIYz8xvVgT/2r8M
G8eM59CrdxotwIGDQXPfEmH45Y3bOZ+Ut7fDvsXeuKmmy79e3o4a66D1bEUk3GLgUGmz4ZOVDz7R
cewqi5jM1YkM0WXo9zOloBwqTOf9APig+iujy0NCeZ1gBGWVaH0s8sWeI6MyrfHKqfvyxxv3ui0Q
518sYn+mRCZDtjln8werhtkC6znBKCGv2C5RgxPWiJhlByNjs06UCqGbTIesj8PBVPeapIcf9jpx
8uWXrL03Vorzzcb27rZjWcCvCSz8fPWUlZ6JmuxOltGvZChrczp6VqXH/8mQITGNvBRanB6T58vf
qArsphD59ty050n+sCyksqFdsakqG7JPy7q9JGMVP87o6ZWwc1TK9a7r7eqUJ4BStnRUMpT+/Gu8
smyEDvFuFlxEfBfnN4WKPBVrEN4OwRLCLHKqh5G8tc8o+6f3f77SK6+ZyC4YnRRNOS2dT9R+ljhl
Uhm37eLPl05doy8qe+ONaeKV74Aqow2ak9mPktm2Wvy2NvlsyhMtgtsOhf1Fksx611AufijLTmak
bTfVxZ8f6i/tEIyr2M5o9LABw7Zyvr9r1gSO1TTCuBPDs4lGgwi0Zmq6aALE0+AaIRL2MKyhVURh
MZKOalvT8r0ZE/UW5pJ55/zDYk9GvynEvMtt0SN5+fCcnrJZ6+4W5TvZxkTownSjV66eZ7lpamw1
PYF8oBuRley+vjnOOJkxCnc13NP6d+wIIlDm3hZ1kgwRBJ6mj9YkCzWMq3Qtj8JqV+OjaQz+erX0
lXllaHtrl2rFu9XS1Rhc1zolZxqc8slau/I9ppb+G/0AlB1YtVHl0n+XMvJRmaF7m41s3Lu1b3xF
71g+oHVAXpKxJn5Tg5me2mlevrnekDp70hVwGUw4AC7mxV3sy7Qu5+FWeSNktV679bdF2RUJZhRD
i11r1xoqqyWTOKw2+aalRaIPpp9qFMZClN/9Bg8EShbLeNevY0vwnxgaeFpsXi7Lop0+dYAHy10u
jLWNW0Sl/c5HeP55S27uIjR/NLjSdQ3u8txu0W8pW5CkYZqNvpqLUOsonG19oRq6VVaUFRsGdOm9
mkIPSCHERWEXWqjqQQm2OSKBPMi/qdKECjSkrCK7TDqsJ2LCG3ywyVMmWSmUQX2scbWHEdLXrMQc
AVe6SqOGUzNEIMPWJHMib3JvwUniNV7IAZgPiTbC+T5sxuBoJwP/eOhIpS8GICc/myI3p52y4QuC
kSyRhasknfrI3KbnKOimOo2SQK6n2kYDFguFFCxSLUSTnfSqmR+wrFo3Sixm/yeFulfvgBqWj2J0
pd5tUDeEnUnbVLuEUBN0aqvn9nsb1gtCzIFfZ4clRz7AC2PZFF4lHojUFdbJGWa8TTAePERj7mBV
+3XQWl4g1lg/lQRWBLgGs4GDalY3MCIF6jGWK50R/Rvm1g8ASikHIGP+3GpRrVeN2S7GMXUS+a31
IKmc+nxpgIyvvqpo5av2vaogcu6w7xROpBBqWLGXW+49VMTyXbr2jCBzqXryn7FxN1hAZlryrQzb
dEcrdLN9JN1gxvYQTC26acTSh3ZprJQqr02iatZRSo3HeYF4rydrCfdpmNRyn9WGQ6Bwhbhz17VF
+gVxnjIPqd3471tvmR/tRXj1wcmLbDzQ8Joz0AJz+YhrKGB9NMs8izm1jvdjMo0PVktjLtIs/UgZ
51B8JzykwyswhgL2Vz5e+ziDjnaFK7yaRsBjOK/IqnP5M3EfEqk9TV3x5PmLVQOFkNlj3jfWDWwK
4xqZZtZEPnrtLKqDTnuXrdGoR6XD/G5W5CZAaM/7KeopFn1QaMLtWMxYFfZ6neByrmSgpdgBRkwx
v2bf/5Uv/Ae9yd8Wor8gpR7btP1dtfDrH/+nasH6x8a+4NzKEW0TIWzbq38iYwzzH9TskDH8IkEB
HKF//9/QGCJdkcX9auijKHBAy/w3M8b7h0U/1wM7wQpCKxJY/v/9Py/A3MPZf/+dw0TG0ItlCvUD
9Ar+PmsUGVT8vbP9XwcbycVg4efs/I7NVBk3Plbk5ZZMBm+IcRDJ9UvntwukkDq0brJhphw35WF2
MoRV//QzAbaWSnhyn9Zz8qFgz/E5m8ruqc1ptOyF0Db4e+wLKLlS3G97LxzVF7D0vY2VAbUEQedZ
2qOOJhc1Kt1R33XKSNZ4CDPlx1ngNzJKHKe9tytH6gvRS7PbL0Zvf7ImAi2+NdAArY+WLpLsiAw2
zI5pkWfzrQfH7TIkUdncTcS5908NU2OYxkZqeU+2Iah0dOgrD85STv1urFpaZ+h4vb6Ah9dZ9t6f
OmgsfpsZ+tLDYtodiz5srcOMkKBgReukgwGCeYBp3fFuzDStb1OSlOWh8BGjYlxZAi+as0F+NYp5
7Q+BpwodpWVb3sHgs4/T4Of5/Wg5RUYAfGJJELxqtuv1gAZ1XO6kHhaEdrbvyVixMoa7VWd5wOJV
usnNknfMt+gs9GNlucwbIXya8LD2i8kcINp6HL63Cap8VKRe9+QiiT2Busu1eyC82mMmsEWqH/CJ
W9/DNAfiY8Iz/ekoKLdj7YM/LqQz7XvVBRV9sXJqD91ouXUU1JBxkyRcCFzHi7APRxSLIFYqC8Uz
NjcVTU0h3wclRJijm4bjspN9S9VnzAkwjw0RrtllmJBqeVyKor8Bb5iNUTp2pWLSKo0qdpck/akT
NJJ4WBWjQC5VImPPNUaEtUVYDBG2j/77MBKlfpyopQISV0WOWd/MIFeuJizNaOiH8KmoNn9Su+Rg
vwqsnNFa4MbbIXFMnuEXjRgpqsL5AuD4Og9ncgUsl51Y1CSa/dLY8mBD6ZR9jO0a/2Dp+tUpRFD7
UQQtkeJlNQ4ZOcUDbithT/4TRpWpjGlGQz3ANZYtsS2RWHu9N4w7sYqFvPEwmVlhAwlxWXmdd1rz
Pv+x5kGBtanJ2wdOJbm9b0FSf62ClID3LCO7PcFRUu/wvaphz36veZ5dob7CaXHWmFXG/yFwxw6X
yxoWX9OwyO7Rw9Y5KlBcDYS8AGaMRGYYAsiwt7DpGzlnRcUm8sYz5qWXY5nmYAlNoIX4X3Psc5Yr
VyPOysa4Ew1i3x1U3mnZgSycLotVjISySzywtZlhg9E4mqeo47Aad7ZC76M0dsKoV1712Q6N8hMC
m1bFc14KvCapI79Wiw1dwcE6uytMlksEnLUPGqUVY40pZm68OMhFaOxWq+BWFTry93bhJCZl9059
lZyT0AI6Y2Ed1jCRx3AeMzfmGXz3GEymFPECymSIkwTVQTQrZTwpZD9GPI158qMC99cfMHin8mbl
WI6v17JVF4XNXD/Q5s1unQoS5g4bSvFjzpzyKatwP0RoN3l7qqvrd+kyhBq19uId10KMVTxKs/qi
ddZ/ZsTM5t4sy6C9aJhRQh456a4gcjsisv8fe+ey3LaWneFX4ay7q0I3wTsH6SrzIupu2ZR92p6w
IBEHAIkbcSPBVKoyyUNknFEPMsswM79JniTfBgUfbYgWZWNX230qcp1TpiQvbOzL2uvyr3/h4L5v
gurYQLPf33ZH7Y7XpYBM8+oX7XTeMTb2pgVu2ky7lz71L2tgQ7R6BT1HZ6RJ4HhhdNrDXPLpb5Cm
CQo1bE+9geWk41a6taZOx+muzro+UeP/v+HtPTUcyZZnb/jEI1RKGMjwil7v+b94uOS1V4LPEddV
JARBiRJ+2l/yvVcdoKtEGYhnNGC64PJ9wCW2+JG41wk7tTugHQRfzwMrXAsyORGXJtlPQIYrufkt
N7wc/4SUqgXrC95no9cA7Eh0UHZDl9s2Pm8mCLa1hvvJWW6s813bHlDUmqQzsLXOOAt325ue19hc
aKTap4/m6WYfSHpsYMgRDfF4YVYQXQJ216G3VimTTfF6TKeiNop83dWufW+X3NnRfDtDN4Yn3/go
0Z2MkCT8VV0Shw0R6XoUbXDhVthGGzoTE9lxbrcUdIx8+C7Ha80ZHHmrJ5NKB2HR1gcOS5oNEuKT
H9Ui5xqG2wHqEt5aIsh1rpfVgEz8EHpZEI888rab9l3tJDOtgRFtIrzk59+2hBFgZnlLuD/hYiIh
CwFo6XUj+q6i5VYuUYF06Z9uBhsrGnU8hzY5wC6Bh2jrIDwJs2B3HvUy52PHpFnikN6ZwQcsqXh5
QlHObtHdrKPmhOJw6s6eH6AcYRLjI6oIw1yPrj0gs8opEDujEf2uS5s9r7eLrgSZwnndXbtHUBzN
JxuMVCEPEq0FgYzDJiYvBeVWICXIfg9Xdc+eD7t9QhLDVrqj1K4TNhsfe7DrvHGTerQaUaWy2U0b
KR0hh5ue217QryO03tph03pL/UVKGRBXPmTfph061IAsG7NlROfZUYJoKFR9+rPudiZ56UGPqtfe
hsL0abjKYIDIrFa6pJojaN8/P4tyFKkHzkD0qu6AUyI6S8uqUggNsJSbccjcYTNZrU66ED6crDlu
w03mbiZRbG1unn9e3mvrt3hw/kDRYxeIh8i+02NVnk9Mh2TT93fwrViNabvjrDBsuuN0DjZmvvrU
n4czv9/BEqZEym9/3DS6540+5N802PC63pUpJjGqp0c2O8rwUZD6YVCE40UyvEFGtbTIPSwubD+Y
q6ywY88CNNnEpcHDLlr1L+B3gY9gHX1bnpBnEhTuUFLBFKC+MRXkidillrc12wMihdziZ1azsTrx
nCg9AiYpnxLxFNhBeRAJHDjHSk8hOdSPlqDMhmsHyg9SeS2aNkfdI/N36CncAiS86dyNY1m6BLJt
uztPPfGU1DHPtE7cHfvUBR7JRR54CnccOSiIAwlgl7Ge6wGInm3ocxTtte5SV/RJW4ftxfMblCUv
bwYov3iMhvuLrm/kivGRnt9q3cjXUoq9KTTzoDrYdFanXZtmkQaJAgh4gob5S2Runcap2W7DSuOs
dr3OxNRSE8zmJnA210nc8pvXHdsGX5E0YJu5zu3q06i7zGhHuov99Vncprh9ROaK0HBzS5dw7K+e
03nrptu1c0GArN+6NJsm/7adrLPg3Jp3oDOiPk7bjdKIHrKE9SjvhxYf6nsKLb029bRmCuGHEzTc
MUQ3y1N6Yw0G07VnU1JIo5TeGu6vDpii0Fxu78horZbjMN6AY6WWFYg2lYYb802Qmi3iruHWAfvR
ynqjWLB10DfSTXbvktZ613g/9y2zOU2TMAYCMNDC+8G2XjdPwtDd9UeNmKYxpz3badE62Q5pb0EK
aNMernvUWI5jvxnUx2EaZe7JOuj0zWnW3oW/NALaUIyTxtyMT1zqvN5463AFaUvY7yfn812Q7sYr
j0rGcexE8+yqHURrerk0t3427tjtXjRuw+N82+/ukgYFw9ZAO4GQhVYbGmz3G9iWmn1Kt0ga9sZz
P6SukNrzOtc33BzaZEP6xxxFqQahtQY51Im5c/zWGVVHzM8q6sA+tOrV+TeR2fjkZ66PY2+36ZcS
QE8I2RKcNC4On5jBjgNV0CTrdsy38XbLlWdzZ19nlIZTI8aUCo+IFhvCYQTUR1uv9OM2C1ZGuGml
EUwJy9Vg4jP692EasgmcdvudFmda/Q3CKBBczTXa9lA67W6nzWAbZBM83t0vq6adNa62/tKKJxQ0
NwYng2zrndAR0wNNGqGEz5v9jGYa/bC1cm7qabQOT7RVk54nnaVFFD7WkvpfNUKc2aQerN017ASh
+7HfSt27uU0zhSE2qW1fZeut6dMHBN7Ta7ID64+Nber0x24f2/aUAPWySdmZu16kLerc6Dtvp6cU
kjrZ2Fx3iaxvIic683eWt2TiO4S/2UsU9s7bdSi40z7e2ShdO84aG8KFdhGiI8FzZG9bdx3f79cn
VhwPGsOtW7fgyu1tNeci0FZQffSWm+X5pp6s7uiO6cL6T1FGPAy6bcIUW4p+VyPTr/voPS/ikrbh
O9GzHgXtp901EZ+Jm9Wbd/0tGYZR1PChkYVmrd4emw03vnbXW693FrRML6Rn6jpLbzrOoMNJaWy8
5giuhzlEH+sQEAy9oTQIwNJBb34CXUnXnphwRW1GHaDwREt2UE5cC1TPduplya53k6RR82O3vg6C
m3mUmfP3WgxE5bwOBQbpjiYlwwnBAzBoEHHAP7jaNrsgZa1uQC+kOnWOYFii0SqFMWE83/a09CQa
RN6nbGBv3rYsx6J7BxRf/ZjGIutOTIxh3lmetKO4250EaQCfwpreFrspoLN2OLJXu9iZNkkz+GPb
pMQByDFpy9M+vDeU8Wf94MyGd8273HV6W0wgUTw16vchyxj69CAmBrWjacOkRcXvxTqICILTn2dA
f90k9a4BQ1gwYrR9i54EG8phb5o0qKDcubluLxpLUhPT9jazrROoWK1fNMf3G6NgvgoWdivuXTX9
lu1PWgFNU7bJdrCcaN4ANkFv2Q8uKGrt3jKk+dV8GfV9uKRoqT0MV07UGsMwsj61nTDl2C5DUf2N
DzyjOqh9Voc3azPuNpz2Fc3LPALZNE2B5Ys6UnNsO8sU1I4dDM6bluOHVyBksYaWVitsnTUbwXzW
7u1445RGHkS1Eu263t711mck5LPNCNqkqDGGyz/ZTVfOYBeMqSrcrAnZx7vuWYeSUnMEPmYA43OX
iBOdu6K1Hnb62UXD1QimtP1VT6Oq2nI+aFs6gU0CtNWUHoBae+h4Vmt9Av9llIw6S5emzC3C+HFv
p73ZbW0bx73eiTbwV3CvDc0mfZespK2dczbd1iX0YPULb01KhYkYBG9BqTVXJwGtodZD091snNGu
13Q2wya0rvZ42V/ChwEFW/1XzkL0VyrYu7ofQNFDwdO61Rn2XIssfkrMgygO7dlM2EXn63RIbimD
OmhVxx0MuuYAnrqBC7fANuh1Pg3aK605sixiarCdpvFy2Ims2CNe6tZvYNbwV6PGpl5vjHY8877t
baL5ybrt29qQHkT9ZASDW9iYQGO3aU7iVsv865LLyTtvm2CqR526vyZJ5nfrb8w5IP+xm2T+bE4b
dmtIKS4cTih5+3YFbcL7AQWyv7oJUT6RDm02LvGmIFZswV3qTXcWdZ5RP7XaZ1DZuR9IyuDqNM2I
tj8WfcSXw649b8FGWDf7/eGcKmAi2fPoss6hXg/tVS+4Iea2wWKcp833ztyK+1ABuf2Pu3gdvO3U
He+9vyJbOVo1LcCnkN8E61HH9ygf7tCeI5uQuG/13/aCpbM91ZJtezXNNllICyQmhBh5z9+cg00d
pGNQsskK/bLe3LvUrbIS3cZ6xe1ZpykyWj2hpeOys2sNKeIb0o9F1CGkbtrnmQPUSFOjau60hdXP
NZWwfVvDeb23Ssi2iWM1sMWqpt7avW7vNM8e09V+Cw1RYoft7dAJoZ442QYkWW8ItnnbWZ0osxOO
KBiLe+c+34NXBSCzoJL0YNFgazldM3Ngp4J37WwtcHfOmPZ1c7QsRFa/Jhb8sePt2ux77oRuXF1A
NLlh9w+UPnoYqsjvTPI4z9vECLN3RpQ48ZekivjpDbmL+Nb/vl8qsjOHBT1EmG6zgF4l937ixWIE
8AN5UvCpge0t1dPmQ8rH+5wERyd8lSwQXdde0ayA1JSA+NMu0Xz4PsGnhigjJ5IiUkxcFY9X8fCY
9zP0/Hu95HeeG/lvgTfooCu+u/YKID3WpcjqPX71/iv8L2oHKPLOv/BCmeNHu+Jr6/73enV4iCu+
er1LRDJvMQA6Jf9iIz2eg84rIFdAiYna5V942j/XHFCxWHEOBq/E1qZPE9Tb+Zd8AnqvxItTMFv8
eH/UfqZtIHBPlU6/1qYnSafRJVIqLT+3wCs6EnH2B8Qj8q+fbv1Fq6BKLy+YBCgPElWTIi7OFzru
8RlovQKupQ0Ay/+kc0AsveIc9F/BnC7+gP7Lv+Qz0B68ahBUBlEr4HTi62fbBhhBFaeg3uxz0umq
QVMNaf2bHV6eftsQQ/x0b92ufPJf4ZUTUCYts/8q7f0mjYzgciCQvv8x4d+fS/9jz1ddeI2LvgNS
nsIZeeEHr4AC99uaAKq+9K1fcC98sR1Hlu0scqvRNqJDxuXXfqEwMJ7+/MFmOlv8MyilTl/7kirM
f1WYkfun7+0n8fkvklWZmzePfiigRI8+Sr8bPfnlh5d//KzH35Je9eA7FN88tY1QD++tLP8n2cNb
7Tv2jXRPX+iPzV9hBv02yCd28pfb4Tmp09AwPIcWgIUoMYUDFr6q4Ctja99LeDAOVHWxMx2fo3bD
PIVG3rnwSnQq49oqROdbQKCQq77Ae8+OjUVtFuuxERXicultjl5V6SMEhLpTe+0aoX0vLSu0UqKg
+KtPYDAvWtqRHtp3d4YuTQ3gO9hrRaHKEfmHNvAXL+DpAZQdm2//+cNw8vnN3784Eo8P1TOH8sec
yaHh2DujmMv95ig+HfRdX7ZwfkS3znelbSHYVr66Zi/cEhOnNtOdVF/4YSFMDFrc/FVFTxPOias7
0lYWBlNVwae+t0hCXTqCMJFVF3zNBIe6mUgjhnGtuuQbVLUrixUlb8/PxI87cLQpp7LtH+PA6VbI
DVDMpdi8grjk+Zndw4KfuwVHWRAm0g4TAOCqUqf6Tuf+CO2gkJWPt3F0Kxwf8FlYUuvCFao63rMo
1A2nkJOPVcXkMta1JFSksquO9dwPF6UpEPwoVcVe0CDCjgs5+RS0FIi9NO508jqyXAU77I1bmgPh
FVSdg7eEdsNCTD4Fgk2sqtSZnizs2utQvysBCEXleWXhWViSKlryVZX6YAGKMdcmrh0+MQQFv2HV
h/xiRHFtqHurQpSY8aaA0lWV/NFwDWnLQQBdXeq1X2PT/SGqlZ0Gen5Vlz71EVubJXcLO0Jx3ktH
EQySCrV8m3h3tbNIjF9S+RgVEK2KyviqM//6LqldJZFeSMoP0V66gjn6l3eT2eTdh8n4X2ti8xgh
E1be//BWwU3b6lL3BqQKxpz2UW3z4+wPKAEGlc2PZ3yDH+Swv/7VtHQA07Gso1vFrvh+B+H1zgjv
dHspC1agMl6HqAxZkypQ/Wg309EXRmQVr57rOAUTcZXpnitfVqLlYNXzS7eI8qIp0PTDMPEMuxid
mAJB0FB1rCOatfsLec1EeLSq3Flo1y65liQlJng4qwrGofdkoQo2Lk6iWbsQ/5u9fleMca92Fazc
mbfwPaNU+QCNcvGg7z/JSJaXDn6A6lLP9UBWDZoKc+giC81sV1ZnWkvBZrv2w9hi/UJD2hnQ/laf
jBmldgdlK9gYF3h4MLCVlEVOvFL1mFzqvmydtMhBVxV6pd/r/pMjImomKkvm7PlOaS+rCFld6c7C
TuUILDU0CkZMrCorn+muAo18bQS67EULoH7VCb7RQ/3ecA4arn0l8ldPTBU6NSkYONkeOwigtpf2
M/2kqsuewWWuB6iNQlRuWAgsT9XpvrV0ur7KaREKxxQI1pf205mG1VKFaHsj633KjhSITSifwiws
qzko1asLf7+7Mw5Mh6gDrLqEH2wjJg5bCMq3hgpV9wbP1E9rZ3ESJkHtz7VJ7Id+nDyczMePo1pJ
dDqp+iIPD7xIPD2y7JBHFn+1Dz2U5K0CG2IWEO9wskP6BsYzFbbPlb1YOEZtokeyl59Ho78+aWiR
F2VRHmZtRoNBnwuaWfvy173zXyyM2BjAfGiXcdRHPh6Y5brSM50Fomn0//7bf0Qr8WkaZqRuGcGp
fue7erFqkj4k6dWlfrEY1PeblLe264f1SxEZKISJNxQQl5YoY6u6G2cGTsGq2O7Rn8e27mf4S3aN
hnkLXUr50qwYajwFDx37q4XPBN7qK9xIW06uDHp0nFcRGbrQwQXbUiSOOjuo9AQEpuq83eh1x67f
W7Zej6KkkCeW5uEZCtZ+hqd9QLICHXSpB7FVMmv2U3P0EvhxgSV6esKw+pLEFjhnjwV+kkWWo0r+
Pdn0I7/zM0BFXv9axhT0nnruD6/8Qm362iMpcB+XctKis0mx3wqN9Y1ySxZ4HgssnbVvkzhJQj+Q
VB8EtIKwWj7A3yZ076AeAmvkaKNKsl8nGBR6yXcSIJCKU7t3fA+MOUd3V5uPN+IkyN5etwWVNKzs
bTh7BOcgHaqqPeOGPJTpl58iVD313/wHdlWj5P3JU5LfigVeaiuwZ/TSRgQX3283RQUv9BQad/Oz
eaqXPmioO5yhA6CiHt3xCNQP4M2g6Q2I22czQC993JURUfAU6668VGQHgDbCyCvoXulJ0wUwV9rC
3zGJV7pphcZdISk3OmjLIv70e+wGwOTPO30vfasvwKbatSFawz7J5MA6Drk2s9iC0asBf4hgwJSP
/5P3+3G31F49veSWejTof4RbyCHpLW88BSbOa2KxYagX6yl22VEL5LjZnutgeayioP6re+aFtyb4
MNNOZBf0uaP2UrE+DFh6Dn88NcKdAT94KaYu+EEUDF4voWJEzVFlsYljgkyUVrClYLhjQ6SCJONd
Rb77LDTKcaCugg03ieLy1SaaAVSd3NHOEB5GISjXwQrm9sR+ghEW7E5VR3uih75xKMLw7H30wkNy
EurevWQH9hWc6Kl9h61WAsioCJNOKbL0IiMrZlUs3XHQ4HHNNjVC8BqyWBXzAG5cnt2BglMxCn1K
M6Xtq4n2Z1U32mlCnDiUJkETlTNV5Z4RkS8FiWHmUSA31h15tKL3VdXRnhthaYNBoapALMG1Kz2T
sUaaihvoUo/T0m5Qkdq+tGMrKZsmsNBWn4qZ46f6qjxkBXN8aaPXY8MjqFdCv7YVqPfLZGuAIkhC
s5gCoX1gLis+Fr598ptr9UItfOU7C+akEJTLhcmv8l6+8j29VF4iOM+qHhHCt7E8WBWx9K+4KXT1
rj5iIhMbXdYVKq5mOA3Lik0FMu6GRH9iluKIKsqN3hFXLzkbdMeuPr3iRJchUcSoFAjOtWZoe1LA
HLpABaKDEkQeL1iB1FTHoQsXhSRxlOHlKz5+v4qYbYyFfHnQJkOFWDsGJ1fexk0VV977lahCkIxL
4kTVx/yAOL4grb3wZbfxaQD325XxB4yre/bdCLrXYrD5Mj4bH3mxpve4oAwzlDe0Cq9mBtxRvlSb
osNbVWVPGtCo+b9ivEgwaXrhqigl2IeMQdwYgMfk0cO6ocKeu4BbO5VmG4J9QclafWo+/7s4N4dc
sx7kIHAn0jGo1Qfy3aKpy7HH/bjQmkh7/B4DayZFo5KZouDWeC0AXJLQowt73Psc+nEEJkUSq6mQ
y50sHVoV+Bn6AZHBtovtLDSjCojLyNKlS1PFRfHOCJI7h0wC6osQeG0k4HePBy5q96vqx7Hh+veg
QHjM8ecp2IFAmY3Ql8ukjtctHN+EIx9EhIymFNSvVafnSwl3nm31vsxRIVnsn2ezOC+8WEd6YNQ+
GOFCsjeezXu9UPJ4aeP1xdKO7yqwbSdmFsSPp0EFrHKypsLYR+85tWmC8SXplK4CnTIJ7bgEQFZh
ZUxiy/YDWV2rgMTccuyngP9lyX0FLuUUlJKkXEX3waqnZUotjLRkx+2G4yf76UaA36D6WEef/zs2
aos/nKW+LWNLNRWX14XhZdJU5FxuVSf40r4rWwWQ91SfDJBkfmxJlwtGpgK59l1pFtpKAjgL3dQj
KvuLEQo1rKm4Rohx+rEMqqPBYvGY7/d/BWRwI+lgmnEqEVsSquAUX3GR3pfjbgp075UOYDK2k6h4
73zVugrO8l5yOTakqbjmrvyd0L/wz8ijVrCNr21MfEmqiisjlyrfFzmPYFXVs1fDdajfIz2RRj1Q
sJHfff5bQsMn6UbSVGSb3uGZyIxKTUEoWnU2ZkZ2bxmOY0ibuakij/UA6XoC78tp4KqPm+iNHJql
MY+C+RBkTXrt0qCGrpAmjjf9OoqP3688Z8R9y9A5FVwYs2QhR4VAEVUf7eEWiUAR46zCFHz+T792
67uf/5YjQm7Cz//l3dsyBLLZUjDXFM4fbv9U8QVudW9XVtA5x2vVHf3efHLAVeQPiROswNvUTvRI
Movo2159i0D2Zpds+qaKOroJcRhAzpJJ0FRxwX564oPk3TWrrt0n273T7zayxlBBb7LXoU/Pt4pk
3JDqnFuMOan8Dyhs9W3x+i6Ta8fpzEMItgE9K61VRQe14/7Uj4vD5jjx32Eg9iAoHkLhY+v9A1ei
4P+ruhqPX0HcXfBrPv7WRNwJBb2n9KziJ8U3n+Pleh0md7KnfGxmj8cMqGSwIX3L78qhHt5x0RdC
c6uk+PD9FzKR9MR25Fi6ippUMVqo+ySzUkUeSUSShroFZZ0kWgVnwEjPyMsfyiOpAJeMSrtDhds8
9l1uSZmRUwUGpJB7OE6soqAdKtcyQ6wKyAbEjgsIVhPZoFTh2J1CtSbZIzTyrn76ztnHpfXTVBB1
Xen0OPOeePsqMgmAmeJIOElS0FxTkTy4AVYa+4JMVDZVVZB17bl4L+w4jnJtem2ktqxBVFQ/759y
mdzLgYumEs0H/sZe6It8+Lf+HfVGxQbM7wIVIMZbvIX9/IzYl350SBnS6LZ47vdfO/uJ+mCDeoYi
WaTvRWZwrxWesC+oiLUORcgusmof7NC0Dyp5WMiqv9f72bNPUBDiHgImLAX6myo4cUeUlUG4UkxB
vqVUxPFmumwVNXsqwlaCWHtCLSJuohyHbYpeI1X9uf3uxISJrc9/cww3K0SKWaFvbfGxwv4XL3Cl
8wQZTYaTpCL/uH+B/S1Q++O+uuBPxajFS7SoNfuJLf99RWlhdY8EB/+D3Y7N/Nvq/sPx4h8sn1WB
0ATA9avvrB709eOVpst0ExJ1umyDt+rTmPh4gvSQb/SMx6SQTn1f7fs7XPfQFLtWTiqr4CUZwmNV
KjtQgQcchvpODgyJxlu/Hbzv698gzrEUI1ORmqUhvF8GFqhgzpnc40vI1PMqekKc4PjcWwIVUoIY
qAjpnejO6qtYSAVW2zSBw1KKQEAHUn1fzMinQn4kbQ1NRVmd4CEjfCJd31pfgYFwY4RJ8d7iOqXz
WPHx+22C92FSHmxTxQn5ANJ5R98RaeEoOD824h93DRyiZ/gdXgr7diowIuuuLy2OCgtzSC1lOVyo
wnAV6tY/6ECpINcc+cLr/OOFQbMSz/zTIf9ThTeY490FGTUmslDEh56jovJr5PuFTSYFG1SUf53Y
S7s4wkIHqSBuPKG6RVDHF62E8ooD+z58yij7bFeeF0I6H+5CyreyJ4y1KlqbPMjPk2hisUWY4Qs3
kCAMljnVVVwMBCClUpinvDLJN5clnhpUMj3s0Pwdru7HBAGc4nvSzoKgo9gU338TXcAsdodrXUjK
rzgVWfmRFULNSOz+gKOiqSBWuDY2tZHuHChjUVHbc22X4FMqMLcfdA+wsGxOqIiRXANTk6WqOLNi
gj8ZoABlulHKbIrN8v3b7saO74ltHbxcYDVS8AA9IJkmXuEAGFcNb55TBpUpOI5cUhF8dof5dJ+S
mn27htmHi04Nh6TMP9VeRwRlI0Bs+0izOLGkxeCEHCWeJdkpkE1VX5Rbf4VtKu3UpgpT4pYyE3m0
Khi6bxNKS0uDVbAzf2F57X3k/SSJIU8t5lWoXrivio/ff7ieGJlNFSyUI0GXLLI2xaEtBirG3SHI
2OvBbtWh1o8W5R0Vxd4PZaezvNVh7Yqa5LD2JoH9FXvxoBnXE4ybDTqM9ImCwfd2vPziBzo+Bxjj
qjo+j99GbJ/nwQ+Pf3vyGBehMMp3iD/u9/eWh0j5/r5vuceX5NHzYimLATwHZJkaPjkySQOpIG1/
l0Ql2sKmihT67ef/AeGYGY8VD5SLxcevKcxD+/zvE+M+RGhYLMv3Zjoev81PcsYPsCn+/t7yEHnj
T/aWj7dGoQXkPtbiN+4dnMy//B8AAAD//w==</cx:binary>
              </cx:geoCache>
            </cx:geography>
          </cx:layoutPr>
          <cx:valueColors>
            <cx:minColor>
              <a:srgbClr val="92D050"/>
            </cx:minColor>
            <cx:maxColor>
              <a:schemeClr val="accent2"/>
            </cx:maxColor>
          </cx:valueColors>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601980</xdr:colOff>
      <xdr:row>19</xdr:row>
      <xdr:rowOff>7620</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601980</xdr:colOff>
      <xdr:row>0</xdr:row>
      <xdr:rowOff>0</xdr:rowOff>
    </xdr:from>
    <xdr:to>
      <xdr:col>17</xdr:col>
      <xdr:colOff>461818</xdr:colOff>
      <xdr:row>19</xdr:row>
      <xdr:rowOff>0</xdr:rowOff>
    </xdr:to>
    <xdr:graphicFrame macro="">
      <xdr:nvGraphicFramePr>
        <xdr:cNvPr id="9"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60960</xdr:colOff>
      <xdr:row>19</xdr:row>
      <xdr:rowOff>0</xdr:rowOff>
    </xdr:from>
    <xdr:to>
      <xdr:col>10</xdr:col>
      <xdr:colOff>68580</xdr:colOff>
      <xdr:row>38</xdr:row>
      <xdr:rowOff>167640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60960</xdr:colOff>
      <xdr:row>19</xdr:row>
      <xdr:rowOff>0</xdr:rowOff>
    </xdr:from>
    <xdr:to>
      <xdr:col>17</xdr:col>
      <xdr:colOff>464820</xdr:colOff>
      <xdr:row>38</xdr:row>
      <xdr:rowOff>160020</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38482</xdr:colOff>
      <xdr:row>0</xdr:row>
      <xdr:rowOff>6415</xdr:rowOff>
    </xdr:from>
    <xdr:to>
      <xdr:col>24</xdr:col>
      <xdr:colOff>570858</xdr:colOff>
      <xdr:row>13</xdr:row>
      <xdr:rowOff>0</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461818</xdr:colOff>
      <xdr:row>13</xdr:row>
      <xdr:rowOff>121869</xdr:rowOff>
    </xdr:from>
    <xdr:to>
      <xdr:col>21</xdr:col>
      <xdr:colOff>391262</xdr:colOff>
      <xdr:row>26</xdr:row>
      <xdr:rowOff>25656</xdr:rowOff>
    </xdr:to>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436161</xdr:colOff>
      <xdr:row>26</xdr:row>
      <xdr:rowOff>25656</xdr:rowOff>
    </xdr:from>
    <xdr:to>
      <xdr:col>21</xdr:col>
      <xdr:colOff>359190</xdr:colOff>
      <xdr:row>38</xdr:row>
      <xdr:rowOff>166767</xdr:rowOff>
    </xdr:to>
    <xdr:graphicFrame macro="">
      <xdr:nvGraphicFramePr>
        <xdr:cNvPr id="11" name="Chart 10">
          <a:extLst>
            <a:ext uri="{FF2B5EF4-FFF2-40B4-BE49-F238E27FC236}">
              <a16:creationId xmlns:a16="http://schemas.microsoft.com/office/drawing/2014/main" id="{3ACD6707-0FAC-4919-8BEC-B06EB470B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540634</xdr:colOff>
      <xdr:row>11</xdr:row>
      <xdr:rowOff>26282</xdr:rowOff>
    </xdr:from>
    <xdr:to>
      <xdr:col>20</xdr:col>
      <xdr:colOff>519090</xdr:colOff>
      <xdr:row>28</xdr:row>
      <xdr:rowOff>182687</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293564</xdr:colOff>
      <xdr:row>8</xdr:row>
      <xdr:rowOff>133553</xdr:rowOff>
    </xdr:from>
    <xdr:to>
      <xdr:col>16</xdr:col>
      <xdr:colOff>836591</xdr:colOff>
      <xdr:row>31</xdr:row>
      <xdr:rowOff>16381</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330200</xdr:colOff>
      <xdr:row>13</xdr:row>
      <xdr:rowOff>171449</xdr:rowOff>
    </xdr:from>
    <xdr:to>
      <xdr:col>15</xdr:col>
      <xdr:colOff>19050</xdr:colOff>
      <xdr:row>32</xdr:row>
      <xdr:rowOff>36512</xdr:rowOff>
    </xdr:to>
    <xdr:graphicFrame macro="">
      <xdr:nvGraphicFramePr>
        <xdr:cNvPr id="3" name="Chart 2">
          <a:extLst>
            <a:ext uri="{FF2B5EF4-FFF2-40B4-BE49-F238E27FC236}">
              <a16:creationId xmlns:a16="http://schemas.microsoft.com/office/drawing/2014/main" id="{4E71B09D-8AC5-4C91-B9DF-E950829C5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596900</xdr:colOff>
      <xdr:row>1</xdr:row>
      <xdr:rowOff>57150</xdr:rowOff>
    </xdr:from>
    <xdr:to>
      <xdr:col>21</xdr:col>
      <xdr:colOff>495300</xdr:colOff>
      <xdr:row>18</xdr:row>
      <xdr:rowOff>44450</xdr:rowOff>
    </xdr:to>
    <xdr:graphicFrame macro="">
      <xdr:nvGraphicFramePr>
        <xdr:cNvPr id="2" name="Chart 1">
          <a:extLst>
            <a:ext uri="{FF2B5EF4-FFF2-40B4-BE49-F238E27FC236}">
              <a16:creationId xmlns:a16="http://schemas.microsoft.com/office/drawing/2014/main" id="{01AF8806-991D-295E-60F4-D254B03691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279400</xdr:colOff>
      <xdr:row>24</xdr:row>
      <xdr:rowOff>177800</xdr:rowOff>
    </xdr:from>
    <xdr:to>
      <xdr:col>20</xdr:col>
      <xdr:colOff>225425</xdr:colOff>
      <xdr:row>40</xdr:row>
      <xdr:rowOff>171450</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DC94211A-E1FB-CB53-0677-BF5620BBAD8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905750" y="4660900"/>
              <a:ext cx="5648325" cy="294005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9</xdr:col>
      <xdr:colOff>554567</xdr:colOff>
      <xdr:row>1</xdr:row>
      <xdr:rowOff>177800</xdr:rowOff>
    </xdr:from>
    <xdr:to>
      <xdr:col>20</xdr:col>
      <xdr:colOff>38100</xdr:colOff>
      <xdr:row>22</xdr:row>
      <xdr:rowOff>177800</xdr:rowOff>
    </xdr:to>
    <xdr:graphicFrame macro="">
      <xdr:nvGraphicFramePr>
        <xdr:cNvPr id="2" name="Chart 1">
          <a:extLst>
            <a:ext uri="{FF2B5EF4-FFF2-40B4-BE49-F238E27FC236}">
              <a16:creationId xmlns:a16="http://schemas.microsoft.com/office/drawing/2014/main" id="{40666530-186F-CABD-50B6-8E7B4D0D6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600074</xdr:colOff>
      <xdr:row>24</xdr:row>
      <xdr:rowOff>63499</xdr:rowOff>
    </xdr:from>
    <xdr:to>
      <xdr:col>21</xdr:col>
      <xdr:colOff>69850</xdr:colOff>
      <xdr:row>44</xdr:row>
      <xdr:rowOff>20955</xdr:rowOff>
    </xdr:to>
    <xdr:graphicFrame macro="">
      <xdr:nvGraphicFramePr>
        <xdr:cNvPr id="3" name="Chart 2">
          <a:extLst>
            <a:ext uri="{FF2B5EF4-FFF2-40B4-BE49-F238E27FC236}">
              <a16:creationId xmlns:a16="http://schemas.microsoft.com/office/drawing/2014/main" id="{4273273B-B48B-7032-80C7-5290BF788C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508000</xdr:colOff>
      <xdr:row>45</xdr:row>
      <xdr:rowOff>57149</xdr:rowOff>
    </xdr:from>
    <xdr:to>
      <xdr:col>20</xdr:col>
      <xdr:colOff>273049</xdr:colOff>
      <xdr:row>64</xdr:row>
      <xdr:rowOff>100786</xdr:rowOff>
    </xdr:to>
    <xdr:graphicFrame macro="">
      <xdr:nvGraphicFramePr>
        <xdr:cNvPr id="4" name="Chart 3">
          <a:extLst>
            <a:ext uri="{FF2B5EF4-FFF2-40B4-BE49-F238E27FC236}">
              <a16:creationId xmlns:a16="http://schemas.microsoft.com/office/drawing/2014/main" id="{58C25B5D-2F3E-792C-6D9A-D9F06807B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83.685589351851" createdVersion="6" refreshedVersion="8" minRefreshableVersion="3" recordCount="248" xr:uid="{00000000-000A-0000-FFFF-FFFFB9000000}">
  <cacheSource type="worksheet">
    <worksheetSource ref="A1:CI249" sheet="Fellows"/>
  </cacheSource>
  <cacheFields count="87">
    <cacheField name="S.No." numFmtId="0">
      <sharedItems containsSemiMixedTypes="0" containsString="0" containsNumber="1" containsInteger="1" minValue="1" maxValue="24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ntainsBlank="1" count="3">
        <s v="Male"/>
        <s v="Female"/>
        <m u="1"/>
      </sharedItems>
    </cacheField>
    <cacheField name="Cohort" numFmtId="0">
      <sharedItems containsSemiMixedTypes="0" containsString="0" containsNumber="1" containsInteger="1" minValue="1" maxValue="10" count="10">
        <n v="1"/>
        <n v="2"/>
        <n v="3"/>
        <n v="4"/>
        <n v="5"/>
        <n v="6"/>
        <n v="7"/>
        <n v="8"/>
        <n v="9"/>
        <n v="10"/>
      </sharedItems>
    </cacheField>
    <cacheField name="Nationality" numFmtId="0">
      <sharedItems containsBlank="1"/>
    </cacheField>
    <cacheField name="Institution of employment at registration" numFmtId="0">
      <sharedItems containsBlank="1"/>
    </cacheField>
    <cacheField name="Discipline" numFmtId="0">
      <sharedItems containsBlank="1"/>
    </cacheField>
    <cacheField name="Department" numFmtId="0">
      <sharedItems containsBlank="1"/>
    </cacheField>
    <cacheField name="Institution of registration" numFmtId="0">
      <sharedItems containsBlank="1"/>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2">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3-02-03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2-03-03T00:00:00"/>
    </cacheField>
    <cacheField name="Year of admission into CARTA" numFmtId="0">
      <sharedItems containsSemiMixedTypes="0" containsNonDate="0" containsDate="1" containsString="0" minDate="2011-03-01T00:00:00" maxDate="2020-03-02T00:00:00"/>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0-03-27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7-15T00:00:00"/>
    </cacheField>
    <cacheField name="Current PhD Status ( Completed/Defended/In Progress)" numFmtId="0">
      <sharedItems count="5">
        <s v="Completed"/>
        <s v="Didn’t take up"/>
        <s v="Terminated"/>
        <s v="In progress"/>
        <s v="Defended" u="1"/>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24"/>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908.513204745374" createdVersion="8" refreshedVersion="8" minRefreshableVersion="3" recordCount="268" xr:uid="{00C36F82-4E82-4E65-9023-0A185EDE28CD}">
  <cacheSource type="worksheet">
    <worksheetSource ref="A1:CI269" sheet="Fellows"/>
  </cacheSource>
  <cacheFields count="90">
    <cacheField name="S.No." numFmtId="0">
      <sharedItems containsSemiMixedTypes="0" containsString="0" containsNumber="1" containsInteger="1" minValue="1" maxValue="26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unt="2">
        <s v="Male"/>
        <s v="Female"/>
      </sharedItems>
    </cacheField>
    <cacheField name="Cohort" numFmtId="0">
      <sharedItems containsSemiMixedTypes="0" containsString="0" containsNumber="1" containsInteger="1" minValue="1" maxValue="11" count="11">
        <n v="1"/>
        <n v="2"/>
        <n v="3"/>
        <n v="4"/>
        <n v="5"/>
        <n v="6"/>
        <n v="7"/>
        <n v="8"/>
        <n v="9"/>
        <n v="10"/>
        <n v="11"/>
      </sharedItems>
    </cacheField>
    <cacheField name="Nationality" numFmtId="0">
      <sharedItems containsBlank="1" count="11">
        <s v="Nigeria"/>
        <s v="Rwanda"/>
        <s v="Kenya"/>
        <s v="Malawi"/>
        <s v="Tanzania"/>
        <s v="South Africa"/>
        <m/>
        <s v="Uganda"/>
        <s v="Senegal"/>
        <s v="Zimbabwe"/>
        <s v="Somalia"/>
      </sharedItems>
    </cacheField>
    <cacheField name="Institution of employment at registration" numFmtId="0">
      <sharedItems containsBlank="1" count="14">
        <s v="University of Ibadan"/>
        <s v="University of Rwanda"/>
        <s v="Moi University"/>
        <s v="University of Malawi"/>
        <s v="Ifakara Health Institute"/>
        <s v="Obafemi Awolowo University"/>
        <s v="University of the Witwatersrand"/>
        <s v="University of Nairobi"/>
        <s v="AGINCOURT"/>
        <m/>
        <s v="University of Dar es Salaam"/>
        <s v="Makerere University"/>
        <s v="APHRC"/>
        <s v="Somali National University"/>
      </sharedItems>
    </cacheField>
    <cacheField name="Discipline" numFmtId="0">
      <sharedItems containsBlank="1"/>
    </cacheField>
    <cacheField name="Department" numFmtId="0">
      <sharedItems containsBlank="1"/>
    </cacheField>
    <cacheField name="Institution of registration" numFmtId="0">
      <sharedItems containsBlank="1" count="11">
        <s v="University of Ibadan"/>
        <s v="University of Dar es Salaam"/>
        <s v="Moi University"/>
        <s v="University of the Witwatersrand"/>
        <s v="University of the Malawi"/>
        <s v="University of Rwanda"/>
        <s v="University of Nairobi"/>
        <s v="Obafemi Awolowo University"/>
        <m/>
        <s v="Makerere University"/>
        <s v="University of Malawi" u="1"/>
      </sharedItems>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ontainsBlank="1"/>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0">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6-11-16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5-10-01T00:00:00"/>
    </cacheField>
    <cacheField name="Year of admission into CARTA" numFmtId="0">
      <sharedItems containsSemiMixedTypes="0" containsNonDate="0" containsDate="1" containsString="0" minDate="2011-03-01T00:00:00" maxDate="2025-03-04T00:00:00" count="11">
        <d v="2011-03-01T00:00:00"/>
        <d v="2012-03-01T00:00:00"/>
        <d v="2013-03-01T00:00:00"/>
        <d v="2014-03-01T00:00:00"/>
        <d v="2015-03-01T00:00:00"/>
        <d v="2016-03-01T00:00:00"/>
        <d v="2017-03-01T00:00:00"/>
        <d v="2018-03-01T00:00:00"/>
        <d v="2019-03-01T00:00:00"/>
        <d v="2020-03-01T00:00:00"/>
        <d v="2025-03-03T00:00:00"/>
      </sharedItems>
      <fieldGroup par="89"/>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ount="3">
        <m/>
        <s v="Yes"/>
        <s v="No"/>
      </sharedItems>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5-03-04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7-15T00:00:00"/>
    </cacheField>
    <cacheField name="Current PhD Status ( Completed/Defended/In Progress)" numFmtId="0">
      <sharedItems count="4">
        <s v="Completed"/>
        <s v="Didn’t take up"/>
        <s v="Terminated"/>
        <s v="In progress"/>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40"/>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ontainsBlank="1"/>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 name="Months (Year of admission into CARTA)" numFmtId="0" databaseField="0">
      <fieldGroup base="28">
        <rangePr groupBy="months" startDate="2011-03-01T00:00:00" endDate="2025-03-04T00:00:00"/>
        <groupItems count="14">
          <s v="&lt;01/03/2011"/>
          <s v="Jan"/>
          <s v="Feb"/>
          <s v="Mar"/>
          <s v="Apr"/>
          <s v="May"/>
          <s v="Jun"/>
          <s v="Jul"/>
          <s v="Aug"/>
          <s v="Sept"/>
          <s v="Oct"/>
          <s v="Nov"/>
          <s v="Dec"/>
          <s v="&gt;04/03/2025"/>
        </groupItems>
      </fieldGroup>
    </cacheField>
    <cacheField name="Quarters (Year of admission into CARTA)" numFmtId="0" databaseField="0">
      <fieldGroup base="28">
        <rangePr groupBy="quarters" startDate="2011-03-01T00:00:00" endDate="2025-03-04T00:00:00"/>
        <groupItems count="6">
          <s v="&lt;01/03/2011"/>
          <s v="Qtr1"/>
          <s v="Qtr2"/>
          <s v="Qtr3"/>
          <s v="Qtr4"/>
          <s v="&gt;04/03/2025"/>
        </groupItems>
      </fieldGroup>
    </cacheField>
    <cacheField name="Years (Year of admission into CARTA)" numFmtId="0" databaseField="0">
      <fieldGroup base="28">
        <rangePr groupBy="years" startDate="2011-03-01T00:00:00" endDate="2025-03-04T00:00:00"/>
        <groupItems count="17">
          <s v="&lt;01/03/2011"/>
          <s v="2011"/>
          <s v="2012"/>
          <s v="2013"/>
          <s v="2014"/>
          <s v="2015"/>
          <s v="2016"/>
          <s v="2017"/>
          <s v="2018"/>
          <s v="2019"/>
          <s v="2020"/>
          <s v="2021"/>
          <s v="2022"/>
          <s v="2023"/>
          <s v="2024"/>
          <s v="2025"/>
          <s v="&gt;04/03/2025"/>
        </groupItems>
      </fieldGroup>
    </cacheField>
  </cacheFields>
  <extLst>
    <ext xmlns:x14="http://schemas.microsoft.com/office/spreadsheetml/2009/9/main" uri="{725AE2AE-9491-48be-B2B4-4EB974FC3084}">
      <x14:pivotCacheDefinition pivotCacheId="952931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n v="1"/>
    <s v="C1/001"/>
    <s v="Babatunde"/>
    <s v="Olubayo"/>
    <s v="Adedokun"/>
    <x v="0"/>
    <x v="0"/>
    <s v="Nigeria"/>
    <s v="University of Ibadan"/>
    <s v="Epidemiology &amp; Medical Biostatistics"/>
    <s v="Epidemiology and Medical Statistics"/>
    <s v="University of Ibadan"/>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d v="2011-03-01T00:00:00"/>
    <m/>
    <s v="Prof Afolabi Bamgboye"/>
    <s v="Prof. Olusola Ayeni"/>
    <m/>
    <n v="2"/>
    <s v="Home"/>
    <s v="Host"/>
    <m/>
    <s v="Yes"/>
    <s v="No"/>
    <m/>
    <s v="Academic"/>
    <m/>
    <s v="Lecturer "/>
    <m/>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s v="Rwanda"/>
    <s v="University of Rwanda"/>
    <s v="Demography &amp; Population Studies"/>
    <s v="Applied Statistics"/>
    <s v="University of Dar es Salaam"/>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d v="2011-03-01T00:00:00"/>
    <m/>
    <s v="Dr. Julius Kivelia"/>
    <m/>
    <m/>
    <n v="1"/>
    <s v="Host"/>
    <m/>
    <m/>
    <s v="Yes"/>
    <m/>
    <m/>
    <s v="Academic"/>
    <s v="Assistant Lecturer"/>
    <s v="Researcher"/>
    <s v="Yes"/>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s v="Kenya"/>
    <s v="Moi University"/>
    <s v="Literature"/>
    <s v="LITERATURE THEATRE AND FILM STUDIES"/>
    <s v="Moi University"/>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d v="2011-03-01T00:00:00"/>
    <m/>
    <s v="Prof Christopher Joseph Odhiambo"/>
    <s v="Prof. Peter Tirop Simatei"/>
    <s v="Caroline Kabiru"/>
    <n v="3"/>
    <s v="Home"/>
    <s v="Host"/>
    <s v="Other"/>
    <s v="Yes"/>
    <s v="No"/>
    <s v="Yes"/>
    <s v="Academic"/>
    <s v="Lecturer"/>
    <s v="Lecturer"/>
    <s v="Yes"/>
    <m/>
    <s v="MOI UNIVERSITY"/>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s v="Rwanda"/>
    <s v="University of Rwanda"/>
    <s v="Demography &amp; Population Studies"/>
    <s v="Sustainable Development"/>
    <s v="University of Dar es Salaam"/>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d v="2011-03-01T00:00:00"/>
    <m/>
    <s v="Dr. Sokoni Cosmas Hassan"/>
    <m/>
    <m/>
    <n v="1"/>
    <s v="Host"/>
    <s v="Other"/>
    <m/>
    <s v="Yes"/>
    <s v="Yes"/>
    <m/>
    <s v="Academic"/>
    <s v="Assistant Lecturer"/>
    <s v="Associate Professor"/>
    <s v="Yes"/>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s v="Malawi"/>
    <s v="University of Malawi"/>
    <s v="Environmental Sciences"/>
    <s v="Physics and Biochemical Sciences"/>
    <s v="University of the Witwatersrand"/>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d v="2011-03-01T00:00:00"/>
    <m/>
    <s v="Prof Mary Gulumian"/>
    <s v="Dr. Louisa Alfazema"/>
    <m/>
    <n v="2"/>
    <s v="Host"/>
    <s v="Home"/>
    <m/>
    <s v="Yes"/>
    <s v="No"/>
    <m/>
    <s v="Academic"/>
    <s v="Lecturer"/>
    <s v="Senior Medical Epidemiologist _x000a_"/>
    <s v="Yes"/>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s v="Tanzania"/>
    <s v="Ifakara Health Institute"/>
    <s v="Biomedical and environmental sciences"/>
    <m/>
    <s v="University of the Witwatersrand"/>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d v="2011-03-01T00:00:00"/>
    <m/>
    <s v="Dr. Maureen Coetzee"/>
    <s v="Dr. Gerry Killeen"/>
    <s v="Dr. Stefan Dongus"/>
    <n v="3"/>
    <s v="Host"/>
    <s v="Home"/>
    <s v="Home"/>
    <s v="Yes"/>
    <s v="Yes"/>
    <s v="No"/>
    <s v="Researcher"/>
    <s v="Assistant Lecturer"/>
    <s v="Senior Lecturer"/>
    <s v="Yes"/>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s v="Malawi"/>
    <s v="University of Malawi"/>
    <s v="Mathematical Sciences"/>
    <s v="DPHRU Wits"/>
    <s v="University of the Witwatersrand"/>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d v="2011-03-01T00:00:00"/>
    <m/>
    <s v="Prof Shane Norris"/>
    <s v="Dr. Paula Griffiths"/>
    <s v="Assoc Prof. Ken Maleta"/>
    <n v="3"/>
    <s v="Host"/>
    <s v="Other"/>
    <s v="Home"/>
    <s v="Yes"/>
    <s v="No"/>
    <s v="No"/>
    <s v="Academic"/>
    <s v="Lecturer"/>
    <s v="Senior Biostatistician"/>
    <s v="Yes"/>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s v="Nigeria"/>
    <s v="Obafemi Awolowo University"/>
    <s v="Exercise Physiology"/>
    <s v="Human Kinetics and Health Education"/>
    <s v="University of Ibadan"/>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d v="2011-03-01T00:00:00"/>
    <m/>
    <s v="Professor Babalola Joseph Folorunso"/>
    <s v="Professor Lateef Babatunde Salako"/>
    <m/>
    <n v="2"/>
    <s v="Other "/>
    <m/>
    <m/>
    <s v="Yes"/>
    <m/>
    <m/>
    <s v="Academic"/>
    <s v="Lecturer II "/>
    <s v="Senior Lecturer"/>
    <s v="Yes"/>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s v="Malawi"/>
    <s v="University of Malawi"/>
    <s v="Community Health"/>
    <s v="Department of Community Health"/>
    <s v="University of the Malawi"/>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d v="2011-03-01T00:00:00"/>
    <m/>
    <s v="Dr. Maureen Leah Chirwa"/>
    <s v="Dr. Adamson Muula"/>
    <m/>
    <n v="2"/>
    <s v="Home"/>
    <s v="Host"/>
    <m/>
    <s v="Yes"/>
    <s v="Yes"/>
    <m/>
    <s v="Academic"/>
    <m/>
    <s v="Lecturer"/>
    <m/>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s v="Rwanda"/>
    <s v="University of Rwanda"/>
    <s v="Statistics"/>
    <s v="Applied Statistics"/>
    <s v="University of Rwanda"/>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d v="2011-03-01T00:00:00"/>
    <m/>
    <s v="Dr. Thomas N. O. Achia"/>
    <s v="Dr. Lyambabaje Alexandre"/>
    <s v="Joseph Ntaganira"/>
    <n v="3"/>
    <s v="Other "/>
    <s v="Home"/>
    <s v="Home"/>
    <s v="Yes"/>
    <s v="Yes"/>
    <s v="No"/>
    <s v="Academic"/>
    <s v="Assistant Lecturer"/>
    <s v="Professor "/>
    <s v="Yes"/>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s v="Nigeria"/>
    <s v="University of Ibadan"/>
    <s v="Epidemiology &amp; Medical Statistics"/>
    <s v="Epidemiology and Medical Statistics"/>
    <s v="University of Ibadan"/>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d v="2011-03-01T00:00:00"/>
    <m/>
    <s v="Prof Afolabi Bamgboye"/>
    <s v="Prof. Olusola Ayeni"/>
    <m/>
    <n v="2"/>
    <s v="Home"/>
    <s v="Host"/>
    <m/>
    <s v="Yes"/>
    <s v="No"/>
    <m/>
    <s v="Academic"/>
    <s v="Lecturer"/>
    <s v="Professor "/>
    <s v="Yes"/>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s v="Malawi"/>
    <s v="University of Malawi"/>
    <s v="Mathematics and Statistics"/>
    <m/>
    <s v="University of the Witwatersrand"/>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d v="2011-03-01T00:00:00"/>
    <m/>
    <s v="Lawrence N.M. Kazembe"/>
    <s v="Dr. Liz Thomas"/>
    <m/>
    <n v="2"/>
    <s v="Home"/>
    <s v="Host"/>
    <m/>
    <s v="Yes"/>
    <s v="No"/>
    <m/>
    <s v="Academic"/>
    <s v="Lecturer"/>
    <s v="Associate Professor "/>
    <s v="Yes"/>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s v="Kenya"/>
    <s v="Moi University"/>
    <s v="Pediatrics &amp; Child health"/>
    <m/>
    <s v="Moi University"/>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d v="2011-03-01T00:00:00"/>
    <m/>
    <s v="Prof Joshua Akong’a"/>
    <s v="Dr. Grace Ettyang"/>
    <m/>
    <n v="2"/>
    <s v="Home"/>
    <s v="Host"/>
    <m/>
    <s v="Yes"/>
    <s v="Yes"/>
    <m/>
    <s v="Academic"/>
    <m/>
    <s v="Senior Lecturer"/>
    <m/>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s v="South Africa"/>
    <s v="University of the Witwatersrand"/>
    <s v="Demography"/>
    <s v="Demography and Population Studies"/>
    <s v="University of the Witwatersrand"/>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d v="2011-03-01T00:00:00"/>
    <m/>
    <s v="Prof Clifford Odimegwu"/>
    <m/>
    <m/>
    <n v="1"/>
    <s v="Home"/>
    <m/>
    <m/>
    <s v="No"/>
    <m/>
    <m/>
    <s v="Academic"/>
    <s v="Tutor"/>
    <s v="Associate Professor "/>
    <s v="Yes"/>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s v="South Africa"/>
    <s v="University of the Witwatersrand"/>
    <s v=" Epidemiology &amp; Medical Biostatistics"/>
    <s v="Perinatal HIV Research Unit, Dept. Data and Statistics"/>
    <s v="University of the Witwatersrand"/>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d v="2011-03-01T00:00:00"/>
    <m/>
    <s v="Dr. Tobias Chirwa"/>
    <s v="Dr. Guy de Bruyn"/>
    <m/>
    <n v="2"/>
    <s v="Home"/>
    <s v="Home"/>
    <m/>
    <s v="Yes"/>
    <s v="No"/>
    <m/>
    <s v="Other"/>
    <s v="Senior Statistician"/>
    <s v="Associate Professor "/>
    <s v="Yes"/>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s v="Malawi"/>
    <s v="University of the Witwatersrand"/>
    <s v=" Epidemiology &amp; Medical Biostatistics"/>
    <s v="Division of Epidemiology &amp; Medical Biostatistics"/>
    <s v="University of the Witwatersrand"/>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d v="2011-03-01T00:00:00"/>
    <m/>
    <s v="Prof Jill Murray"/>
    <s v="Prof. Hendrik J. Koornhof"/>
    <s v="Dr. Olga Perovic"/>
    <n v="3"/>
    <s v="Home"/>
    <s v="Home"/>
    <s v="Home"/>
    <s v="Yes"/>
    <s v="No"/>
    <s v="No"/>
    <s v="Academic"/>
    <m/>
    <s v="Associate Professor "/>
    <s v="Yes"/>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s v="Kenya"/>
    <s v="University of Nairobi"/>
    <s v="Nutrition"/>
    <s v="Food Science, Nutrition and Technology"/>
    <s v="University of Nairobi"/>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d v="2011-03-01T00:00:00"/>
    <m/>
    <s v="Prof. Wambui Kogi-Makau"/>
    <s v="Prof. Koigi R. Kamau"/>
    <s v="Dr. Anne Obondo"/>
    <n v="3"/>
    <s v="Home"/>
    <s v="Home"/>
    <s v="Home"/>
    <s v="Yes"/>
    <s v="No"/>
    <s v="No"/>
    <s v="Academic"/>
    <s v=" Lecturer"/>
    <s v="Senior Lecturer"/>
    <s v="No"/>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s v="Nigeria"/>
    <s v="Obafemi Awolowo University"/>
    <s v="Demography and Population Studies"/>
    <s v="Demography and Population Studies"/>
    <s v="University of the Witwatersrand"/>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d v="2011-03-01T00:00:00"/>
    <m/>
    <s v="Prof Clifford Odimegwu"/>
    <s v="Dr. Samson Bamiwuye"/>
    <m/>
    <n v="2"/>
    <s v="Host"/>
    <s v="Home"/>
    <m/>
    <s v="Yes"/>
    <s v="Yes"/>
    <m/>
    <s v="Academic"/>
    <s v="Lecturer"/>
    <s v="Professor "/>
    <s v="Yes"/>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s v="Nigeria"/>
    <s v="Obafemi Awolowo University"/>
    <s v="Demography and Social Statistics"/>
    <s v="Demography and Social Statistics"/>
    <s v="Obafemi Awolowo University"/>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d v="2011-03-01T00:00:00"/>
    <m/>
    <s v="Ogunjuyigbe Peter Olasupo"/>
    <m/>
    <m/>
    <n v="1"/>
    <s v="Home"/>
    <m/>
    <m/>
    <s v="Yes"/>
    <m/>
    <m/>
    <s v="Academic"/>
    <s v="Lecturer II"/>
    <s v="Associate Professor "/>
    <s v="Yes"/>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s v="Nigeria"/>
    <s v="AGINCOURT"/>
    <s v="Demography &amp; Population Studies"/>
    <s v="Demography &amp; Population Studies"/>
    <s v="University of the Witwatersrand"/>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d v="2011-03-01T00:00:00"/>
    <m/>
    <s v="Dr. Mark Collinson"/>
    <s v="Prof. Philippe Bocquier"/>
    <m/>
    <n v="2"/>
    <s v="Home"/>
    <s v="Host"/>
    <m/>
    <s v="Yes"/>
    <s v="No"/>
    <m/>
    <s v="Other"/>
    <m/>
    <s v="Lead Data Scientist"/>
    <m/>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m/>
    <m/>
    <m/>
    <m/>
    <s v="University of the Witwatersrand"/>
    <s v="No"/>
    <s v="NF"/>
    <s v="NF"/>
    <s v="NF"/>
    <s v="NF"/>
    <m/>
    <m/>
    <m/>
    <m/>
    <m/>
    <m/>
    <m/>
    <m/>
    <m/>
    <m/>
    <m/>
    <d v="2011-03-01T00:00:00"/>
    <m/>
    <m/>
    <m/>
    <m/>
    <m/>
    <m/>
    <m/>
    <m/>
    <m/>
    <m/>
    <m/>
    <m/>
    <m/>
    <m/>
    <m/>
    <m/>
    <m/>
    <m/>
    <m/>
    <m/>
    <m/>
    <m/>
    <m/>
    <m/>
    <m/>
    <m/>
    <m/>
    <m/>
    <m/>
    <m/>
    <m/>
    <m/>
    <m/>
    <m/>
    <x v="1"/>
    <s v="Didn’t take up"/>
    <m/>
    <m/>
    <m/>
    <m/>
    <m/>
    <m/>
    <m/>
    <m/>
    <m/>
    <s v="No"/>
    <s v=""/>
    <m/>
    <m/>
    <m/>
    <m/>
    <m/>
    <m/>
    <m/>
    <m/>
    <m/>
    <m/>
    <m/>
  </r>
  <r>
    <n v="22"/>
    <s v="C1/022"/>
    <s v="Theresa"/>
    <s v="Njeri"/>
    <s v="Kinyari"/>
    <x v="1"/>
    <x v="0"/>
    <s v="Kenya"/>
    <s v="University of Nairobi"/>
    <m/>
    <m/>
    <m/>
    <m/>
    <s v="NF"/>
    <s v="NF"/>
    <s v="NF"/>
    <s v="NF"/>
    <m/>
    <m/>
    <m/>
    <m/>
    <m/>
    <m/>
    <m/>
    <m/>
    <m/>
    <m/>
    <m/>
    <d v="2011-03-01T00:00:00"/>
    <d v="2011-11-18T00:00:00"/>
    <m/>
    <m/>
    <m/>
    <n v="0"/>
    <m/>
    <m/>
    <m/>
    <m/>
    <m/>
    <m/>
    <m/>
    <m/>
    <m/>
    <m/>
    <m/>
    <m/>
    <m/>
    <m/>
    <d v="2011-04-01T00:00:00"/>
    <m/>
    <m/>
    <m/>
    <m/>
    <m/>
    <m/>
    <m/>
    <m/>
    <m/>
    <m/>
    <m/>
    <m/>
    <m/>
    <m/>
    <x v="2"/>
    <s v="Terminated"/>
    <m/>
    <m/>
    <m/>
    <m/>
    <m/>
    <m/>
    <m/>
    <m/>
    <m/>
    <s v="No"/>
    <s v=""/>
    <m/>
    <m/>
    <m/>
    <m/>
    <m/>
    <m/>
    <m/>
    <m/>
    <m/>
    <m/>
    <s v="NF"/>
  </r>
  <r>
    <n v="23"/>
    <s v="C1/023"/>
    <s v="Peter "/>
    <s v="Mwamba "/>
    <s v="Maturi"/>
    <x v="0"/>
    <x v="0"/>
    <s v="Kenya"/>
    <s v="University of Nairobi"/>
    <m/>
    <m/>
    <s v="University of Nairobi"/>
    <s v="Yes"/>
    <s v="NF"/>
    <s v="NF"/>
    <s v="NF"/>
    <s v="NF"/>
    <m/>
    <m/>
    <m/>
    <m/>
    <m/>
    <m/>
    <m/>
    <m/>
    <m/>
    <m/>
    <m/>
    <d v="2011-03-01T00:00:00"/>
    <d v="2016-08-31T00:00:00"/>
    <m/>
    <m/>
    <m/>
    <n v="0"/>
    <m/>
    <m/>
    <m/>
    <m/>
    <m/>
    <m/>
    <m/>
    <m/>
    <m/>
    <m/>
    <m/>
    <m/>
    <m/>
    <m/>
    <d v="2011-04-01T00:00:00"/>
    <m/>
    <m/>
    <m/>
    <m/>
    <m/>
    <m/>
    <m/>
    <m/>
    <m/>
    <m/>
    <m/>
    <m/>
    <m/>
    <m/>
    <x v="2"/>
    <s v="Terminated"/>
    <m/>
    <m/>
    <m/>
    <m/>
    <m/>
    <m/>
    <m/>
    <m/>
    <m/>
    <s v="No"/>
    <s v=""/>
    <m/>
    <m/>
    <m/>
    <m/>
    <m/>
    <m/>
    <m/>
    <m/>
    <m/>
    <m/>
    <s v="NF"/>
  </r>
  <r>
    <n v="24"/>
    <s v="C1/024"/>
    <s v="Jaclkline"/>
    <s v="Halima"/>
    <s v="Mgumia"/>
    <x v="1"/>
    <x v="0"/>
    <s v="Tanzania"/>
    <s v="University of Dar es Salaam"/>
    <m/>
    <m/>
    <m/>
    <m/>
    <s v="NF"/>
    <s v="NF"/>
    <s v="NF"/>
    <s v="NF"/>
    <m/>
    <m/>
    <m/>
    <m/>
    <m/>
    <m/>
    <m/>
    <m/>
    <m/>
    <m/>
    <m/>
    <d v="2011-03-01T00:00:00"/>
    <d v="2012-12-31T00:00:00"/>
    <m/>
    <m/>
    <m/>
    <n v="0"/>
    <m/>
    <m/>
    <m/>
    <m/>
    <m/>
    <m/>
    <m/>
    <m/>
    <m/>
    <m/>
    <m/>
    <m/>
    <m/>
    <m/>
    <d v="2011-04-01T00:00:00"/>
    <m/>
    <m/>
    <m/>
    <m/>
    <m/>
    <m/>
    <m/>
    <m/>
    <m/>
    <m/>
    <m/>
    <m/>
    <m/>
    <m/>
    <x v="2"/>
    <s v="Terminated"/>
    <m/>
    <m/>
    <m/>
    <m/>
    <m/>
    <m/>
    <m/>
    <m/>
    <m/>
    <s v="No"/>
    <m/>
    <m/>
    <m/>
    <m/>
    <m/>
    <m/>
    <m/>
    <m/>
    <m/>
    <m/>
    <m/>
    <s v="NF"/>
  </r>
  <r>
    <n v="25"/>
    <s v="C1/025"/>
    <s v="Joseph "/>
    <m/>
    <s v="Matovu"/>
    <x v="0"/>
    <x v="0"/>
    <s v="Uganda"/>
    <s v="Makerere University"/>
    <m/>
    <m/>
    <m/>
    <m/>
    <s v="NF"/>
    <s v="NF"/>
    <s v="NF"/>
    <s v="NF"/>
    <m/>
    <m/>
    <m/>
    <m/>
    <m/>
    <m/>
    <m/>
    <m/>
    <m/>
    <m/>
    <m/>
    <d v="2011-03-01T00:00:00"/>
    <m/>
    <m/>
    <m/>
    <m/>
    <n v="0"/>
    <m/>
    <m/>
    <m/>
    <m/>
    <m/>
    <m/>
    <m/>
    <m/>
    <m/>
    <m/>
    <m/>
    <m/>
    <m/>
    <m/>
    <d v="2011-04-01T00:00:00"/>
    <m/>
    <m/>
    <m/>
    <m/>
    <m/>
    <m/>
    <m/>
    <m/>
    <m/>
    <m/>
    <m/>
    <m/>
    <m/>
    <m/>
    <x v="1"/>
    <s v="Didn’t take up"/>
    <m/>
    <m/>
    <m/>
    <m/>
    <m/>
    <m/>
    <m/>
    <m/>
    <m/>
    <s v="No"/>
    <m/>
    <m/>
    <m/>
    <m/>
    <m/>
    <m/>
    <m/>
    <m/>
    <m/>
    <m/>
    <m/>
    <s v="NF"/>
  </r>
  <r>
    <n v="26"/>
    <s v="C2/001"/>
    <s v="Adebolajo"/>
    <m/>
    <s v="Adeyemo"/>
    <x v="0"/>
    <x v="1"/>
    <s v="Nigeria"/>
    <s v="University of Ibadan"/>
    <s v="Epidemiology"/>
    <m/>
    <s v="University of Ibadan"/>
    <s v="Yes"/>
    <m/>
    <s v="Married"/>
    <s v="Married"/>
    <m/>
    <s v="aadeyemo@cartafrica.org"/>
    <s v="adebolajo@hotmail.com"/>
    <m/>
    <s v="M.Sc Immunology"/>
    <d v="1974-02-02T00:00:00"/>
    <s v="Genetic epidemiology in Nigeria"/>
    <s v="Field"/>
    <s v="yes"/>
    <s v="Primary"/>
    <n v="13.5"/>
    <d v="2012-01-16T00:00:00"/>
    <d v="2012-03-01T00:00:00"/>
    <m/>
    <s v="Prof. Odunayo Moronfoluwa Oluwatosin"/>
    <s v="Prof. Omotade Olayemi Olufemi-Julius"/>
    <m/>
    <n v="2"/>
    <s v="Home"/>
    <s v="Home"/>
    <m/>
    <s v="Yes"/>
    <s v="No"/>
    <m/>
    <s v="Academic"/>
    <s v="Assistant Lecturer"/>
    <m/>
    <m/>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s v="Malawi"/>
    <s v="University of Malawi"/>
    <s v="Health Systems and Policy"/>
    <s v="Health Systems and Policy"/>
    <s v="University of the Malawi"/>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d v="2012-03-01T00:00:00"/>
    <m/>
    <s v="Dr. Angela Chimwaza"/>
    <s v="Dr. Adamson Muula"/>
    <m/>
    <n v="2"/>
    <s v="Home"/>
    <s v="Home"/>
    <m/>
    <s v="Yes"/>
    <s v="Yes"/>
    <m/>
    <s v="Academic"/>
    <s v="Project Coordinator"/>
    <s v="Associate Professor"/>
    <s v="Yes"/>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s v="Malawi"/>
    <s v="University of Malawi"/>
    <s v="Environmental Sciences"/>
    <m/>
    <s v="University of the Malawi"/>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d v="2012-03-01T00:00:00"/>
    <m/>
    <s v="Wilson Mandala"/>
    <s v="Dr. Lucy Namkinga"/>
    <m/>
    <n v="2"/>
    <s v="Home"/>
    <s v="Other"/>
    <m/>
    <s v="Yes"/>
    <s v="Yes"/>
    <m/>
    <s v="Academic"/>
    <s v="Lecturer"/>
    <s v="Associate Professor"/>
    <s v="Yes"/>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s v="Kenya"/>
    <s v="Moi University"/>
    <s v="Medical Epidemiology"/>
    <s v="Library"/>
    <s v="Moi University"/>
    <s v="Yes"/>
    <m/>
    <s v="Married"/>
    <s v="Married"/>
    <m/>
    <s v="dmenya@cartafrica.org"/>
    <s v="dianamenya@gmail.com"/>
    <s v="+254 720352579/+254 733777500"/>
    <s v="MSc. Clinical Epidemiology"/>
    <d v="1975-05-17T00:00:00"/>
    <m/>
    <s v="Clinical research"/>
    <s v="unkown"/>
    <s v="Primary"/>
    <m/>
    <d v="2013-03-01T00:00:00"/>
    <d v="2012-03-01T00:00:00"/>
    <m/>
    <s v="Prof. Odipo Osano"/>
    <s v="Prof Rafael Carel"/>
    <m/>
    <n v="2"/>
    <s v="Other "/>
    <s v="Other"/>
    <m/>
    <s v="No"/>
    <s v="No"/>
    <m/>
    <s v="Academic"/>
    <s v="Senior Lecturer"/>
    <s v="Associate Professor"/>
    <s v="Yes"/>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s v="Tanzania"/>
    <s v="University of Dar es Salaam"/>
    <s v="Epidemiology"/>
    <s v="Geography"/>
    <s v="University of Nairobi"/>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d v="2012-03-01T00:00:00"/>
    <m/>
    <s v="Dr. Lawrence Ikamari"/>
    <s v="Dr. Alfred Agwanda Otieno"/>
    <m/>
    <n v="2"/>
    <s v="Host"/>
    <s v="Host"/>
    <m/>
    <s v="Yes"/>
    <s v="Yes"/>
    <m/>
    <s v="Researcher"/>
    <s v="Assistant Lecturer"/>
    <s v="Lecturer"/>
    <s v="No"/>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s v="Uganda"/>
    <s v="Makerere University"/>
    <s v="Epidemiology"/>
    <s v="Department of Population Studies"/>
    <s v="Makerere University"/>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d v="2012-03-01T00:00:00"/>
    <m/>
    <s v="Dr. James Ntozi"/>
    <s v="Dr. Betty Kwagala"/>
    <m/>
    <n v="2"/>
    <s v="Home"/>
    <s v="Home"/>
    <m/>
    <s v="Yes"/>
    <s v="No"/>
    <m/>
    <s v="Academic"/>
    <s v="Assistant Lecturer"/>
    <s v="Senior Lecturer"/>
    <s v="Yes"/>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s v="Nigeria"/>
    <s v="University of Ibadan"/>
    <s v="BIOSTATISTICS"/>
    <s v="Epidemiology and Medical Statistics"/>
    <s v="University of Ibadan"/>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d v="2012-03-01T00:00:00"/>
    <m/>
    <s v="Prof. Elijah Afolabi Bamgboye"/>
    <m/>
    <m/>
    <n v="1"/>
    <s v="Home"/>
    <m/>
    <m/>
    <s v="Yes"/>
    <m/>
    <m/>
    <s v="Academic"/>
    <s v="Lecturer II "/>
    <s v="Professor "/>
    <s v="Yes"/>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s v="Uganda"/>
    <s v="Makerere University"/>
    <s v="Epidemiology"/>
    <m/>
    <s v="Makerere University"/>
    <s v="Yes"/>
    <m/>
    <m/>
    <s v="NF"/>
    <m/>
    <s v="gtumwine@cartafrica.org"/>
    <s v="gtumwine@vetmed.mak.ac.ug;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d v="2012-03-01T00:00:00"/>
    <m/>
    <s v="Dr. Enock Matovu"/>
    <s v="Dr. Jean Langhorne"/>
    <m/>
    <n v="2"/>
    <s v="Home"/>
    <s v="Other"/>
    <m/>
    <s v="Yes"/>
    <s v="No"/>
    <m/>
    <s v="Academic"/>
    <s v="Teaching Assistant"/>
    <m/>
    <m/>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s v="Malawi"/>
    <s v="University of Malawi"/>
    <s v="Epidemiology"/>
    <s v="Department of Population Studies"/>
    <s v="University of the Malawi"/>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d v="2012-03-01T00:00:00"/>
    <m/>
    <s v="Dr. Wilson Mandala"/>
    <s v="Dr. Adam Cunningham"/>
    <s v="Cal MacLennan"/>
    <n v="3"/>
    <s v="Home"/>
    <s v="Other"/>
    <m/>
    <s v="Yes"/>
    <s v="No"/>
    <m/>
    <m/>
    <s v="Research Scientist"/>
    <s v="Deputy Director Laboratory Support, ICAP at Columbia University"/>
    <s v="Yes"/>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s v="Kenya"/>
    <s v="APHRC"/>
    <s v="Public Health"/>
    <s v="Education Research Program"/>
    <s v="University of the Witwatersrand"/>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d v="2012-03-01T00:00:00"/>
    <m/>
    <s v="Dr. Moses Ngware"/>
    <s v="Dr. Caroline Kabiru"/>
    <s v="Dr. Kandala Ngianga"/>
    <n v="3"/>
    <s v="Home"/>
    <s v="Home"/>
    <s v="Other"/>
    <s v="Yes"/>
    <s v="Yes"/>
    <s v="No"/>
    <s v="Researcher"/>
    <s v="Data Analyst"/>
    <s v="Director Research at Zizi Afrique_x000a_"/>
    <s v="Yes"/>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s v="Kenya"/>
    <s v="University of Nairobi"/>
    <s v="Demography &amp; Social statistics"/>
    <s v="Population Studies and Research Institute (PSRI"/>
    <s v="University of Nairobi"/>
    <s v="Yes"/>
    <m/>
    <m/>
    <s v="NF"/>
    <m/>
    <s v="jnjega@cartafrica.org"/>
    <m/>
    <s v="+254721473921"/>
    <s v="NF"/>
    <d v="1972-03-11T00:00:00"/>
    <s v="Determinants of Active Life Expectancy among Adult HIV/AIDS Patients in Kenya"/>
    <s v="Field"/>
    <s v="No"/>
    <s v="Primary"/>
    <n v="15"/>
    <d v="2012-02-20T00:00:00"/>
    <d v="2012-03-01T00:00:00"/>
    <m/>
    <s v="Dr. Lawrence Ikamari"/>
    <s v="Dr. Murungaru Kimani"/>
    <m/>
    <n v="2"/>
    <s v="Home"/>
    <s v="Home"/>
    <m/>
    <s v="Yes"/>
    <s v="No"/>
    <m/>
    <s v="Academic"/>
    <m/>
    <m/>
    <m/>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s v="Nigeria"/>
    <s v="Obafemi Awolowo University"/>
    <s v="Demography"/>
    <s v="Demography and Social Statistics"/>
    <s v="Obafemi Awolowo University"/>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d v="2012-03-01T00:00:00"/>
    <m/>
    <s v="Prof. Peter O. Ogunjuyigbe"/>
    <s v="Ambrose Akinlo"/>
    <m/>
    <n v="2"/>
    <s v="Home"/>
    <m/>
    <m/>
    <s v="Yes"/>
    <m/>
    <m/>
    <s v="Academic"/>
    <s v="Lecturer II"/>
    <s v="Senior Lecturer"/>
    <s v="Yes"/>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s v="Nigeria"/>
    <s v="University of Ibadan"/>
    <s v="Environmental Sciences"/>
    <m/>
    <s v="University of Ibadan"/>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d v="2012-03-01T00:00:00"/>
    <m/>
    <s v="Dr. Roseangela Nwuba"/>
    <m/>
    <m/>
    <n v="1"/>
    <s v="Home"/>
    <m/>
    <m/>
    <s v="Yes"/>
    <m/>
    <m/>
    <s v="Academic"/>
    <m/>
    <s v="Lecturer"/>
    <m/>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s v="Malawi"/>
    <s v="University of Malawi"/>
    <s v="Disease Epidemiology"/>
    <s v="MATHEMATICS AND STATISTICS"/>
    <s v="University of the Malawi"/>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d v="2012-03-01T00:00:00"/>
    <m/>
    <s v="Prof. Ebrahim Momoniat"/>
    <s v="Prof. Shirley Abelman"/>
    <s v="Prof. Jean M. Tchuenche"/>
    <n v="3"/>
    <s v="Other "/>
    <s v="Other "/>
    <s v="Other "/>
    <s v="No"/>
    <s v="No"/>
    <s v="No"/>
    <s v="Academic"/>
    <s v="Lecturer"/>
    <s v="Lecturer"/>
    <s v="No"/>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s v="South Africa"/>
    <s v="University of the Witwatersrand"/>
    <s v="Kinesiology"/>
    <s v="Department of Physiotherapy"/>
    <s v="University of the Witwatersrand"/>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d v="2012-03-01T00:00:00"/>
    <d v="2025-03-25T00:00:00"/>
    <s v="Prof. Mbambo-Kekana Nonceba Priscilla"/>
    <s v="Dr. Hellen Myezwa"/>
    <s v="Dr. Kerith Aginsky"/>
    <n v="3"/>
    <s v="Other "/>
    <s v="Home"/>
    <s v="Home/ Host"/>
    <s v="Yes"/>
    <s v="Yes"/>
    <s v="Yes"/>
    <s v="Academic"/>
    <s v="Lecturer"/>
    <m/>
    <m/>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s v="Uganda"/>
    <s v="Makerere University"/>
    <s v="Epidemiology"/>
    <s v="Dept of Nursing"/>
    <s v="Makerere University"/>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d v="2012-03-01T00:00:00"/>
    <m/>
    <s v="Dr. Daniel Kabonge Kaye"/>
    <s v="Dr. Noah Kiwanuka"/>
    <s v="Prof. Fred Wabwire-Mangen"/>
    <n v="3"/>
    <s v="Home"/>
    <s v="Home"/>
    <s v="Home/ Host"/>
    <s v="Yes"/>
    <s v="No"/>
    <s v="No"/>
    <s v="Academic"/>
    <s v="Lecturer"/>
    <s v="Lecturer"/>
    <s v="No"/>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s v="Uganda"/>
    <s v="Makerere University"/>
    <s v="Obstertrics and reproductive health nursing"/>
    <m/>
    <s v="Makerere University"/>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d v="2012-03-01T00:00:00"/>
    <m/>
    <s v="Dr. Nazarius Mbona Tumwesigye"/>
    <s v="Dr. Florence Mirembe"/>
    <s v="Dr. Daniel Kabonge Kaye"/>
    <n v="3"/>
    <s v="Home"/>
    <s v="Home"/>
    <s v="Home/ Host"/>
    <s v="Yes"/>
    <s v="No"/>
    <s v="Yes"/>
    <m/>
    <s v="Lecturer"/>
    <s v="Senior Lecturer"/>
    <s v="Yes"/>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s v="South Africa"/>
    <s v="University of the Witwatersrand"/>
    <s v="Epidemiology"/>
    <m/>
    <s v="University of the Witwatersrand"/>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d v="2012-03-01T00:00:00"/>
    <d v="2025-03-25T00:00:00"/>
    <s v="Dr. Tobias Chirwa"/>
    <s v="Dr. Patrick MacPhail"/>
    <s v="Prof. Ian M. Sanne"/>
    <n v="3"/>
    <s v="Home"/>
    <s v="Home"/>
    <s v="Home/ Host"/>
    <s v="Yes"/>
    <s v="No"/>
    <s v="No"/>
    <s v="Researcher"/>
    <s v="Joint Faculty"/>
    <m/>
    <m/>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s v="Kenya"/>
    <s v="University of Nairobi"/>
    <m/>
    <m/>
    <s v="University of the Witwatersrand"/>
    <s v="No"/>
    <s v="NF"/>
    <s v="NF"/>
    <s v="NF"/>
    <s v="NF"/>
    <m/>
    <m/>
    <m/>
    <m/>
    <m/>
    <m/>
    <m/>
    <m/>
    <m/>
    <n v="4"/>
    <m/>
    <d v="2012-03-01T00:00:00"/>
    <d v="2016-10-19T00:00:00"/>
    <m/>
    <m/>
    <m/>
    <n v="0"/>
    <m/>
    <m/>
    <m/>
    <m/>
    <m/>
    <m/>
    <m/>
    <m/>
    <m/>
    <m/>
    <m/>
    <m/>
    <m/>
    <m/>
    <d v="2012-03-01T00:00:00"/>
    <m/>
    <m/>
    <m/>
    <m/>
    <m/>
    <m/>
    <m/>
    <m/>
    <m/>
    <m/>
    <m/>
    <m/>
    <m/>
    <m/>
    <x v="2"/>
    <s v="Terminated"/>
    <m/>
    <m/>
    <m/>
    <m/>
    <m/>
    <m/>
    <m/>
    <m/>
    <m/>
    <s v="No"/>
    <m/>
    <m/>
    <m/>
    <m/>
    <m/>
    <m/>
    <m/>
    <m/>
    <m/>
    <m/>
    <m/>
    <s v="WT"/>
  </r>
  <r>
    <n v="45"/>
    <s v="C2/020"/>
    <s v="Phanuel"/>
    <s v="Humphrey Jacob"/>
    <s v="Shao"/>
    <x v="0"/>
    <x v="1"/>
    <s v="Tanzania"/>
    <s v="Ifakara Health Institute"/>
    <m/>
    <s v="TB Clinic"/>
    <s v="University of Dar es Salaam"/>
    <s v="No"/>
    <s v="NF"/>
    <s v="NF"/>
    <s v="NF"/>
    <s v="NF"/>
    <s v="hshao@cartafrica.org"/>
    <s v="humphreyshao@gmail.com"/>
    <m/>
    <m/>
    <m/>
    <m/>
    <m/>
    <m/>
    <m/>
    <n v="22.5"/>
    <m/>
    <d v="2012-03-01T00:00:00"/>
    <d v="2016-01-11T00:00:00"/>
    <m/>
    <m/>
    <m/>
    <n v="0"/>
    <m/>
    <m/>
    <m/>
    <m/>
    <m/>
    <m/>
    <m/>
    <m/>
    <m/>
    <m/>
    <m/>
    <m/>
    <m/>
    <m/>
    <d v="2012-03-01T00:00:00"/>
    <m/>
    <m/>
    <m/>
    <m/>
    <m/>
    <m/>
    <m/>
    <m/>
    <m/>
    <m/>
    <m/>
    <m/>
    <m/>
    <m/>
    <x v="2"/>
    <s v="Terminated"/>
    <m/>
    <m/>
    <m/>
    <m/>
    <m/>
    <m/>
    <m/>
    <m/>
    <m/>
    <s v="No"/>
    <m/>
    <m/>
    <m/>
    <m/>
    <m/>
    <m/>
    <m/>
    <m/>
    <m/>
    <m/>
    <m/>
    <s v="NF"/>
  </r>
  <r>
    <n v="47"/>
    <s v="C3/001"/>
    <s v="Adefolarin"/>
    <s v="Olufolake"/>
    <s v="Adeyinka"/>
    <x v="1"/>
    <x v="2"/>
    <s v="Nigeria"/>
    <s v="University of Ibadan"/>
    <s v="Health Promotion Professional"/>
    <s v="Health Promotion and Education"/>
    <s v="University of Ibadan"/>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d v="2013-03-01T00:00:00"/>
    <m/>
    <s v="Oyedunni Arulogun"/>
    <s v="PROF Oye Gureje"/>
    <m/>
    <n v="2"/>
    <s v="Home"/>
    <m/>
    <m/>
    <s v="Yes"/>
    <m/>
    <m/>
    <s v="Other"/>
    <s v="Principal Social Worker 1"/>
    <s v="Lecturer "/>
    <s v="Yes"/>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s v="Kenya"/>
    <s v="University of Nairobi"/>
    <s v="Epidemiology"/>
    <m/>
    <s v="University of Nairobi"/>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d v="2013-03-01T00:00:00"/>
    <m/>
    <s v="Prof. Nyagol Akelo Joshua"/>
    <s v="Prof. Jaoko Walter"/>
    <m/>
    <n v="2"/>
    <s v="Home"/>
    <m/>
    <m/>
    <s v="Yes"/>
    <m/>
    <m/>
    <s v="Academic"/>
    <m/>
    <s v="Lecturer"/>
    <s v="Yes"/>
    <m/>
    <s v="UNIVERSITY OF NAIROBI"/>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s v="Kenya"/>
    <s v="University of Nairobi"/>
    <s v="Obstertrics and reproductive health nursing"/>
    <s v="Reseach Capacity Strengtheniing Division"/>
    <s v="University of Nairobi"/>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d v="2013-03-01T00:00:00"/>
    <m/>
    <s v="Grace Omoni"/>
    <s v="Prof Isaac Nyamongo"/>
    <s v="Dr Sabina Wakasiaka"/>
    <n v="3"/>
    <s v="Home"/>
    <s v="Home"/>
    <s v="Home"/>
    <s v="Yes"/>
    <s v="No"/>
    <s v="No"/>
    <s v="Other"/>
    <s v="Part Time Lecturer"/>
    <s v="Post Doc Research Fellow"/>
    <s v="Yes"/>
    <m/>
    <s v="APHRC"/>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s v="Nigeria"/>
    <s v="University of Ibadan"/>
    <s v="Adolescent health"/>
    <s v="Institute of Child health"/>
    <s v="University of Ibadan"/>
    <s v="Yes"/>
    <m/>
    <s v="Single"/>
    <s v="Single"/>
    <m/>
    <s v="asangowawa@cartafrica.org"/>
    <s v="daisyolu@yahoo.com"/>
    <s v="+2348033265796"/>
    <s v="MPH"/>
    <d v="1973-09-06T00:00:00"/>
    <s v="Epidemiology and Costs of Injuries Among Adolescents in Ibadan, South-Western Nigeria"/>
    <s v="Field"/>
    <s v="No"/>
    <s v="Primary"/>
    <n v="6.5"/>
    <d v="2013-02-21T00:00:00"/>
    <d v="2013-03-01T00:00:00"/>
    <m/>
    <s v="Olayemi Omotade"/>
    <m/>
    <m/>
    <n v="1"/>
    <s v="Home"/>
    <m/>
    <m/>
    <s v="Yes"/>
    <m/>
    <m/>
    <s v="Academic"/>
    <s v="Senior Research Fellow"/>
    <s v="Senior Medical Research Fellow"/>
    <s v="No"/>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s v="Uganda"/>
    <s v="Makerere University"/>
    <s v="Immunity and Infection"/>
    <m/>
    <s v="Makerere University"/>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d v="2013-03-01T00:00:00"/>
    <m/>
    <s v="Prof. Matovu Enock"/>
    <s v="Dr. Vincent Pius Alibu"/>
    <m/>
    <n v="2"/>
    <s v="Home"/>
    <m/>
    <m/>
    <s v="Yes"/>
    <m/>
    <m/>
    <s v="Academic"/>
    <s v="Assistant Lecturer"/>
    <s v="Lecturer"/>
    <s v="Yes"/>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s v="Rwanda"/>
    <s v="University of Rwanda"/>
    <s v="Public Health"/>
    <m/>
    <s v="University of Rwanda"/>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d v="2013-03-01T00:00:00"/>
    <m/>
    <s v="Pascal Mathanga"/>
    <m/>
    <m/>
    <n v="1"/>
    <s v="Home"/>
    <m/>
    <m/>
    <s v="Yes"/>
    <m/>
    <m/>
    <s v="Academic"/>
    <s v="Part Time Senior Lecturer"/>
    <s v="Part Time Senior Lecturer"/>
    <s v="No"/>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s v="Nigeria"/>
    <s v="University of Ibadan"/>
    <s v="Pharmaceutical Sciences"/>
    <s v="Pharmaceutical Chemistry"/>
    <s v="University of Ibadan"/>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d v="2013-03-01T00:00:00"/>
    <m/>
    <s v="Prof. Adegoke Aremu Olajire"/>
    <m/>
    <m/>
    <n v="1"/>
    <s v="Home"/>
    <m/>
    <m/>
    <s v="Yes"/>
    <m/>
    <m/>
    <s v="Academic"/>
    <s v="Lecturer"/>
    <s v="Senior Lecturer"/>
    <s v="Yes"/>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s v="Malawi"/>
    <s v="University of Malawi"/>
    <s v="Immunity and Infection"/>
    <s v="Pathology"/>
    <s v="University of the Malawi"/>
    <s v="Yes"/>
    <m/>
    <m/>
    <s v="Married"/>
    <m/>
    <s v="tnyirenda@cartafrica.org"/>
    <s v="tnyirenda@medcol.mw"/>
    <s v="+265995573845"/>
    <s v="MSc. Immunology"/>
    <d v="1981-04-21T00:00:00"/>
    <s v="Development of adaptive immunity to non-typhoidal Salmonella in Children "/>
    <s v="Field"/>
    <s v="yes"/>
    <s v="Primary"/>
    <n v="10.5"/>
    <d v="2011-11-01T00:00:00"/>
    <d v="2013-03-01T00:00:00"/>
    <m/>
    <s v="Wilson Mandala"/>
    <m/>
    <m/>
    <n v="1"/>
    <s v="Home"/>
    <m/>
    <m/>
    <s v="Yes"/>
    <m/>
    <m/>
    <s v="Academic"/>
    <s v="PhD Student"/>
    <s v="Lecturer"/>
    <s v="Yes"/>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s v="Kenya"/>
    <s v="Moi University"/>
    <s v="MEDICAL ANTHROPOLOGY"/>
    <s v="ANTHROPOLOGY AND HUMAN ECOLOGY"/>
    <s v="Moi University"/>
    <s v="Yes"/>
    <s v="SASS/DPHIL/ANT/02/12"/>
    <s v="Married"/>
    <s v="Separated"/>
    <m/>
    <s v="enjiru@cartafrica.org"/>
    <s v="oyungueva@yahoo.com"/>
    <s v="+254-722-624-353"/>
    <s v="Masters in Medicine"/>
    <d v="1973-03-27T00:00:00"/>
    <s v="Situational analysis of cancer care in the Western Kenya population"/>
    <s v="Field"/>
    <s v="No"/>
    <s v="Primary"/>
    <n v="15"/>
    <d v="2012-09-01T00:00:00"/>
    <d v="2013-03-01T00:00:00"/>
    <m/>
    <s v="Jamin Masinde"/>
    <s v="Dr. Harrison Maithya"/>
    <m/>
    <n v="2"/>
    <s v="Home"/>
    <s v="Home"/>
    <m/>
    <s v="Yes"/>
    <s v="Yes"/>
    <m/>
    <s v="Academic"/>
    <s v="Lecturer"/>
    <m/>
    <m/>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s v="South Africa"/>
    <s v="University of the Witwatersrand"/>
    <s v="Public Health"/>
    <s v="Wits Reproductive Health and HIV Institute"/>
    <s v="University of the Witwatersrand"/>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d v="2013-03-01T00:00:00"/>
    <m/>
    <s v="Maria Elizabeth Rabe"/>
    <m/>
    <m/>
    <n v="1"/>
    <s v="Other "/>
    <m/>
    <m/>
    <s v="No"/>
    <m/>
    <m/>
    <s v="Other"/>
    <s v="M&amp;E Technical Specialist - Wits"/>
    <s v="Program Manager"/>
    <s v="Yes"/>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s v="Rwanda"/>
    <s v="University of Rwanda"/>
    <s v="Demography"/>
    <m/>
    <s v="Moi University"/>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d v="2013-03-01T00:00:00"/>
    <m/>
    <s v="Prof Mukwa Wekesa Christopher"/>
    <s v="Dr. Wanyonyi Wamamili David"/>
    <m/>
    <n v="2"/>
    <s v="Host"/>
    <m/>
    <m/>
    <s v="Yes"/>
    <m/>
    <m/>
    <s v="Academic"/>
    <s v="Assistant Lecturer"/>
    <s v="Assistant Lecturer"/>
    <s v="No"/>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s v="Kenya"/>
    <s v="Moi University"/>
    <s v="Human Geography"/>
    <s v="Geography"/>
    <s v="Moi University"/>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d v="2013-03-01T00:00:00"/>
    <m/>
    <s v="Prof. Paul Omondi"/>
    <s v="Prof. Beneah D. O. Odhiambo"/>
    <m/>
    <n v="2"/>
    <s v="Home"/>
    <m/>
    <m/>
    <s v="Yes"/>
    <m/>
    <m/>
    <s v="Academic"/>
    <s v="Assistant Lecturer"/>
    <s v="Senior Lecturer"/>
    <s v="Yes"/>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s v="Nigeria"/>
    <s v="Obafemi Awolowo University"/>
    <s v="Epidemiology"/>
    <m/>
    <s v="Obafemi Awolowo University"/>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d v="2013-03-01T00:00:00"/>
    <m/>
    <s v="Olaogun Adenike Ayobola"/>
    <m/>
    <m/>
    <n v="1"/>
    <s v="Home"/>
    <m/>
    <m/>
    <s v="Yes"/>
    <m/>
    <m/>
    <s v="Academic"/>
    <s v="Lecturer II"/>
    <s v="Senior Lecturer"/>
    <s v="Yes"/>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s v="Kenya"/>
    <s v="Moi University"/>
    <s v="Epidemiology"/>
    <s v="Epidemiology and Biostatistics"/>
    <s v="University of Nairobi"/>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d v="2013-03-01T00:00:00"/>
    <m/>
    <s v="Anne Wanjiru Mwangi"/>
    <m/>
    <m/>
    <n v="1"/>
    <s v="Home"/>
    <m/>
    <m/>
    <s v="Yes"/>
    <m/>
    <m/>
    <s v="Academic"/>
    <s v="Assistant Lecturer"/>
    <s v="Lecturer"/>
    <s v="Yes"/>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s v="Nigeria"/>
    <s v="Obafemi Awolowo University"/>
    <s v="Sociology"/>
    <s v="Sociology"/>
    <s v="University of the Witwatersrand"/>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d v="2013-03-01T00:00:00"/>
    <m/>
    <s v="Emeritus Professor Gilbert Leah"/>
    <m/>
    <m/>
    <n v="1"/>
    <s v="Host"/>
    <m/>
    <m/>
    <s v="No"/>
    <m/>
    <m/>
    <s v="Academic"/>
    <s v="Lecturer II"/>
    <s v="Professor"/>
    <s v="Yes"/>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s v="Uganda"/>
    <s v="Makerere University"/>
    <s v="Public Health"/>
    <s v="Department of Journalism and Communication"/>
    <s v="Makerere University"/>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d v="2013-03-01T00:00:00"/>
    <m/>
    <s v="Monica Chibita"/>
    <s v="Fred Ntoni Nuwaha"/>
    <m/>
    <n v="2"/>
    <s v="Other "/>
    <s v="Home"/>
    <m/>
    <s v="No"/>
    <m/>
    <m/>
    <s v="Administrative"/>
    <s v="Assistant Lecturer"/>
    <m/>
    <m/>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s v="South Africa"/>
    <s v="University of the Witwatersrand"/>
    <s v="Public Health"/>
    <m/>
    <s v="University of the Witwatersrand"/>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d v="2013-03-01T00:00:00"/>
    <d v="2025-03-25T00:00:00"/>
    <s v="Sinead-Delany Moretlwe"/>
    <s v="Prof Alain Labrique"/>
    <m/>
    <n v="2"/>
    <s v="Home"/>
    <s v="Other"/>
    <m/>
    <s v="Yes"/>
    <s v="No"/>
    <m/>
    <s v="Academic"/>
    <s v="Researcher"/>
    <m/>
    <m/>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s v="Nigeria"/>
    <s v="Obafemi Awolowo University"/>
    <s v="Demography"/>
    <s v="Demography &amp; Social Statistics"/>
    <s v="Obafemi Awolowo University"/>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d v="2013-03-01T00:00:00"/>
    <m/>
    <s v="Bisiriyu Adeleke Luqman"/>
    <s v="Dr. BAMIWUYE, Samson Olusina "/>
    <m/>
    <n v="2"/>
    <s v="Home"/>
    <s v="Home"/>
    <m/>
    <s v="Yes"/>
    <s v="Yes"/>
    <m/>
    <s v="Academic"/>
    <s v="Lecturer II"/>
    <s v="Professor"/>
    <s v="Yes"/>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s v="Nigeria"/>
    <s v="University of Ibadan"/>
    <s v="Public Health"/>
    <m/>
    <s v="University of Ibadan"/>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d v="2013-03-01T00:00:00"/>
    <m/>
    <s v="Iyabo Mabawonku"/>
    <m/>
    <m/>
    <n v="1"/>
    <s v="Home"/>
    <m/>
    <m/>
    <s v="Yes"/>
    <m/>
    <m/>
    <s v="Academic"/>
    <s v="Librarian II"/>
    <s v="Senior Librarian_x000a_"/>
    <s v="Yes"/>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s v="Tanzania"/>
    <s v="University of Dar es Salaam"/>
    <s v="Zoology/Ecology"/>
    <s v="Zoology and Wildlife Conservation"/>
    <s v="University of Dar es Salaam"/>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d v="2012-03-01T00:00:00"/>
    <m/>
    <s v="Nkwengulila Gamba"/>
    <s v="DR SYLVESTER LYANTAGAYE"/>
    <m/>
    <n v="2"/>
    <s v="Home"/>
    <s v="Home"/>
    <m/>
    <s v="Yes"/>
    <s v="No"/>
    <m/>
    <s v="Academic"/>
    <s v="Assistant Lecturer"/>
    <s v="Senior Lecturer"/>
    <s v="Yes"/>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s v="Kenya"/>
    <s v="Moi University"/>
    <s v="ENVIRONMENTAL HEALTH"/>
    <s v="ENVIRONMENTAL HEALTH AND BIOLOGY"/>
    <s v="Moi University"/>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d v="2013-03-01T00:00:00"/>
    <m/>
    <s v="Peter M. Gatongi"/>
    <s v="Prof Odipo Osano"/>
    <m/>
    <n v="2"/>
    <s v="Home"/>
    <s v="Other"/>
    <m/>
    <n v="2013"/>
    <m/>
    <m/>
    <m/>
    <s v="Assistant Lecturer"/>
    <m/>
    <m/>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s v="Malawi"/>
    <s v="University of Malawi"/>
    <s v="Public Health"/>
    <s v="Public Health"/>
    <s v="University of the Malawi"/>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d v="2013-03-01T00:00:00"/>
    <m/>
    <s v="Dr. Chisomo Msefula"/>
    <s v="Dr. Bagrey Ngwira"/>
    <m/>
    <n v="2"/>
    <s v="Home"/>
    <s v="Home"/>
    <m/>
    <s v="No"/>
    <s v="No"/>
    <m/>
    <s v="Academic"/>
    <s v="Lecturer"/>
    <s v="Associate Professor"/>
    <s v="Yes"/>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s v="Rwanda"/>
    <s v="University of Rwanda"/>
    <m/>
    <m/>
    <s v="University of Rwanda"/>
    <s v="Yes"/>
    <s v="NF"/>
    <s v="NF"/>
    <s v="NF"/>
    <s v="NF"/>
    <m/>
    <m/>
    <m/>
    <m/>
    <m/>
    <m/>
    <m/>
    <m/>
    <m/>
    <m/>
    <m/>
    <d v="2013-03-01T00:00:00"/>
    <m/>
    <m/>
    <m/>
    <m/>
    <n v="0"/>
    <m/>
    <m/>
    <m/>
    <m/>
    <m/>
    <m/>
    <m/>
    <m/>
    <m/>
    <m/>
    <m/>
    <m/>
    <m/>
    <m/>
    <d v="2013-03-01T00:00:00"/>
    <m/>
    <m/>
    <m/>
    <m/>
    <m/>
    <m/>
    <m/>
    <m/>
    <m/>
    <m/>
    <m/>
    <m/>
    <m/>
    <m/>
    <x v="1"/>
    <s v="Didn’t take up"/>
    <m/>
    <m/>
    <m/>
    <m/>
    <m/>
    <m/>
    <m/>
    <m/>
    <m/>
    <s v="No"/>
    <m/>
    <m/>
    <m/>
    <m/>
    <m/>
    <m/>
    <m/>
    <m/>
    <m/>
    <m/>
    <m/>
    <s v="NF"/>
  </r>
  <r>
    <n v="70"/>
    <s v="C3/024"/>
    <s v="Steven"/>
    <m/>
    <s v="Pentz"/>
    <x v="0"/>
    <x v="2"/>
    <s v="South Africa"/>
    <s v="University of the Witwatersrand"/>
    <m/>
    <m/>
    <s v="University of the Witwatersrand"/>
    <s v="No"/>
    <s v="NF"/>
    <s v="NF"/>
    <s v="NF"/>
    <s v="NF"/>
    <m/>
    <m/>
    <m/>
    <m/>
    <m/>
    <m/>
    <m/>
    <m/>
    <m/>
    <m/>
    <m/>
    <d v="2013-03-01T00:00:00"/>
    <d v="2014-12-31T00:00:00"/>
    <m/>
    <m/>
    <m/>
    <n v="0"/>
    <m/>
    <m/>
    <m/>
    <m/>
    <m/>
    <m/>
    <m/>
    <m/>
    <m/>
    <m/>
    <m/>
    <m/>
    <m/>
    <m/>
    <d v="2013-03-01T00:00:00"/>
    <m/>
    <m/>
    <m/>
    <m/>
    <m/>
    <m/>
    <m/>
    <m/>
    <m/>
    <m/>
    <m/>
    <m/>
    <m/>
    <m/>
    <x v="2"/>
    <s v="Terminated"/>
    <m/>
    <m/>
    <m/>
    <m/>
    <m/>
    <m/>
    <m/>
    <m/>
    <m/>
    <s v="No"/>
    <m/>
    <m/>
    <m/>
    <m/>
    <m/>
    <m/>
    <m/>
    <m/>
    <m/>
    <m/>
    <m/>
    <s v="NF"/>
  </r>
  <r>
    <n v="71"/>
    <s v="C4/001"/>
    <s v="Ayodele"/>
    <s v="John"/>
    <s v="Alonge"/>
    <x v="0"/>
    <x v="3"/>
    <s v="Nigeria"/>
    <s v="University of Ibadan"/>
    <s v="Communication and Information"/>
    <s v="School of Journalism and Mass Communication"/>
    <s v="University of Nairobi"/>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d v="2014-03-01T00:00:00"/>
    <m/>
    <s v="Prof wanbii Kiai"/>
    <s v="Dr  Ndei Ndati"/>
    <m/>
    <n v="2"/>
    <s v="Host"/>
    <m/>
    <m/>
    <s v="Yes"/>
    <m/>
    <m/>
    <s v="Academic"/>
    <s v="Librarian II"/>
    <s v="Lecturer II"/>
    <s v="Yes"/>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s v="South Africa"/>
    <s v="University of the Witwatersrand"/>
    <s v="EPIDEMIOLOGY"/>
    <s v="WITS  Reproductive and HIV Research Institute"/>
    <s v="University of the Witwatersrand"/>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d v="2014-03-01T00:00:00"/>
    <m/>
    <s v="Sinead Delany - Moretlwe"/>
    <m/>
    <m/>
    <n v="1"/>
    <s v="Home"/>
    <m/>
    <m/>
    <s v="Yes"/>
    <m/>
    <m/>
    <s v="Researcher"/>
    <s v="Researcher"/>
    <s v="Epidemiologist"/>
    <m/>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s v="Uganda"/>
    <s v="Makerere University"/>
    <s v="Public Health"/>
    <s v="Wild life and Aquatic Animal Resources"/>
    <s v="Makerere University"/>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d v="2014-03-01T00:00:00"/>
    <m/>
    <s v="Assoc. Prof. Francis Ejobi"/>
    <s v="Prof MUYANJA Charles"/>
    <s v="Dr. Naigaga Irene"/>
    <n v="3"/>
    <s v="Home"/>
    <m/>
    <m/>
    <s v="No"/>
    <m/>
    <m/>
    <s v="Academic"/>
    <s v="Assistant Lecturer"/>
    <s v="Lecturer"/>
    <s v="No"/>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s v="Nigeria"/>
    <s v="Obafemi Awolowo University"/>
    <s v="Psychology"/>
    <s v="Mental Health"/>
    <s v="Obafemi Awolowo University"/>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d v="2014-03-01T00:00:00"/>
    <m/>
    <s v="Ukpong Morenike"/>
    <s v="Harrison Abigail"/>
    <m/>
    <n v="2"/>
    <s v="Home"/>
    <m/>
    <m/>
    <s v="Yes"/>
    <m/>
    <m/>
    <s v="Academic"/>
    <s v="Lecturer"/>
    <s v="Associate Professor"/>
    <s v="Yes"/>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s v="Nigeria"/>
    <s v="University of Ibadan"/>
    <s v="Medicine"/>
    <s v="Epidemiology and Medical Statistics"/>
    <s v="University of Ibadan"/>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d v="2014-03-01T00:00:00"/>
    <m/>
    <s v="Prof. Ajayi Ikeoluwapo"/>
    <s v="Prof Baiyeroju Aderonke"/>
    <m/>
    <n v="2"/>
    <s v="Home"/>
    <m/>
    <m/>
    <s v="Yes"/>
    <m/>
    <m/>
    <s v="Academic"/>
    <s v="Lecturer"/>
    <s v="Associate Professor"/>
    <s v="Yes"/>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s v="Uganda"/>
    <s v="Makerere University"/>
    <s v="Public health"/>
    <s v="School of public health"/>
    <s v="University of the Witwatersrand"/>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d v="2014-03-01T00:00:00"/>
    <m/>
    <s v="Prof. Ngianga Kandala Bakwin"/>
    <s v="Dr. Henry Wamani"/>
    <s v="Dr. Elizabeth Ekirapa-Kiracho"/>
    <n v="3"/>
    <s v="Host"/>
    <m/>
    <m/>
    <s v="Yes"/>
    <m/>
    <m/>
    <s v="Academic"/>
    <s v="Assistant Lecturer"/>
    <s v="Assistant Lecturer"/>
    <s v="No"/>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s v="Kenya"/>
    <s v="Moi University"/>
    <s v="Applied Human Nutrition"/>
    <s v="Department of Food Science, Nutrition and Technology"/>
    <s v="University of Nairobi"/>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d v="2014-03-01T00:00:00"/>
    <m/>
    <s v="Prof W Kogi-Makau"/>
    <s v="Prof Grace A. Ettyang "/>
    <s v="Dr Charkes O Kimamo"/>
    <n v="2"/>
    <s v="Host"/>
    <m/>
    <m/>
    <s v="Yes"/>
    <m/>
    <m/>
    <s v="Academic"/>
    <s v="Administrator"/>
    <s v="Lecturer"/>
    <s v="Yes"/>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s v="South Africa"/>
    <s v="University of the Witwatersrand"/>
    <s v="Civil Engineering"/>
    <s v="School of Mechanical, Industrial and Aeronautical Engineering"/>
    <s v="University of the Witwatersrand"/>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d v="2014-03-01T00:00:00"/>
    <m/>
    <s v="Prof. Alex van den Heever"/>
    <m/>
    <m/>
    <n v="1"/>
    <s v="Home"/>
    <m/>
    <m/>
    <s v="No"/>
    <m/>
    <m/>
    <s v="Academic"/>
    <s v="Lecturer"/>
    <m/>
    <m/>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s v="Kenya"/>
    <s v="University of Nairobi"/>
    <s v="Medical Bacteriology"/>
    <s v="Medical Microbiology"/>
    <s v="University of Nairobi"/>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d v="2014-03-01T00:00:00"/>
    <m/>
    <s v="Prof. Omu Anzala"/>
    <m/>
    <m/>
    <n v="1"/>
    <s v="Home"/>
    <m/>
    <m/>
    <s v="Yes"/>
    <m/>
    <m/>
    <s v="Academic"/>
    <s v="Tutorial Fellow"/>
    <s v="Tutorial Fellow"/>
    <m/>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s v="Malawi"/>
    <s v="University of Malawi"/>
    <s v="Medical Athropology"/>
    <s v="Health Systems and Policy Development"/>
    <s v="University of the Malawi"/>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d v="2014-03-01T00:00:00"/>
    <m/>
    <s v="Prof  Umar Eric "/>
    <s v="Prof Griffiths Frances"/>
    <s v="Prof Van den Berg  Marrit"/>
    <n v="3"/>
    <s v="Home"/>
    <m/>
    <m/>
    <s v="Yes"/>
    <m/>
    <m/>
    <s v="Researcher"/>
    <s v="Research Administrator"/>
    <s v="Research and Policy Analyst"/>
    <s v="Yes"/>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s v="Uganda"/>
    <s v="Makerere University"/>
    <s v="PUBLIC HEALTH"/>
    <s v="PUBLIC HEALTH"/>
    <s v="University of the Witwatersrand"/>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d v="2014-03-01T00:00:00"/>
    <m/>
    <s v="Dr. Mags Beksinska"/>
    <m/>
    <m/>
    <n v="1"/>
    <s v="Host"/>
    <m/>
    <m/>
    <s v="Yes"/>
    <m/>
    <m/>
    <s v="Researcher"/>
    <s v="Researcher"/>
    <s v="Director of Research"/>
    <m/>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s v="Kenya"/>
    <s v="Moi University"/>
    <s v="Anthropology"/>
    <s v="Medical anthropology"/>
    <s v="University of Nairobi"/>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d v="2014-03-01T00:00:00"/>
    <m/>
    <s v="Prof. Charles Owour Olungah"/>
    <s v="Dr. Tom Ondicho"/>
    <m/>
    <n v="2"/>
    <s v="Host"/>
    <m/>
    <m/>
    <s v="Yes"/>
    <m/>
    <m/>
    <s v="Academic"/>
    <s v="Assistant Lecturer"/>
    <s v="Lecturer"/>
    <s v="Yes"/>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s v="Uganda"/>
    <s v="Makerere University"/>
    <s v="Public Health"/>
    <s v="Health Policy, Planning and Management"/>
    <s v="Makerere University"/>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d v="2014-03-01T00:00:00"/>
    <m/>
    <s v="Prof. Freddie Ssemgooba"/>
    <s v="Prof Sara Bennett"/>
    <m/>
    <n v="2"/>
    <s v="Home"/>
    <m/>
    <m/>
    <s v="Yes"/>
    <m/>
    <m/>
    <s v="Academic"/>
    <s v="Assistant Registrar"/>
    <s v="Post Doc Research Fellow"/>
    <s v="Yes"/>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s v="Tanzania"/>
    <s v="Ifakara Health Institute"/>
    <s v="Social Sciences/Medical Athropology"/>
    <s v="Centre for Health Policy"/>
    <s v="University of the Witwatersrand"/>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d v="2014-03-01T00:00:00"/>
    <m/>
    <s v="Distinguished Proffesor, Lenore Manderson"/>
    <s v="Associated Prof. Ladislaus Mnyone"/>
    <s v="Distinguished Professor. Moureen Coetzee"/>
    <n v="3"/>
    <s v="Home"/>
    <m/>
    <m/>
    <s v="Yes"/>
    <m/>
    <m/>
    <s v="Researcher"/>
    <s v="Research Officer"/>
    <s v="Research Scientist"/>
    <s v="Yes"/>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s v="Kenya"/>
    <s v="Moi University"/>
    <s v="Medical physiology"/>
    <s v="Medical physiology"/>
    <s v="University of Nairobi"/>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d v="2014-03-01T00:00:00"/>
    <m/>
    <s v="Prof. Nilesh B. Patel"/>
    <s v="Prof. Kihumbu Thairu"/>
    <m/>
    <n v="2"/>
    <s v="Host"/>
    <m/>
    <m/>
    <s v="Yes"/>
    <m/>
    <m/>
    <s v="Academic"/>
    <s v="Graduate Assistant"/>
    <s v="Lecturer"/>
    <s v="Yes"/>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s v="Kenya"/>
    <s v="Moi University"/>
    <s v="Public Health"/>
    <s v="Center of Health Policy"/>
    <s v="University of the Witwatersrand"/>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d v="2014-03-01T00:00:00"/>
    <m/>
    <s v="Mabel Nangami"/>
    <m/>
    <m/>
    <n v="1"/>
    <s v="Home"/>
    <m/>
    <m/>
    <s v="No"/>
    <m/>
    <m/>
    <s v="Academic"/>
    <s v="Assistant Lecturer"/>
    <s v="Lecturer"/>
    <s v="Yes"/>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s v="Rwanda"/>
    <s v="University of Rwanda"/>
    <s v="Public Health"/>
    <s v="Health Policy"/>
    <s v="Makerere University"/>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d v="2014-03-01T00:00:00"/>
    <m/>
    <s v="Dr. Peter Waiswa"/>
    <m/>
    <m/>
    <n v="1"/>
    <s v="Host"/>
    <m/>
    <m/>
    <s v="Yes"/>
    <m/>
    <m/>
    <s v="Academic"/>
    <s v="Lecturer"/>
    <s v="CEO"/>
    <s v="Yes"/>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s v="Malawi"/>
    <s v="University of Malawi"/>
    <s v="Public Health"/>
    <s v="Basic Medical Sciences"/>
    <s v="University of the Malawi"/>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d v="2014-03-01T00:00:00"/>
    <d v="2020-02-06T00:00:00"/>
    <s v="Professor Amadi O. Ihunwo "/>
    <m/>
    <m/>
    <n v="1"/>
    <s v="Other "/>
    <m/>
    <m/>
    <s v="Yes"/>
    <m/>
    <m/>
    <s v="Academic"/>
    <s v="Lecturer"/>
    <m/>
    <m/>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s v="Tanzania"/>
    <s v="University of Dar es Salaam"/>
    <s v="Library Science"/>
    <s v="Information Studies"/>
    <s v="University of Dar es Salaam"/>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d v="2014-03-01T00:00:00"/>
    <m/>
    <s v="Prof. Jangawe Msuya"/>
    <m/>
    <m/>
    <n v="1"/>
    <s v="Home"/>
    <m/>
    <m/>
    <s v="No"/>
    <m/>
    <m/>
    <s v="Researcher"/>
    <s v="Assistant Lecturer"/>
    <s v="Senior Lecturer"/>
    <s v="Yes"/>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s v="Kenya"/>
    <s v="APHRC"/>
    <s v="Public Health"/>
    <s v="Research"/>
    <s v="University of the Witwatersrand"/>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d v="2014-03-01T00:00:00"/>
    <m/>
    <s v="Prof Manderson Lenore"/>
    <s v="Prof Musenge Eustasius"/>
    <s v="Dr Achia Thomas"/>
    <n v="3"/>
    <s v="Host"/>
    <m/>
    <m/>
    <s v="Yes"/>
    <m/>
    <m/>
    <s v="Researcher"/>
    <s v="Statistical Data Analyst"/>
    <s v="Consultant"/>
    <s v="No"/>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s v="Nigeria"/>
    <s v="Obafemi Awolowo University"/>
    <s v="Health Psychology"/>
    <s v="Center for Gender and Social Policy Studies"/>
    <s v="Obafemi Awolowo University"/>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d v="2014-03-01T00:00:00"/>
    <m/>
    <s v="Professor Funmi Togonu-Bickersteth"/>
    <m/>
    <m/>
    <n v="1"/>
    <s v="Home"/>
    <m/>
    <m/>
    <s v="Yes"/>
    <m/>
    <m/>
    <s v="Academic"/>
    <s v="Junior Research Fellow"/>
    <m/>
    <m/>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s v="South Africa"/>
    <s v="University of the Witwatersrand"/>
    <s v="Social Development"/>
    <s v="Social Work"/>
    <s v="University of the Witwatersrand"/>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d v="2014-03-01T00:00:00"/>
    <m/>
    <s v="Professor Edwell Kaseke"/>
    <s v="Professor Edmarie Pretorius"/>
    <m/>
    <n v="2"/>
    <s v="Home"/>
    <m/>
    <m/>
    <s v="Yes"/>
    <m/>
    <m/>
    <s v="Academic"/>
    <s v="Tutor"/>
    <s v="Senior Lecturer"/>
    <s v="Yes"/>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s v="Kenya"/>
    <s v="University of Nairobi"/>
    <s v="Pharmacognosy"/>
    <s v="Pharmacology and Pharmacognosy"/>
    <s v="University of Nairobi"/>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d v="2014-03-01T00:00:00"/>
    <m/>
    <s v="Prof. Mwangi Julius "/>
    <m/>
    <m/>
    <n v="1"/>
    <s v="Home"/>
    <m/>
    <m/>
    <s v="Yes"/>
    <m/>
    <m/>
    <s v="Academic"/>
    <s v="Graduate Assistant"/>
    <s v="Lecturer"/>
    <m/>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s v="Tanzania"/>
    <s v="University of Dar es Salaam"/>
    <s v="Political Science and Public Administration"/>
    <s v="Political Science and Public Administration"/>
    <s v="University of Dar es Salaam"/>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d v="2014-03-01T00:00:00"/>
    <m/>
    <s v="Dr Benson Alfred Bana"/>
    <s v="Professor/Kessy/Thebald/Ambrose"/>
    <m/>
    <n v="2"/>
    <s v="Home"/>
    <m/>
    <m/>
    <s v="Yes"/>
    <m/>
    <m/>
    <s v="Academic"/>
    <s v="Assistant Lecturer"/>
    <s v="Lecturer"/>
    <s v="Yes"/>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s v="Nigeria"/>
    <s v="Obafemi Awolowo University"/>
    <s v="Nursing"/>
    <s v="Learners’ Support Services, Centre for Distance Learning"/>
    <s v="Obafemi Awolowo University"/>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d v="2014-03-01T00:00:00"/>
    <m/>
    <s v="Prof Irinoye  Oladunni Omolola"/>
    <m/>
    <m/>
    <n v="1"/>
    <s v="Home"/>
    <m/>
    <m/>
    <s v="Yes"/>
    <m/>
    <m/>
    <s v="Academic"/>
    <s v="Lecturer II"/>
    <s v="Senior Lecturer"/>
    <s v="Yes"/>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s v="Nigeria"/>
    <s v="University of Ibadan"/>
    <s v="Public Health"/>
    <s v="Health Policy and Management"/>
    <s v="University of the Witwatersrand"/>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d v="2014-03-01T00:00:00"/>
    <m/>
    <s v="Mary Kawonga"/>
    <m/>
    <m/>
    <n v="1"/>
    <s v="Other "/>
    <m/>
    <m/>
    <s v="No"/>
    <m/>
    <m/>
    <s v="Academic"/>
    <s v="Lecturer I"/>
    <s v="Senior Lecturer"/>
    <s v="Yes"/>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s v="South Africa"/>
    <s v="University of the Witwatersrand"/>
    <s v="Public Health"/>
    <s v="Division of Social &amp; Behaviour Change Communication"/>
    <s v="University of the Witwatersrand"/>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d v="2014-03-01T00:00:00"/>
    <m/>
    <s v="Prof. Lenore Manderson"/>
    <m/>
    <m/>
    <n v="1"/>
    <s v="Home"/>
    <m/>
    <m/>
    <s v="Yes"/>
    <m/>
    <m/>
    <s v="Academic"/>
    <s v="Lecturer"/>
    <s v="Senior Lecturer"/>
    <s v="No"/>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s v="Senegal"/>
    <s v="APHRC"/>
    <s v="Public Health"/>
    <s v="Research Division"/>
    <s v="University of the Witwatersrand"/>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d v="2015-03-01T00:00:00"/>
    <m/>
    <s v="DonatienBeguy, PhD"/>
    <s v="Elizabeth Kimani, PhD"/>
    <s v="Sharon Fonn"/>
    <n v="3"/>
    <s v="Home"/>
    <s v="Home"/>
    <s v="Host"/>
    <s v="Yes"/>
    <s v="No"/>
    <s v="Yes"/>
    <s v="Researcher"/>
    <s v="Senior Research Officer"/>
    <s v="Research Scientist"/>
    <s v="Yes"/>
    <s v="Head, APHRC West Africa Region Office"/>
    <s v="APHRC SENE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s v="Rwanda"/>
    <s v="University of Rwanda"/>
    <s v="Human Resource Management"/>
    <s v="Development Studies"/>
    <s v="Moi University"/>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d v="2015-03-01T00:00:00"/>
    <m/>
    <s v="Dr. Ruth J. Tubey"/>
    <s v="Dr. Alice Kurgat"/>
    <m/>
    <n v="2"/>
    <s v="Host"/>
    <s v="Host"/>
    <m/>
    <s v="Yes"/>
    <s v="No"/>
    <m/>
    <s v="Academic"/>
    <s v="Assistant Lecturer"/>
    <s v="Senior Lecturer"/>
    <s v="Yes"/>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s v="Nigeria"/>
    <s v="Obafemi Awolowo University"/>
    <s v="Nursing"/>
    <s v="Nursing Science"/>
    <s v="Obafemi Awolowo University"/>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d v="2015-03-01T00:00:00"/>
    <m/>
    <s v="Prof. Oluwafemi N. Mimiko"/>
    <s v="Dr. A. A. E Olaogun"/>
    <m/>
    <n v="2"/>
    <s v="Home"/>
    <s v="Home"/>
    <m/>
    <s v="No"/>
    <s v="Yes"/>
    <m/>
    <s v="Academic"/>
    <s v="Lecturer II"/>
    <s v="Associate Professor"/>
    <s v="Yes"/>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s v="South Africa"/>
    <s v="University of the Witwatersrand"/>
    <s v="Community Dentistry"/>
    <s v="Community Dentistry"/>
    <s v="University of the Witwatersrand"/>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d v="2015-03-01T00:00:00"/>
    <m/>
    <s v="Dr. Jude Igumbor"/>
    <s v="Prof. Magnus Hakeburg"/>
    <m/>
    <n v="2"/>
    <s v="Home"/>
    <s v="Other"/>
    <m/>
    <s v="Yes"/>
    <s v="No"/>
    <m/>
    <s v="Academic"/>
    <m/>
    <s v="Lecturer"/>
    <m/>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s v="Nigeria"/>
    <s v="University of Ibadan"/>
    <s v="Public Health"/>
    <s v="Health Policy"/>
    <s v="University of the Witwatersrand"/>
    <s v="No"/>
    <n v="951466"/>
    <s v="Married"/>
    <s v="Married"/>
    <m/>
    <s v="tobembe@cartafrica.org"/>
    <s v="tobems@yahoo.com"/>
    <s v="+234 805 840 9495"/>
    <s v="MPH"/>
    <d v="1979-05-17T00:00:00"/>
    <s v="Coping with out of pocket payment among urban poor: Findings from South Western Nigeria."/>
    <s v="Field"/>
    <s v="No"/>
    <s v="Primary"/>
    <n v="18"/>
    <d v="2016-07-04T00:00:00"/>
    <d v="2015-03-01T00:00:00"/>
    <m/>
    <s v="Dr. Oyediran Oyewole"/>
    <s v="Sharon Fonn"/>
    <m/>
    <n v="2"/>
    <s v="Home"/>
    <s v="Host"/>
    <m/>
    <s v="Yes"/>
    <s v="Yes"/>
    <m/>
    <s v="Academic"/>
    <m/>
    <m/>
    <m/>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s v="Tanzania"/>
    <s v="Ifakara Health Institute"/>
    <s v="Medical Entomology"/>
    <s v="Environmental Health and Ecological Science"/>
    <s v="University of the Witwatersrand"/>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d v="2015-03-01T00:00:00"/>
    <m/>
    <s v="Fredros Okumu"/>
    <m/>
    <m/>
    <n v="1"/>
    <s v="Home"/>
    <m/>
    <m/>
    <s v="Yes"/>
    <m/>
    <m/>
    <s v="Researcher"/>
    <s v="Research scientist"/>
    <s v="Research Scientist"/>
    <s v="No"/>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s v="Kenya"/>
    <s v="University of Nairobi"/>
    <s v="Pharmacy"/>
    <s v="Pharmacology and Pharmacognosy"/>
    <s v="University of Nairobi"/>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d v="2015-03-01T00:00:00"/>
    <m/>
    <s v="Prof. Julius Wanjohi Mwangi"/>
    <s v="Dr. Kennedy Omondi Abuga"/>
    <m/>
    <n v="2"/>
    <s v="Home"/>
    <s v="Home"/>
    <m/>
    <s v="Yes"/>
    <s v="No"/>
    <m/>
    <s v="Academic"/>
    <s v="Lecturer"/>
    <s v="Lecturer"/>
    <m/>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s v="Nigeria"/>
    <s v="University of Ibadan"/>
    <s v="Pediatrics"/>
    <s v="Institute of Child Health"/>
    <s v="University of Ibadan"/>
    <s v="Yes"/>
    <n v="130949"/>
    <s v="Married"/>
    <s v="Married"/>
    <s v="Married"/>
    <s v="fbalogun@cartafrica.org"/>
    <s v="folushom@yahoo.com"/>
    <s v="+234 812 8797 778"/>
    <s v="Master of Public Health"/>
    <d v="1976-05-22T00:00:00"/>
    <s v="The state of adolescent immunization in Ibadan, Nigeria."/>
    <s v="Field"/>
    <s v="No"/>
    <s v="Primary"/>
    <n v="18"/>
    <d v="2014-08-01T00:00:00"/>
    <d v="2015-03-01T00:00:00"/>
    <m/>
    <s v="Prof. Olayemi Olufemi  Omotade"/>
    <s v="Prof.  Mikael  Svensson"/>
    <m/>
    <n v="2"/>
    <s v="Home"/>
    <m/>
    <m/>
    <s v="Yes"/>
    <m/>
    <m/>
    <s v="Academic"/>
    <m/>
    <m/>
    <m/>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s v="Malawi"/>
    <s v="University of Malawi"/>
    <s v="Pharmaceutical Analysis"/>
    <s v="Pharmacy"/>
    <s v="University of the Malawi"/>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d v="2015-03-01T00:00:00"/>
    <m/>
    <s v="Professor Lutz Heide"/>
    <s v="Prof. Dr. Ulrike Holzgrabe"/>
    <m/>
    <n v="2"/>
    <s v="Home"/>
    <s v="Other"/>
    <m/>
    <s v="Yes"/>
    <s v="No"/>
    <m/>
    <s v="Academic"/>
    <s v="Lecturer "/>
    <s v="Associate Professor"/>
    <s v="Yes"/>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s v="Uganda"/>
    <s v="Makerere University"/>
    <s v="Demography"/>
    <s v="Population Studies"/>
    <s v="Makerere University"/>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d v="2015-03-01T00:00:00"/>
    <m/>
    <s v="Prof. James Ntozi"/>
    <s v="Dr. Betty Kwagala"/>
    <m/>
    <n v="2"/>
    <s v="Home"/>
    <s v="Home"/>
    <m/>
    <s v="Yes"/>
    <s v="No"/>
    <m/>
    <s v="Academic"/>
    <s v="Assistant Lecturer"/>
    <s v="Assistant Lecturer"/>
    <s v="No"/>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s v="Kenya"/>
    <s v="Moi University"/>
    <s v="Medical education"/>
    <s v="Medical education"/>
    <s v="Moi University"/>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d v="2015-03-01T00:00:00"/>
    <m/>
    <s v="Prof  Mabel Nangami"/>
    <s v="Prof  Joyce Baliddawa"/>
    <s v="Dr. Caleb Isaboke Nyamwange"/>
    <n v="3"/>
    <s v="Home"/>
    <m/>
    <m/>
    <s v="No"/>
    <m/>
    <m/>
    <s v="Academic"/>
    <m/>
    <s v="Lecturer"/>
    <m/>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s v="Kenya"/>
    <s v="Moi University"/>
    <s v="LINGUISTICS"/>
    <s v="LINGUISTICS AND FOREIGN LANGUAGES"/>
    <s v="Moi University"/>
    <s v="Yes"/>
    <s v="SASS/DPHIL/LIN/06/14"/>
    <m/>
    <s v="Married"/>
    <m/>
    <s v="hsang@cartafrica.org"/>
    <s v="hillarysang@yahoo.com"/>
    <s v="+254 724 017107"/>
    <s v="NF"/>
    <d v="1983-03-17T00:00:00"/>
    <s v="Communication disorders in school children identified with psychiatric disorders"/>
    <s v="Field"/>
    <s v="No"/>
    <s v="Primary"/>
    <n v="16.5"/>
    <d v="2014-09-01T00:00:00"/>
    <d v="2015-03-01T00:00:00"/>
    <m/>
    <s v="Dr. Tom Abuom"/>
    <m/>
    <m/>
    <n v="1"/>
    <s v="Home"/>
    <m/>
    <m/>
    <s v="Yes"/>
    <m/>
    <m/>
    <s v="Academic"/>
    <m/>
    <s v="Lecturer"/>
    <m/>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s v="Nigeria"/>
    <s v="University of Ibadan"/>
    <s v="MATERNAL HEALTH"/>
    <s v="EPIDEMIOLOGY AND MEDICAL STATISTICS"/>
    <s v="University of Ibadan"/>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d v="2015-03-01T00:00:00"/>
    <m/>
    <s v="Prof. Afolabi Bamigboye"/>
    <m/>
    <m/>
    <n v="1"/>
    <s v="Home"/>
    <m/>
    <m/>
    <s v="Yes"/>
    <m/>
    <m/>
    <s v="Academic"/>
    <m/>
    <s v="Lecturer"/>
    <m/>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s v="Uganda"/>
    <s v="Makerere University"/>
    <s v="Public Health"/>
    <s v="Community Health &amp; Behavioural Sciencess"/>
    <s v="Makerere University"/>
    <s v="Yes"/>
    <n v="216023303"/>
    <s v="Married"/>
    <s v="Married"/>
    <s v="Married"/>
    <s v="jbukenya@cartafrica.org"/>
    <s v="jbukenya@musph.ac.ug"/>
    <s v="+256772446355"/>
    <s v="MPH"/>
    <d v="1971-08-24T00:00:00"/>
    <s v="Pregnancy experiences and reproductive health outcome among adolescents in Uganda."/>
    <s v="Field"/>
    <s v="No"/>
    <s v="Primary"/>
    <n v="11"/>
    <d v="2017-01-30T00:00:00"/>
    <d v="2015-03-01T00:00:00"/>
    <m/>
    <s v="Christopher Garimoi Orach, PhD"/>
    <s v="David Guwatudde, PhD"/>
    <m/>
    <n v="2"/>
    <s v="Home"/>
    <s v="Home"/>
    <m/>
    <s v="No"/>
    <s v="Yes"/>
    <m/>
    <s v="Academic"/>
    <s v="Lecturer"/>
    <s v="Lecturer"/>
    <s v="No"/>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s v="Kenya"/>
    <s v="University of Nairobi"/>
    <s v="Public Health"/>
    <s v="KAVI - Institute of Clinical Reasearch"/>
    <s v="University of Nairobi"/>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d v="2015-03-01T00:00:00"/>
    <m/>
    <s v="Prof.Omu Anzala"/>
    <m/>
    <m/>
    <n v="1"/>
    <s v="Home"/>
    <m/>
    <m/>
    <s v="Yes"/>
    <m/>
    <m/>
    <s v="Other"/>
    <s v="Medical Epidemiologist"/>
    <s v="Medical Epidemiologist and Center Director"/>
    <m/>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s v="Kenya"/>
    <s v="Moi University"/>
    <s v="Public Health"/>
    <s v="Epidemiology and Biostatistics"/>
    <s v="University of the Witwatersrand"/>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d v="2015-03-01T00:00:00"/>
    <m/>
    <s v="Ann Mwangi, PhD"/>
    <s v="Charles Chasela, PhD"/>
    <m/>
    <n v="2"/>
    <s v="Home"/>
    <s v="Host"/>
    <m/>
    <s v="Yes"/>
    <s v="No"/>
    <m/>
    <s v="Academic"/>
    <m/>
    <s v="Lecturer "/>
    <s v="Yes"/>
    <s v="AMPATH Associate Director of Research"/>
    <s v=""/>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s v="Nigeria"/>
    <s v="Obafemi Awolowo University"/>
    <s v="Political Science"/>
    <s v="Political Science"/>
    <s v="Obafemi Awolowo University"/>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d v="2015-03-01T00:00:00"/>
    <m/>
    <s v="Prof. Oluwafemi N. Mimiko"/>
    <m/>
    <m/>
    <n v="1"/>
    <s v="Home"/>
    <m/>
    <m/>
    <s v="Yes"/>
    <m/>
    <m/>
    <s v="Academic"/>
    <s v="Assistant Lecturer"/>
    <s v="Lecturer I"/>
    <s v="Yes"/>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s v="Malawi"/>
    <s v="University of Malawi"/>
    <s v="Epidemeology and Public Health"/>
    <s v="Public Health"/>
    <s v="University of the Malawi"/>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d v="2015-03-01T00:00:00"/>
    <m/>
    <s v="Prof. Adamson Muula"/>
    <s v="Dr. Chima Izgubara"/>
    <s v="Dr. Nicola Desmond "/>
    <n v="3"/>
    <s v="Home"/>
    <s v="Other"/>
    <s v="Other"/>
    <s v="Yes"/>
    <s v="Yes"/>
    <s v="No"/>
    <s v="Academic"/>
    <m/>
    <m/>
    <m/>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s v="Malawi"/>
    <s v="University of Malawi"/>
    <s v="Nursing and Midwifery"/>
    <s v="Public Health"/>
    <s v="University of the Malawi"/>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d v="2015-03-01T00:00:00"/>
    <m/>
    <s v="Prof. Adamson Muula"/>
    <s v="Prof. Ellen Chirwa"/>
    <m/>
    <n v="2"/>
    <s v="Home"/>
    <s v="Home"/>
    <m/>
    <s v="Yes"/>
    <s v="No"/>
    <m/>
    <s v="Academic"/>
    <s v="Lecturer"/>
    <m/>
    <m/>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s v="South Africa"/>
    <s v="University of the Witwatersrand"/>
    <s v="Child and Adolescent Health"/>
    <s v="Wits Reproductive Health and HIV Institute"/>
    <s v="University of the Witwatersrand"/>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d v="2015-03-01T00:00:00"/>
    <d v="2025-03-25T00:00:00"/>
    <s v="Prof. Charles S. Chasela"/>
    <s v="Dr. Lee Fairlie"/>
    <m/>
    <n v="2"/>
    <s v="Home"/>
    <s v="Home"/>
    <m/>
    <s v="No"/>
    <s v="Yes"/>
    <m/>
    <s v="Researcher"/>
    <s v="Technical advisor"/>
    <s v="Technical advisor"/>
    <m/>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s v="Nigeria"/>
    <s v="University of Ibadan"/>
    <s v="Environmental Health"/>
    <s v="Environmental Health Sciences"/>
    <s v="University of Ibadan"/>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d v="2015-03-01T00:00:00"/>
    <m/>
    <s v="Prof. Ana Godson Rowland"/>
    <m/>
    <m/>
    <n v="1"/>
    <s v="Home"/>
    <m/>
    <m/>
    <s v="Yes"/>
    <m/>
    <m/>
    <s v="Academic"/>
    <s v="Lecturer"/>
    <s v="Lecturer"/>
    <m/>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s v="Uganda"/>
    <s v="Makerere University"/>
    <s v="Mental Health"/>
    <s v="Psychiatry"/>
    <s v="Makerere University"/>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d v="2015-03-01T00:00:00"/>
    <d v="2020-04-09T00:00:00"/>
    <s v="Prof. Wilson Winston Muhwezi"/>
    <s v="Prof. Seggane Musisi"/>
    <s v="Dr.Akena Dickens Howard"/>
    <n v="3"/>
    <s v="Home"/>
    <s v="Home"/>
    <s v="Home"/>
    <s v="Yes"/>
    <s v="No"/>
    <s v="No"/>
    <m/>
    <s v="Lecturer"/>
    <s v="Lecturer"/>
    <m/>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s v="Malawi"/>
    <s v="University of Malawi"/>
    <m/>
    <m/>
    <s v="University of the Malawi"/>
    <s v="Yes"/>
    <s v="NF"/>
    <s v="NF"/>
    <s v="NF"/>
    <s v="NF"/>
    <m/>
    <m/>
    <m/>
    <m/>
    <m/>
    <m/>
    <m/>
    <m/>
    <m/>
    <m/>
    <m/>
    <d v="2015-03-01T00:00:00"/>
    <d v="2017-12-31T00:00:00"/>
    <m/>
    <m/>
    <m/>
    <n v="0"/>
    <m/>
    <m/>
    <m/>
    <m/>
    <m/>
    <m/>
    <m/>
    <m/>
    <m/>
    <m/>
    <m/>
    <s v=""/>
    <m/>
    <d v="2017-07-05T00:00:00"/>
    <d v="2015-03-02T00:00:00"/>
    <m/>
    <m/>
    <m/>
    <m/>
    <m/>
    <m/>
    <m/>
    <m/>
    <m/>
    <m/>
    <m/>
    <m/>
    <m/>
    <m/>
    <x v="2"/>
    <s v="Terminated"/>
    <m/>
    <m/>
    <m/>
    <m/>
    <m/>
    <m/>
    <m/>
    <m/>
    <m/>
    <s v="No"/>
    <m/>
    <m/>
    <m/>
    <m/>
    <m/>
    <m/>
    <m/>
    <m/>
    <m/>
    <m/>
    <m/>
    <s v="SIDA"/>
  </r>
  <r>
    <n v="121"/>
    <s v="C5/024"/>
    <s v="Masoud"/>
    <s v="Hussein"/>
    <s v="Mahundi"/>
    <x v="0"/>
    <x v="4"/>
    <s v="Tanzania"/>
    <s v="University of Dar es Salaam"/>
    <m/>
    <m/>
    <s v="University of Dar es Salaam"/>
    <s v="Yes"/>
    <s v="NF"/>
    <s v="NF"/>
    <s v="NF"/>
    <s v="NF"/>
    <m/>
    <m/>
    <m/>
    <m/>
    <m/>
    <m/>
    <m/>
    <m/>
    <m/>
    <m/>
    <m/>
    <d v="2015-03-01T00:00:00"/>
    <d v="2018-08-30T00:00:00"/>
    <m/>
    <m/>
    <m/>
    <n v="0"/>
    <m/>
    <m/>
    <m/>
    <m/>
    <m/>
    <m/>
    <m/>
    <m/>
    <m/>
    <m/>
    <m/>
    <s v=""/>
    <m/>
    <m/>
    <d v="2015-03-02T00:00:00"/>
    <m/>
    <m/>
    <m/>
    <m/>
    <m/>
    <m/>
    <m/>
    <m/>
    <m/>
    <m/>
    <m/>
    <m/>
    <m/>
    <m/>
    <x v="2"/>
    <s v="Terminated"/>
    <m/>
    <m/>
    <m/>
    <m/>
    <m/>
    <m/>
    <m/>
    <m/>
    <m/>
    <s v="No"/>
    <m/>
    <m/>
    <m/>
    <m/>
    <m/>
    <m/>
    <m/>
    <m/>
    <m/>
    <m/>
    <m/>
    <s v="SIDA"/>
  </r>
  <r>
    <n v="122"/>
    <s v="C5/025"/>
    <s v="Callen"/>
    <s v="Kwamboka"/>
    <s v="Onyambu"/>
    <x v="1"/>
    <x v="4"/>
    <s v="Kenya"/>
    <s v="University of Nairobi"/>
    <m/>
    <m/>
    <s v="University of Nairobi"/>
    <s v="Yes"/>
    <s v="NF"/>
    <s v="NF"/>
    <s v="NF"/>
    <s v="NF"/>
    <m/>
    <m/>
    <m/>
    <m/>
    <m/>
    <m/>
    <m/>
    <m/>
    <m/>
    <m/>
    <m/>
    <d v="2015-03-01T00:00:00"/>
    <d v="2018-08-30T00:00:00"/>
    <m/>
    <m/>
    <m/>
    <n v="0"/>
    <m/>
    <m/>
    <m/>
    <m/>
    <m/>
    <m/>
    <m/>
    <m/>
    <m/>
    <m/>
    <m/>
    <s v=""/>
    <m/>
    <d v="2017-07-05T00:00:00"/>
    <d v="2015-03-02T00:00:00"/>
    <m/>
    <m/>
    <m/>
    <m/>
    <m/>
    <m/>
    <m/>
    <m/>
    <m/>
    <m/>
    <m/>
    <m/>
    <m/>
    <m/>
    <x v="2"/>
    <s v="Terminated"/>
    <m/>
    <m/>
    <m/>
    <m/>
    <m/>
    <m/>
    <m/>
    <m/>
    <m/>
    <s v="No"/>
    <m/>
    <m/>
    <m/>
    <m/>
    <m/>
    <m/>
    <m/>
    <m/>
    <m/>
    <m/>
    <m/>
    <s v="SIDA"/>
  </r>
  <r>
    <n v="123"/>
    <s v="C6/001"/>
    <s v="Beatrice"/>
    <s v="Waitherero"/>
    <s v="Maina"/>
    <x v="1"/>
    <x v="5"/>
    <s v="Kenya"/>
    <s v="APHRC"/>
    <s v="Public Health"/>
    <s v="School of Public Health"/>
    <s v="University of the Witwatersrand"/>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d v="2016-03-01T00:00:00"/>
    <m/>
    <s v="Dr. Caroline Kabiru"/>
    <s v="Dr Yandisa Sikweyiya"/>
    <m/>
    <n v="2"/>
    <s v="Home"/>
    <s v="Host"/>
    <m/>
    <s v="Yes"/>
    <s v="Yes"/>
    <m/>
    <s v="Researcher"/>
    <s v="Research Officer"/>
    <s v="Associate Research Scientist"/>
    <s v="Yes"/>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s v="Kenya"/>
    <s v="University of Nairobi"/>
    <s v="Design"/>
    <s v="School of the Arts and Design"/>
    <s v="University of Nairobi"/>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d v="2016-03-01T00:00:00"/>
    <m/>
    <s v="Dr. Lilac A. Osanjo"/>
    <s v="Dr. Ambole Amollo Lorraine"/>
    <m/>
    <n v="2"/>
    <s v="Home"/>
    <m/>
    <m/>
    <s v="Yes"/>
    <m/>
    <m/>
    <s v="Academic"/>
    <s v="Tutorial Fellow"/>
    <s v="Tutorial Fellow"/>
    <m/>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s v="Malawi"/>
    <s v="University of Malawi"/>
    <s v="Nursing"/>
    <s v="Medical and Surgical Nursing"/>
    <s v="University of the Malawi"/>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d v="2016-03-01T00:00:00"/>
    <m/>
    <s v="Prof. Moffat Nyirenda"/>
    <s v="Dr. Belinda Gombachika"/>
    <m/>
    <n v="2"/>
    <s v="Other "/>
    <s v="Home"/>
    <m/>
    <s v="No"/>
    <s v="Yes"/>
    <m/>
    <s v="Academic"/>
    <s v="Lecturer"/>
    <s v="Lecturer"/>
    <m/>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s v="Nigeria"/>
    <s v="University of the Witwatersrand"/>
    <s v="Demography and Population Studies"/>
    <s v="Dept of Demography and Population studies"/>
    <s v="University of the Witwatersrand"/>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d v="2016-03-01T00:00:00"/>
    <m/>
    <s v="Prof. Clifford Odimegwu"/>
    <m/>
    <m/>
    <n v="1"/>
    <s v="Home"/>
    <m/>
    <m/>
    <s v="No"/>
    <m/>
    <m/>
    <s v="Researcher"/>
    <s v="Research Associate"/>
    <s v="Research Associate"/>
    <s v="No"/>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s v="Rwanda"/>
    <s v="University of Rwanda"/>
    <s v="Public Health"/>
    <s v="Community Health"/>
    <s v="University of the Witwatersrand"/>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d v="2016-03-01T00:00:00"/>
    <m/>
    <s v="Daphney Conco"/>
    <s v="Dr. Laetitia Nyirazinyoye"/>
    <m/>
    <n v="2"/>
    <s v="Other "/>
    <s v="Home"/>
    <m/>
    <s v="No"/>
    <s v="No"/>
    <m/>
    <s v="Academic"/>
    <s v="Assistant Lecturer"/>
    <s v="Lecturer"/>
    <s v="No"/>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s v="Nigeria"/>
    <s v="University of Ibadan"/>
    <s v="EPIDEMIOLOGY"/>
    <s v="EPIDEMIOLOGY AND MEDICAL STATISTICS"/>
    <s v="University of Ibadan"/>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d v="2016-03-01T00:00:00"/>
    <m/>
    <s v="Dr. Ikeoluwapo  Ajayi"/>
    <m/>
    <m/>
    <n v="1"/>
    <s v="Home"/>
    <m/>
    <m/>
    <s v="Yes"/>
    <m/>
    <m/>
    <s v="Academic"/>
    <s v="Lecturer 1"/>
    <s v="Senior Lecturer"/>
    <m/>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s v="South Africa"/>
    <s v="University of the Witwatersrand"/>
    <s v="Audiology"/>
    <s v="Speech Pathology and Audiology"/>
    <s v="University of the Witwatersrand"/>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d v="2016-03-01T00:00:00"/>
    <m/>
    <s v="Prof. KatijahKhoza-Shangase"/>
    <m/>
    <m/>
    <n v="1"/>
    <s v="Home"/>
    <m/>
    <m/>
    <s v="Yes"/>
    <m/>
    <m/>
    <s v="Academic"/>
    <s v="Tutor"/>
    <s v="Associate Professor "/>
    <s v="Yes"/>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s v="Uganda"/>
    <s v="Makerere University"/>
    <s v="Botany"/>
    <s v="Plant Sciences, Microbiology &amp; Biotechnology"/>
    <s v="Makerere University"/>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d v="2016-03-01T00:00:00"/>
    <m/>
    <s v="Ass. Prof. Kakudidi Eseszah"/>
    <s v="Ass. Prof. Byamukama Robert"/>
    <s v="Prof. Dr. Emmrich Frank, Fraunhofer "/>
    <n v="3"/>
    <s v="Home"/>
    <s v="Home"/>
    <s v="Other"/>
    <s v="Yes"/>
    <s v="No"/>
    <s v="No"/>
    <s v="Academic"/>
    <s v="Teaching Assistant"/>
    <s v="Lecturer"/>
    <s v="Yes"/>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s v="Nigeria"/>
    <s v="Obafemi Awolowo University"/>
    <s v="DEMOGRAPHY AND SOCIAL STATISTICS"/>
    <s v="DEMOGRAPHY AND SOCIAL STATISTICS"/>
    <s v="Obafemi Awolowo University"/>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d v="2016-03-01T00:00:00"/>
    <m/>
    <s v="Prof. Akinyemi Ibukun Akanni"/>
    <s v="Dr. Oyedokun Olugbenga Amos"/>
    <m/>
    <n v="2"/>
    <s v="Home"/>
    <m/>
    <m/>
    <s v="Yes"/>
    <m/>
    <m/>
    <s v="Academic"/>
    <s v="Assistant Lecturer"/>
    <s v="Senior Lecturer"/>
    <s v="Yes"/>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s v="Malawi"/>
    <s v="University of Malawi"/>
    <s v="Biomedical research"/>
    <s v="Wits Research institute for Malaria (WRIM)"/>
    <s v="University of the Witwatersrand"/>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d v="2016-03-01T00:00:00"/>
    <m/>
    <s v="Prof. Maureen Coetzee"/>
    <s v="Dr. Themba Mzilahowa"/>
    <m/>
    <n v="2"/>
    <s v="Host"/>
    <s v="Home"/>
    <m/>
    <s v="Yes"/>
    <s v="Yes"/>
    <m/>
    <s v="Researcher"/>
    <s v="Research Assistant"/>
    <s v="Research Scientist"/>
    <m/>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s v="Uganda"/>
    <s v="Makerere University"/>
    <s v="PUBLIC HEALTH"/>
    <s v="Epidemiology &amp; Biostatistics"/>
    <s v="Makerere University"/>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d v="2016-03-01T00:00:00"/>
    <m/>
    <s v="Professor Ponsiano Ocama"/>
    <s v="Assoc. Professor Frederick Makumbi"/>
    <m/>
    <n v="2"/>
    <s v="Home"/>
    <s v="Home"/>
    <m/>
    <s v="No"/>
    <s v="Yes"/>
    <m/>
    <s v="Academic"/>
    <s v="Lecturer"/>
    <s v="Senior Lecturer"/>
    <s v="Yes"/>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s v="Nigeria"/>
    <s v="University of Ibadan"/>
    <s v="Sociology"/>
    <s v="Sociology"/>
    <s v="University of Ibadan"/>
    <s v="Yes"/>
    <n v="121147"/>
    <s v="Single"/>
    <s v="Married"/>
    <s v="Married"/>
    <s v="kadebayo@cartafrica.org"/>
    <s v="oluwatoyinkudus@gmail.com"/>
    <s v="+2348029516738"/>
    <s v="M.Sc Sociology"/>
    <d v="1984-01-14T00:00:00"/>
    <s v="Migration and settlement experiences of Nigerians in Guangzhou, China"/>
    <s v="Field"/>
    <s v="No"/>
    <s v="Primary"/>
    <n v="17.5"/>
    <d v="2013-03-25T00:00:00"/>
    <d v="2016-03-01T00:00:00"/>
    <m/>
    <s v="Prof Omololu O. Femi"/>
    <m/>
    <m/>
    <n v="1"/>
    <s v="Home"/>
    <m/>
    <m/>
    <s v="Yes"/>
    <m/>
    <m/>
    <s v="Academic"/>
    <s v="Tutorial Assistant"/>
    <s v="Research Fellow I"/>
    <s v="Yes"/>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s v="Nigeria"/>
    <s v="Obafemi Awolowo University"/>
    <s v="Sociology and Anthropology"/>
    <s v="Sociology and Anthropology"/>
    <s v="Obafemi Awolowo University"/>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d v="2016-03-01T00:00:00"/>
    <m/>
    <s v="Prof. Anna Baranowska-Rataj"/>
    <m/>
    <m/>
    <n v="1"/>
    <s v="Home"/>
    <m/>
    <m/>
    <s v="Yes"/>
    <m/>
    <m/>
    <s v="Academic"/>
    <s v="Assistant Lecturer"/>
    <s v="Senior Lecturer "/>
    <s v="Yes"/>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s v="Malawi"/>
    <s v="University of Malawi"/>
    <s v="Engineering"/>
    <s v="Environmental Health"/>
    <s v="University of the Malawi"/>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d v="2016-03-01T00:00:00"/>
    <m/>
    <s v="Asso. Prof. Bernard Thole (PhD)"/>
    <s v="Ass. Prof. Theresa Mkandawire (PhD) "/>
    <s v="Prof. Grant Kululanga (PhD) "/>
    <n v="3"/>
    <s v="Home"/>
    <s v="Home"/>
    <s v="Home"/>
    <s v="Yes"/>
    <s v="No"/>
    <s v="No"/>
    <s v="Academic"/>
    <s v="Senior Lecturer"/>
    <s v="Senior Lecturer"/>
    <s v="Yes"/>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s v="Nigeria"/>
    <s v="University of Ibadan"/>
    <s v="Environmental Health"/>
    <s v="Environmental Health Sciences"/>
    <s v="University of Ibadan"/>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d v="2016-03-01T00:00:00"/>
    <m/>
    <s v="Dr. Elizabeth O. OLORUNTOBA"/>
    <s v="Prof. M.K.C. SRIDHAR"/>
    <m/>
    <n v="2"/>
    <s v="Home"/>
    <s v="Home"/>
    <m/>
    <s v="Yes"/>
    <m/>
    <m/>
    <s v="Academic"/>
    <s v="Lecturer II"/>
    <s v="Lecturer I"/>
    <s v="Yes"/>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s v="Nigeria"/>
    <s v="Obafemi Awolowo University"/>
    <s v="Public Health"/>
    <s v="Community Health"/>
    <s v="Obafemi Awolowo University"/>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d v="2016-03-01T00:00:00"/>
    <m/>
    <s v="Prof. Adesegun O. Fatusi"/>
    <s v="Dr. Olapeju A. Esimai"/>
    <m/>
    <n v="2"/>
    <s v="Home"/>
    <s v="Home"/>
    <m/>
    <s v="No"/>
    <s v="Yes"/>
    <m/>
    <s v="Academic"/>
    <s v="Senior Lecturer"/>
    <s v="Professor "/>
    <s v="Yes"/>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s v="Rwanda"/>
    <s v="University of Rwanda"/>
    <s v="Midwifery"/>
    <s v="Nursing Education"/>
    <s v="University of the Witwatersrand"/>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d v="2016-03-01T00:00:00"/>
    <m/>
    <s v="Dr. Gorrette Nalwadda K"/>
    <s v="Prof. Nazarius Mbona T"/>
    <m/>
    <n v="2"/>
    <s v="Other "/>
    <s v="Other"/>
    <m/>
    <s v="No"/>
    <s v="Yes"/>
    <m/>
    <s v="Academic"/>
    <s v="Head of Midwifery"/>
    <s v="Senior Lecturer"/>
    <s v="Yes"/>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s v="Kenya"/>
    <s v="University of Nairobi"/>
    <s v="COMMUNITY HEALTH"/>
    <s v="COMMUNITY HEALTH NURSING"/>
    <s v="University of Nairobi"/>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d v="2016-03-01T00:00:00"/>
    <m/>
    <s v="Dr. Waithira Mirie"/>
    <s v="Dr. Samuel T. Kimani  "/>
    <m/>
    <n v="2"/>
    <s v="Home"/>
    <s v="Home"/>
    <m/>
    <s v="Yes"/>
    <m/>
    <m/>
    <s v="Academic"/>
    <s v="Lecturer"/>
    <s v="Lecturer"/>
    <s v="No"/>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s v="South Africa"/>
    <s v="University of the Witwatersrand"/>
    <s v="Clinical Medicine"/>
    <s v="Wits Reproductive Health &amp; HIV Institute"/>
    <s v="University of the Witwatersrand"/>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d v="2016-03-01T00:00:00"/>
    <m/>
    <s v="Catherine MacPhail"/>
    <s v="Prof. Delany-Moretlwe"/>
    <m/>
    <n v="2"/>
    <s v="Other "/>
    <s v="Other"/>
    <m/>
    <s v="No"/>
    <s v="No"/>
    <m/>
    <s v="Researcher"/>
    <s v="Honorary Researcher"/>
    <s v="Researcher"/>
    <m/>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s v="Nigeria"/>
    <s v="Obafemi Awolowo University"/>
    <s v="Nursing"/>
    <s v="Nursing Science"/>
    <s v="Obafemi Awolowo University"/>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d v="2016-03-01T00:00:00"/>
    <m/>
    <s v="Prof. R. B. Fajemilehin"/>
    <s v="Prof. B. S. Afolabi"/>
    <m/>
    <n v="2"/>
    <s v="Home"/>
    <m/>
    <m/>
    <s v="Yes"/>
    <m/>
    <m/>
    <s v="Academic"/>
    <s v="Lecturer"/>
    <s v="Professor"/>
    <s v="Yes"/>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s v="Kenya"/>
    <s v="University of Nairobi"/>
    <s v="Restorative and Preventive dentistry"/>
    <s v="Conservative and Prosthetic Dentistry"/>
    <s v="University of Nairobi"/>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d v="2016-03-01T00:00:00"/>
    <m/>
    <s v="Prof. David Kinuthia Kariuki"/>
    <s v="Dr. Elizabeth Dimba"/>
    <s v="Prof. Loice Gathece"/>
    <n v="3"/>
    <s v="Home"/>
    <s v="Home"/>
    <s v="Home"/>
    <s v="Yes"/>
    <s v="No"/>
    <s v="No"/>
    <s v="Academic"/>
    <s v="Lecturer"/>
    <s v="Senior Lecturer"/>
    <s v="Yes"/>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s v="Nigeria"/>
    <s v="University of Ibadan"/>
    <s v="Public Health"/>
    <m/>
    <s v="University of the Witwatersrand"/>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d v="2016-03-01T00:00:00"/>
    <m/>
    <s v="Prof. Christofides Nicola"/>
    <s v="Prof. Mall Sumaya"/>
    <m/>
    <n v="2"/>
    <m/>
    <m/>
    <m/>
    <m/>
    <m/>
    <m/>
    <s v="Academic"/>
    <s v="Lecturer 1"/>
    <s v="Lecturer"/>
    <m/>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s v="South Africa"/>
    <s v="University of the Witwatersrand"/>
    <s v="Oral Health"/>
    <s v="Public Health"/>
    <s v="University of the Witwatersrand"/>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d v="2016-03-01T00:00:00"/>
    <m/>
    <s v="Dr. Jude Igumbor"/>
    <s v="Prof. Aimee Stewart"/>
    <m/>
    <n v="2"/>
    <s v="Home"/>
    <s v="Home"/>
    <m/>
    <s v="Yes"/>
    <s v="Yes"/>
    <m/>
    <s v="Academic"/>
    <s v="Specialist in Community Dentistry"/>
    <s v="Registered Specialist"/>
    <m/>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s v="Tanzania"/>
    <s v="Ifakara Health Institute"/>
    <s v="Molecular genetics"/>
    <s v="Molecular biology and biotechnology"/>
    <s v="University of Dar es Salaam"/>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d v="2016-03-01T00:00:00"/>
    <m/>
    <s v="Dr. Rose J Masalu"/>
    <m/>
    <m/>
    <n v="1"/>
    <s v="Host"/>
    <m/>
    <m/>
    <s v="No"/>
    <m/>
    <m/>
    <s v="Researcher"/>
    <s v="Quality Assurance Officer"/>
    <s v="Research Scientist"/>
    <m/>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s v="Kenya"/>
    <s v="Moi University"/>
    <s v="Biostatistics"/>
    <s v="Public and Population Health"/>
    <s v="University of the Witwatersrand"/>
    <s v="No"/>
    <s v="NF"/>
    <s v="NF"/>
    <s v="NF"/>
    <s v="NF"/>
    <s v="esang@cartafrica.org"/>
    <s v="edwin.ampath@gmail.com"/>
    <s v="+254711531441"/>
    <m/>
    <m/>
    <m/>
    <m/>
    <m/>
    <m/>
    <m/>
    <m/>
    <d v="2017-03-01T00:00:00"/>
    <d v="2018-08-30T00:00:00"/>
    <m/>
    <m/>
    <m/>
    <n v="0"/>
    <m/>
    <m/>
    <m/>
    <m/>
    <m/>
    <m/>
    <m/>
    <m/>
    <m/>
    <m/>
    <m/>
    <s v="MOI UNIVERSITY"/>
    <m/>
    <m/>
    <d v="2016-02-28T00:00:00"/>
    <m/>
    <m/>
    <m/>
    <m/>
    <m/>
    <m/>
    <m/>
    <m/>
    <m/>
    <m/>
    <m/>
    <m/>
    <m/>
    <m/>
    <x v="2"/>
    <s v="Terminated"/>
    <m/>
    <m/>
    <m/>
    <m/>
    <m/>
    <m/>
    <m/>
    <m/>
    <m/>
    <s v="No"/>
    <m/>
    <m/>
    <m/>
    <m/>
    <m/>
    <m/>
    <m/>
    <m/>
    <m/>
    <m/>
    <m/>
    <s v="WT-DELTAS"/>
  </r>
  <r>
    <n v="148"/>
    <s v="C7/001"/>
    <s v="Abigail"/>
    <s v="Ruth"/>
    <s v="Dreyer"/>
    <x v="1"/>
    <x v="6"/>
    <s v="South Africa"/>
    <s v="University of the Witwatersrand"/>
    <s v="Medical Education"/>
    <s v="School of Public Health"/>
    <s v="University of the Witwatersrand"/>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d v="2017-03-01T00:00:00"/>
    <m/>
    <s v="Prof. Laetitia Rispel  "/>
    <m/>
    <m/>
    <n v="1"/>
    <s v="Home"/>
    <m/>
    <m/>
    <s v="Yes"/>
    <m/>
    <m/>
    <s v="Academic"/>
    <s v="Lecturer"/>
    <s v="Lecturer"/>
    <m/>
    <m/>
    <s v="UNIVERSITY OF THE WITWATERSRAND"/>
    <s v="0000-0002-0499-0094"/>
    <m/>
    <d v="2017-02-27T00:00:00"/>
    <d v="2017-11-06T00:00:00"/>
    <s v="Yes"/>
    <m/>
    <m/>
    <d v="2017-07-28T00:00:00"/>
    <s v="A comparative study of decentralized training platforms in undergraduate medical education at four South African Universities"/>
    <d v="2019-07-29T00:00:00"/>
    <s v="Yes"/>
    <d v="2021-08-02T00:00:00"/>
    <s v="No"/>
    <m/>
    <m/>
    <m/>
    <d v="2025-07-14T00:00:00"/>
    <x v="0"/>
    <n v="101"/>
    <n v="93"/>
    <s v="A comparative study of decentralised training platforms in undergraduate medical education at four South African universities"/>
    <n v="2"/>
    <n v="3"/>
    <m/>
    <m/>
    <m/>
    <m/>
    <m/>
    <s v="No"/>
    <s v="No"/>
    <m/>
    <m/>
    <m/>
    <m/>
    <s v="No"/>
    <m/>
    <m/>
    <n v="1"/>
    <m/>
    <m/>
    <s v="WT-DELTAS"/>
  </r>
  <r>
    <n v="149"/>
    <s v="C7/002"/>
    <s v="Alexander"/>
    <s v="-"/>
    <s v="Kagaha"/>
    <x v="0"/>
    <x v="6"/>
    <s v="Uganda"/>
    <s v="Makerere University"/>
    <s v="Sociology"/>
    <s v="Sociology and Social Anthropology"/>
    <s v="University of the Witwatersrand"/>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d v="2017-03-01T00:00:00"/>
    <m/>
    <s v="Prof. Eleanor Manderson"/>
    <m/>
    <m/>
    <n v="1"/>
    <s v="Host"/>
    <m/>
    <m/>
    <s v="No"/>
    <m/>
    <m/>
    <s v="Academic"/>
    <s v="Assistant Lecturer "/>
    <s v="Assistant Lecturer"/>
    <m/>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s v="Nigeria"/>
    <s v="Obafemi Awolowo University"/>
    <s v="Nursing"/>
    <s v="Department of Nursing Science"/>
    <s v="Obafemi Awolowo University"/>
    <s v="Yes"/>
    <s v="BMSP15/16/H/0919"/>
    <s v="Married"/>
    <s v="Married"/>
    <s v="Married"/>
    <s v="akomolafe@cartafrica.org"/>
    <s v="abiolakomolafe2016@gmail.com"/>
    <s v="XESC"/>
    <s v="MSc. (Nursing), OAU"/>
    <d v="1973-06-08T00:00:00"/>
    <s v="Digital Enabled Intervention for Improved Data Capture among Nurses in Perinatal Care in Selected Health Care Facilities in Osun State"/>
    <s v="Field"/>
    <s v="No"/>
    <m/>
    <m/>
    <d v="2016-03-29T00:00:00"/>
    <d v="2017-03-01T00:00:00"/>
    <m/>
    <s v="Prof. Irinoye Oladunni Omolola "/>
    <m/>
    <m/>
    <n v="1"/>
    <s v="Home"/>
    <m/>
    <m/>
    <s v="Yes"/>
    <m/>
    <m/>
    <s v="Researcher"/>
    <s v="Instructor"/>
    <s v="Lecturer"/>
    <m/>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s v="Malawi"/>
    <s v="University of Malawi"/>
    <s v="Medical Anthropology"/>
    <s v="Public and Population Health"/>
    <s v="University of the Witwatersrand"/>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d v="2017-03-01T00:00:00"/>
    <m/>
    <s v="Prof. Eleanor Manderson"/>
    <s v="Prof. Munthali, Alister"/>
    <s v="Dr. Chipeta, Effie"/>
    <n v="3"/>
    <s v="Host"/>
    <m/>
    <m/>
    <s v="No"/>
    <m/>
    <m/>
    <s v="Researcher"/>
    <s v="Research Scientist"/>
    <s v="Research Fellow"/>
    <m/>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s v="Rwanda"/>
    <s v="University of Rwanda"/>
    <s v="Environmental Sciences"/>
    <s v="Environmental Studies"/>
    <s v="Makerere University"/>
    <s v="No"/>
    <m/>
    <s v="Married"/>
    <s v="Married"/>
    <m/>
    <s v="cbanamwana@cartafrica.org"/>
    <s v="banacele@yahoo.fr"/>
    <s v="+250785160088"/>
    <s v="Biodiversity Concervation Sciences"/>
    <d v="1982-12-11T00:00:00"/>
    <s v="The use of Ecological Sanitation (EcoSan) latrines towards sustainable economics in Rwanda "/>
    <s v="Field"/>
    <m/>
    <m/>
    <m/>
    <d v="2017-06-30T00:00:00"/>
    <d v="2017-03-01T00:00:00"/>
    <m/>
    <s v="Dr. David Musoke, PhD "/>
    <s v=" Assoc. Prof. Nazarius Mbona Tumwesigye"/>
    <s v="Assoc.Prof.Theoneste Ntakirutimana"/>
    <n v="3"/>
    <s v="Host"/>
    <m/>
    <m/>
    <s v="Yes"/>
    <m/>
    <m/>
    <s v="Academic"/>
    <s v="Assistant Lecturer"/>
    <s v="Senior Lecturer"/>
    <s v="No"/>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s v="Kenya"/>
    <s v="University of Nairobi"/>
    <s v="Clinical Psychology"/>
    <s v="Department of Psychiatry"/>
    <s v="University of Nairobi"/>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d v="2017-03-01T00:00:00"/>
    <m/>
    <s v="Dr. Muthoni Mathai"/>
    <s v="Dr William Byansi"/>
    <s v="Dr Thomas Crea"/>
    <n v="3"/>
    <s v="Home"/>
    <m/>
    <m/>
    <s v="Yes"/>
    <m/>
    <m/>
    <s v="Other"/>
    <s v="Clinical Psychologist"/>
    <s v="Clinical Psychologist &amp; ADAP Program Coordinator"/>
    <m/>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s v="Nigeria"/>
    <s v="University of Ibadan"/>
    <s v="Public Health"/>
    <s v="Community Medicine"/>
    <s v="University of Ibadan"/>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d v="2017-03-01T00:00:00"/>
    <m/>
    <s v="Prof. Eme Owoaje Theodara"/>
    <s v="Dr Adebusoye Adekunle Lawrence"/>
    <m/>
    <n v="2"/>
    <s v="Home"/>
    <m/>
    <m/>
    <s v="Yes"/>
    <m/>
    <m/>
    <s v="Academic"/>
    <m/>
    <s v="Senior Lecturer"/>
    <s v="Yes"/>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s v="Malawi"/>
    <s v="University of Malawi"/>
    <s v="Public Health"/>
    <s v="Public Health"/>
    <s v="University of the Witwatersrand"/>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d v="2017-03-01T00:00:00"/>
    <m/>
    <s v="Associate Professor Yandisa Sikweyiya"/>
    <s v="Associate Professor Mphatso Kamndaya"/>
    <m/>
    <n v="2"/>
    <s v="Home"/>
    <m/>
    <m/>
    <s v="Yes"/>
    <m/>
    <m/>
    <s v="Researcher"/>
    <s v="Research Coordinator"/>
    <s v="Research coordinator"/>
    <m/>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s v="Malawi"/>
    <s v="University of Malawi"/>
    <s v="Exercise Science"/>
    <s v="Physiotherapy"/>
    <s v="University of the Malawi"/>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d v="2017-03-01T00:00:00"/>
    <m/>
    <s v="Professor Lampiao Fanuel"/>
    <s v="Professor Demitri Constantino"/>
    <m/>
    <n v="2"/>
    <s v="Home"/>
    <m/>
    <m/>
    <s v="No"/>
    <m/>
    <m/>
    <s v="Academic"/>
    <s v="Lecturer"/>
    <s v="Associate Professor"/>
    <s v="Yes"/>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s v="Kenya"/>
    <s v="University of Nairobi"/>
    <s v="Internal Medicine"/>
    <s v="Clinical Medicine and Therapeutics"/>
    <s v="University of Nairobi"/>
    <s v="Yes"/>
    <m/>
    <s v="Married"/>
    <s v="Married"/>
    <m/>
    <s v="ekamau@cartafrica.org"/>
    <s v="dr.ednakamau@gmail.com"/>
    <s v="+254 722-649187"/>
    <m/>
    <d v="1980-02-23T00:00:00"/>
    <s v="Detection of esophageal squamous cell dysplasia and early squamous cell carcinoma in high risk populations"/>
    <m/>
    <m/>
    <m/>
    <n v="22.5"/>
    <d v="2017-08-31T00:00:00"/>
    <d v="2017-03-01T00:00:00"/>
    <d v="2021-01-18T00:00:00"/>
    <s v="Professor Lucy Muchiri"/>
    <m/>
    <m/>
    <n v="1"/>
    <s v="Home"/>
    <m/>
    <m/>
    <s v="Yes"/>
    <m/>
    <m/>
    <s v="Academic"/>
    <m/>
    <m/>
    <m/>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s v="Kenya"/>
    <s v="Moi University"/>
    <s v="Management Science"/>
    <s v="Management Science, School of Business and Economics"/>
    <s v="Moi University"/>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d v="2017-03-01T00:00:00"/>
    <m/>
    <s v="Prof. Michael Korir"/>
    <s v="Dr. Juddy Wachira"/>
    <m/>
    <n v="2"/>
    <s v="Home"/>
    <m/>
    <m/>
    <s v="No"/>
    <m/>
    <m/>
    <s v="Academic"/>
    <s v="Graduate Assistant"/>
    <s v="Lecturer"/>
    <s v="Yes"/>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s v="Nigeria"/>
    <s v="University of Ibadan"/>
    <s v="Dentistry"/>
    <s v="Department of Periodontology and Community Dentistry"/>
    <s v="University of Ibadan"/>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d v="2017-03-01T00:00:00"/>
    <m/>
    <s v="Professor Oke Aderemi Gbemisola"/>
    <m/>
    <m/>
    <n v="1"/>
    <s v="Home"/>
    <m/>
    <m/>
    <s v="Yes"/>
    <m/>
    <m/>
    <s v="Academic"/>
    <s v="Coordinator Community oral health programme"/>
    <s v="Professor"/>
    <s v="Yes"/>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s v="Nigeria"/>
    <s v="Obafemi Awolowo University"/>
    <s v="Demography and Social Statistics"/>
    <s v="Demography and Social Statistics"/>
    <s v="Obafemi Awolowo University"/>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d v="2017-03-01T00:00:00"/>
    <m/>
    <s v="Prof. Bamiwuye Olusina"/>
    <s v="Dr. Adedokun Sulaimon "/>
    <m/>
    <n v="2"/>
    <s v="Home"/>
    <m/>
    <m/>
    <s v="Yes"/>
    <m/>
    <m/>
    <s v="Academic"/>
    <s v="Assistant lecturer"/>
    <s v="Senior Lecturer"/>
    <s v="Yes"/>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s v="Kenya"/>
    <s v="APHRC"/>
    <s v="Social Sciences"/>
    <s v="Research Capacity Strengthening Division"/>
    <s v="University of the Witwatersrand"/>
    <s v="No"/>
    <m/>
    <s v="Married"/>
    <s v="Married"/>
    <m/>
    <s v="jmusasiah@cartafrica.org"/>
    <s v="musasiahjustus@yahoo.com; justus.musasiah.ke@gmail.com"/>
    <s v="+254720970716"/>
    <m/>
    <d v="1981-03-23T00:00:00"/>
    <s v="Assessing the importance of private providers in Maternal Health Services in Nairobi Slums"/>
    <m/>
    <m/>
    <m/>
    <m/>
    <d v="2017-04-30T00:00:00"/>
    <d v="2017-03-01T00:00:00"/>
    <d v="2020-04-09T00:00:00"/>
    <s v="Dr. Caryn Abrahams"/>
    <s v="Prof. Alex Van Den Heever"/>
    <m/>
    <n v="2"/>
    <s v="Host"/>
    <m/>
    <m/>
    <s v="Yes"/>
    <m/>
    <m/>
    <s v="Administrative"/>
    <m/>
    <m/>
    <m/>
    <m/>
    <s v=""/>
    <s v="0000-0001-8586-186X"/>
    <m/>
    <d v="2017-02-27T00:00:00"/>
    <d v="2017-11-06T00:00:00"/>
    <s v="Yes"/>
    <m/>
    <m/>
    <m/>
    <m/>
    <s v="Not attended"/>
    <s v="No"/>
    <s v="Not attended"/>
    <s v="No"/>
    <m/>
    <m/>
    <m/>
    <m/>
    <x v="2"/>
    <s v="Terminated"/>
    <m/>
    <m/>
    <m/>
    <m/>
    <m/>
    <m/>
    <m/>
    <m/>
    <m/>
    <s v="No"/>
    <m/>
    <m/>
    <m/>
    <m/>
    <m/>
    <m/>
    <m/>
    <m/>
    <m/>
    <m/>
    <m/>
    <s v="SIDA"/>
  </r>
  <r>
    <n v="162"/>
    <s v="C7/015"/>
    <s v="Judith"/>
    <s v="Reegan Mulubwa"/>
    <s v="Mwansa-Kambafwile"/>
    <x v="1"/>
    <x v="6"/>
    <s v="South Africa"/>
    <s v="University of the Witwatersrand"/>
    <s v="Epidemiology and Biostatistics"/>
    <s v="Public Health"/>
    <s v="University of the Witwatersrand"/>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d v="2017-03-01T00:00:00"/>
    <m/>
    <s v="Prof. Colin Menezes  "/>
    <m/>
    <m/>
    <n v="1"/>
    <s v="Home"/>
    <m/>
    <m/>
    <s v="No"/>
    <m/>
    <m/>
    <s v="Researcher"/>
    <s v="Program Manager"/>
    <s v="Senior Epidemiologist"/>
    <s v="Yes"/>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s v="Kenya"/>
    <s v="University of Nairobi"/>
    <s v="EPIDEMIOLOGY/ BIOSTATISTICS"/>
    <s v="SCHOOL OF PUBLIC HEALTH"/>
    <s v="University of the Witwatersrand"/>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d v="2017-03-01T00:00:00"/>
    <m/>
    <s v="Prof. Mutuku A. Mwanthi"/>
    <m/>
    <m/>
    <n v="1"/>
    <s v="Home"/>
    <m/>
    <m/>
    <s v="Yes"/>
    <m/>
    <m/>
    <s v="Researcher"/>
    <s v="Research Associate"/>
    <s v="Lecturer"/>
    <m/>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s v="Tanzania"/>
    <s v="Ifakara Health Institute"/>
    <s v="Public Health"/>
    <s v="Public Health"/>
    <s v="University of the Witwatersrand"/>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d v="2017-03-01T00:00:00"/>
    <m/>
    <s v="Dr. Fredros Okumu"/>
    <m/>
    <m/>
    <n v="1"/>
    <s v="Host"/>
    <m/>
    <m/>
    <s v="No"/>
    <m/>
    <m/>
    <s v="Researcher"/>
    <m/>
    <s v="Senior Research Scientist"/>
    <m/>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s v="Malawi"/>
    <s v="University of Malawi"/>
    <s v="Medicine"/>
    <s v="Family Medicine"/>
    <s v="University of the Witwatersrand"/>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d v="2017-03-01T00:00:00"/>
    <m/>
    <s v="Prof. Adamson Muula"/>
    <s v="Jude Igumbor"/>
    <m/>
    <n v="2"/>
    <s v="Host"/>
    <m/>
    <m/>
    <s v="Yes"/>
    <m/>
    <m/>
    <s v="Academic"/>
    <s v="Clinical Lecturer"/>
    <s v="Clinical Lecturer &amp; Senior advisor"/>
    <s v="Yes"/>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s v="Rwanda"/>
    <s v="University of Rwanda"/>
    <s v="Nursing"/>
    <s v="Nursing"/>
    <s v="University of the Witwatersrand"/>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d v="2017-03-01T00:00:00"/>
    <m/>
    <s v="Dr. Nokuthula Mafutha"/>
    <s v="Professor Daleen Casteleijn"/>
    <m/>
    <n v="2"/>
    <s v="Host"/>
    <m/>
    <m/>
    <s v="Yes"/>
    <m/>
    <m/>
    <s v="Academic"/>
    <m/>
    <s v="Post-Doctoral Associate"/>
    <s v="Yes"/>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s v="Rwanda"/>
    <s v="University of Rwanda"/>
    <s v="Public Health"/>
    <s v="Public Health"/>
    <s v="University of the Witwatersrand"/>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d v="2017-03-01T00:00:00"/>
    <m/>
    <s v="Dr. Daphney Nozizwe Conco "/>
    <m/>
    <m/>
    <n v="1"/>
    <s v="Host"/>
    <m/>
    <m/>
    <s v="No"/>
    <m/>
    <m/>
    <s v="Academic"/>
    <s v="Assistant Lecturer"/>
    <s v="Senior lecturer"/>
    <s v="Yes"/>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s v="Nigeria"/>
    <s v="Obafemi Awolowo University"/>
    <s v="DEMOGRAPHY AND SOCIAL STATISTICS"/>
    <s v="DEPARTMENT OF DEMOGRAPHY AND SOCIAL STATISTICS"/>
    <s v="Obafemi Awolowo University"/>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d v="2017-03-01T00:00:00"/>
    <m/>
    <s v="Dr. Sola Asa"/>
    <m/>
    <m/>
    <n v="1"/>
    <s v="Home"/>
    <m/>
    <m/>
    <s v="Yes"/>
    <m/>
    <m/>
    <s v="Academic"/>
    <m/>
    <s v="Lecturer I"/>
    <m/>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s v="Nigeria"/>
    <s v="University of Ibadan"/>
    <s v="Community Medicine"/>
    <s v="Medicine"/>
    <s v="University of Ibadan"/>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d v="2017-03-01T00:00:00"/>
    <m/>
    <s v="Prof. Charles O. Bekibele"/>
    <m/>
    <m/>
    <n v="1"/>
    <s v="Home"/>
    <m/>
    <m/>
    <s v="No"/>
    <m/>
    <m/>
    <s v="Academic"/>
    <m/>
    <m/>
    <m/>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s v="Nigeria"/>
    <s v="Obafemi Awolowo University"/>
    <s v="SOCIOLOGY"/>
    <s v="SOCIOLOGY AND ANTHROPOLOGY"/>
    <s v="Obafemi Awolowo University"/>
    <s v="Yes"/>
    <m/>
    <s v="Married"/>
    <s v="Married"/>
    <m/>
    <s v="ookunola@cartafrica.org"/>
    <s v="spancho2001@yahoo.com"/>
    <s v="+2347039086791"/>
    <m/>
    <d v="1977-09-19T00:00:00"/>
    <s v="Socio-Cultural Determinants of Healthcare Utilisation among Caregivers for Under-Five Children in South Western Nigeria"/>
    <s v="Field"/>
    <m/>
    <m/>
    <m/>
    <d v="2017-04-12T00:00:00"/>
    <d v="2017-03-01T00:00:00"/>
    <m/>
    <s v="Prof. M.A.O Aluko"/>
    <m/>
    <m/>
    <n v="1"/>
    <s v="Home"/>
    <m/>
    <m/>
    <s v="Yes"/>
    <m/>
    <m/>
    <s v="Researcher"/>
    <m/>
    <s v="Research Fellow"/>
    <m/>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s v="Nigeria"/>
    <s v="University of Ibadan"/>
    <s v="Ophthalmologist"/>
    <s v="Department of Ophthalmology"/>
    <s v="University of Ibadan"/>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d v="2017-03-01T00:00:00"/>
    <m/>
    <s v="Prof. Olufunmilayo Fawole"/>
    <s v="Prof. Ashaye"/>
    <m/>
    <n v="2"/>
    <s v="Home"/>
    <m/>
    <m/>
    <s v="Yes"/>
    <m/>
    <m/>
    <s v="Academic"/>
    <s v="Lecturer"/>
    <s v="Professor"/>
    <m/>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s v="Uganda"/>
    <s v="Makerere University"/>
    <s v="Epidemiology"/>
    <s v="Epidemiology and Biostatistics"/>
    <s v="University of Nairobi"/>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d v="2017-03-01T00:00:00"/>
    <m/>
    <s v="Prof. Fredrick Edward Makumbi"/>
    <m/>
    <m/>
    <n v="1"/>
    <s v="Home"/>
    <m/>
    <m/>
    <s v="Yes"/>
    <m/>
    <m/>
    <s v="Academic"/>
    <s v="Assistant Lecturer"/>
    <s v="Lecturer"/>
    <m/>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s v="South Africa"/>
    <s v="University of the Witwatersrand"/>
    <s v="PHYSIOTHERAPY"/>
    <s v="PHYSIOTHERAPY"/>
    <s v="University of the Witwatersrand"/>
    <s v="Yes"/>
    <s v="9311506K"/>
    <s v="Married"/>
    <s v="Married"/>
    <s v="Married"/>
    <s v="spilusa@cartafrica.org"/>
    <s v="sonti.pilusa@wits.ac.za"/>
    <s v="082 053 6190"/>
    <m/>
    <d v="1975-07-01T00:00:00"/>
    <s v="Prevalence of Secondary and Co-Morbidities in People with Physical Disabilities  "/>
    <s v="Field"/>
    <m/>
    <m/>
    <m/>
    <d v="2017-02-03T00:00:00"/>
    <d v="2017-03-01T00:00:00"/>
    <m/>
    <s v="Hellen Myezwa"/>
    <s v="Prof. Joanne Potterton "/>
    <s v="Prof. Joanne Potterton "/>
    <n v="3"/>
    <s v="Home"/>
    <m/>
    <m/>
    <s v="No"/>
    <m/>
    <m/>
    <s v="Academic"/>
    <s v="Lecturer"/>
    <s v="Senior Lecturer"/>
    <s v="Yes"/>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s v="Rwanda"/>
    <s v="University of Rwanda"/>
    <s v="Immunology and Clinical microbiology"/>
    <s v="Microbiology"/>
    <s v="Makerere University"/>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d v="2017-03-01T00:00:00"/>
    <d v="2017-12-31T00:00:00"/>
    <m/>
    <m/>
    <m/>
    <n v="0"/>
    <m/>
    <m/>
    <m/>
    <m/>
    <m/>
    <m/>
    <m/>
    <m/>
    <m/>
    <m/>
    <m/>
    <s v="UNIVERSITY OF RWANDA"/>
    <m/>
    <m/>
    <d v="2017-02-27T00:00:00"/>
    <d v="2017-11-06T00:00:00"/>
    <s v="Yes"/>
    <m/>
    <m/>
    <m/>
    <m/>
    <m/>
    <m/>
    <m/>
    <m/>
    <m/>
    <m/>
    <m/>
    <m/>
    <x v="2"/>
    <s v="Terminated"/>
    <m/>
    <m/>
    <m/>
    <m/>
    <m/>
    <m/>
    <m/>
    <m/>
    <m/>
    <s v="No"/>
    <m/>
    <m/>
    <m/>
    <m/>
    <m/>
    <m/>
    <m/>
    <m/>
    <m/>
    <m/>
    <m/>
    <s v="WT-DELTAS"/>
  </r>
  <r>
    <n v="175"/>
    <s v="C8/001"/>
    <s v=" Lindiwe"/>
    <m/>
    <s v="Farlane"/>
    <x v="1"/>
    <x v="7"/>
    <s v="South Africa"/>
    <s v="University of the Witwatersrand"/>
    <s v="Public Health"/>
    <s v="Monitoring &amp; Evaluation"/>
    <s v="University of the Witwatersrand"/>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d v="2018-03-01T00:00:00"/>
    <m/>
    <s v="Lee Fairlie"/>
    <s v="Saiqa Mullick"/>
    <s v="Nancy Yinger"/>
    <n v="3"/>
    <s v="Home"/>
    <s v="Home"/>
    <m/>
    <s v="Yes"/>
    <s v="No"/>
    <s v="No"/>
    <s v="Other"/>
    <s v="TECHNICAL HEAD: MONITORING &amp; EVALUATION"/>
    <s v="Consultant - Social &amp; Behavior Change"/>
    <m/>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d v="2025-04-29T00:00:00"/>
    <x v="0"/>
    <n v="86"/>
    <n v="78"/>
    <s v="Implementation evaluation of the Paediatric and Adolescent Scale-up Plan for 90-90-90 HIV outcomes in the inner City of Johannesburg, South Africa"/>
    <n v="2"/>
    <n v="0"/>
    <n v="0"/>
    <m/>
    <m/>
    <m/>
    <m/>
    <s v="No"/>
    <m/>
    <m/>
    <m/>
    <m/>
    <m/>
    <m/>
    <m/>
    <m/>
    <n v="2"/>
    <m/>
    <m/>
    <s v="SIDA"/>
  </r>
  <r>
    <n v="176"/>
    <s v="C8/002"/>
    <s v="Adeleye"/>
    <s v="Abiodun"/>
    <s v="Adeomi"/>
    <x v="0"/>
    <x v="7"/>
    <s v="Nigeria"/>
    <s v="Obafemi Awolowo University"/>
    <s v="Public Health"/>
    <s v="Community Health"/>
    <s v="University of the Witwatersrand"/>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d v="2018-03-01T00:00:00"/>
    <m/>
    <s v="Dr Kerstin Klipstein-Grobusch "/>
    <m/>
    <m/>
    <n v="1"/>
    <s v="Host"/>
    <m/>
    <m/>
    <s v="Yes"/>
    <m/>
    <m/>
    <s v="Academic"/>
    <m/>
    <s v="Senior Lecturer"/>
    <m/>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s v="Rwanda"/>
    <s v="University of Rwanda"/>
    <s v="Applied Human Nutrition"/>
    <s v="Food Science, Nutrition and Technology"/>
    <s v="University of Rwanda"/>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d v="2018-03-01T00:00:00"/>
    <m/>
    <s v="Dr. John Wangoh"/>
    <m/>
    <m/>
    <n v="1"/>
    <s v="Host"/>
    <m/>
    <m/>
    <s v="No"/>
    <m/>
    <m/>
    <s v="Academic"/>
    <s v="Academic Staff"/>
    <s v="Assistant Lecturer"/>
    <s v="No"/>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s v="Rwanda"/>
    <s v="University of Rwanda"/>
    <s v="Dentistry"/>
    <s v="Oral  maxillofacial surgery and pathology"/>
    <s v="University of the Witwatersrand"/>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d v="2018-03-01T00:00:00"/>
    <m/>
    <s v="Prof. V Yengopal "/>
    <s v="Dr Yolanda Malele-Kolisa; Yolanda.Kolisa@wits.ac.za; University of the Witwatersrand"/>
    <m/>
    <n v="2"/>
    <s v="Host"/>
    <m/>
    <m/>
    <s v="Yes"/>
    <m/>
    <m/>
    <s v="Academic"/>
    <s v="Assistant Lecturer "/>
    <s v="Associate Professor"/>
    <s v="Yes"/>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s v="Nigeria"/>
    <s v="Obafemi Awolowo University"/>
    <s v="Demography and Social Statistics"/>
    <s v="Demography and Social Statistics"/>
    <s v="Obafemi Awolowo University"/>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d v="2018-03-01T00:00:00"/>
    <m/>
    <s v="Prof. Akanni Ibukun Akinyemi"/>
    <s v="Dr. Bola Lukman Solanke"/>
    <m/>
    <n v="2"/>
    <s v="Home"/>
    <s v="Home"/>
    <m/>
    <s v="Yes"/>
    <s v="No"/>
    <m/>
    <s v="Academic"/>
    <s v="Assistant Lecturer"/>
    <s v="Senior Lecturer"/>
    <s v="Yes"/>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s v="Uganda"/>
    <s v="Makerere University"/>
    <s v="Public Health"/>
    <s v="Health Policy, Planning and Management"/>
    <s v="Makerere University"/>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d v="2018-03-01T00:00:00"/>
    <d v="2020-02-06T00:00:00"/>
    <m/>
    <m/>
    <m/>
    <n v="0"/>
    <m/>
    <m/>
    <m/>
    <m/>
    <m/>
    <m/>
    <s v="Researcher"/>
    <m/>
    <m/>
    <m/>
    <m/>
    <s v="MAKERERE UNIVERSITY"/>
    <m/>
    <m/>
    <d v="2018-03-05T00:00:00"/>
    <m/>
    <s v="No"/>
    <m/>
    <m/>
    <m/>
    <m/>
    <m/>
    <m/>
    <m/>
    <m/>
    <m/>
    <m/>
    <m/>
    <m/>
    <x v="2"/>
    <s v="Terminated"/>
    <m/>
    <m/>
    <n v="3"/>
    <m/>
    <m/>
    <m/>
    <m/>
    <m/>
    <m/>
    <s v="No"/>
    <m/>
    <m/>
    <m/>
    <m/>
    <m/>
    <m/>
    <m/>
    <m/>
    <n v="2"/>
    <m/>
    <m/>
    <s v="SIDA"/>
  </r>
  <r>
    <n v="181"/>
    <s v="C8/007"/>
    <s v="Samuel"/>
    <s v="Waweru"/>
    <s v="Mwaniki"/>
    <x v="0"/>
    <x v="7"/>
    <s v="Kenya"/>
    <s v="University of Nairobi"/>
    <s v="Pharmacy"/>
    <m/>
    <s v="University of the Witwatersrand"/>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d v="2018-03-01T00:00:00"/>
    <m/>
    <s v="Dr. Thesla Palanee "/>
    <s v="Dr. Peter Mugo"/>
    <m/>
    <n v="2"/>
    <s v="Host"/>
    <m/>
    <m/>
    <s v="No"/>
    <m/>
    <m/>
    <s v="Administrative"/>
    <s v="PHARMACIST"/>
    <s v="PHARMACIST"/>
    <m/>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s v="Kenya"/>
    <s v="University of Nairobi"/>
    <s v="Veterinary Microbiology"/>
    <s v="Veterinary Pathology, Microbiology and Parasitology"/>
    <s v="University of Nairobi"/>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d v="2018-03-01T00:00:00"/>
    <m/>
    <s v="Prof. George Gitao"/>
    <s v="Prof. Paul Plummer"/>
    <s v="Prof. Charles Mulei"/>
    <n v="3"/>
    <s v="Home"/>
    <s v="Other"/>
    <s v="Home"/>
    <s v="Yes"/>
    <s v="No"/>
    <s v="No"/>
    <s v="Academic"/>
    <s v="Tutorial Fellow"/>
    <s v="Lecturer"/>
    <s v="Yes"/>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s v="South Africa"/>
    <s v="University of the Witwatersrand"/>
    <s v="Clinical Medicine"/>
    <m/>
    <s v="University of the Witwatersrand"/>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d v="2018-03-01T00:00:00"/>
    <m/>
    <s v="Samanta T Lalla-Edward"/>
    <s v="John de Wit"/>
    <m/>
    <n v="2"/>
    <s v="Home"/>
    <s v="Other"/>
    <m/>
    <s v="Yes"/>
    <s v="No"/>
    <m/>
    <s v="Other"/>
    <s v="Technical Specialist"/>
    <s v="Researcher"/>
    <m/>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s v="Nigeria"/>
    <s v="University of Ibadan"/>
    <s v="Nursing"/>
    <s v="Nursing"/>
    <s v="University of Ibadan"/>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d v="2018-03-01T00:00:00"/>
    <m/>
    <s v="Dr. O. Abimbola Oluwatosin"/>
    <m/>
    <m/>
    <n v="1"/>
    <m/>
    <m/>
    <m/>
    <s v="Yes"/>
    <m/>
    <m/>
    <s v="Academic"/>
    <s v="Lecturer II"/>
    <s v="Lecturer II"/>
    <m/>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s v="Uganda"/>
    <s v="Makerere University"/>
    <s v="One Health"/>
    <s v="Biosecurity, Ecosystems and Veterinary Public Health"/>
    <s v="University of Nairobi"/>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d v="2018-03-01T00:00:00"/>
    <m/>
    <s v="Dr. Kato Charles Drago"/>
    <s v="Dr. Kristina Roesel"/>
    <m/>
    <n v="2"/>
    <s v="Home"/>
    <s v="Other"/>
    <m/>
    <s v="No"/>
    <s v="No"/>
    <m/>
    <s v="Academic"/>
    <s v="Assistant Lecturer"/>
    <s v="Assistant Lecturer"/>
    <m/>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s v="Rwanda"/>
    <s v="University of Rwanda"/>
    <s v="Chemistry"/>
    <s v="Biomedical Laboratory Sciences"/>
    <s v="University of Nairobi"/>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d v="2018-03-01T00:00:00"/>
    <m/>
    <s v="Dr David Tumusiime"/>
    <m/>
    <m/>
    <n v="1"/>
    <m/>
    <m/>
    <m/>
    <s v="Yes"/>
    <m/>
    <m/>
    <s v="Academic"/>
    <s v="Assistant Lecturer"/>
    <s v="Division Manager"/>
    <s v="Yes"/>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s v="Kenya"/>
    <s v="University of Nairobi"/>
    <s v="Veterinary Medicine"/>
    <s v="Clinical Studies"/>
    <s v="University of Nairobi"/>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d v="2018-03-01T00:00:00"/>
    <m/>
    <s v="Prof. Daniel Waweru Gakuya "/>
    <s v="Dr. Gabriel Oluga Aboge"/>
    <s v="Prof. Ndichu Maingi"/>
    <n v="3"/>
    <s v="Home"/>
    <s v="Home"/>
    <s v="Home"/>
    <s v="Yes"/>
    <m/>
    <m/>
    <s v="Academic"/>
    <s v="Tutorial Fellow"/>
    <s v="Lecturer"/>
    <s v="Yes"/>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s v="Malawi"/>
    <s v="University of Malawi"/>
    <s v="Mathematical Sciences"/>
    <s v="Mathematics and Statistics"/>
    <s v="University of the Malawi"/>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d v="2018-03-01T00:00:00"/>
    <m/>
    <s v="Dr.Mphatso Kamndaya"/>
    <s v="Dr Lumbwe Chola"/>
    <m/>
    <n v="2"/>
    <s v="Home"/>
    <s v="Other"/>
    <m/>
    <s v="Yes"/>
    <m/>
    <m/>
    <s v="Academic"/>
    <m/>
    <m/>
    <m/>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s v="Nigeria"/>
    <s v="Obafemi Awolowo University"/>
    <s v="Public Health"/>
    <s v="Centre for Health Policy"/>
    <s v="University of the Witwatersrand"/>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d v="2018-03-01T00:00:00"/>
    <m/>
    <s v="Dr. Duane Blaauw "/>
    <s v="Dr. Salome Maswime "/>
    <m/>
    <n v="2"/>
    <s v="Host"/>
    <s v="Host"/>
    <m/>
    <s v="No"/>
    <s v="No"/>
    <m/>
    <s v="Academic"/>
    <s v="Senior Lecturer"/>
    <s v="Associate professor"/>
    <s v="Yes"/>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s v="Nigeria"/>
    <s v="University of Ibadan"/>
    <s v="Public Health"/>
    <s v="Health Policy &amp; Management"/>
    <s v="University of the Witwatersrand"/>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d v="2018-03-01T00:00:00"/>
    <m/>
    <s v="PD. Dr. med. Wilm Quentin"/>
    <m/>
    <m/>
    <n v="1"/>
    <m/>
    <m/>
    <m/>
    <s v="No"/>
    <m/>
    <m/>
    <s v="Academic"/>
    <s v="Lecturer II"/>
    <s v="Lecturer I"/>
    <s v="Yes"/>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s v="South Africa"/>
    <s v="University of the Witwatersrand"/>
    <s v="Occupational Therapy"/>
    <s v="Public Health"/>
    <s v="University of the Witwatersrand"/>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d v="2018-03-01T00:00:00"/>
    <m/>
    <s v="Prof. Hellen Myezwa"/>
    <s v="Dr Fasloen Adams"/>
    <m/>
    <n v="2"/>
    <s v="Home"/>
    <s v="Home"/>
    <m/>
    <s v="No"/>
    <s v="No"/>
    <m/>
    <s v="Academic"/>
    <s v="Lecturer"/>
    <s v="Lecturer"/>
    <m/>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s v="Kenya"/>
    <s v="University of Nairobi"/>
    <s v="Medical Microbiology"/>
    <s v="Medical Microbiology"/>
    <s v="University of Nairobi"/>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d v="2018-03-01T00:00:00"/>
    <m/>
    <s v="Dr. Marianne Mureithi"/>
    <s v="Dr. John Ndemi Kiiru"/>
    <s v="Prof. Gunturu Revathi"/>
    <n v="3"/>
    <s v="Home"/>
    <s v="Home"/>
    <m/>
    <s v="Yes"/>
    <s v="No"/>
    <m/>
    <s v="Academic"/>
    <s v="Tutorial Fellow"/>
    <s v="Tutorial Fellow"/>
    <m/>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s v="Nigeria"/>
    <s v="Obafemi Awolowo University"/>
    <s v="Nursing"/>
    <s v="Department of Nursing Sciences"/>
    <s v="University of the Witwatersrand"/>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d v="2018-03-01T00:00:00"/>
    <m/>
    <s v="Dr Nokuthula Mafutha"/>
    <m/>
    <m/>
    <n v="1"/>
    <s v="Host"/>
    <m/>
    <m/>
    <s v="Yes"/>
    <m/>
    <m/>
    <s v="Academic"/>
    <m/>
    <s v="Senior Lecturer"/>
    <s v="Yes"/>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s v="Rwanda"/>
    <s v="University of Rwanda"/>
    <s v="Onco-Plastic surgery"/>
    <s v="Surgery"/>
    <s v="University of Rwanda"/>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d v="2018-03-01T00:00:00"/>
    <m/>
    <s v="Prof RULISA Steven"/>
    <m/>
    <m/>
    <n v="1"/>
    <s v="Home"/>
    <m/>
    <m/>
    <s v="Yes"/>
    <m/>
    <m/>
    <s v="Academic"/>
    <s v="Senior Lecturer of Surgery and Head of department"/>
    <s v="Associate Professor"/>
    <s v="Yes"/>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s v="Nigeria"/>
    <s v="University of Ibadan"/>
    <s v="Neuroscience"/>
    <s v="School of Anatomical Sciences"/>
    <s v="University of the Witwatersrand"/>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d v="2018-03-01T00:00:00"/>
    <m/>
    <s v="Dr Felix Mbajiorgu"/>
    <s v="Prof. Amadi Ihunwo"/>
    <s v="Prof. Adefolarin Malomo"/>
    <n v="3"/>
    <s v="Host"/>
    <s v="Host"/>
    <m/>
    <s v="Yes"/>
    <s v="No"/>
    <s v="No"/>
    <s v="Academic"/>
    <s v="Lecturer"/>
    <s v="Senior Lecturer"/>
    <m/>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s v="Malawi"/>
    <s v="University of Malawi"/>
    <s v="Internal Medicine"/>
    <s v="Oncology/Medicine"/>
    <s v="University of the Malawi"/>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d v="2018-03-01T00:00:00"/>
    <d v="2021-07-21T00:00:00"/>
    <s v="Prof Adamson Muula"/>
    <m/>
    <m/>
    <n v="1"/>
    <s v="Home"/>
    <m/>
    <m/>
    <s v="Yes"/>
    <m/>
    <m/>
    <s v="Academic"/>
    <m/>
    <m/>
    <m/>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s v="Uganda"/>
    <s v="Makerere University"/>
    <s v="Public Health"/>
    <s v="Community Health and Behavioural Sciences"/>
    <m/>
    <s v="No"/>
    <m/>
    <m/>
    <s v="Single"/>
    <m/>
    <s v="ftushemerirwe@cartafrica.org"/>
    <s v="ftusht01@gmail.com"/>
    <s v="256794944401_x000a_256414543872"/>
    <m/>
    <d v="1973-01-02T00:00:00"/>
    <s v="The Uganda Food System and its influence on Non-Communicable Diseases trends "/>
    <m/>
    <m/>
    <m/>
    <n v="14"/>
    <d v="2018-08-31T00:00:00"/>
    <d v="2018-03-01T00:00:00"/>
    <d v="2022-03-31T00:00:00"/>
    <s v="Assoc. Prof. Freddie Ssengooba"/>
    <s v="Dr. Henry Wamani"/>
    <m/>
    <n v="2"/>
    <s v="Home"/>
    <s v="Home"/>
    <m/>
    <s v="No"/>
    <m/>
    <m/>
    <s v="Academic"/>
    <m/>
    <m/>
    <m/>
    <m/>
    <s v="MAKERERE UNIVERSITY"/>
    <s v="0000-0001-7147-6012"/>
    <m/>
    <d v="2018-03-05T00:00:00"/>
    <d v="2018-11-05T00:00:00"/>
    <s v="Yes"/>
    <m/>
    <m/>
    <m/>
    <m/>
    <m/>
    <m/>
    <m/>
    <m/>
    <m/>
    <m/>
    <m/>
    <m/>
    <x v="2"/>
    <m/>
    <m/>
    <m/>
    <n v="4"/>
    <m/>
    <m/>
    <m/>
    <m/>
    <m/>
    <m/>
    <s v="No"/>
    <m/>
    <m/>
    <m/>
    <m/>
    <m/>
    <m/>
    <m/>
    <m/>
    <m/>
    <m/>
    <m/>
    <s v="WT-DELTAS"/>
  </r>
  <r>
    <n v="198"/>
    <s v="C8/024"/>
    <s v="Oluwafemi"/>
    <s v="Akinyele"/>
    <s v="Popoola"/>
    <x v="0"/>
    <x v="7"/>
    <s v="Nigeria"/>
    <s v="University of Ibadan"/>
    <s v="Public Health"/>
    <s v="Community Medicine"/>
    <s v="University of Ibadan"/>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d v="2018-03-01T00:00:00"/>
    <m/>
    <s v="Dr Akindele Olupelumi Adebiyi"/>
    <s v="Prof Eme Theodora Owoaje"/>
    <m/>
    <n v="2"/>
    <m/>
    <s v="Home"/>
    <m/>
    <s v="Yes"/>
    <s v="Yes"/>
    <m/>
    <s v="Academic"/>
    <m/>
    <m/>
    <m/>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s v="Kenya"/>
    <s v="Moi University"/>
    <s v="Health Communication"/>
    <s v="Development Communication"/>
    <s v="University of the Witwatersrand"/>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d v="2018-03-01T00:00:00"/>
    <m/>
    <s v="Prof. Dina Ligaga"/>
    <s v="Dr. Juddy Wachira"/>
    <m/>
    <n v="2"/>
    <s v="Host"/>
    <s v="Home"/>
    <m/>
    <s v="No"/>
    <s v="No"/>
    <m/>
    <s v="Researcher"/>
    <s v="Manager, Social Behavioural Department-AMPATHPlus"/>
    <s v="Departmental Manager"/>
    <m/>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s v="Exploring media framing of abortion content on Kenyan Television: A focus on adolescents."/>
    <n v="1"/>
    <n v="8"/>
    <n v="0"/>
    <m/>
    <m/>
    <m/>
    <m/>
    <s v="No"/>
    <s v="No"/>
    <s v="N/A"/>
    <m/>
    <m/>
    <m/>
    <s v="No"/>
    <m/>
    <m/>
    <n v="1"/>
    <m/>
    <m/>
    <s v="SIDA"/>
  </r>
  <r>
    <n v="200"/>
    <s v="C8/026"/>
    <s v="Agnes"/>
    <s v="Jemuge"/>
    <s v="Maleyo"/>
    <x v="1"/>
    <x v="7"/>
    <s v="Kenya"/>
    <s v="Moi University"/>
    <s v="Environmental Planning and Managementt"/>
    <s v="Geography and Environmental Studies"/>
    <s v="University of Nairobi"/>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d v="2018-03-01T00:00:00"/>
    <m/>
    <s v="Dr. Kennedy J. Omoke"/>
    <s v="Dr. James M. Moronge"/>
    <m/>
    <n v="2"/>
    <s v="Host"/>
    <s v="Host"/>
    <m/>
    <s v="No"/>
    <m/>
    <m/>
    <s v="Academic"/>
    <s v="Assistant Lecturer"/>
    <s v="Assistant Lecturer"/>
    <m/>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s v="Malawi"/>
    <s v="University of Malawi"/>
    <s v="Maternal Health"/>
    <s v="Public Health Department"/>
    <s v="University of the Malawi"/>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d v="2019-03-01T00:00:00"/>
    <m/>
    <s v="Prof. Phiri Kamija"/>
    <s v="Dr. Martin Mwangi"/>
    <m/>
    <n v="2"/>
    <s v="Home"/>
    <s v="Home"/>
    <m/>
    <s v="No"/>
    <s v="Yes"/>
    <m/>
    <s v="Researcher"/>
    <s v="Research fellow"/>
    <s v="Senior Research fellow"/>
    <s v="Yes"/>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s v="Nigeria"/>
    <s v="Obafemi Awolowo University"/>
    <s v="Public Health"/>
    <s v="Public Health"/>
    <s v="University of the Witwatersrand"/>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d v="2019-03-01T00:00:00"/>
    <m/>
    <s v="Dr Olumide, Adesola O."/>
    <m/>
    <m/>
    <n v="1"/>
    <s v="University of Ibadan, Ibadan"/>
    <m/>
    <m/>
    <s v="Yes"/>
    <m/>
    <m/>
    <s v="Researcher"/>
    <s v="Research Fellow"/>
    <s v="Research Fellow 1; Senior lecture r (Jan 2022)"/>
    <m/>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s v="South Africa"/>
    <s v="University of the Witwatersrand"/>
    <s v="Speech Pathology"/>
    <s v="Speech Pathology"/>
    <s v="University of the Witwatersrand"/>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d v="2019-03-01T00:00:00"/>
    <m/>
    <s v="Dr Jaishika Seedat "/>
    <m/>
    <m/>
    <n v="1"/>
    <s v="Home"/>
    <m/>
    <m/>
    <s v="Yes"/>
    <m/>
    <m/>
    <s v="Academic"/>
    <m/>
    <s v="Lecturer "/>
    <m/>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s v="Rwanda"/>
    <s v="University of Rwanda"/>
    <s v="Environmental Health Sciences "/>
    <s v="Environmental Health Sciences "/>
    <s v="University of Rwanda"/>
    <s v="Yes"/>
    <s v="-"/>
    <s v="Married"/>
    <s v="Married"/>
    <m/>
    <s v="nkorukire@cartafrica.org"/>
    <s v="koranoe@yahoo.com"/>
    <s v="+250789453462/ +250788524045"/>
    <s v="HI&amp;UMD"/>
    <d v="1980-12-25T00:00:00"/>
    <s v="Water quality and community health in  informal settlements in Rwanda"/>
    <s v="Laboratory"/>
    <s v="No"/>
    <m/>
    <n v="21"/>
    <d v="2019-09-01T00:00:00"/>
    <d v="2019-03-01T00:00:00"/>
    <m/>
    <s v="Ass.Prof. Theoneste Ntakirutimana"/>
    <m/>
    <m/>
    <n v="1"/>
    <s v="Home"/>
    <m/>
    <m/>
    <s v="Yes"/>
    <m/>
    <m/>
    <s v="Academic"/>
    <s v="Lecturer"/>
    <s v="Lecturer"/>
    <s v="No"/>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s v="Rwanda"/>
    <s v="University of Rwanda"/>
    <s v="Nursing"/>
    <s v="Midwifery"/>
    <s v="University of the Witwatersrand"/>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d v="2019-03-01T00:00:00"/>
    <m/>
    <s v="Professor Lize Maree"/>
    <m/>
    <m/>
    <n v="1"/>
    <s v="Host"/>
    <m/>
    <m/>
    <s v="Yes"/>
    <m/>
    <m/>
    <s v="Academic"/>
    <s v="Lecturer"/>
    <s v="Lecturer"/>
    <s v="No"/>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s v="Kenya"/>
    <s v="University of Nairobi"/>
    <s v="Tropical and Infectious Diseases"/>
    <s v="Clinical Medicine and therapeutics"/>
    <s v="University of Nairobi"/>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d v="2019-03-01T00:00:00"/>
    <m/>
    <s v="Dr Kennedy Abuga"/>
    <s v="Dr Marianne Mureithi"/>
    <s v="Dr Videlis Nduba"/>
    <n v="3"/>
    <s v="Home"/>
    <s v="Home"/>
    <s v="Other"/>
    <s v="Yes"/>
    <s v="No"/>
    <s v="No"/>
    <s v="Other"/>
    <s v="Senior Project Officer"/>
    <s v="Senior Clinical Research Scientist"/>
    <m/>
    <s v="Was appointed as a sub investigator at KEMRI Center for Respiratory Disease Research."/>
    <s v="UNIVERSITY OF NAIROBI"/>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s v="Rwanda"/>
    <s v="University of Rwanda"/>
    <s v="Biostatistics"/>
    <s v="Applied Statistics"/>
    <s v="University of Rwanda"/>
    <s v="Yes"/>
    <m/>
    <s v="Married"/>
    <s v="Married"/>
    <m/>
    <s v="lbanamwana@cartafrica.org"/>
    <s v="leontosbanamwana@gmail.com"/>
    <s v="+250785385308; 250783544242"/>
    <s v="Statistics"/>
    <d v="1982-07-25T00:00:00"/>
    <s v="Sexual and Reproductive Health among adolescents"/>
    <s v="Field"/>
    <m/>
    <m/>
    <n v="6"/>
    <d v="2019-10-20T00:00:00"/>
    <d v="2019-03-01T00:00:00"/>
    <m/>
    <s v="Dr. Onyango Owuor Nelson"/>
    <s v="Dr. Chukwu Unna Angela"/>
    <m/>
    <n v="2"/>
    <s v="Host"/>
    <s v="Other"/>
    <m/>
    <s v="Yes"/>
    <s v="No"/>
    <m/>
    <s v="Academic"/>
    <s v="Lecturer "/>
    <s v="Lecturer"/>
    <s v="No"/>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s v="Uganda"/>
    <s v="Makerere University"/>
    <s v="Environmental Health"/>
    <s v="Disease Control and Environmental Health"/>
    <s v="Makerere University"/>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d v="2019-03-01T00:00:00"/>
    <m/>
    <s v="Prof. David Guwatudde"/>
    <s v="Dr. John C. Ssempebwa "/>
    <s v="Prof. Asa Bradman"/>
    <n v="3"/>
    <s v="Home"/>
    <s v="Home"/>
    <s v="Other"/>
    <s v="No"/>
    <s v="No"/>
    <s v="No"/>
    <s v="Academic"/>
    <s v="Research Associate "/>
    <s v="Research Associate "/>
    <m/>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s v="Kenya"/>
    <s v="University of Nairobi"/>
    <s v="Dentistry"/>
    <s v="Conservative and Prosthetic Dentisry"/>
    <s v="University of the Witwatersrand"/>
    <s v="No"/>
    <s v="Not registered yet"/>
    <s v="Married"/>
    <s v="Married"/>
    <m/>
    <s v="cogada@cartafrica.org"/>
    <s v="nyalikogada@yahoo.com"/>
    <s v="+254772438224; 254720342901"/>
    <m/>
    <d v="1983-03-08T00:00:00"/>
    <m/>
    <s v="Field"/>
    <m/>
    <m/>
    <n v="17"/>
    <d v="2020-08-12T00:00:00"/>
    <d v="2019-03-01T00:00:00"/>
    <m/>
    <s v=" Prof. Laetitia Rispel"/>
    <s v="Dr Richard Ayah "/>
    <m/>
    <n v="2"/>
    <s v="Host"/>
    <s v="Home"/>
    <m/>
    <s v="No"/>
    <s v="Yes"/>
    <m/>
    <s v="Academic"/>
    <s v="Tutorial fellow"/>
    <s v="Lecturer "/>
    <m/>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s v="Rwanda"/>
    <s v="University of Rwanda"/>
    <s v="Biochemistry"/>
    <s v="Clinical Biology"/>
    <s v="University of Rwanda"/>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d v="2019-03-01T00:00:00"/>
    <m/>
    <s v="Prof. Muvunyi Mambo"/>
    <s v="Dr. Uwineza Annette"/>
    <m/>
    <n v="2"/>
    <s v="Home"/>
    <s v="Home"/>
    <m/>
    <s v="No"/>
    <s v="Yes"/>
    <m/>
    <s v="Academic"/>
    <s v="Assistant Lecturer"/>
    <s v="Lecturer"/>
    <s v="No"/>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s v="Uganda"/>
    <s v="Makerere University"/>
    <s v="Pathobiology"/>
    <s v="Pharmacy, Clinical and Comparative Medicine"/>
    <s v="Makerere University"/>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d v="2019-03-01T00:00:00"/>
    <m/>
    <s v="Prof. Byarugaba K. Denis"/>
    <s v="Assoc. Prof. Robert Tweyongyere"/>
    <m/>
    <n v="2"/>
    <m/>
    <m/>
    <m/>
    <m/>
    <m/>
    <m/>
    <s v="Academic"/>
    <s v="Assistant Lecturer"/>
    <m/>
    <m/>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s v="South Africa"/>
    <s v="University of the Witwatersrand"/>
    <s v="Occupational Therapy"/>
    <s v="Occupational Therapy"/>
    <s v="University of the Witwatersrand"/>
    <s v="Yes"/>
    <m/>
    <s v="Single"/>
    <s v="Single"/>
    <m/>
    <s v="kstormbroek@cartafrica.org"/>
    <s v="kirststorm@gmail.com"/>
    <s v="+27 11 717 3701/'+27760977705"/>
    <s v="MSc Occupational Therapy"/>
    <d v="1983-05-25T00:00:00"/>
    <s v="Improving access to quality hand injury-care services in the public service."/>
    <s v="Field"/>
    <m/>
    <m/>
    <n v="1"/>
    <d v="2019-03-04T00:00:00"/>
    <d v="2019-03-01T00:00:00"/>
    <m/>
    <s v="Professor Hellen Myezwa,"/>
    <s v="Dr Tania Rauch-van der Merwe"/>
    <s v="Professor Lisa O’Brien"/>
    <n v="3"/>
    <s v="Home"/>
    <s v="Other"/>
    <m/>
    <s v="Yes"/>
    <s v="No"/>
    <m/>
    <s v="Academic"/>
    <s v="Lecturer 1"/>
    <s v="Senior lecturer"/>
    <s v="Yes"/>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s v="Nigeria"/>
    <s v="Obafemi Awolowo University"/>
    <s v="Medical doctor"/>
    <s v="Community Health"/>
    <s v="University of Ibadan"/>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d v="2019-03-01T00:00:00"/>
    <m/>
    <s v="Prof/Omotade/Olayemi"/>
    <s v="Prof/Fatusi/Adesegun"/>
    <m/>
    <n v="2"/>
    <s v="Host"/>
    <s v="Home"/>
    <m/>
    <s v="Yes"/>
    <m/>
    <m/>
    <s v="Academic"/>
    <s v="Lecturer"/>
    <s v="Senior Lecturer"/>
    <m/>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s v="Nigeria"/>
    <s v="University of Ibadan"/>
    <s v="Medical Microbiology"/>
    <s v="Medical Microbiology and Parasitology"/>
    <s v="University of Ibadan"/>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d v="2019-03-01T00:00:00"/>
    <m/>
    <s v="Prof Fawole Olufunmilayo"/>
    <m/>
    <m/>
    <n v="1"/>
    <s v="Home"/>
    <m/>
    <m/>
    <s v="Yes"/>
    <m/>
    <m/>
    <s v="Academic"/>
    <s v="Lecturer I"/>
    <s v="Senior Lecturer"/>
    <m/>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s v="Nigeria"/>
    <s v="University of Ibadan"/>
    <s v="Zoology"/>
    <s v="Institute for Advanced Medical Research and Training (IAMRAT)"/>
    <s v="University of Ibadan"/>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d v="2019-03-01T00:00:00"/>
    <m/>
    <s v="Dr. Nwuba I. Roseangela"/>
    <m/>
    <m/>
    <n v="1"/>
    <s v="Home"/>
    <m/>
    <m/>
    <s v="Yes"/>
    <m/>
    <m/>
    <s v="Academic"/>
    <s v="Teaching and Research Assistant at the Department of Zoology, University of Ibadan"/>
    <s v="Teaching and Research Assistant at the Department of Zoology"/>
    <m/>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s v="South Africa"/>
    <s v="University of the Witwatersrand"/>
    <s v="occupational therapy"/>
    <s v="Occupational therapy"/>
    <s v="University of the Witwatersrand"/>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d v="2019-03-01T00:00:00"/>
    <m/>
    <s v="Dr Adams Fasloen"/>
    <s v="Dr Nkosi-Mafutha Nokuthula"/>
    <m/>
    <n v="2"/>
    <s v="Home"/>
    <s v="Home"/>
    <m/>
    <s v="No"/>
    <s v="No"/>
    <m/>
    <s v="Academic"/>
    <s v="Lecturer"/>
    <s v="Senior Lecturer"/>
    <m/>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s v="Kenya"/>
    <s v="University of Nairobi"/>
    <s v="Chemistry"/>
    <s v="Department of Chemistry"/>
    <s v="University of Nairobi"/>
    <s v="Yes"/>
    <s v="I80/52247/2017"/>
    <s v="Married"/>
    <s v="Married"/>
    <m/>
    <s v="jmacharia@cartafrica.org"/>
    <s v="jmacharia251@gmail.com"/>
    <s v="+254 726418703"/>
    <s v="Msc in Chemistry"/>
    <d v="1986-04-09T00:00:00"/>
    <m/>
    <s v="Other"/>
    <m/>
    <m/>
    <n v="5"/>
    <d v="2018-09-03T00:00:00"/>
    <d v="2019-03-01T00:00:00"/>
    <d v="2022-09-14T00:00:00"/>
    <s v="Prof. Kariuki K. David"/>
    <s v="Prof. Thole Benard"/>
    <m/>
    <n v="2"/>
    <s v="Home"/>
    <s v="Home"/>
    <s v="Other"/>
    <s v="No"/>
    <m/>
    <m/>
    <s v="Researcher"/>
    <s v="Part-time researcher"/>
    <s v="Researcher"/>
    <m/>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s v="Nigeria"/>
    <s v="University of Ibadan"/>
    <s v="Family Medicine "/>
    <s v="Family Medicine "/>
    <s v="University of the Witwatersrand"/>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d v="2019-03-01T00:00:00"/>
    <m/>
    <s v="Prof Shabir Moosa"/>
    <m/>
    <m/>
    <n v="1"/>
    <s v="Host"/>
    <m/>
    <m/>
    <s v="No"/>
    <m/>
    <m/>
    <s v="Academic"/>
    <s v="Lecturer"/>
    <s v="Senior Lecturer"/>
    <m/>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s v="Kenya"/>
    <s v="Moi University"/>
    <s v="Immunology"/>
    <s v="Clinical Microbiology and Infectious Diseases"/>
    <s v="University of the Witwatersrand"/>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d v="2019-03-01T00:00:00"/>
    <m/>
    <s v=" Dr. Aijaz Ahmad_x0009_"/>
    <s v=" Prof. Simeon Mining_x0009_"/>
    <s v="Dr. Rispah Torrorey"/>
    <n v="3"/>
    <s v="Host"/>
    <s v="Home"/>
    <s v="Home"/>
    <s v="Yes"/>
    <m/>
    <m/>
    <s v="Academic"/>
    <s v="Lecturer"/>
    <s v="Lecturer"/>
    <m/>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s v="Nigeria"/>
    <s v="Obafemi Awolowo University"/>
    <s v="DEMOGRAPHY"/>
    <s v="DEMOGRAPHY AND SOCIAL STATISTICS "/>
    <s v="Obafemi Awolowo University"/>
    <s v="Yes"/>
    <s v="SSP17/18/R/0016"/>
    <s v="Married"/>
    <s v="Married"/>
    <m/>
    <s v="ooluwatope@cartafrica.org"/>
    <s v=" omolayooluwatope@gmail.com"/>
    <s v="+2348023926477"/>
    <s v="Master of Public Health (MPH)"/>
    <d v="1975-04-16T00:00:00"/>
    <m/>
    <s v="Field"/>
    <s v="No"/>
    <m/>
    <n v="9"/>
    <d v="2018-10-23T00:00:00"/>
    <d v="2019-03-01T00:00:00"/>
    <m/>
    <s v="DR SOLANKE LUKMAN BOLA"/>
    <s v="DR T. SULAIMAN ADEDOKUN"/>
    <m/>
    <n v="2"/>
    <s v="Home"/>
    <s v="Home"/>
    <m/>
    <s v="Yes"/>
    <m/>
    <m/>
    <s v="Researcher"/>
    <s v="Research Officer"/>
    <m/>
    <m/>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s v="Tanzania"/>
    <s v="Ifakara Health Institute"/>
    <s v="Public health"/>
    <s v="Biomedical"/>
    <s v="University of the Witwatersrand"/>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d v="2019-03-01T00:00:00"/>
    <m/>
    <s v="Dr. Kagura Juliana"/>
    <s v="Joel Msafiri Francis"/>
    <s v="Dr. Maja Wisser"/>
    <n v="3"/>
    <s v="Host"/>
    <s v="Host"/>
    <s v="Home"/>
    <s v="Yes"/>
    <s v="No"/>
    <s v="No"/>
    <s v="Researcher"/>
    <s v="Research Scientist"/>
    <m/>
    <m/>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s v="Malawi"/>
    <s v="University of Malawi"/>
    <s v="CLINICAL EPIDEMIOLOGY "/>
    <s v="Training and Research"/>
    <s v="University of the Malawi"/>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d v="2019-03-01T00:00:00"/>
    <m/>
    <s v="Prof Phiri Samuel Kamija"/>
    <s v="Dr Mwangi Ndegwa Martin"/>
    <m/>
    <n v="2"/>
    <s v="Home"/>
    <s v="Home"/>
    <m/>
    <s v="No"/>
    <s v="Yes"/>
    <m/>
    <s v="Researcher"/>
    <s v="Research Fellow"/>
    <s v="Research Fellow"/>
    <m/>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s v="Nigeria"/>
    <s v="University of Ibadan"/>
    <s v="FAMILY MEDICINE"/>
    <s v="COMMUNITY MEDICINE"/>
    <s v="University of Ibadan"/>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d v="2019-03-01T00:00:00"/>
    <m/>
    <s v="Prof.Baldwin-Ragaven Laurel "/>
    <m/>
    <m/>
    <n v="1"/>
    <s v="University of Witwatersrand, South Africa"/>
    <m/>
    <m/>
    <s v="Yes"/>
    <m/>
    <m/>
    <s v="Academic"/>
    <s v="Lecturer I"/>
    <s v="Lecturer I"/>
    <m/>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s v="Uganda"/>
    <s v="Makerere University"/>
    <s v="Medical Entomology"/>
    <s v="Disease Control and Environmental Health"/>
    <m/>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d v="2019-03-01T00:00:00"/>
    <d v="2022-09-14T00:00:00"/>
    <m/>
    <m/>
    <m/>
    <n v="0"/>
    <m/>
    <m/>
    <m/>
    <m/>
    <m/>
    <m/>
    <s v="Researcher"/>
    <s v="Research fellow"/>
    <s v="Research fellow"/>
    <m/>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s v="Rwanda"/>
    <s v="University of Rwanda"/>
    <s v="Nursing"/>
    <s v="Nursing/Midwifery"/>
    <s v="University of the Witwatersrand"/>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d v="2020-03-01T00:00:00"/>
    <m/>
    <s v="Dr Irene J. Kearns"/>
    <m/>
    <m/>
    <n v="1"/>
    <m/>
    <m/>
    <m/>
    <m/>
    <m/>
    <m/>
    <s v="Academic"/>
    <s v="Assistant Lecturer"/>
    <s v="Assistant Lecturer"/>
    <s v="No"/>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s v="Rwanda"/>
    <s v="University of Rwanda"/>
    <s v="Public Health"/>
    <s v="Anesthesia"/>
    <s v="University of the Witwatersrand"/>
    <s v="No"/>
    <n v="2477108"/>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d v="2020-03-01T00:00:00"/>
    <m/>
    <s v="Prof. Jonathan Levin"/>
    <m/>
    <m/>
    <n v="1"/>
    <m/>
    <m/>
    <m/>
    <m/>
    <m/>
    <m/>
    <s v="Academic"/>
    <s v="Assistant Lecturer"/>
    <s v="Assistant Lecturer"/>
    <s v="No"/>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d v="2025-03-31T00:00:00"/>
    <m/>
    <m/>
    <m/>
    <x v="3"/>
    <m/>
    <m/>
    <m/>
    <n v="1"/>
    <n v="2"/>
    <m/>
    <m/>
    <m/>
    <m/>
    <m/>
    <s v="No"/>
    <m/>
    <m/>
    <d v="2024-10-21T00:00:00"/>
    <d v="2025-02-28T00:00:00"/>
    <n v="4"/>
    <m/>
    <m/>
    <m/>
    <n v="0"/>
    <m/>
    <m/>
    <s v="SIDA"/>
  </r>
  <r>
    <n v="227"/>
    <s v="C10/004"/>
    <s v="Aneth"/>
    <s v="Vedastus"/>
    <s v="Kalinjuma"/>
    <x v="1"/>
    <x v="9"/>
    <s v="Tanzania"/>
    <s v="Ifakara Health Institute"/>
    <s v="Biostatistics"/>
    <s v="Intervention and Clinical Trials Department"/>
    <s v="University of the Witwatersrand"/>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d v="2020-03-01T00:00:00"/>
    <m/>
    <s v="Prof. Kennedy Otwombe "/>
    <s v="Dr. Fiona Vanobberghen"/>
    <m/>
    <n v="2"/>
    <m/>
    <m/>
    <m/>
    <m/>
    <m/>
    <m/>
    <s v="Administrative"/>
    <s v="Research Scientist"/>
    <m/>
    <m/>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s v="Nigeria"/>
    <s v="University of Ibadan"/>
    <s v="Opthamology"/>
    <s v="Ophthalmology"/>
    <s v="University of Ibadan"/>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d v="2020-03-01T00:00:00"/>
    <m/>
    <s v="Dr. Adebiyi Olupelumi Akindele"/>
    <m/>
    <m/>
    <n v="1"/>
    <m/>
    <m/>
    <m/>
    <m/>
    <m/>
    <m/>
    <s v="Academic"/>
    <s v="Lecturer I"/>
    <s v="Senior Lecturer"/>
    <m/>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m/>
    <x v="3"/>
    <m/>
    <m/>
    <m/>
    <n v="4"/>
    <n v="3"/>
    <m/>
    <m/>
    <m/>
    <m/>
    <m/>
    <s v="No"/>
    <m/>
    <m/>
    <d v="2024-10-01T00:00:00"/>
    <d v="2025-01-31T00:00:00"/>
    <n v="4"/>
    <m/>
    <m/>
    <m/>
    <n v="0"/>
    <m/>
    <m/>
    <s v="SIDA"/>
  </r>
  <r>
    <n v="229"/>
    <s v="C10/016"/>
    <s v="Maureen"/>
    <s v="Daisy"/>
    <s v="Majamanda"/>
    <x v="1"/>
    <x v="9"/>
    <s v="Malawi"/>
    <s v="University of Malawi"/>
    <s v="Nursing"/>
    <s v="CHILD HEALTH"/>
    <s v="University of the Witwatersrand"/>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d v="2020-03-01T00:00:00"/>
    <m/>
    <s v="Professor Lize Maree"/>
    <s v="Dr. Irene Kearns"/>
    <m/>
    <n v="2"/>
    <m/>
    <m/>
    <m/>
    <m/>
    <m/>
    <m/>
    <s v="Academic"/>
    <s v="Senior Lecturer"/>
    <s v="Senior Lecturer"/>
    <m/>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s v="Kenya"/>
    <s v="Moi University"/>
    <s v="Public Health "/>
    <s v="School of Medicine"/>
    <s v="University of the Witwatersrand"/>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d v="2020-03-01T00:00:00"/>
    <m/>
    <s v="Prof. Jane Goudge"/>
    <s v="Dr. Adam Koon"/>
    <s v="Dr. Adam Koon"/>
    <n v="3"/>
    <m/>
    <m/>
    <m/>
    <m/>
    <m/>
    <m/>
    <s v="Academic"/>
    <s v="Program Manager"/>
    <s v="Early Carrer Researcher"/>
    <s v="Yes"/>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s v="Nigeria"/>
    <s v="University of Ibadan"/>
    <s v="Environmental health"/>
    <s v="Environmental Health"/>
    <s v="University of Ibadan"/>
    <s v="No"/>
    <m/>
    <s v="Married"/>
    <s v="Married"/>
    <s v="Married"/>
    <s v="cohia@cartafrica.org"/>
    <s v="ohiacmd@gmail.com"/>
    <s v="+234 7038318289"/>
    <s v="MPH (Environmental Health)"/>
    <d v="1980-05-21T00:00:00"/>
    <s v="Unravelling the drivers and dynamics of sustained malaria transmission in South-West Nigeria"/>
    <s v="Field and Laboratory"/>
    <m/>
    <m/>
    <m/>
    <m/>
    <d v="2020-03-01T00:00:00"/>
    <m/>
    <s v="Prof Charles M. Mbogo"/>
    <s v="Prof. Wolfang Richard Mukabana"/>
    <s v="Prof. Godson Ana"/>
    <n v="3"/>
    <m/>
    <m/>
    <m/>
    <m/>
    <m/>
    <m/>
    <s v="Academic"/>
    <s v="Lecturer II"/>
    <s v="Lecturer I"/>
    <s v="Yes"/>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s v="Kenya"/>
    <s v="University of Nairobi"/>
    <s v="Medical Doctor"/>
    <s v="Clinical Medicine and Therapeutics"/>
    <s v="University of Nairobi"/>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d v="2020-03-01T00:00:00"/>
    <d v="2023-06-30T00:00:00"/>
    <s v="Dr. Jared Mecha"/>
    <m/>
    <m/>
    <n v="1"/>
    <m/>
    <m/>
    <m/>
    <m/>
    <m/>
    <m/>
    <s v="Academic"/>
    <m/>
    <m/>
    <m/>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s v="Nigeria"/>
    <s v="Obafemi Awolowo University"/>
    <s v="Neuroscience"/>
    <s v="Paediatrics and Child Health"/>
    <s v="University of the Witwatersrand"/>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d v="2020-03-01T00:00:00"/>
    <m/>
    <s v="Dr Scheuermaier Karine"/>
    <s v="Dr Gomez-Olive F. Xavier"/>
    <s v="Prof. Fatusi Olayiwola Adesegun"/>
    <n v="3"/>
    <m/>
    <m/>
    <m/>
    <m/>
    <m/>
    <m/>
    <s v="Academic"/>
    <s v="Lecturer I"/>
    <s v="Senior Lecturer "/>
    <m/>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n v="53"/>
    <s v=" Sleep characteristics among In-school Adolescents in South-Western Nigeria: Pattern, Determinants and Association with Cardiometabolic risk factors"/>
    <n v="4"/>
    <n v="3"/>
    <m/>
    <m/>
    <m/>
    <m/>
    <m/>
    <s v="No"/>
    <m/>
    <m/>
    <m/>
    <m/>
    <m/>
    <m/>
    <m/>
    <m/>
    <n v="2"/>
    <m/>
    <m/>
    <s v="SIDA"/>
  </r>
  <r>
    <n v="234"/>
    <s v="C10/010"/>
    <s v="Frederick "/>
    <m/>
    <s v="Oporia"/>
    <x v="0"/>
    <x v="9"/>
    <s v="Uganda"/>
    <s v="Makerere University"/>
    <s v="Public Health"/>
    <s v="Disease Control and Environmental Health"/>
    <s v="Makerere University"/>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d v="2020-03-01T00:00:00"/>
    <m/>
    <s v="Prof Fred Nuwaha Ntoni"/>
    <s v="Dr Jagnoor Jagnoor"/>
    <s v="Dr Simon Peter Kibira"/>
    <n v="3"/>
    <m/>
    <m/>
    <m/>
    <m/>
    <m/>
    <m/>
    <s v="Researcher"/>
    <s v="Research Associate"/>
    <m/>
    <m/>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s v="Nigeria"/>
    <s v="Obafemi Awolowo University"/>
    <s v="Obstertrics and reproductive health "/>
    <s v="Department of Obstetrics, Gynaecology &amp; Perinatology."/>
    <s v="University of Ibadan"/>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d v="2020-03-01T00:00:00"/>
    <m/>
    <s v="Prof Olayemi Oladapo "/>
    <s v="Dr Olumide Adesola"/>
    <m/>
    <n v="2"/>
    <m/>
    <m/>
    <m/>
    <m/>
    <m/>
    <m/>
    <s v="Researcher"/>
    <s v="Senior Lecturer"/>
    <s v=" Professor"/>
    <m/>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s v="Uganda"/>
    <s v="Makerere University"/>
    <s v="Veterinary Medicine"/>
    <s v="Disease Control and Environmental Health "/>
    <s v="Makerere University"/>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d v="2020-03-01T00:00:00"/>
    <m/>
    <s v="Dr. Ssempebwa John"/>
    <s v="Dr. Musoke David"/>
    <s v="Assoc. Prof. Kankya Clovice"/>
    <n v="3"/>
    <m/>
    <m/>
    <m/>
    <m/>
    <m/>
    <m/>
    <s v="Academic"/>
    <s v="Research Associate"/>
    <m/>
    <m/>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s v="Zimbabwe"/>
    <s v="University of the Witwatersrand"/>
    <s v="Public Health"/>
    <s v="Wits Reproductive Health and HIV Institute (Implementation Science)"/>
    <s v="University of the Witwatersrand"/>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d v="2020-03-01T00:00:00"/>
    <m/>
    <s v="Professor Saiqa Mullick"/>
    <s v="Prof. Christofides Nicola"/>
    <m/>
    <n v="2"/>
    <m/>
    <m/>
    <m/>
    <m/>
    <m/>
    <m/>
    <s v="Academic"/>
    <s v="Researcher"/>
    <s v="Researcher"/>
    <m/>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s v="Zimbabwe"/>
    <s v="University of the Witwatersrand"/>
    <s v="Demography"/>
    <s v="Demography and Population studies"/>
    <s v="University of the Witwatersrand"/>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d v="2020-03-01T00:00:00"/>
    <m/>
    <s v="Professor Clifford Odimegwu"/>
    <m/>
    <m/>
    <n v="1"/>
    <m/>
    <m/>
    <m/>
    <m/>
    <m/>
    <m/>
    <s v="Academic"/>
    <s v="Teaching assistant"/>
    <s v="Teaching Assistant"/>
    <m/>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s v="Nigeria"/>
    <s v="University of Ibadan"/>
    <s v="Dentistry"/>
    <s v="RESTORATIVE DENTISTRY"/>
    <s v="University of Ibadan"/>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d v="2020-03-01T00:00:00"/>
    <m/>
    <s v="Prof Gbemisola Oke"/>
    <s v="Prof Dosumu OO"/>
    <m/>
    <n v="2"/>
    <m/>
    <m/>
    <m/>
    <m/>
    <m/>
    <m/>
    <s v="Researcher"/>
    <s v="Senior Lecturer"/>
    <s v="Senior Lecturer"/>
    <m/>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s v="South Africa"/>
    <s v="University of the Witwatersrand"/>
    <s v="HIV Prevention and Treatment"/>
    <s v="Perinatal HIV Research Unit"/>
    <s v="University of the Witwatersrand"/>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d v="2020-03-01T00:00:00"/>
    <m/>
    <s v="Dr Janan Dietrich"/>
    <s v="Prof Tiffany Chennevile"/>
    <m/>
    <n v="2"/>
    <m/>
    <m/>
    <m/>
    <m/>
    <m/>
    <m/>
    <s v="Academic"/>
    <s v="Senior Researcher"/>
    <s v="Senior Researcher"/>
    <m/>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s v="Malawi"/>
    <s v="University of Malawi"/>
    <s v="Rehabilitation and Therapy"/>
    <s v="Physiotherapy"/>
    <s v="University of the Witwatersrand"/>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d v="2020-03-01T00:00:00"/>
    <m/>
    <s v="Gillian Saloojee"/>
    <s v="Wiedaad Slemming"/>
    <m/>
    <n v="2"/>
    <m/>
    <m/>
    <m/>
    <m/>
    <m/>
    <m/>
    <s v="Academic"/>
    <s v="Lecturer"/>
    <s v="Lecturer"/>
    <m/>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s v="Nigeria"/>
    <s v="University of Ibadan"/>
    <s v="Nuclear Medicine/Radiology"/>
    <s v="RADIATION ONCOLOGY"/>
    <s v="University of Nairobi"/>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d v="2020-03-01T00:00:00"/>
    <m/>
    <s v="Dr Chesang Jacqueline Jelagat"/>
    <s v="Prof Omigbodun Akinyinka"/>
    <m/>
    <n v="2"/>
    <m/>
    <m/>
    <m/>
    <m/>
    <m/>
    <m/>
    <s v="Academic"/>
    <s v="Lecturer I"/>
    <s v="Senior Lecturer"/>
    <m/>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s v="Rwanda"/>
    <s v="University of Rwanda"/>
    <s v="Orthopedics"/>
    <s v="Surgery"/>
    <s v="University of Rwanda"/>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d v="2020-03-01T00:00:00"/>
    <m/>
    <s v="Prof Tumussime K. David "/>
    <s v="Dr. Jean Baptiste Sagahutu "/>
    <m/>
    <n v="2"/>
    <m/>
    <m/>
    <m/>
    <m/>
    <m/>
    <m/>
    <s v="Researcher"/>
    <s v="Lecturer of Surgery"/>
    <s v="Senior Lecturer"/>
    <s v="Yes"/>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s v="Malawi"/>
    <s v="University of Malawi"/>
    <s v="Library and Information Science"/>
    <s v="Library"/>
    <s v="University of the Witwatersrand"/>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d v="2020-03-01T00:00:00"/>
    <m/>
    <s v="Prof. Jude Igumbor"/>
    <s v="Dr Innocent Maposa"/>
    <m/>
    <n v="2"/>
    <m/>
    <m/>
    <m/>
    <m/>
    <m/>
    <m/>
    <s v="Administrative"/>
    <s v="Assistant Librarian"/>
    <m/>
    <m/>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d v="2025-03-31T00:00:00"/>
    <m/>
    <m/>
    <m/>
    <x v="3"/>
    <m/>
    <m/>
    <m/>
    <n v="2"/>
    <m/>
    <m/>
    <m/>
    <m/>
    <m/>
    <m/>
    <s v="No"/>
    <m/>
    <m/>
    <m/>
    <m/>
    <m/>
    <m/>
    <m/>
    <m/>
    <n v="0"/>
    <m/>
    <m/>
    <s v="SIDA"/>
  </r>
  <r>
    <n v="245"/>
    <s v="C10/009"/>
    <s v="Emmanuel"/>
    <m/>
    <s v="Nzabonimana"/>
    <x v="0"/>
    <x v="9"/>
    <s v="Rwanda"/>
    <s v="University of Rwanda"/>
    <s v="Dentistry"/>
    <s v="Preventive and Community Dentistry"/>
    <s v="University of the Witwatersrand"/>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d v="2020-03-01T00:00:00"/>
    <m/>
    <s v="Prof Phumzile Hlongwa"/>
    <s v="Prof Veerasamy Yengopal"/>
    <s v="Dr Yolanda Malele-Kolisa"/>
    <n v="3"/>
    <m/>
    <m/>
    <m/>
    <m/>
    <m/>
    <m/>
    <s v="Academic"/>
    <s v="Assistant Lecturer"/>
    <s v="Assistant Lecturer"/>
    <s v="No"/>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s v="Kenya"/>
    <s v="University of Nairobi"/>
    <s v="Tropical and Infectious Diseases"/>
    <s v="Institute of tropical and infectious diseases/ PMTCT- Under OBS/ GYN department"/>
    <s v="University of Nairobi"/>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d v="2020-03-01T00:00:00"/>
    <m/>
    <s v="Dr. Marianne Wanjiru Mureithi"/>
    <s v="Dr. Odari Eddy"/>
    <s v="Dr. Eddy Odari"/>
    <n v="3"/>
    <m/>
    <m/>
    <m/>
    <m/>
    <m/>
    <m/>
    <s v="Academic"/>
    <s v="HIV research scientist and tutor"/>
    <m/>
    <m/>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s v="South Africa"/>
    <s v="University of the Witwatersrand"/>
    <s v="Rehabilitation and Therapy"/>
    <s v="physiotherapy"/>
    <s v="University of the Witwatersrand"/>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d v="2020-03-01T00:00:00"/>
    <m/>
    <s v="Professor Hellen Myezwa"/>
    <s v="Prof. F. Gomez Olive- Casas"/>
    <m/>
    <n v="2"/>
    <m/>
    <m/>
    <m/>
    <m/>
    <m/>
    <m/>
    <s v="Academic"/>
    <s v="Lecturer"/>
    <s v="Senior Lecturer"/>
    <s v="Yes"/>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s v="Nigeria"/>
    <s v="Obafemi Awolowo University"/>
    <s v="Nutrition"/>
    <s v="Community Health"/>
    <s v="University of Ibadan"/>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d v="2020-03-01T00:00:00"/>
    <m/>
    <s v="Dr. Oladejo Thomas Adepoju"/>
    <m/>
    <m/>
    <n v="1"/>
    <m/>
    <m/>
    <m/>
    <m/>
    <m/>
    <m/>
    <s v="Academic"/>
    <s v="Lecturer II"/>
    <s v="Lecturer II"/>
    <m/>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s v="Nigeria"/>
    <s v="Obafemi Awolowo University"/>
    <s v="Occupational Health and Industrial Hygiene"/>
    <s v="Community Health"/>
    <s v="University of the Witwatersrand"/>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d v="2020-03-01T00:00:00"/>
    <m/>
    <s v="Dr Nisha Naicker"/>
    <s v="Prof Onayade Adedeji"/>
    <m/>
    <n v="2"/>
    <m/>
    <m/>
    <m/>
    <m/>
    <m/>
    <m/>
    <s v="Academic"/>
    <s v="Lecturer I"/>
    <s v="Senior Lecturer"/>
    <s v="Yes"/>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8">
  <r>
    <n v="1"/>
    <s v="C1/001"/>
    <s v="Babatunde"/>
    <s v="Olubayo"/>
    <s v="Adedokun"/>
    <x v="0"/>
    <x v="0"/>
    <x v="0"/>
    <x v="0"/>
    <s v="Epidemiology &amp; Medical Biostatistics"/>
    <s v="Epidemiology and Medical Statistics"/>
    <x v="0"/>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x v="0"/>
    <m/>
    <s v="Prof Afolabi Bamgboye"/>
    <s v="Prof. Olusola Ayeni"/>
    <m/>
    <n v="2"/>
    <s v="Home"/>
    <s v="Host"/>
    <m/>
    <s v="Yes"/>
    <s v="No"/>
    <m/>
    <s v="Academic"/>
    <m/>
    <s v="Lecturer "/>
    <x v="0"/>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x v="1"/>
    <x v="1"/>
    <s v="Demography &amp; Population Studies"/>
    <s v="Applied Statistics"/>
    <x v="1"/>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x v="0"/>
    <m/>
    <s v="Dr. Julius Kivelia"/>
    <m/>
    <m/>
    <n v="1"/>
    <s v="Host"/>
    <m/>
    <m/>
    <s v="Yes"/>
    <m/>
    <m/>
    <s v="Academic"/>
    <s v="Assistant Lecturer"/>
    <s v="Researcher"/>
    <x v="1"/>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x v="2"/>
    <x v="2"/>
    <s v="Literature"/>
    <s v="LITERATURE THEATRE AND FILM STUDIES"/>
    <x v="2"/>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x v="0"/>
    <m/>
    <s v="Prof Christopher Joseph Odhiambo"/>
    <s v="Prof. Peter Tirop Simatei"/>
    <s v="Caroline Kabiru"/>
    <n v="3"/>
    <s v="Home"/>
    <s v="Host"/>
    <s v="Other"/>
    <s v="Yes"/>
    <s v="No"/>
    <s v="Yes"/>
    <s v="Academic"/>
    <s v="Lecturer"/>
    <s v="Lecturer"/>
    <x v="1"/>
    <m/>
    <s v="MOI UNIVERSITY"/>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x v="1"/>
    <x v="1"/>
    <s v="Demography &amp; Population Studies"/>
    <s v="Sustainable Development"/>
    <x v="1"/>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x v="0"/>
    <m/>
    <s v="Dr. Sokoni Cosmas Hassan"/>
    <m/>
    <m/>
    <n v="1"/>
    <s v="Host"/>
    <s v="Other"/>
    <m/>
    <s v="Yes"/>
    <s v="Yes"/>
    <m/>
    <s v="Academic"/>
    <s v="Assistant Lecturer"/>
    <s v="Associate Professor"/>
    <x v="1"/>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x v="3"/>
    <x v="3"/>
    <s v="Environmental Sciences"/>
    <s v="Physics and Biochemical Sciences"/>
    <x v="3"/>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x v="0"/>
    <m/>
    <s v="Prof Mary Gulumian"/>
    <s v="Dr. Louisa Alfazema"/>
    <m/>
    <n v="2"/>
    <s v="Host"/>
    <s v="Home"/>
    <m/>
    <s v="Yes"/>
    <s v="No"/>
    <m/>
    <s v="Academic"/>
    <s v="Lecturer"/>
    <s v="Senior Medical Epidemiologist _x000a_"/>
    <x v="1"/>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x v="4"/>
    <x v="4"/>
    <s v="Biomedical and environmental sciences"/>
    <m/>
    <x v="3"/>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x v="0"/>
    <m/>
    <s v="Dr. Maureen Coetzee"/>
    <s v="Dr. Gerry Killeen"/>
    <s v="Dr. Stefan Dongus"/>
    <n v="3"/>
    <s v="Host"/>
    <s v="Home"/>
    <s v="Home"/>
    <s v="Yes"/>
    <s v="Yes"/>
    <s v="No"/>
    <s v="Researcher"/>
    <s v="Assistant Lecturer"/>
    <s v="Senior Lecturer"/>
    <x v="1"/>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x v="3"/>
    <x v="3"/>
    <s v="Mathematical Sciences"/>
    <s v="DPHRU Wits"/>
    <x v="3"/>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x v="0"/>
    <m/>
    <s v="Prof Shane Norris"/>
    <s v="Dr. Paula Griffiths"/>
    <s v="Assoc Prof. Ken Maleta"/>
    <n v="3"/>
    <s v="Host"/>
    <s v="Other"/>
    <s v="Home"/>
    <s v="Yes"/>
    <s v="No"/>
    <s v="No"/>
    <s v="Academic"/>
    <s v="Lecturer"/>
    <s v="Senior Biostatistician"/>
    <x v="1"/>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x v="0"/>
    <x v="5"/>
    <s v="Exercise Physiology"/>
    <s v="Human Kinetics and Health Education"/>
    <x v="0"/>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x v="0"/>
    <m/>
    <s v="Professor Babalola Joseph Folorunso"/>
    <s v="Professor Lateef Babatunde Salako"/>
    <m/>
    <n v="2"/>
    <s v="Other "/>
    <m/>
    <m/>
    <s v="Yes"/>
    <m/>
    <m/>
    <s v="Academic"/>
    <s v="Lecturer II "/>
    <s v="Senior Lecturer"/>
    <x v="1"/>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x v="3"/>
    <x v="3"/>
    <s v="Community Health"/>
    <s v="Department of Community Health"/>
    <x v="4"/>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x v="0"/>
    <m/>
    <s v="Dr. Maureen Leah Chirwa"/>
    <s v="Dr. Adamson Muula"/>
    <m/>
    <n v="2"/>
    <s v="Home"/>
    <s v="Host"/>
    <m/>
    <s v="Yes"/>
    <s v="Yes"/>
    <m/>
    <s v="Academic"/>
    <m/>
    <s v="Lecturer"/>
    <x v="0"/>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x v="1"/>
    <x v="1"/>
    <s v="Statistics"/>
    <s v="Applied Statistics"/>
    <x v="5"/>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x v="0"/>
    <m/>
    <s v="Dr. Thomas N. O. Achia"/>
    <s v="Dr. Lyambabaje Alexandre"/>
    <s v="Joseph Ntaganira"/>
    <n v="3"/>
    <s v="Other "/>
    <s v="Home"/>
    <s v="Home"/>
    <s v="Yes"/>
    <s v="Yes"/>
    <s v="No"/>
    <s v="Academic"/>
    <s v="Assistant Lecturer"/>
    <s v="Professor "/>
    <x v="1"/>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x v="0"/>
    <x v="0"/>
    <s v="Epidemiology &amp; Medical Statistics"/>
    <s v="Epidemiology and Medical Statistics"/>
    <x v="0"/>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x v="0"/>
    <m/>
    <s v="Prof Afolabi Bamgboye"/>
    <s v="Prof. Olusola Ayeni"/>
    <m/>
    <n v="2"/>
    <s v="Home"/>
    <s v="Host"/>
    <m/>
    <s v="Yes"/>
    <s v="No"/>
    <m/>
    <s v="Academic"/>
    <s v="Lecturer"/>
    <s v="Professor "/>
    <x v="1"/>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x v="3"/>
    <x v="3"/>
    <s v="Mathematics and Statistics"/>
    <m/>
    <x v="3"/>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x v="0"/>
    <m/>
    <s v="Lawrence N.M. Kazembe"/>
    <s v="Dr. Liz Thomas"/>
    <m/>
    <n v="2"/>
    <s v="Home"/>
    <s v="Host"/>
    <m/>
    <s v="Yes"/>
    <s v="No"/>
    <m/>
    <s v="Academic"/>
    <s v="Lecturer"/>
    <s v="Associate Professor "/>
    <x v="1"/>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x v="2"/>
    <x v="2"/>
    <s v="Pediatrics &amp; Child health"/>
    <m/>
    <x v="2"/>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x v="0"/>
    <m/>
    <s v="Prof Joshua Akong’a"/>
    <s v="Dr. Grace Ettyang"/>
    <m/>
    <n v="2"/>
    <s v="Home"/>
    <s v="Host"/>
    <m/>
    <s v="Yes"/>
    <s v="Yes"/>
    <m/>
    <s v="Academic"/>
    <m/>
    <s v="Senior Lecturer"/>
    <x v="0"/>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x v="5"/>
    <x v="6"/>
    <s v="Demography"/>
    <s v="Demography and Population Studies"/>
    <x v="3"/>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x v="0"/>
    <m/>
    <s v="Prof Clifford Odimegwu"/>
    <m/>
    <m/>
    <n v="1"/>
    <s v="Home"/>
    <m/>
    <m/>
    <s v="No"/>
    <m/>
    <m/>
    <s v="Academic"/>
    <s v="Tutor"/>
    <s v="Associate Professor "/>
    <x v="1"/>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x v="5"/>
    <x v="6"/>
    <s v=" Epidemiology &amp; Medical Biostatistics"/>
    <s v="Perinatal HIV Research Unit, Dept. Data and Statistics"/>
    <x v="3"/>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x v="0"/>
    <m/>
    <s v="Dr. Tobias Chirwa"/>
    <s v="Dr. Guy de Bruyn"/>
    <m/>
    <n v="2"/>
    <s v="Home"/>
    <s v="Home"/>
    <m/>
    <s v="Yes"/>
    <s v="No"/>
    <m/>
    <s v="Other"/>
    <s v="Senior Statistician"/>
    <s v="Associate Professor "/>
    <x v="1"/>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x v="3"/>
    <x v="6"/>
    <s v=" Epidemiology &amp; Medical Biostatistics"/>
    <s v="Division of Epidemiology &amp; Medical Biostatistics"/>
    <x v="3"/>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x v="0"/>
    <m/>
    <s v="Prof Jill Murray"/>
    <s v="Prof. Hendrik J. Koornhof"/>
    <s v="Dr. Olga Perovic"/>
    <n v="3"/>
    <s v="Home"/>
    <s v="Home"/>
    <s v="Home"/>
    <s v="Yes"/>
    <s v="No"/>
    <s v="No"/>
    <s v="Academic"/>
    <m/>
    <s v="Associate Professor "/>
    <x v="1"/>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x v="2"/>
    <x v="7"/>
    <s v="Nutrition"/>
    <s v="Food Science, Nutrition and Technology"/>
    <x v="6"/>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x v="0"/>
    <m/>
    <s v="Prof. Wambui Kogi-Makau"/>
    <s v="Prof. Koigi R. Kamau"/>
    <s v="Dr. Anne Obondo"/>
    <n v="3"/>
    <s v="Home"/>
    <s v="Home"/>
    <s v="Home"/>
    <s v="Yes"/>
    <s v="No"/>
    <s v="No"/>
    <s v="Academic"/>
    <s v=" Lecturer"/>
    <s v="Senior Lecturer"/>
    <x v="2"/>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x v="0"/>
    <x v="5"/>
    <s v="Demography and Population Studies"/>
    <s v="Demography and Population Studies"/>
    <x v="3"/>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x v="0"/>
    <m/>
    <s v="Prof Clifford Odimegwu"/>
    <s v="Dr. Samson Bamiwuye"/>
    <m/>
    <n v="2"/>
    <s v="Host"/>
    <s v="Home"/>
    <m/>
    <s v="Yes"/>
    <s v="Yes"/>
    <m/>
    <s v="Academic"/>
    <s v="Lecturer"/>
    <s v="Professor "/>
    <x v="1"/>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x v="0"/>
    <x v="5"/>
    <s v="Demography and Social Statistics"/>
    <s v="Demography and Social Statistics"/>
    <x v="7"/>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x v="0"/>
    <m/>
    <s v="Ogunjuyigbe Peter Olasupo"/>
    <m/>
    <m/>
    <n v="1"/>
    <s v="Home"/>
    <m/>
    <m/>
    <s v="Yes"/>
    <m/>
    <m/>
    <s v="Academic"/>
    <s v="Lecturer II"/>
    <s v="Associate Professor "/>
    <x v="1"/>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x v="0"/>
    <x v="8"/>
    <s v="Demography &amp; Population Studies"/>
    <s v="Demography &amp; Population Studies"/>
    <x v="3"/>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x v="0"/>
    <m/>
    <s v="Dr. Mark Collinson"/>
    <s v="Prof. Philippe Bocquier"/>
    <m/>
    <n v="2"/>
    <s v="Home"/>
    <s v="Host"/>
    <m/>
    <s v="Yes"/>
    <s v="No"/>
    <m/>
    <s v="Other"/>
    <m/>
    <s v="Lead Data Scientist"/>
    <x v="0"/>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x v="6"/>
    <x v="9"/>
    <m/>
    <m/>
    <x v="3"/>
    <s v="No"/>
    <s v="NF"/>
    <s v="NF"/>
    <s v="NF"/>
    <s v="NF"/>
    <m/>
    <m/>
    <m/>
    <m/>
    <m/>
    <m/>
    <m/>
    <m/>
    <m/>
    <m/>
    <m/>
    <x v="0"/>
    <m/>
    <m/>
    <m/>
    <m/>
    <m/>
    <m/>
    <m/>
    <m/>
    <m/>
    <m/>
    <m/>
    <m/>
    <m/>
    <m/>
    <x v="0"/>
    <m/>
    <m/>
    <m/>
    <m/>
    <m/>
    <m/>
    <m/>
    <m/>
    <m/>
    <m/>
    <m/>
    <m/>
    <m/>
    <m/>
    <m/>
    <m/>
    <m/>
    <m/>
    <m/>
    <x v="1"/>
    <s v="Didn’t take up"/>
    <m/>
    <m/>
    <m/>
    <m/>
    <m/>
    <m/>
    <m/>
    <m/>
    <m/>
    <s v="No"/>
    <s v=""/>
    <m/>
    <m/>
    <m/>
    <m/>
    <m/>
    <m/>
    <m/>
    <m/>
    <m/>
    <m/>
    <m/>
  </r>
  <r>
    <n v="22"/>
    <s v="C1/022"/>
    <s v="Theresa"/>
    <s v="Njeri"/>
    <s v="Kinyari"/>
    <x v="1"/>
    <x v="0"/>
    <x v="2"/>
    <x v="7"/>
    <m/>
    <m/>
    <x v="8"/>
    <m/>
    <s v="NF"/>
    <s v="NF"/>
    <s v="NF"/>
    <s v="NF"/>
    <m/>
    <m/>
    <m/>
    <m/>
    <m/>
    <m/>
    <m/>
    <m/>
    <m/>
    <m/>
    <m/>
    <x v="0"/>
    <d v="2011-11-18T00:00:00"/>
    <m/>
    <m/>
    <m/>
    <n v="0"/>
    <m/>
    <m/>
    <m/>
    <m/>
    <m/>
    <m/>
    <m/>
    <m/>
    <m/>
    <x v="0"/>
    <m/>
    <m/>
    <m/>
    <m/>
    <d v="2011-04-01T00:00:00"/>
    <m/>
    <m/>
    <m/>
    <m/>
    <m/>
    <m/>
    <m/>
    <m/>
    <m/>
    <m/>
    <m/>
    <m/>
    <m/>
    <m/>
    <x v="2"/>
    <s v="Terminated"/>
    <m/>
    <m/>
    <m/>
    <m/>
    <m/>
    <m/>
    <m/>
    <m/>
    <m/>
    <s v="No"/>
    <s v=""/>
    <m/>
    <m/>
    <m/>
    <m/>
    <m/>
    <m/>
    <m/>
    <m/>
    <m/>
    <m/>
    <s v="NF"/>
  </r>
  <r>
    <n v="23"/>
    <s v="C1/023"/>
    <s v="Peter "/>
    <s v="Mwamba "/>
    <s v="Maturi"/>
    <x v="0"/>
    <x v="0"/>
    <x v="2"/>
    <x v="7"/>
    <m/>
    <m/>
    <x v="6"/>
    <s v="Yes"/>
    <s v="NF"/>
    <s v="NF"/>
    <s v="NF"/>
    <s v="NF"/>
    <m/>
    <m/>
    <m/>
    <m/>
    <m/>
    <m/>
    <m/>
    <m/>
    <m/>
    <m/>
    <m/>
    <x v="0"/>
    <d v="2016-08-31T00:00:00"/>
    <m/>
    <m/>
    <m/>
    <n v="0"/>
    <m/>
    <m/>
    <m/>
    <m/>
    <m/>
    <m/>
    <m/>
    <m/>
    <m/>
    <x v="0"/>
    <m/>
    <m/>
    <m/>
    <m/>
    <d v="2011-04-01T00:00:00"/>
    <m/>
    <m/>
    <m/>
    <m/>
    <m/>
    <m/>
    <m/>
    <m/>
    <m/>
    <m/>
    <m/>
    <m/>
    <m/>
    <m/>
    <x v="2"/>
    <s v="Terminated"/>
    <m/>
    <m/>
    <m/>
    <m/>
    <m/>
    <m/>
    <m/>
    <m/>
    <m/>
    <s v="No"/>
    <s v=""/>
    <m/>
    <m/>
    <m/>
    <m/>
    <m/>
    <m/>
    <m/>
    <m/>
    <m/>
    <m/>
    <s v="NF"/>
  </r>
  <r>
    <n v="24"/>
    <s v="C1/024"/>
    <s v="Jaclkline"/>
    <s v="Halima"/>
    <s v="Mgumia"/>
    <x v="1"/>
    <x v="0"/>
    <x v="4"/>
    <x v="10"/>
    <m/>
    <m/>
    <x v="8"/>
    <m/>
    <s v="NF"/>
    <s v="NF"/>
    <s v="NF"/>
    <s v="NF"/>
    <m/>
    <m/>
    <m/>
    <m/>
    <m/>
    <m/>
    <m/>
    <m/>
    <m/>
    <m/>
    <m/>
    <x v="0"/>
    <d v="2012-12-31T00:00:00"/>
    <m/>
    <m/>
    <m/>
    <n v="0"/>
    <m/>
    <m/>
    <m/>
    <m/>
    <m/>
    <m/>
    <m/>
    <m/>
    <m/>
    <x v="0"/>
    <m/>
    <m/>
    <m/>
    <m/>
    <d v="2011-04-01T00:00:00"/>
    <m/>
    <m/>
    <m/>
    <m/>
    <m/>
    <m/>
    <m/>
    <m/>
    <m/>
    <m/>
    <m/>
    <m/>
    <m/>
    <m/>
    <x v="2"/>
    <s v="Terminated"/>
    <m/>
    <m/>
    <m/>
    <m/>
    <m/>
    <m/>
    <m/>
    <m/>
    <m/>
    <s v="No"/>
    <m/>
    <m/>
    <m/>
    <m/>
    <m/>
    <m/>
    <m/>
    <m/>
    <m/>
    <m/>
    <m/>
    <s v="NF"/>
  </r>
  <r>
    <n v="25"/>
    <s v="C1/025"/>
    <s v="Joseph "/>
    <m/>
    <s v="Matovu"/>
    <x v="0"/>
    <x v="0"/>
    <x v="7"/>
    <x v="11"/>
    <m/>
    <m/>
    <x v="8"/>
    <m/>
    <s v="NF"/>
    <s v="NF"/>
    <s v="NF"/>
    <s v="NF"/>
    <m/>
    <m/>
    <m/>
    <m/>
    <m/>
    <m/>
    <m/>
    <m/>
    <m/>
    <m/>
    <m/>
    <x v="0"/>
    <m/>
    <m/>
    <m/>
    <m/>
    <n v="0"/>
    <m/>
    <m/>
    <m/>
    <m/>
    <m/>
    <m/>
    <m/>
    <m/>
    <m/>
    <x v="0"/>
    <m/>
    <m/>
    <m/>
    <m/>
    <d v="2011-04-01T00:00:00"/>
    <m/>
    <m/>
    <m/>
    <m/>
    <m/>
    <m/>
    <m/>
    <m/>
    <m/>
    <m/>
    <m/>
    <m/>
    <m/>
    <m/>
    <x v="1"/>
    <s v="Didn’t take up"/>
    <m/>
    <m/>
    <m/>
    <m/>
    <m/>
    <m/>
    <m/>
    <m/>
    <m/>
    <s v="No"/>
    <m/>
    <m/>
    <m/>
    <m/>
    <m/>
    <m/>
    <m/>
    <m/>
    <m/>
    <m/>
    <m/>
    <s v="NF"/>
  </r>
  <r>
    <n v="26"/>
    <s v="C2/001"/>
    <s v="Adebolajo"/>
    <m/>
    <s v="Adeyemo"/>
    <x v="0"/>
    <x v="1"/>
    <x v="0"/>
    <x v="0"/>
    <s v="Epidemiology"/>
    <m/>
    <x v="0"/>
    <s v="Yes"/>
    <m/>
    <s v="Married"/>
    <s v="Married"/>
    <m/>
    <s v="aadeyemo@cartafrica.org"/>
    <s v="adebolajo@hotmail.com"/>
    <m/>
    <s v="M.Sc Immunology"/>
    <d v="1974-02-02T00:00:00"/>
    <s v="Genetic epidemiology in Nigeria"/>
    <s v="Field"/>
    <s v="yes"/>
    <s v="Primary"/>
    <n v="13.5"/>
    <d v="2012-01-16T00:00:00"/>
    <x v="1"/>
    <m/>
    <s v="Prof. Odunayo Moronfoluwa Oluwatosin"/>
    <s v="Prof. Omotade Olayemi Olufemi-Julius"/>
    <m/>
    <n v="2"/>
    <s v="Home"/>
    <s v="Home"/>
    <m/>
    <s v="Yes"/>
    <s v="No"/>
    <m/>
    <s v="Academic"/>
    <s v="Assistant Lecturer"/>
    <m/>
    <x v="0"/>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x v="3"/>
    <x v="3"/>
    <s v="Health Systems and Policy"/>
    <s v="Health Systems and Policy"/>
    <x v="4"/>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x v="1"/>
    <m/>
    <s v="Dr. Angela Chimwaza"/>
    <s v="Dr. Adamson Muula"/>
    <m/>
    <n v="2"/>
    <s v="Home"/>
    <s v="Home"/>
    <m/>
    <s v="Yes"/>
    <s v="Yes"/>
    <m/>
    <s v="Academic"/>
    <s v="Project Coordinator"/>
    <s v="Associate Professor"/>
    <x v="1"/>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x v="3"/>
    <x v="3"/>
    <s v="Environmental Sciences"/>
    <m/>
    <x v="4"/>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x v="1"/>
    <m/>
    <s v="Wilson Mandala"/>
    <s v="Dr. Lucy Namkinga"/>
    <m/>
    <n v="2"/>
    <s v="Home"/>
    <s v="Other"/>
    <m/>
    <s v="Yes"/>
    <s v="Yes"/>
    <m/>
    <s v="Academic"/>
    <s v="Lecturer"/>
    <s v="Associate Professor"/>
    <x v="1"/>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x v="2"/>
    <x v="2"/>
    <s v="Medical Epidemiology"/>
    <s v="Library"/>
    <x v="2"/>
    <s v="Yes"/>
    <m/>
    <s v="Married"/>
    <s v="Married"/>
    <m/>
    <s v="dmenya@cartafrica.org"/>
    <s v="dianamenya@gmail.com"/>
    <s v="+254 720352579/+254 733777500"/>
    <s v="MSc. Clinical Epidemiology"/>
    <d v="1975-05-17T00:00:00"/>
    <m/>
    <s v="Clinical research"/>
    <s v="unkown"/>
    <s v="Primary"/>
    <m/>
    <d v="2013-03-01T00:00:00"/>
    <x v="1"/>
    <m/>
    <s v="Prof. Odipo Osano"/>
    <s v="Prof Rafael Carel"/>
    <m/>
    <n v="2"/>
    <s v="Other "/>
    <s v="Other"/>
    <m/>
    <s v="No"/>
    <s v="No"/>
    <m/>
    <s v="Academic"/>
    <s v="Senior Lecturer"/>
    <s v="Associate Professor"/>
    <x v="1"/>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x v="4"/>
    <x v="10"/>
    <s v="Epidemiology"/>
    <s v="Geography"/>
    <x v="6"/>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x v="1"/>
    <m/>
    <s v="Dr. Lawrence Ikamari"/>
    <s v="Dr. Alfred Agwanda Otieno"/>
    <m/>
    <n v="2"/>
    <s v="Host"/>
    <s v="Host"/>
    <m/>
    <s v="Yes"/>
    <s v="Yes"/>
    <m/>
    <s v="Researcher"/>
    <s v="Assistant Lecturer"/>
    <s v="Lecturer"/>
    <x v="2"/>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x v="7"/>
    <x v="11"/>
    <s v="Epidemiology"/>
    <s v="Department of Population Studies"/>
    <x v="9"/>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x v="1"/>
    <m/>
    <s v="Dr. James Ntozi"/>
    <s v="Dr. Betty Kwagala"/>
    <m/>
    <n v="2"/>
    <s v="Home"/>
    <s v="Home"/>
    <m/>
    <s v="Yes"/>
    <s v="No"/>
    <m/>
    <s v="Academic"/>
    <s v="Assistant Lecturer"/>
    <s v="Senior Lecturer"/>
    <x v="1"/>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x v="0"/>
    <x v="0"/>
    <s v="BIOSTATISTICS"/>
    <s v="Epidemiology and Medical Statistics"/>
    <x v="0"/>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x v="1"/>
    <m/>
    <s v="Prof. Elijah Afolabi Bamgboye"/>
    <m/>
    <m/>
    <n v="1"/>
    <s v="Home"/>
    <m/>
    <m/>
    <s v="Yes"/>
    <m/>
    <m/>
    <s v="Academic"/>
    <s v="Lecturer II "/>
    <s v="Professor "/>
    <x v="1"/>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x v="7"/>
    <x v="11"/>
    <s v="Epidemiology"/>
    <m/>
    <x v="9"/>
    <s v="Yes"/>
    <m/>
    <m/>
    <s v="NF"/>
    <m/>
    <s v="gtumwine@cartafrica.org"/>
    <s v="gtumwine@vetmed.mak.ac.ug;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x v="1"/>
    <m/>
    <s v="Dr. Enock Matovu"/>
    <s v="Dr. Jean Langhorne"/>
    <m/>
    <n v="2"/>
    <s v="Home"/>
    <s v="Other"/>
    <m/>
    <s v="Yes"/>
    <s v="No"/>
    <m/>
    <s v="Academic"/>
    <s v="Teaching Assistant"/>
    <m/>
    <x v="0"/>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x v="3"/>
    <x v="3"/>
    <s v="Epidemiology"/>
    <s v="Department of Population Studies"/>
    <x v="4"/>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x v="1"/>
    <m/>
    <s v="Dr. Wilson Mandala"/>
    <s v="Dr. Adam Cunningham"/>
    <s v="Cal MacLennan"/>
    <n v="3"/>
    <s v="Home"/>
    <s v="Other"/>
    <m/>
    <s v="Yes"/>
    <s v="No"/>
    <m/>
    <m/>
    <s v="Research Scientist"/>
    <s v="Deputy Director Laboratory Support, ICAP at Columbia University"/>
    <x v="1"/>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x v="2"/>
    <x v="12"/>
    <s v="Public Health"/>
    <s v="Education Research Program"/>
    <x v="3"/>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x v="1"/>
    <m/>
    <s v="Dr. Moses Ngware"/>
    <s v="Dr. Caroline Kabiru"/>
    <s v="Dr. Kandala Ngianga"/>
    <n v="3"/>
    <s v="Home"/>
    <s v="Home"/>
    <s v="Other"/>
    <s v="Yes"/>
    <s v="Yes"/>
    <s v="No"/>
    <s v="Researcher"/>
    <s v="Data Analyst"/>
    <s v="Director Research at Zizi Afrique_x000a_"/>
    <x v="1"/>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x v="2"/>
    <x v="7"/>
    <s v="Demography &amp; Social statistics"/>
    <s v="Population Studies and Research Institute (PSRI"/>
    <x v="6"/>
    <s v="Yes"/>
    <m/>
    <m/>
    <s v="NF"/>
    <m/>
    <s v="jnjega@cartafrica.org"/>
    <m/>
    <s v="+254721473921"/>
    <s v="NF"/>
    <d v="1972-03-11T00:00:00"/>
    <s v="Determinants of Active Life Expectancy among Adult HIV/AIDS Patients in Kenya"/>
    <s v="Field"/>
    <s v="No"/>
    <s v="Primary"/>
    <n v="15"/>
    <d v="2012-02-20T00:00:00"/>
    <x v="1"/>
    <m/>
    <s v="Dr. Lawrence Ikamari"/>
    <s v="Dr. Murungaru Kimani"/>
    <m/>
    <n v="2"/>
    <s v="Home"/>
    <s v="Home"/>
    <m/>
    <s v="Yes"/>
    <s v="No"/>
    <m/>
    <s v="Academic"/>
    <m/>
    <m/>
    <x v="0"/>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x v="0"/>
    <x v="5"/>
    <s v="Demography"/>
    <s v="Demography and Social Statistics"/>
    <x v="7"/>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x v="1"/>
    <m/>
    <s v="Prof. Peter O. Ogunjuyigbe"/>
    <s v="Ambrose Akinlo"/>
    <m/>
    <n v="2"/>
    <s v="Home"/>
    <m/>
    <m/>
    <s v="Yes"/>
    <m/>
    <m/>
    <s v="Academic"/>
    <s v="Lecturer II"/>
    <s v="Senior Lecturer"/>
    <x v="1"/>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x v="0"/>
    <x v="0"/>
    <s v="Environmental Sciences"/>
    <m/>
    <x v="0"/>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x v="1"/>
    <m/>
    <s v="Dr. Roseangela Nwuba"/>
    <m/>
    <m/>
    <n v="1"/>
    <s v="Home"/>
    <m/>
    <m/>
    <s v="Yes"/>
    <m/>
    <m/>
    <s v="Academic"/>
    <m/>
    <s v="Lecturer"/>
    <x v="0"/>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x v="3"/>
    <x v="3"/>
    <s v="Disease Epidemiology"/>
    <s v="MATHEMATICS AND STATISTICS"/>
    <x v="4"/>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x v="1"/>
    <m/>
    <s v="Prof. Ebrahim Momoniat"/>
    <s v="Prof. Shirley Abelman"/>
    <s v="Prof. Jean M. Tchuenche"/>
    <n v="3"/>
    <s v="Other "/>
    <s v="Other "/>
    <s v="Other "/>
    <s v="No"/>
    <s v="No"/>
    <s v="No"/>
    <s v="Academic"/>
    <s v="Lecturer"/>
    <s v="Lecturer"/>
    <x v="2"/>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x v="5"/>
    <x v="6"/>
    <s v="Kinesiology"/>
    <s v="Department of Physiotherapy"/>
    <x v="3"/>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x v="1"/>
    <d v="2025-03-25T00:00:00"/>
    <s v="Prof. Mbambo-Kekana Nonceba Priscilla"/>
    <s v="Dr. Hellen Myezwa"/>
    <s v="Dr. Kerith Aginsky"/>
    <n v="3"/>
    <s v="Other "/>
    <s v="Home"/>
    <s v="Home/ Host"/>
    <s v="Yes"/>
    <s v="Yes"/>
    <s v="Yes"/>
    <s v="Academic"/>
    <s v="Lecturer"/>
    <m/>
    <x v="0"/>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x v="7"/>
    <x v="11"/>
    <s v="Epidemiology"/>
    <s v="Dept of Nursing"/>
    <x v="9"/>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x v="1"/>
    <m/>
    <s v="Dr. Daniel Kabonge Kaye"/>
    <s v="Dr. Noah Kiwanuka"/>
    <s v="Prof. Fred Wabwire-Mangen"/>
    <n v="3"/>
    <s v="Home"/>
    <s v="Home"/>
    <s v="Home/ Host"/>
    <s v="Yes"/>
    <s v="No"/>
    <s v="No"/>
    <s v="Academic"/>
    <s v="Lecturer"/>
    <s v="Lecturer"/>
    <x v="2"/>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x v="7"/>
    <x v="11"/>
    <s v="Obstertrics and reproductive health nursing"/>
    <m/>
    <x v="9"/>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x v="1"/>
    <m/>
    <s v="Dr. Nazarius Mbona Tumwesigye"/>
    <s v="Dr. Florence Mirembe"/>
    <s v="Dr. Daniel Kabonge Kaye"/>
    <n v="3"/>
    <s v="Home"/>
    <s v="Home"/>
    <s v="Home/ Host"/>
    <s v="Yes"/>
    <s v="No"/>
    <s v="Yes"/>
    <m/>
    <s v="Lecturer"/>
    <s v="Senior Lecturer"/>
    <x v="1"/>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x v="5"/>
    <x v="6"/>
    <s v="Epidemiology"/>
    <m/>
    <x v="3"/>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x v="1"/>
    <d v="2025-03-25T00:00:00"/>
    <s v="Dr. Tobias Chirwa"/>
    <s v="Dr. Patrick MacPhail"/>
    <s v="Prof. Ian M. Sanne"/>
    <n v="3"/>
    <s v="Home"/>
    <s v="Home"/>
    <s v="Home/ Host"/>
    <s v="Yes"/>
    <s v="No"/>
    <s v="No"/>
    <s v="Researcher"/>
    <s v="Joint Faculty"/>
    <m/>
    <x v="0"/>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x v="2"/>
    <x v="7"/>
    <m/>
    <m/>
    <x v="3"/>
    <s v="No"/>
    <s v="NF"/>
    <s v="NF"/>
    <s v="NF"/>
    <s v="NF"/>
    <m/>
    <m/>
    <m/>
    <m/>
    <m/>
    <m/>
    <m/>
    <m/>
    <m/>
    <n v="4"/>
    <m/>
    <x v="1"/>
    <d v="2016-10-19T00:00:00"/>
    <m/>
    <m/>
    <m/>
    <n v="0"/>
    <m/>
    <m/>
    <m/>
    <m/>
    <m/>
    <m/>
    <m/>
    <m/>
    <m/>
    <x v="0"/>
    <m/>
    <m/>
    <m/>
    <m/>
    <d v="2012-03-01T00:00:00"/>
    <m/>
    <m/>
    <m/>
    <m/>
    <m/>
    <m/>
    <m/>
    <m/>
    <m/>
    <m/>
    <m/>
    <m/>
    <m/>
    <m/>
    <x v="2"/>
    <s v="Terminated"/>
    <m/>
    <m/>
    <m/>
    <m/>
    <m/>
    <m/>
    <m/>
    <m/>
    <m/>
    <s v="No"/>
    <m/>
    <m/>
    <m/>
    <m/>
    <m/>
    <m/>
    <m/>
    <m/>
    <m/>
    <m/>
    <m/>
    <s v="WT"/>
  </r>
  <r>
    <n v="45"/>
    <s v="C2/020"/>
    <s v="Phanuel"/>
    <s v="Humphrey Jacob"/>
    <s v="Shao"/>
    <x v="0"/>
    <x v="1"/>
    <x v="4"/>
    <x v="4"/>
    <m/>
    <s v="TB Clinic"/>
    <x v="1"/>
    <s v="No"/>
    <s v="NF"/>
    <s v="NF"/>
    <s v="NF"/>
    <s v="NF"/>
    <s v="hshao@cartafrica.org"/>
    <s v="humphreyshao@gmail.com"/>
    <m/>
    <m/>
    <m/>
    <m/>
    <m/>
    <m/>
    <m/>
    <n v="22.5"/>
    <m/>
    <x v="1"/>
    <d v="2016-01-11T00:00:00"/>
    <m/>
    <m/>
    <m/>
    <n v="0"/>
    <m/>
    <m/>
    <m/>
    <m/>
    <m/>
    <m/>
    <m/>
    <m/>
    <m/>
    <x v="0"/>
    <m/>
    <m/>
    <m/>
    <m/>
    <d v="2012-03-01T00:00:00"/>
    <m/>
    <m/>
    <m/>
    <m/>
    <m/>
    <m/>
    <m/>
    <m/>
    <m/>
    <m/>
    <m/>
    <m/>
    <m/>
    <m/>
    <x v="2"/>
    <s v="Terminated"/>
    <m/>
    <m/>
    <m/>
    <m/>
    <m/>
    <m/>
    <m/>
    <m/>
    <m/>
    <s v="No"/>
    <m/>
    <m/>
    <m/>
    <m/>
    <m/>
    <m/>
    <m/>
    <m/>
    <m/>
    <m/>
    <m/>
    <s v="NF"/>
  </r>
  <r>
    <n v="47"/>
    <s v="C3/001"/>
    <s v="Adefolarin"/>
    <s v="Olufolake"/>
    <s v="Adeyinka"/>
    <x v="1"/>
    <x v="2"/>
    <x v="0"/>
    <x v="0"/>
    <s v="Health Promotion Professional"/>
    <s v="Health Promotion and Education"/>
    <x v="0"/>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x v="2"/>
    <m/>
    <s v="Oyedunni Arulogun"/>
    <s v="PROF Oye Gureje"/>
    <m/>
    <n v="2"/>
    <s v="Home"/>
    <m/>
    <m/>
    <s v="Yes"/>
    <m/>
    <m/>
    <s v="Other"/>
    <s v="Principal Social Worker 1"/>
    <s v="Lecturer "/>
    <x v="1"/>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x v="2"/>
    <x v="7"/>
    <s v="Epidemiology"/>
    <m/>
    <x v="6"/>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x v="2"/>
    <m/>
    <s v="Prof. Nyagol Akelo Joshua"/>
    <s v="Prof. Jaoko Walter"/>
    <m/>
    <n v="2"/>
    <s v="Home"/>
    <m/>
    <m/>
    <s v="Yes"/>
    <m/>
    <m/>
    <s v="Academic"/>
    <m/>
    <s v="Lecturer"/>
    <x v="1"/>
    <m/>
    <s v="UNIVERSITY OF NAIROBI"/>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x v="2"/>
    <x v="7"/>
    <s v="Obstertrics and reproductive health nursing"/>
    <s v="Reseach Capacity Strengtheniing Division"/>
    <x v="6"/>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x v="2"/>
    <m/>
    <s v="Grace Omoni"/>
    <s v="Prof Isaac Nyamongo"/>
    <s v="Dr Sabina Wakasiaka"/>
    <n v="3"/>
    <s v="Home"/>
    <s v="Home"/>
    <s v="Home"/>
    <s v="Yes"/>
    <s v="No"/>
    <s v="No"/>
    <s v="Other"/>
    <s v="Part Time Lecturer"/>
    <s v="Post Doc Research Fellow"/>
    <x v="1"/>
    <m/>
    <m/>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x v="0"/>
    <x v="0"/>
    <s v="Adolescent health"/>
    <s v="Institute of Child health"/>
    <x v="0"/>
    <s v="Yes"/>
    <m/>
    <s v="Single"/>
    <s v="Single"/>
    <m/>
    <s v="asangowawa@cartafrica.org"/>
    <s v="daisyolu@yahoo.com"/>
    <s v="+2348033265796"/>
    <s v="MPH"/>
    <d v="1973-09-06T00:00:00"/>
    <s v="Epidemiology and Costs of Injuries Among Adolescents in Ibadan, South-Western Nigeria"/>
    <s v="Field"/>
    <s v="No"/>
    <s v="Primary"/>
    <n v="6.5"/>
    <d v="2013-02-21T00:00:00"/>
    <x v="2"/>
    <m/>
    <s v="Olayemi Omotade"/>
    <m/>
    <m/>
    <n v="1"/>
    <s v="Home"/>
    <m/>
    <m/>
    <s v="Yes"/>
    <m/>
    <m/>
    <s v="Academic"/>
    <s v="Senior Research Fellow"/>
    <s v="Senior Medical Research Fellow"/>
    <x v="2"/>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x v="7"/>
    <x v="11"/>
    <s v="Immunity and Infection"/>
    <m/>
    <x v="9"/>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x v="2"/>
    <m/>
    <s v="Prof. Matovu Enock"/>
    <s v="Dr. Vincent Pius Alibu"/>
    <m/>
    <n v="2"/>
    <s v="Home"/>
    <m/>
    <m/>
    <s v="Yes"/>
    <m/>
    <m/>
    <s v="Academic"/>
    <s v="Assistant Lecturer"/>
    <s v="Lecturer"/>
    <x v="1"/>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x v="1"/>
    <x v="1"/>
    <s v="Public Health"/>
    <m/>
    <x v="5"/>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x v="2"/>
    <m/>
    <s v="Pascal Mathanga"/>
    <m/>
    <m/>
    <n v="1"/>
    <s v="Home"/>
    <m/>
    <m/>
    <s v="Yes"/>
    <m/>
    <m/>
    <s v="Academic"/>
    <s v="Part Time Senior Lecturer"/>
    <s v="Part Time Senior Lecturer"/>
    <x v="2"/>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x v="0"/>
    <x v="0"/>
    <s v="Pharmaceutical Sciences"/>
    <s v="Pharmaceutical Chemistry"/>
    <x v="0"/>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x v="2"/>
    <m/>
    <s v="Prof. Adegoke Aremu Olajire"/>
    <m/>
    <m/>
    <n v="1"/>
    <s v="Home"/>
    <m/>
    <m/>
    <s v="Yes"/>
    <m/>
    <m/>
    <s v="Academic"/>
    <s v="Lecturer"/>
    <s v="Senior Lecturer"/>
    <x v="1"/>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x v="3"/>
    <x v="3"/>
    <s v="Immunity and Infection"/>
    <s v="Pathology"/>
    <x v="4"/>
    <s v="Yes"/>
    <m/>
    <m/>
    <s v="Married"/>
    <m/>
    <s v="tnyirenda@cartafrica.org"/>
    <s v="tnyirenda@medcol.mw"/>
    <s v="+265995573845"/>
    <s v="MSc. Immunology"/>
    <d v="1981-04-21T00:00:00"/>
    <s v="Development of adaptive immunity to non-typhoidal Salmonella in Children "/>
    <s v="Field"/>
    <s v="yes"/>
    <s v="Primary"/>
    <n v="10.5"/>
    <d v="2011-11-01T00:00:00"/>
    <x v="2"/>
    <m/>
    <s v="Wilson Mandala"/>
    <m/>
    <m/>
    <n v="1"/>
    <s v="Home"/>
    <m/>
    <m/>
    <s v="Yes"/>
    <m/>
    <m/>
    <s v="Academic"/>
    <s v="PhD Student"/>
    <s v="Lecturer"/>
    <x v="1"/>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x v="2"/>
    <x v="2"/>
    <s v="MEDICAL ANTHROPOLOGY"/>
    <s v="ANTHROPOLOGY AND HUMAN ECOLOGY"/>
    <x v="2"/>
    <s v="Yes"/>
    <s v="SASS/DPHIL/ANT/02/12"/>
    <s v="Married"/>
    <s v="Separated"/>
    <m/>
    <s v="enjiru@cartafrica.org"/>
    <s v="oyungueva@yahoo.com"/>
    <s v="+254-722-624-353"/>
    <s v="Masters in Medicine"/>
    <d v="1973-03-27T00:00:00"/>
    <s v="Situational analysis of cancer care in the Western Kenya population"/>
    <s v="Field"/>
    <s v="No"/>
    <s v="Primary"/>
    <n v="15"/>
    <d v="2012-09-01T00:00:00"/>
    <x v="2"/>
    <m/>
    <s v="Jamin Masinde"/>
    <s v="Dr. Harrison Maithya"/>
    <m/>
    <n v="2"/>
    <s v="Home"/>
    <s v="Home"/>
    <m/>
    <s v="Yes"/>
    <s v="Yes"/>
    <m/>
    <s v="Academic"/>
    <s v="Lecturer"/>
    <m/>
    <x v="0"/>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x v="5"/>
    <x v="6"/>
    <s v="Public Health"/>
    <s v="Wits Reproductive Health and HIV Institute"/>
    <x v="3"/>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x v="2"/>
    <m/>
    <s v="Maria Elizabeth Rabe"/>
    <m/>
    <m/>
    <n v="1"/>
    <s v="Other "/>
    <m/>
    <m/>
    <s v="No"/>
    <m/>
    <m/>
    <s v="Other"/>
    <s v="M&amp;E Technical Specialist - Wits"/>
    <s v="Program Manager"/>
    <x v="1"/>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x v="1"/>
    <x v="1"/>
    <s v="Demography"/>
    <m/>
    <x v="2"/>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x v="2"/>
    <m/>
    <s v="Prof Mukwa Wekesa Christopher"/>
    <s v="Dr. Wanyonyi Wamamili David"/>
    <m/>
    <n v="2"/>
    <s v="Host"/>
    <m/>
    <m/>
    <s v="Yes"/>
    <m/>
    <m/>
    <s v="Academic"/>
    <s v="Assistant Lecturer"/>
    <s v="Assistant Lecturer"/>
    <x v="2"/>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x v="2"/>
    <x v="2"/>
    <s v="Human Geography"/>
    <s v="Geography"/>
    <x v="2"/>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x v="2"/>
    <m/>
    <s v="Prof. Paul Omondi"/>
    <s v="Prof. Beneah D. O. Odhiambo"/>
    <m/>
    <n v="2"/>
    <s v="Home"/>
    <m/>
    <m/>
    <s v="Yes"/>
    <m/>
    <m/>
    <s v="Academic"/>
    <s v="Assistant Lecturer"/>
    <s v="Senior Lecturer"/>
    <x v="1"/>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x v="0"/>
    <x v="5"/>
    <s v="Epidemiology"/>
    <m/>
    <x v="7"/>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x v="2"/>
    <m/>
    <s v="Olaogun Adenike Ayobola"/>
    <m/>
    <m/>
    <n v="1"/>
    <s v="Home"/>
    <m/>
    <m/>
    <s v="Yes"/>
    <m/>
    <m/>
    <s v="Academic"/>
    <s v="Lecturer II"/>
    <s v="Senior Lecturer"/>
    <x v="1"/>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x v="2"/>
    <x v="2"/>
    <s v="Epidemiology"/>
    <s v="Epidemiology and Biostatistics"/>
    <x v="6"/>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x v="2"/>
    <m/>
    <s v="Anne Wanjiru Mwangi"/>
    <m/>
    <m/>
    <n v="1"/>
    <s v="Home"/>
    <m/>
    <m/>
    <s v="Yes"/>
    <m/>
    <m/>
    <s v="Academic"/>
    <s v="Assistant Lecturer"/>
    <s v="Lecturer"/>
    <x v="1"/>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x v="0"/>
    <x v="5"/>
    <s v="Sociology"/>
    <s v="Sociology"/>
    <x v="3"/>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x v="2"/>
    <m/>
    <s v="Emeritus Professor Gilbert Leah"/>
    <m/>
    <m/>
    <n v="1"/>
    <s v="Host"/>
    <m/>
    <m/>
    <s v="No"/>
    <m/>
    <m/>
    <s v="Academic"/>
    <s v="Lecturer II"/>
    <s v="Professor"/>
    <x v="1"/>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x v="7"/>
    <x v="11"/>
    <s v="Public Health"/>
    <s v="Department of Journalism and Communication"/>
    <x v="9"/>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x v="2"/>
    <m/>
    <s v="Monica Chibita"/>
    <s v="Fred Ntoni Nuwaha"/>
    <m/>
    <n v="2"/>
    <s v="Other "/>
    <s v="Home"/>
    <m/>
    <s v="No"/>
    <m/>
    <m/>
    <s v="Administrative"/>
    <s v="Assistant Lecturer"/>
    <m/>
    <x v="0"/>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x v="5"/>
    <x v="6"/>
    <s v="Public Health"/>
    <m/>
    <x v="3"/>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x v="2"/>
    <d v="2025-03-25T00:00:00"/>
    <s v="Sinead-Delany Moretlwe"/>
    <s v="Prof Alain Labrique"/>
    <m/>
    <n v="2"/>
    <s v="Home"/>
    <s v="Other"/>
    <m/>
    <s v="Yes"/>
    <s v="No"/>
    <m/>
    <s v="Academic"/>
    <s v="Researcher"/>
    <m/>
    <x v="0"/>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x v="0"/>
    <x v="5"/>
    <s v="Demography"/>
    <s v="Demography &amp; Social Statistics"/>
    <x v="7"/>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x v="2"/>
    <m/>
    <s v="Bisiriyu Adeleke Luqman"/>
    <s v="Dr. BAMIWUYE, Samson Olusina "/>
    <m/>
    <n v="2"/>
    <s v="Home"/>
    <s v="Home"/>
    <m/>
    <s v="Yes"/>
    <s v="Yes"/>
    <m/>
    <s v="Academic"/>
    <s v="Lecturer II"/>
    <s v="Professor"/>
    <x v="1"/>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x v="0"/>
    <x v="0"/>
    <s v="Public Health"/>
    <m/>
    <x v="0"/>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x v="2"/>
    <m/>
    <s v="Iyabo Mabawonku"/>
    <m/>
    <m/>
    <n v="1"/>
    <s v="Home"/>
    <m/>
    <m/>
    <s v="Yes"/>
    <m/>
    <m/>
    <s v="Academic"/>
    <s v="Librarian II"/>
    <s v="Senior Librarian_x000a_"/>
    <x v="1"/>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x v="4"/>
    <x v="10"/>
    <s v="Zoology/Ecology"/>
    <s v="Zoology and Wildlife Conservation"/>
    <x v="1"/>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x v="1"/>
    <m/>
    <s v="Nkwengulila Gamba"/>
    <s v="DR SYLVESTER LYANTAGAYE"/>
    <m/>
    <n v="2"/>
    <s v="Home"/>
    <s v="Home"/>
    <m/>
    <s v="Yes"/>
    <s v="No"/>
    <m/>
    <s v="Academic"/>
    <s v="Assistant Lecturer"/>
    <s v="Senior Lecturer"/>
    <x v="1"/>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x v="2"/>
    <x v="2"/>
    <s v="ENVIRONMENTAL HEALTH"/>
    <s v="ENVIRONMENTAL HEALTH AND BIOLOGY"/>
    <x v="2"/>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x v="2"/>
    <m/>
    <s v="Peter M. Gatongi"/>
    <s v="Prof Odipo Osano"/>
    <m/>
    <n v="2"/>
    <s v="Home"/>
    <s v="Other"/>
    <m/>
    <n v="2013"/>
    <m/>
    <m/>
    <m/>
    <s v="Assistant Lecturer"/>
    <m/>
    <x v="0"/>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x v="3"/>
    <x v="3"/>
    <s v="Public Health"/>
    <s v="Public Health"/>
    <x v="4"/>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x v="2"/>
    <m/>
    <s v="Dr. Chisomo Msefula"/>
    <s v="Dr. Bagrey Ngwira"/>
    <m/>
    <n v="2"/>
    <s v="Home"/>
    <s v="Home"/>
    <m/>
    <s v="No"/>
    <s v="No"/>
    <m/>
    <s v="Academic"/>
    <s v="Lecturer"/>
    <s v="Associate Professor"/>
    <x v="1"/>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x v="1"/>
    <x v="1"/>
    <m/>
    <m/>
    <x v="5"/>
    <s v="Yes"/>
    <s v="NF"/>
    <s v="NF"/>
    <s v="NF"/>
    <s v="NF"/>
    <m/>
    <m/>
    <m/>
    <m/>
    <m/>
    <m/>
    <m/>
    <m/>
    <m/>
    <m/>
    <m/>
    <x v="2"/>
    <m/>
    <m/>
    <m/>
    <m/>
    <n v="0"/>
    <m/>
    <m/>
    <m/>
    <m/>
    <m/>
    <m/>
    <m/>
    <m/>
    <m/>
    <x v="0"/>
    <m/>
    <m/>
    <m/>
    <m/>
    <d v="2013-03-01T00:00:00"/>
    <m/>
    <m/>
    <m/>
    <m/>
    <m/>
    <m/>
    <m/>
    <m/>
    <m/>
    <m/>
    <m/>
    <m/>
    <m/>
    <m/>
    <x v="1"/>
    <s v="Didn’t take up"/>
    <m/>
    <m/>
    <m/>
    <m/>
    <m/>
    <m/>
    <m/>
    <m/>
    <m/>
    <s v="No"/>
    <m/>
    <m/>
    <m/>
    <m/>
    <m/>
    <m/>
    <m/>
    <m/>
    <m/>
    <m/>
    <m/>
    <s v="NF"/>
  </r>
  <r>
    <n v="70"/>
    <s v="C3/024"/>
    <s v="Steven"/>
    <m/>
    <s v="Pentz"/>
    <x v="0"/>
    <x v="2"/>
    <x v="5"/>
    <x v="6"/>
    <m/>
    <m/>
    <x v="3"/>
    <s v="No"/>
    <s v="NF"/>
    <s v="NF"/>
    <s v="NF"/>
    <s v="NF"/>
    <m/>
    <m/>
    <m/>
    <m/>
    <m/>
    <m/>
    <m/>
    <m/>
    <m/>
    <m/>
    <m/>
    <x v="2"/>
    <d v="2014-12-31T00:00:00"/>
    <m/>
    <m/>
    <m/>
    <n v="0"/>
    <m/>
    <m/>
    <m/>
    <m/>
    <m/>
    <m/>
    <m/>
    <m/>
    <m/>
    <x v="0"/>
    <m/>
    <m/>
    <m/>
    <m/>
    <d v="2013-03-01T00:00:00"/>
    <m/>
    <m/>
    <m/>
    <m/>
    <m/>
    <m/>
    <m/>
    <m/>
    <m/>
    <m/>
    <m/>
    <m/>
    <m/>
    <m/>
    <x v="2"/>
    <s v="Terminated"/>
    <m/>
    <m/>
    <m/>
    <m/>
    <m/>
    <m/>
    <m/>
    <m/>
    <m/>
    <s v="No"/>
    <m/>
    <m/>
    <m/>
    <m/>
    <m/>
    <m/>
    <m/>
    <m/>
    <m/>
    <m/>
    <m/>
    <s v="NF"/>
  </r>
  <r>
    <n v="71"/>
    <s v="C4/001"/>
    <s v="Ayodele"/>
    <s v="John"/>
    <s v="Alonge"/>
    <x v="0"/>
    <x v="3"/>
    <x v="0"/>
    <x v="0"/>
    <s v="Communication and Information"/>
    <s v="School of Journalism and Mass Communication"/>
    <x v="6"/>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x v="3"/>
    <m/>
    <s v="Prof wanbii Kiai"/>
    <s v="Dr  Ndei Ndati"/>
    <m/>
    <n v="2"/>
    <s v="Host"/>
    <m/>
    <m/>
    <s v="Yes"/>
    <m/>
    <m/>
    <s v="Academic"/>
    <s v="Librarian II"/>
    <s v="Lecturer II"/>
    <x v="1"/>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x v="5"/>
    <x v="6"/>
    <s v="EPIDEMIOLOGY"/>
    <s v="WITS  Reproductive and HIV Research Institute"/>
    <x v="3"/>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x v="3"/>
    <m/>
    <s v="Sinead Delany - Moretlwe"/>
    <m/>
    <m/>
    <n v="1"/>
    <s v="Home"/>
    <m/>
    <m/>
    <s v="Yes"/>
    <m/>
    <m/>
    <s v="Researcher"/>
    <s v="Researcher"/>
    <s v="Epidemiologist"/>
    <x v="0"/>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x v="7"/>
    <x v="11"/>
    <s v="Public Health"/>
    <s v="Wild life and Aquatic Animal Resources"/>
    <x v="9"/>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x v="3"/>
    <m/>
    <s v="Assoc. Prof. Francis Ejobi"/>
    <s v="Prof MUYANJA Charles"/>
    <s v="Dr. Naigaga Irene"/>
    <n v="3"/>
    <s v="Home"/>
    <m/>
    <m/>
    <s v="No"/>
    <m/>
    <m/>
    <s v="Academic"/>
    <s v="Assistant Lecturer"/>
    <s v="Lecturer"/>
    <x v="2"/>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x v="0"/>
    <x v="5"/>
    <s v="Psychology"/>
    <s v="Mental Health"/>
    <x v="7"/>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x v="3"/>
    <m/>
    <s v="Ukpong Morenike"/>
    <s v="Harrison Abigail"/>
    <m/>
    <n v="2"/>
    <s v="Home"/>
    <m/>
    <m/>
    <s v="Yes"/>
    <m/>
    <m/>
    <s v="Academic"/>
    <s v="Lecturer"/>
    <s v="Associate Professor"/>
    <x v="1"/>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x v="0"/>
    <x v="0"/>
    <s v="Medicine"/>
    <s v="Epidemiology and Medical Statistics"/>
    <x v="0"/>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x v="3"/>
    <m/>
    <s v="Prof. Ajayi Ikeoluwapo"/>
    <s v="Prof Baiyeroju Aderonke"/>
    <m/>
    <n v="2"/>
    <s v="Home"/>
    <m/>
    <m/>
    <s v="Yes"/>
    <m/>
    <m/>
    <s v="Academic"/>
    <s v="Lecturer"/>
    <s v="Associate Professor"/>
    <x v="1"/>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x v="7"/>
    <x v="11"/>
    <s v="Public health"/>
    <s v="School of public health"/>
    <x v="3"/>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x v="3"/>
    <m/>
    <s v="Prof. Ngianga Kandala Bakwin"/>
    <s v="Dr. Henry Wamani"/>
    <s v="Dr. Elizabeth Ekirapa-Kiracho"/>
    <n v="3"/>
    <s v="Host"/>
    <m/>
    <m/>
    <s v="Yes"/>
    <m/>
    <m/>
    <s v="Academic"/>
    <s v="Assistant Lecturer"/>
    <s v="Assistant Lecturer"/>
    <x v="2"/>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x v="2"/>
    <x v="2"/>
    <s v="Applied Human Nutrition"/>
    <s v="Department of Food Science, Nutrition and Technology"/>
    <x v="6"/>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x v="3"/>
    <m/>
    <s v="Prof W Kogi-Makau"/>
    <s v="Prof Grace A. Ettyang "/>
    <s v="Dr Charkes O Kimamo"/>
    <n v="2"/>
    <s v="Host"/>
    <m/>
    <m/>
    <s v="Yes"/>
    <m/>
    <m/>
    <s v="Academic"/>
    <s v="Administrator"/>
    <s v="Lecturer"/>
    <x v="1"/>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x v="5"/>
    <x v="6"/>
    <s v="Civil Engineering"/>
    <s v="School of Mechanical, Industrial and Aeronautical Engineering"/>
    <x v="3"/>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x v="3"/>
    <m/>
    <s v="Prof. Alex van den Heever"/>
    <m/>
    <m/>
    <n v="1"/>
    <s v="Home"/>
    <m/>
    <m/>
    <s v="No"/>
    <m/>
    <m/>
    <s v="Academic"/>
    <s v="Lecturer"/>
    <m/>
    <x v="0"/>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x v="2"/>
    <x v="7"/>
    <s v="Medical Bacteriology"/>
    <s v="Medical Microbiology"/>
    <x v="6"/>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x v="3"/>
    <m/>
    <s v="Prof. Omu Anzala"/>
    <m/>
    <m/>
    <n v="1"/>
    <s v="Home"/>
    <m/>
    <m/>
    <s v="Yes"/>
    <m/>
    <m/>
    <s v="Academic"/>
    <s v="Tutorial Fellow"/>
    <s v="Tutorial Fellow"/>
    <x v="0"/>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x v="3"/>
    <x v="3"/>
    <s v="Medical Athropology"/>
    <s v="Health Systems and Policy Development"/>
    <x v="4"/>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x v="3"/>
    <m/>
    <s v="Prof  Umar Eric "/>
    <s v="Prof Griffiths Frances"/>
    <s v="Prof Van den Berg  Marrit"/>
    <n v="3"/>
    <s v="Home"/>
    <m/>
    <m/>
    <s v="Yes"/>
    <m/>
    <m/>
    <s v="Researcher"/>
    <s v="Research Administrator"/>
    <s v="Research and Policy Analyst"/>
    <x v="1"/>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x v="7"/>
    <x v="11"/>
    <s v="PUBLIC HEALTH"/>
    <s v="PUBLIC HEALTH"/>
    <x v="3"/>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x v="3"/>
    <m/>
    <s v="Dr. Mags Beksinska"/>
    <m/>
    <m/>
    <n v="1"/>
    <s v="Host"/>
    <m/>
    <m/>
    <s v="Yes"/>
    <m/>
    <m/>
    <s v="Researcher"/>
    <s v="Researcher"/>
    <s v="Director of Research"/>
    <x v="0"/>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x v="2"/>
    <x v="2"/>
    <s v="Anthropology"/>
    <s v="Medical anthropology"/>
    <x v="6"/>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x v="3"/>
    <m/>
    <s v="Prof. Charles Owour Olungah"/>
    <s v="Dr. Tom Ondicho"/>
    <m/>
    <n v="2"/>
    <s v="Host"/>
    <m/>
    <m/>
    <s v="Yes"/>
    <m/>
    <m/>
    <s v="Academic"/>
    <s v="Assistant Lecturer"/>
    <s v="Lecturer"/>
    <x v="1"/>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x v="7"/>
    <x v="11"/>
    <s v="Public Health"/>
    <s v="Health Policy, Planning and Management"/>
    <x v="9"/>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x v="3"/>
    <m/>
    <s v="Prof. Freddie Ssemgooba"/>
    <s v="Prof Sara Bennett"/>
    <m/>
    <n v="2"/>
    <s v="Home"/>
    <m/>
    <m/>
    <s v="Yes"/>
    <m/>
    <m/>
    <s v="Academic"/>
    <s v="Assistant Registrar"/>
    <s v="Post Doc Research Fellow"/>
    <x v="1"/>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x v="4"/>
    <x v="4"/>
    <s v="Social Sciences/Medical Athropology"/>
    <s v="Centre for Health Policy"/>
    <x v="3"/>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x v="3"/>
    <m/>
    <s v="Distinguished Proffesor, Lenore Manderson"/>
    <s v="Associated Prof. Ladislaus Mnyone"/>
    <s v="Distinguished Professor. Moureen Coetzee"/>
    <n v="3"/>
    <s v="Home"/>
    <m/>
    <m/>
    <s v="Yes"/>
    <m/>
    <m/>
    <s v="Researcher"/>
    <s v="Research Officer"/>
    <s v="Research Scientist"/>
    <x v="1"/>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x v="2"/>
    <x v="2"/>
    <s v="Medical physiology"/>
    <s v="Medical physiology"/>
    <x v="6"/>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x v="3"/>
    <m/>
    <s v="Prof. Nilesh B. Patel"/>
    <s v="Prof. Kihumbu Thairu"/>
    <m/>
    <n v="2"/>
    <s v="Host"/>
    <m/>
    <m/>
    <s v="Yes"/>
    <m/>
    <m/>
    <s v="Academic"/>
    <s v="Graduate Assistant"/>
    <s v="Lecturer"/>
    <x v="1"/>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x v="2"/>
    <x v="2"/>
    <s v="Public Health"/>
    <s v="Center of Health Policy"/>
    <x v="3"/>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x v="3"/>
    <m/>
    <s v="Mabel Nangami"/>
    <m/>
    <m/>
    <n v="1"/>
    <s v="Home"/>
    <m/>
    <m/>
    <s v="No"/>
    <m/>
    <m/>
    <s v="Academic"/>
    <s v="Assistant Lecturer"/>
    <s v="Lecturer"/>
    <x v="1"/>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x v="1"/>
    <x v="1"/>
    <s v="Public Health"/>
    <s v="Health Policy"/>
    <x v="9"/>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x v="3"/>
    <m/>
    <s v="Dr. Peter Waiswa"/>
    <m/>
    <m/>
    <n v="1"/>
    <s v="Host"/>
    <m/>
    <m/>
    <s v="Yes"/>
    <m/>
    <m/>
    <s v="Academic"/>
    <s v="Lecturer"/>
    <s v="CEO"/>
    <x v="1"/>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x v="3"/>
    <x v="3"/>
    <s v="Public Health"/>
    <s v="Basic Medical Sciences"/>
    <x v="4"/>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x v="3"/>
    <d v="2020-02-06T00:00:00"/>
    <s v="Professor Amadi O. Ihunwo "/>
    <m/>
    <m/>
    <n v="1"/>
    <s v="Other "/>
    <m/>
    <m/>
    <s v="Yes"/>
    <m/>
    <m/>
    <s v="Academic"/>
    <s v="Lecturer"/>
    <m/>
    <x v="0"/>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x v="4"/>
    <x v="10"/>
    <s v="Library Science"/>
    <s v="Information Studies"/>
    <x v="1"/>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x v="3"/>
    <m/>
    <s v="Prof. Jangawe Msuya"/>
    <m/>
    <m/>
    <n v="1"/>
    <s v="Home"/>
    <m/>
    <m/>
    <s v="No"/>
    <m/>
    <m/>
    <s v="Researcher"/>
    <s v="Assistant Lecturer"/>
    <s v="Senior Lecturer"/>
    <x v="1"/>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x v="2"/>
    <x v="12"/>
    <s v="Public Health"/>
    <s v="Research"/>
    <x v="3"/>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x v="3"/>
    <m/>
    <s v="Prof Manderson Lenore"/>
    <s v="Prof Musenge Eustasius"/>
    <s v="Dr Achia Thomas"/>
    <n v="3"/>
    <s v="Host"/>
    <m/>
    <m/>
    <s v="Yes"/>
    <m/>
    <m/>
    <s v="Researcher"/>
    <s v="Statistical Data Analyst"/>
    <s v="Consultant"/>
    <x v="2"/>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x v="0"/>
    <x v="5"/>
    <s v="Health Psychology"/>
    <s v="Center for Gender and Social Policy Studies"/>
    <x v="7"/>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x v="3"/>
    <m/>
    <s v="Professor Funmi Togonu-Bickersteth"/>
    <m/>
    <m/>
    <n v="1"/>
    <s v="Home"/>
    <m/>
    <m/>
    <s v="Yes"/>
    <m/>
    <m/>
    <s v="Academic"/>
    <s v="Junior Research Fellow"/>
    <m/>
    <x v="0"/>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x v="5"/>
    <x v="6"/>
    <s v="Social Development"/>
    <s v="Social Work"/>
    <x v="3"/>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x v="3"/>
    <m/>
    <s v="Professor Edwell Kaseke"/>
    <s v="Professor Edmarie Pretorius"/>
    <m/>
    <n v="2"/>
    <s v="Home"/>
    <m/>
    <m/>
    <s v="Yes"/>
    <m/>
    <m/>
    <s v="Academic"/>
    <s v="Tutor"/>
    <s v="Senior Lecturer"/>
    <x v="1"/>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x v="2"/>
    <x v="7"/>
    <s v="Pharmacognosy"/>
    <s v="Pharmacology and Pharmacognosy"/>
    <x v="6"/>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x v="3"/>
    <m/>
    <s v="Prof. Mwangi Julius "/>
    <m/>
    <m/>
    <n v="1"/>
    <s v="Home"/>
    <m/>
    <m/>
    <s v="Yes"/>
    <m/>
    <m/>
    <s v="Academic"/>
    <s v="Graduate Assistant"/>
    <s v="Lecturer"/>
    <x v="0"/>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x v="4"/>
    <x v="10"/>
    <s v="Political Science and Public Administration"/>
    <s v="Political Science and Public Administration"/>
    <x v="1"/>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x v="3"/>
    <m/>
    <s v="Dr Benson Alfred Bana"/>
    <s v="Professor/Kessy/Thebald/Ambrose"/>
    <m/>
    <n v="2"/>
    <s v="Home"/>
    <m/>
    <m/>
    <s v="Yes"/>
    <m/>
    <m/>
    <s v="Academic"/>
    <s v="Assistant Lecturer"/>
    <s v="Lecturer"/>
    <x v="1"/>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x v="0"/>
    <x v="5"/>
    <s v="Nursing"/>
    <s v="Learners’ Support Services, Centre for Distance Learning"/>
    <x v="7"/>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x v="3"/>
    <m/>
    <s v="Prof Irinoye  Oladunni Omolola"/>
    <m/>
    <m/>
    <n v="1"/>
    <s v="Home"/>
    <m/>
    <m/>
    <s v="Yes"/>
    <m/>
    <m/>
    <s v="Academic"/>
    <s v="Lecturer II"/>
    <s v="Senior Lecturer"/>
    <x v="1"/>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x v="0"/>
    <x v="0"/>
    <s v="Public Health"/>
    <s v="Health Policy and Management"/>
    <x v="3"/>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x v="3"/>
    <m/>
    <s v="Mary Kawonga"/>
    <m/>
    <m/>
    <n v="1"/>
    <s v="Other "/>
    <m/>
    <m/>
    <s v="No"/>
    <m/>
    <m/>
    <s v="Academic"/>
    <s v="Lecturer I"/>
    <s v="Senior Lecturer"/>
    <x v="1"/>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x v="5"/>
    <x v="6"/>
    <s v="Public Health"/>
    <s v="Division of Social &amp; Behaviour Change Communication"/>
    <x v="3"/>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x v="3"/>
    <m/>
    <s v="Prof. Lenore Manderson"/>
    <m/>
    <m/>
    <n v="1"/>
    <s v="Home"/>
    <m/>
    <m/>
    <s v="Yes"/>
    <m/>
    <m/>
    <s v="Academic"/>
    <s v="Lecturer"/>
    <s v="Senior Lecturer"/>
    <x v="2"/>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x v="8"/>
    <x v="12"/>
    <s v="Public Health"/>
    <s v="Research Division"/>
    <x v="3"/>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x v="4"/>
    <m/>
    <s v="DonatienBeguy, PhD"/>
    <s v="Elizabeth Kimani, PhD"/>
    <s v="Sharon Fonn"/>
    <n v="3"/>
    <s v="Home"/>
    <s v="Home"/>
    <s v="Host"/>
    <s v="Yes"/>
    <s v="No"/>
    <s v="Yes"/>
    <s v="Researcher"/>
    <s v="Senior Research Officer"/>
    <s v="Research Scientist"/>
    <x v="1"/>
    <s v="Head, APHRC West Africa Region Office"/>
    <s v="APHRC West Africa Regional Office - Sene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x v="1"/>
    <x v="1"/>
    <s v="Human Resource Management"/>
    <s v="Development Studies"/>
    <x v="2"/>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x v="4"/>
    <m/>
    <s v="Dr. Ruth J. Tubey"/>
    <s v="Dr. Alice Kurgat"/>
    <m/>
    <n v="2"/>
    <s v="Host"/>
    <s v="Host"/>
    <m/>
    <s v="Yes"/>
    <s v="No"/>
    <m/>
    <s v="Academic"/>
    <s v="Assistant Lecturer"/>
    <s v="Senior Lecturer"/>
    <x v="1"/>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x v="0"/>
    <x v="5"/>
    <s v="Nursing"/>
    <s v="Nursing Science"/>
    <x v="7"/>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x v="4"/>
    <m/>
    <s v="Prof. Oluwafemi N. Mimiko"/>
    <s v="Dr. A. A. E Olaogun"/>
    <m/>
    <n v="2"/>
    <s v="Home"/>
    <s v="Home"/>
    <m/>
    <s v="No"/>
    <s v="Yes"/>
    <m/>
    <s v="Academic"/>
    <s v="Lecturer II"/>
    <s v="Associate Professor"/>
    <x v="1"/>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x v="5"/>
    <x v="6"/>
    <s v="Community Dentistry"/>
    <s v="Community Dentistry"/>
    <x v="3"/>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x v="4"/>
    <m/>
    <s v="Dr. Jude Igumbor"/>
    <s v="Prof. Magnus Hakeburg"/>
    <m/>
    <n v="2"/>
    <s v="Home"/>
    <s v="Other"/>
    <m/>
    <s v="Yes"/>
    <s v="No"/>
    <m/>
    <s v="Academic"/>
    <m/>
    <s v="Lecturer"/>
    <x v="0"/>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x v="0"/>
    <x v="0"/>
    <s v="Public Health"/>
    <s v="Health Policy"/>
    <x v="3"/>
    <s v="No"/>
    <n v="951466"/>
    <s v="Married"/>
    <s v="Married"/>
    <m/>
    <s v="tobembe@cartafrica.org"/>
    <s v="tobems@yahoo.com"/>
    <s v="+234 805 840 9495"/>
    <s v="MPH"/>
    <d v="1979-05-17T00:00:00"/>
    <s v="Coping with out of pocket payment among urban poor: Findings from South Western Nigeria."/>
    <s v="Field"/>
    <s v="No"/>
    <s v="Primary"/>
    <n v="18"/>
    <d v="2016-07-04T00:00:00"/>
    <x v="4"/>
    <m/>
    <s v="Dr. Oyediran Oyewole"/>
    <s v="Sharon Fonn"/>
    <m/>
    <n v="2"/>
    <s v="Home"/>
    <s v="Host"/>
    <m/>
    <s v="Yes"/>
    <s v="Yes"/>
    <m/>
    <s v="Academic"/>
    <m/>
    <m/>
    <x v="0"/>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x v="4"/>
    <x v="4"/>
    <s v="Medical Entomology"/>
    <s v="Environmental Health and Ecological Science"/>
    <x v="3"/>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x v="4"/>
    <m/>
    <s v="Fredros Okumu"/>
    <m/>
    <m/>
    <n v="1"/>
    <s v="Home"/>
    <m/>
    <m/>
    <s v="Yes"/>
    <m/>
    <m/>
    <s v="Researcher"/>
    <s v="Research scientist"/>
    <s v="Research Scientist"/>
    <x v="2"/>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x v="2"/>
    <x v="7"/>
    <s v="Pharmacy"/>
    <s v="Pharmacology and Pharmacognosy"/>
    <x v="6"/>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x v="4"/>
    <m/>
    <s v="Prof. Julius Wanjohi Mwangi"/>
    <s v="Dr. Kennedy Omondi Abuga"/>
    <m/>
    <n v="2"/>
    <s v="Home"/>
    <s v="Home"/>
    <m/>
    <s v="Yes"/>
    <s v="No"/>
    <m/>
    <s v="Academic"/>
    <s v="Lecturer"/>
    <s v="Lecturer"/>
    <x v="0"/>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x v="0"/>
    <x v="0"/>
    <s v="Pediatrics"/>
    <s v="Institute of Child Health"/>
    <x v="0"/>
    <s v="Yes"/>
    <n v="130949"/>
    <s v="Married"/>
    <s v="Married"/>
    <s v="Married"/>
    <s v="fbalogun@cartafrica.org"/>
    <s v="folushom@yahoo.com"/>
    <s v="+234 812 8797 778"/>
    <s v="Master of Public Health"/>
    <d v="1976-05-22T00:00:00"/>
    <s v="The state of adolescent immunization in Ibadan, Nigeria."/>
    <s v="Field"/>
    <s v="No"/>
    <s v="Primary"/>
    <n v="18"/>
    <d v="2014-08-01T00:00:00"/>
    <x v="4"/>
    <m/>
    <s v="Prof. Olayemi Olufemi  Omotade"/>
    <s v="Prof.  Mikael  Svensson"/>
    <m/>
    <n v="2"/>
    <s v="Home"/>
    <m/>
    <m/>
    <s v="Yes"/>
    <m/>
    <m/>
    <s v="Academic"/>
    <m/>
    <m/>
    <x v="0"/>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x v="3"/>
    <x v="3"/>
    <s v="Pharmaceutical Analysis"/>
    <s v="Pharmacy"/>
    <x v="4"/>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x v="4"/>
    <m/>
    <s v="Professor Lutz Heide"/>
    <s v="Prof. Dr. Ulrike Holzgrabe"/>
    <m/>
    <n v="2"/>
    <s v="Home"/>
    <s v="Other"/>
    <m/>
    <s v="Yes"/>
    <s v="No"/>
    <m/>
    <s v="Academic"/>
    <s v="Lecturer "/>
    <s v="Associate Professor"/>
    <x v="1"/>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x v="7"/>
    <x v="11"/>
    <s v="Demography"/>
    <s v="Population Studies"/>
    <x v="9"/>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x v="4"/>
    <m/>
    <s v="Prof. James Ntozi"/>
    <s v="Dr. Betty Kwagala"/>
    <m/>
    <n v="2"/>
    <s v="Home"/>
    <s v="Home"/>
    <m/>
    <s v="Yes"/>
    <s v="No"/>
    <m/>
    <s v="Academic"/>
    <s v="Assistant Lecturer"/>
    <s v="Assistant Lecturer"/>
    <x v="2"/>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x v="2"/>
    <x v="2"/>
    <s v="Medical education"/>
    <s v="Medical education"/>
    <x v="2"/>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x v="4"/>
    <m/>
    <s v="Prof  Mabel Nangami"/>
    <s v="Prof  Joyce Baliddawa"/>
    <s v="Dr. Caleb Isaboke Nyamwange"/>
    <n v="3"/>
    <s v="Home"/>
    <m/>
    <m/>
    <s v="No"/>
    <m/>
    <m/>
    <s v="Academic"/>
    <m/>
    <s v="Lecturer"/>
    <x v="0"/>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x v="2"/>
    <x v="2"/>
    <s v="LINGUISTICS"/>
    <s v="LINGUISTICS AND FOREIGN LANGUAGES"/>
    <x v="2"/>
    <s v="Yes"/>
    <s v="SASS/DPHIL/LIN/06/14"/>
    <m/>
    <s v="Married"/>
    <m/>
    <s v="hsang@cartafrica.org"/>
    <s v="hillarysang@yahoo.com"/>
    <s v="+254 724 017107"/>
    <s v="NF"/>
    <d v="1983-03-17T00:00:00"/>
    <s v="Communication disorders in school children identified with psychiatric disorders"/>
    <s v="Field"/>
    <s v="No"/>
    <s v="Primary"/>
    <n v="16.5"/>
    <d v="2014-09-01T00:00:00"/>
    <x v="4"/>
    <m/>
    <s v="Dr. Tom Abuom"/>
    <m/>
    <m/>
    <n v="1"/>
    <s v="Home"/>
    <m/>
    <m/>
    <s v="Yes"/>
    <m/>
    <m/>
    <s v="Academic"/>
    <m/>
    <s v="Lecturer"/>
    <x v="0"/>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x v="0"/>
    <x v="0"/>
    <s v="MATERNAL HEALTH"/>
    <s v="EPIDEMIOLOGY AND MEDICAL STATISTICS"/>
    <x v="0"/>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x v="4"/>
    <m/>
    <s v="Prof. Afolabi Bamigboye"/>
    <m/>
    <m/>
    <n v="1"/>
    <s v="Home"/>
    <m/>
    <m/>
    <s v="Yes"/>
    <m/>
    <m/>
    <s v="Academic"/>
    <m/>
    <s v="Lecturer"/>
    <x v="0"/>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x v="7"/>
    <x v="11"/>
    <s v="Public Health"/>
    <s v="Community Health &amp; Behavioural Sciencess"/>
    <x v="9"/>
    <s v="Yes"/>
    <n v="216023303"/>
    <s v="Married"/>
    <s v="Married"/>
    <s v="Married"/>
    <s v="jbukenya@cartafrica.org"/>
    <s v="jbukenya@musph.ac.ug"/>
    <s v="+256772446355"/>
    <s v="MPH"/>
    <d v="1971-08-24T00:00:00"/>
    <s v="Pregnancy experiences and reproductive health outcome among adolescents in Uganda."/>
    <s v="Field"/>
    <s v="No"/>
    <s v="Primary"/>
    <n v="11"/>
    <d v="2017-01-30T00:00:00"/>
    <x v="4"/>
    <m/>
    <s v="Christopher Garimoi Orach, PhD"/>
    <s v="David Guwatudde, PhD"/>
    <m/>
    <n v="2"/>
    <s v="Home"/>
    <s v="Home"/>
    <m/>
    <s v="No"/>
    <s v="Yes"/>
    <m/>
    <s v="Academic"/>
    <s v="Lecturer"/>
    <s v="Lecturer"/>
    <x v="2"/>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x v="2"/>
    <x v="7"/>
    <s v="Public Health"/>
    <s v="KAVI - Institute of Clinical Reasearch"/>
    <x v="6"/>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x v="4"/>
    <m/>
    <s v="Prof.Omu Anzala"/>
    <m/>
    <m/>
    <n v="1"/>
    <s v="Home"/>
    <m/>
    <m/>
    <s v="Yes"/>
    <m/>
    <m/>
    <s v="Other"/>
    <s v="Medical Epidemiologist"/>
    <s v="Medical Epidemiologist and Center Director"/>
    <x v="0"/>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x v="2"/>
    <x v="2"/>
    <s v="Public Health"/>
    <s v="Epidemiology and Biostatistics"/>
    <x v="3"/>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x v="4"/>
    <m/>
    <s v="Ann Mwangi, PhD"/>
    <s v="Charles Chasela, PhD"/>
    <m/>
    <n v="2"/>
    <s v="Home"/>
    <s v="Host"/>
    <m/>
    <s v="Yes"/>
    <s v="No"/>
    <m/>
    <s v="Academic"/>
    <m/>
    <s v="Lecturer "/>
    <x v="1"/>
    <s v="AMPATH Associate Director of Research"/>
    <s v="MOI UNIVERSITY - AMPATH"/>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x v="0"/>
    <x v="5"/>
    <s v="Political Science"/>
    <s v="Political Science"/>
    <x v="7"/>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x v="4"/>
    <m/>
    <s v="Prof. Oluwafemi N. Mimiko"/>
    <m/>
    <m/>
    <n v="1"/>
    <s v="Home"/>
    <m/>
    <m/>
    <s v="Yes"/>
    <m/>
    <m/>
    <s v="Academic"/>
    <s v="Assistant Lecturer"/>
    <s v="Lecturer I"/>
    <x v="1"/>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x v="3"/>
    <x v="3"/>
    <s v="Epidemeology and Public Health"/>
    <s v="Public Health"/>
    <x v="4"/>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x v="4"/>
    <m/>
    <s v="Prof. Adamson Muula"/>
    <s v="Dr. Chima Izgubara"/>
    <s v="Dr. Nicola Desmond "/>
    <n v="3"/>
    <s v="Home"/>
    <s v="Other"/>
    <s v="Other"/>
    <s v="Yes"/>
    <s v="Yes"/>
    <s v="No"/>
    <s v="Academic"/>
    <m/>
    <m/>
    <x v="0"/>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x v="3"/>
    <x v="3"/>
    <s v="Nursing and Midwifery"/>
    <s v="Public Health"/>
    <x v="4"/>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x v="4"/>
    <m/>
    <s v="Prof. Adamson Muula"/>
    <s v="Prof. Ellen Chirwa"/>
    <m/>
    <n v="2"/>
    <s v="Home"/>
    <s v="Home"/>
    <m/>
    <s v="Yes"/>
    <s v="No"/>
    <m/>
    <s v="Academic"/>
    <s v="Lecturer"/>
    <m/>
    <x v="0"/>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x v="5"/>
    <x v="6"/>
    <s v="Child and Adolescent Health"/>
    <s v="Wits Reproductive Health and HIV Institute"/>
    <x v="3"/>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x v="4"/>
    <d v="2025-03-25T00:00:00"/>
    <s v="Prof. Charles S. Chasela"/>
    <s v="Dr. Lee Fairlie"/>
    <m/>
    <n v="2"/>
    <s v="Home"/>
    <s v="Home"/>
    <m/>
    <s v="No"/>
    <s v="Yes"/>
    <m/>
    <s v="Researcher"/>
    <s v="Technical advisor"/>
    <s v="Technical advisor"/>
    <x v="0"/>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x v="0"/>
    <x v="0"/>
    <s v="Environmental Health"/>
    <s v="Environmental Health Sciences"/>
    <x v="0"/>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x v="4"/>
    <m/>
    <s v="Prof. Ana Godson Rowland"/>
    <m/>
    <m/>
    <n v="1"/>
    <s v="Home"/>
    <m/>
    <m/>
    <s v="Yes"/>
    <m/>
    <m/>
    <s v="Academic"/>
    <s v="Lecturer"/>
    <s v="Lecturer"/>
    <x v="0"/>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x v="7"/>
    <x v="11"/>
    <s v="Mental Health"/>
    <s v="Psychiatry"/>
    <x v="9"/>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x v="4"/>
    <d v="2020-04-09T00:00:00"/>
    <s v="Prof. Wilson Winston Muhwezi"/>
    <s v="Prof. Seggane Musisi"/>
    <s v="Dr.Akena Dickens Howard"/>
    <n v="3"/>
    <s v="Home"/>
    <s v="Home"/>
    <s v="Home"/>
    <s v="Yes"/>
    <s v="No"/>
    <s v="No"/>
    <m/>
    <s v="Lecturer"/>
    <s v="Lecturer"/>
    <x v="0"/>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x v="3"/>
    <x v="3"/>
    <m/>
    <m/>
    <x v="4"/>
    <s v="Yes"/>
    <s v="NF"/>
    <s v="NF"/>
    <s v="NF"/>
    <s v="NF"/>
    <m/>
    <m/>
    <m/>
    <m/>
    <m/>
    <m/>
    <m/>
    <m/>
    <m/>
    <m/>
    <m/>
    <x v="4"/>
    <d v="2017-12-31T00:00:00"/>
    <m/>
    <m/>
    <m/>
    <n v="0"/>
    <m/>
    <m/>
    <m/>
    <m/>
    <m/>
    <m/>
    <m/>
    <m/>
    <m/>
    <x v="0"/>
    <m/>
    <s v=""/>
    <m/>
    <d v="2017-07-05T00:00:00"/>
    <d v="2015-03-02T00:00:00"/>
    <m/>
    <m/>
    <m/>
    <m/>
    <m/>
    <m/>
    <m/>
    <m/>
    <m/>
    <m/>
    <m/>
    <m/>
    <m/>
    <m/>
    <x v="2"/>
    <s v="Terminated"/>
    <m/>
    <m/>
    <m/>
    <m/>
    <m/>
    <m/>
    <m/>
    <m/>
    <m/>
    <s v="No"/>
    <m/>
    <m/>
    <m/>
    <m/>
    <m/>
    <m/>
    <m/>
    <m/>
    <m/>
    <m/>
    <m/>
    <s v="SIDA"/>
  </r>
  <r>
    <n v="121"/>
    <s v="C5/024"/>
    <s v="Masoud"/>
    <s v="Hussein"/>
    <s v="Mahundi"/>
    <x v="0"/>
    <x v="4"/>
    <x v="4"/>
    <x v="10"/>
    <m/>
    <m/>
    <x v="1"/>
    <s v="Yes"/>
    <s v="NF"/>
    <s v="NF"/>
    <s v="NF"/>
    <s v="NF"/>
    <m/>
    <m/>
    <m/>
    <m/>
    <m/>
    <m/>
    <m/>
    <m/>
    <m/>
    <m/>
    <m/>
    <x v="4"/>
    <d v="2018-08-30T00:00:00"/>
    <m/>
    <m/>
    <m/>
    <n v="0"/>
    <m/>
    <m/>
    <m/>
    <m/>
    <m/>
    <m/>
    <m/>
    <m/>
    <m/>
    <x v="0"/>
    <m/>
    <s v=""/>
    <m/>
    <m/>
    <d v="2015-03-02T00:00:00"/>
    <m/>
    <m/>
    <m/>
    <m/>
    <m/>
    <m/>
    <m/>
    <m/>
    <m/>
    <m/>
    <m/>
    <m/>
    <m/>
    <m/>
    <x v="2"/>
    <s v="Terminated"/>
    <m/>
    <m/>
    <m/>
    <m/>
    <m/>
    <m/>
    <m/>
    <m/>
    <m/>
    <s v="No"/>
    <m/>
    <m/>
    <m/>
    <m/>
    <m/>
    <m/>
    <m/>
    <m/>
    <m/>
    <m/>
    <m/>
    <s v="SIDA"/>
  </r>
  <r>
    <n v="122"/>
    <s v="C5/025"/>
    <s v="Callen"/>
    <s v="Kwamboka"/>
    <s v="Onyambu"/>
    <x v="1"/>
    <x v="4"/>
    <x v="2"/>
    <x v="7"/>
    <m/>
    <m/>
    <x v="6"/>
    <s v="Yes"/>
    <s v="NF"/>
    <s v="NF"/>
    <s v="NF"/>
    <s v="NF"/>
    <m/>
    <m/>
    <m/>
    <m/>
    <m/>
    <m/>
    <m/>
    <m/>
    <m/>
    <m/>
    <m/>
    <x v="4"/>
    <d v="2018-08-30T00:00:00"/>
    <m/>
    <m/>
    <m/>
    <n v="0"/>
    <m/>
    <m/>
    <m/>
    <m/>
    <m/>
    <m/>
    <m/>
    <m/>
    <m/>
    <x v="0"/>
    <m/>
    <s v=""/>
    <m/>
    <d v="2017-07-05T00:00:00"/>
    <d v="2015-03-02T00:00:00"/>
    <m/>
    <m/>
    <m/>
    <m/>
    <m/>
    <m/>
    <m/>
    <m/>
    <m/>
    <m/>
    <m/>
    <m/>
    <m/>
    <m/>
    <x v="2"/>
    <s v="Terminated"/>
    <m/>
    <m/>
    <m/>
    <m/>
    <m/>
    <m/>
    <m/>
    <m/>
    <m/>
    <s v="No"/>
    <m/>
    <m/>
    <m/>
    <m/>
    <m/>
    <m/>
    <m/>
    <m/>
    <m/>
    <m/>
    <m/>
    <s v="SIDA"/>
  </r>
  <r>
    <n v="123"/>
    <s v="C6/001"/>
    <s v="Beatrice"/>
    <s v="Waitherero"/>
    <s v="Maina"/>
    <x v="1"/>
    <x v="5"/>
    <x v="2"/>
    <x v="12"/>
    <s v="Public Health"/>
    <s v="School of Public Health"/>
    <x v="3"/>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x v="5"/>
    <m/>
    <s v="Dr. Caroline Kabiru"/>
    <s v="Dr Yandisa Sikweyiya"/>
    <m/>
    <n v="2"/>
    <s v="Home"/>
    <s v="Host"/>
    <m/>
    <s v="Yes"/>
    <s v="Yes"/>
    <m/>
    <s v="Researcher"/>
    <s v="Research Officer"/>
    <s v="Associate Research Scientist"/>
    <x v="1"/>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x v="2"/>
    <x v="7"/>
    <s v="Design"/>
    <s v="School of the Arts and Design"/>
    <x v="6"/>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x v="5"/>
    <m/>
    <s v="Dr. Lilac A. Osanjo"/>
    <s v="Dr. Ambole Amollo Lorraine"/>
    <m/>
    <n v="2"/>
    <s v="Home"/>
    <m/>
    <m/>
    <s v="Yes"/>
    <m/>
    <m/>
    <s v="Academic"/>
    <s v="Tutorial Fellow"/>
    <s v="Tutorial Fellow"/>
    <x v="0"/>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x v="3"/>
    <x v="3"/>
    <s v="Nursing"/>
    <s v="Medical and Surgical Nursing"/>
    <x v="4"/>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x v="5"/>
    <m/>
    <s v="Prof. Moffat Nyirenda"/>
    <s v="Dr. Belinda Gombachika"/>
    <m/>
    <n v="2"/>
    <s v="Other "/>
    <s v="Home"/>
    <m/>
    <s v="No"/>
    <s v="Yes"/>
    <m/>
    <s v="Academic"/>
    <s v="Lecturer"/>
    <s v="Lecturer"/>
    <x v="0"/>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x v="0"/>
    <x v="6"/>
    <s v="Demography and Population Studies"/>
    <s v="Dept of Demography and Population studies"/>
    <x v="3"/>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x v="5"/>
    <m/>
    <s v="Prof. Clifford Odimegwu"/>
    <m/>
    <m/>
    <n v="1"/>
    <s v="Home"/>
    <m/>
    <m/>
    <s v="No"/>
    <m/>
    <m/>
    <s v="Researcher"/>
    <s v="Research Associate"/>
    <s v="Research Associate"/>
    <x v="2"/>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x v="1"/>
    <x v="1"/>
    <s v="Public Health"/>
    <s v="Community Health"/>
    <x v="3"/>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x v="5"/>
    <m/>
    <s v="Daphney Conco"/>
    <s v="Dr. Laetitia Nyirazinyoye"/>
    <m/>
    <n v="2"/>
    <s v="Other "/>
    <s v="Home"/>
    <m/>
    <s v="No"/>
    <s v="No"/>
    <m/>
    <s v="Academic"/>
    <s v="Assistant Lecturer"/>
    <s v="Lecturer"/>
    <x v="2"/>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x v="0"/>
    <x v="0"/>
    <s v="EPIDEMIOLOGY"/>
    <s v="EPIDEMIOLOGY AND MEDICAL STATISTICS"/>
    <x v="0"/>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x v="5"/>
    <m/>
    <s v="Dr. Ikeoluwapo  Ajayi"/>
    <m/>
    <m/>
    <n v="1"/>
    <s v="Home"/>
    <m/>
    <m/>
    <s v="Yes"/>
    <m/>
    <m/>
    <s v="Academic"/>
    <s v="Lecturer 1"/>
    <s v="Senior Lecturer"/>
    <x v="0"/>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x v="5"/>
    <x v="6"/>
    <s v="Audiology"/>
    <s v="Speech Pathology and Audiology"/>
    <x v="3"/>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x v="5"/>
    <m/>
    <s v="Prof. KatijahKhoza-Shangase"/>
    <m/>
    <m/>
    <n v="1"/>
    <s v="Home"/>
    <m/>
    <m/>
    <s v="Yes"/>
    <m/>
    <m/>
    <s v="Academic"/>
    <s v="Tutor"/>
    <s v="Associate Professor "/>
    <x v="1"/>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x v="7"/>
    <x v="11"/>
    <s v="Botany"/>
    <s v="Plant Sciences, Microbiology &amp; Biotechnology"/>
    <x v="9"/>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x v="5"/>
    <m/>
    <s v="Ass. Prof. Kakudidi Eseszah"/>
    <s v="Ass. Prof. Byamukama Robert"/>
    <s v="Prof. Dr. Emmrich Frank, Fraunhofer "/>
    <n v="3"/>
    <s v="Home"/>
    <s v="Home"/>
    <s v="Other"/>
    <s v="Yes"/>
    <s v="No"/>
    <s v="No"/>
    <s v="Academic"/>
    <s v="Teaching Assistant"/>
    <s v="Lecturer"/>
    <x v="1"/>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x v="0"/>
    <x v="5"/>
    <s v="DEMOGRAPHY AND SOCIAL STATISTICS"/>
    <s v="DEMOGRAPHY AND SOCIAL STATISTICS"/>
    <x v="7"/>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x v="5"/>
    <m/>
    <s v="Prof. Akinyemi Ibukun Akanni"/>
    <s v="Dr. Oyedokun Olugbenga Amos"/>
    <m/>
    <n v="2"/>
    <s v="Home"/>
    <m/>
    <m/>
    <s v="Yes"/>
    <m/>
    <m/>
    <s v="Academic"/>
    <s v="Assistant Lecturer"/>
    <s v="Senior Lecturer"/>
    <x v="1"/>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x v="3"/>
    <x v="3"/>
    <s v="Biomedical research"/>
    <s v="Wits Research institute for Malaria (WRIM)"/>
    <x v="3"/>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x v="5"/>
    <m/>
    <s v="Prof. Maureen Coetzee"/>
    <s v="Dr. Themba Mzilahowa"/>
    <m/>
    <n v="2"/>
    <s v="Host"/>
    <s v="Home"/>
    <m/>
    <s v="Yes"/>
    <s v="Yes"/>
    <m/>
    <s v="Researcher"/>
    <s v="Research Assistant"/>
    <s v="Research Scientist"/>
    <x v="0"/>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x v="7"/>
    <x v="11"/>
    <s v="PUBLIC HEALTH"/>
    <s v="Epidemiology &amp; Biostatistics"/>
    <x v="9"/>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x v="5"/>
    <m/>
    <s v="Professor Ponsiano Ocama"/>
    <s v="Assoc. Professor Frederick Makumbi"/>
    <m/>
    <n v="2"/>
    <s v="Home"/>
    <s v="Home"/>
    <m/>
    <s v="No"/>
    <s v="Yes"/>
    <m/>
    <s v="Academic"/>
    <s v="Lecturer"/>
    <s v="Senior Lecturer"/>
    <x v="1"/>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x v="0"/>
    <x v="0"/>
    <s v="Sociology"/>
    <s v="Sociology"/>
    <x v="0"/>
    <s v="Yes"/>
    <n v="121147"/>
    <s v="Single"/>
    <s v="Married"/>
    <s v="Married"/>
    <s v="kadebayo@cartafrica.org"/>
    <s v="oluwatoyinkudus@gmail.com"/>
    <s v="+2348029516738"/>
    <s v="M.Sc Sociology"/>
    <d v="1984-01-14T00:00:00"/>
    <s v="Migration and settlement experiences of Nigerians in Guangzhou, China"/>
    <s v="Field"/>
    <s v="No"/>
    <s v="Primary"/>
    <n v="17.5"/>
    <d v="2013-03-25T00:00:00"/>
    <x v="5"/>
    <m/>
    <s v="Prof Omololu O. Femi"/>
    <m/>
    <m/>
    <n v="1"/>
    <s v="Home"/>
    <m/>
    <m/>
    <s v="Yes"/>
    <m/>
    <m/>
    <s v="Academic"/>
    <s v="Tutorial Assistant"/>
    <s v="Research Fellow I"/>
    <x v="1"/>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x v="0"/>
    <x v="5"/>
    <s v="Sociology and Anthropology"/>
    <s v="Sociology and Anthropology"/>
    <x v="7"/>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x v="5"/>
    <m/>
    <s v="Prof. Anna Baranowska-Rataj"/>
    <m/>
    <m/>
    <n v="1"/>
    <s v="Home"/>
    <m/>
    <m/>
    <s v="Yes"/>
    <m/>
    <m/>
    <s v="Academic"/>
    <s v="Assistant Lecturer"/>
    <s v="Senior Lecturer "/>
    <x v="1"/>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x v="3"/>
    <x v="3"/>
    <s v="Engineering"/>
    <s v="Environmental Health"/>
    <x v="4"/>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x v="5"/>
    <m/>
    <s v="Asso. Prof. Bernard Thole (PhD)"/>
    <s v="Ass. Prof. Theresa Mkandawire (PhD) "/>
    <s v="Prof. Grant Kululanga (PhD) "/>
    <n v="3"/>
    <s v="Home"/>
    <s v="Home"/>
    <s v="Home"/>
    <s v="Yes"/>
    <s v="No"/>
    <s v="No"/>
    <s v="Academic"/>
    <s v="Senior Lecturer"/>
    <s v="Senior Lecturer"/>
    <x v="1"/>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x v="0"/>
    <x v="0"/>
    <s v="Environmental Health"/>
    <s v="Environmental Health Sciences"/>
    <x v="0"/>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x v="5"/>
    <m/>
    <s v="Dr. Elizabeth O. OLORUNTOBA"/>
    <s v="Prof. M.K.C. SRIDHAR"/>
    <m/>
    <n v="2"/>
    <s v="Home"/>
    <s v="Home"/>
    <m/>
    <s v="Yes"/>
    <m/>
    <m/>
    <s v="Academic"/>
    <s v="Lecturer II"/>
    <s v="Lecturer I"/>
    <x v="1"/>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x v="0"/>
    <x v="5"/>
    <s v="Public Health"/>
    <s v="Community Health"/>
    <x v="7"/>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x v="5"/>
    <m/>
    <s v="Prof. Adesegun O. Fatusi"/>
    <s v="Dr. Olapeju A. Esimai"/>
    <m/>
    <n v="2"/>
    <s v="Home"/>
    <s v="Home"/>
    <m/>
    <s v="No"/>
    <s v="Yes"/>
    <m/>
    <s v="Academic"/>
    <s v="Senior Lecturer"/>
    <s v="Professor "/>
    <x v="1"/>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x v="1"/>
    <x v="1"/>
    <s v="Midwifery"/>
    <s v="Nursing Education"/>
    <x v="3"/>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x v="5"/>
    <m/>
    <s v="Dr. Gorrette Nalwadda K"/>
    <s v="Prof. Nazarius Mbona T"/>
    <m/>
    <n v="2"/>
    <s v="Other "/>
    <s v="Other"/>
    <m/>
    <s v="No"/>
    <s v="Yes"/>
    <m/>
    <s v="Academic"/>
    <s v="Head of Midwifery"/>
    <s v="Senior Lecturer"/>
    <x v="1"/>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x v="2"/>
    <x v="7"/>
    <s v="COMMUNITY HEALTH"/>
    <s v="COMMUNITY HEALTH NURSING"/>
    <x v="6"/>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x v="5"/>
    <m/>
    <s v="Dr. Waithira Mirie"/>
    <s v="Dr. Samuel T. Kimani  "/>
    <m/>
    <n v="2"/>
    <s v="Home"/>
    <s v="Home"/>
    <m/>
    <s v="Yes"/>
    <m/>
    <m/>
    <s v="Academic"/>
    <s v="Lecturer"/>
    <s v="Lecturer"/>
    <x v="2"/>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x v="5"/>
    <x v="6"/>
    <s v="Clinical Medicine"/>
    <s v="Wits Reproductive Health &amp; HIV Institute"/>
    <x v="3"/>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x v="5"/>
    <m/>
    <s v="Catherine MacPhail"/>
    <s v="Prof. Delany-Moretlwe"/>
    <m/>
    <n v="2"/>
    <s v="Other "/>
    <s v="Other"/>
    <m/>
    <s v="No"/>
    <s v="No"/>
    <m/>
    <s v="Researcher"/>
    <s v="Honorary Researcher"/>
    <s v="Researcher"/>
    <x v="0"/>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x v="0"/>
    <x v="5"/>
    <s v="Nursing"/>
    <s v="Nursing Science"/>
    <x v="7"/>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x v="5"/>
    <m/>
    <s v="Prof. R. B. Fajemilehin"/>
    <s v="Prof. B. S. Afolabi"/>
    <m/>
    <n v="2"/>
    <s v="Home"/>
    <m/>
    <m/>
    <s v="Yes"/>
    <m/>
    <m/>
    <s v="Academic"/>
    <s v="Lecturer"/>
    <s v="Professor"/>
    <x v="1"/>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x v="2"/>
    <x v="7"/>
    <s v="Restorative and Preventive dentistry"/>
    <s v="Conservative and Prosthetic Dentistry"/>
    <x v="6"/>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x v="5"/>
    <m/>
    <s v="Prof. David Kinuthia Kariuki"/>
    <s v="Dr. Elizabeth Dimba"/>
    <s v="Prof. Loice Gathece"/>
    <n v="3"/>
    <s v="Home"/>
    <s v="Home"/>
    <s v="Home"/>
    <s v="Yes"/>
    <s v="No"/>
    <s v="No"/>
    <s v="Academic"/>
    <s v="Lecturer"/>
    <s v="Senior Lecturer"/>
    <x v="1"/>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x v="0"/>
    <x v="0"/>
    <s v="Public Health"/>
    <m/>
    <x v="3"/>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x v="5"/>
    <m/>
    <s v="Prof. Christofides Nicola"/>
    <s v="Prof. Mall Sumaya"/>
    <m/>
    <n v="2"/>
    <m/>
    <m/>
    <m/>
    <m/>
    <m/>
    <m/>
    <s v="Academic"/>
    <s v="Lecturer 1"/>
    <s v="Lecturer"/>
    <x v="0"/>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x v="5"/>
    <x v="6"/>
    <s v="Oral Health"/>
    <s v="Public Health"/>
    <x v="3"/>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x v="5"/>
    <m/>
    <s v="Dr. Jude Igumbor"/>
    <s v="Prof. Aimee Stewart"/>
    <m/>
    <n v="2"/>
    <s v="Home"/>
    <s v="Home"/>
    <m/>
    <s v="Yes"/>
    <s v="Yes"/>
    <m/>
    <s v="Academic"/>
    <s v="Specialist in Community Dentistry"/>
    <s v="Registered Specialist"/>
    <x v="0"/>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x v="4"/>
    <x v="4"/>
    <s v="Molecular genetics"/>
    <s v="Molecular biology and biotechnology"/>
    <x v="1"/>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x v="5"/>
    <m/>
    <s v="Dr. Rose J Masalu"/>
    <m/>
    <m/>
    <n v="1"/>
    <s v="Host"/>
    <m/>
    <m/>
    <s v="No"/>
    <m/>
    <m/>
    <s v="Researcher"/>
    <s v="Quality Assurance Officer"/>
    <s v="Research Scientist"/>
    <x v="0"/>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x v="2"/>
    <x v="2"/>
    <s v="Biostatistics"/>
    <s v="Public and Population Health"/>
    <x v="3"/>
    <s v="No"/>
    <s v="NF"/>
    <s v="NF"/>
    <s v="NF"/>
    <s v="NF"/>
    <s v="esang@cartafrica.org"/>
    <s v="edwin.ampath@gmail.com"/>
    <s v="+254711531441"/>
    <m/>
    <m/>
    <m/>
    <m/>
    <m/>
    <m/>
    <m/>
    <m/>
    <x v="6"/>
    <d v="2018-08-30T00:00:00"/>
    <m/>
    <m/>
    <m/>
    <n v="0"/>
    <m/>
    <m/>
    <m/>
    <m/>
    <m/>
    <m/>
    <m/>
    <m/>
    <m/>
    <x v="0"/>
    <m/>
    <s v="MOI UNIVERSITY"/>
    <m/>
    <m/>
    <d v="2016-02-28T00:00:00"/>
    <m/>
    <m/>
    <m/>
    <m/>
    <m/>
    <m/>
    <m/>
    <m/>
    <m/>
    <m/>
    <m/>
    <m/>
    <m/>
    <m/>
    <x v="2"/>
    <s v="Terminated"/>
    <m/>
    <m/>
    <m/>
    <m/>
    <m/>
    <m/>
    <m/>
    <m/>
    <m/>
    <s v="No"/>
    <m/>
    <m/>
    <m/>
    <m/>
    <m/>
    <m/>
    <m/>
    <m/>
    <m/>
    <m/>
    <m/>
    <s v="WT-DELTAS"/>
  </r>
  <r>
    <n v="148"/>
    <s v="C7/001"/>
    <s v="Abigail"/>
    <s v="Ruth"/>
    <s v="Dreyer"/>
    <x v="1"/>
    <x v="6"/>
    <x v="5"/>
    <x v="6"/>
    <s v="Medical Education"/>
    <s v="School of Public Health"/>
    <x v="3"/>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x v="6"/>
    <m/>
    <s v="Prof. Laetitia Rispel  "/>
    <m/>
    <m/>
    <n v="1"/>
    <s v="Home"/>
    <m/>
    <m/>
    <s v="Yes"/>
    <m/>
    <m/>
    <s v="Academic"/>
    <s v="Lecturer"/>
    <s v="Lecturer"/>
    <x v="0"/>
    <s v="Head of Learning, Influence and Networking at PATA"/>
    <s v="PATA Cape Town"/>
    <s v="0000-0002-0499-0094"/>
    <m/>
    <d v="2017-02-27T00:00:00"/>
    <d v="2017-11-06T00:00:00"/>
    <s v="Yes"/>
    <m/>
    <m/>
    <d v="2017-07-28T00:00:00"/>
    <s v="A comparative study of decentralized training platforms in undergraduate medical education at four South African Universities"/>
    <d v="2019-07-29T00:00:00"/>
    <s v="Yes"/>
    <d v="2021-08-02T00:00:00"/>
    <s v="No"/>
    <m/>
    <m/>
    <m/>
    <d v="2025-07-14T00:00:00"/>
    <x v="0"/>
    <n v="101"/>
    <n v="93"/>
    <s v="A comparative study of decentralised training platforms in undergraduate medical education at four South African universities"/>
    <n v="2"/>
    <n v="3"/>
    <m/>
    <m/>
    <m/>
    <m/>
    <m/>
    <s v="No"/>
    <s v="No"/>
    <m/>
    <m/>
    <m/>
    <m/>
    <s v="No"/>
    <m/>
    <m/>
    <n v="1"/>
    <m/>
    <m/>
    <s v="WT-DELTAS"/>
  </r>
  <r>
    <n v="149"/>
    <s v="C7/002"/>
    <s v="Alexander"/>
    <s v="-"/>
    <s v="Kagaha"/>
    <x v="0"/>
    <x v="6"/>
    <x v="7"/>
    <x v="11"/>
    <s v="Sociology"/>
    <s v="Sociology and Social Anthropology"/>
    <x v="3"/>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x v="6"/>
    <m/>
    <s v="Prof. Eleanor Manderson"/>
    <m/>
    <m/>
    <n v="1"/>
    <s v="Host"/>
    <m/>
    <m/>
    <s v="No"/>
    <m/>
    <m/>
    <s v="Academic"/>
    <s v="Assistant Lecturer "/>
    <s v="Assistant Lecturer"/>
    <x v="0"/>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x v="0"/>
    <x v="5"/>
    <s v="Nursing"/>
    <s v="Department of Nursing Science"/>
    <x v="7"/>
    <s v="Yes"/>
    <s v="BMSP15/16/H/0919"/>
    <s v="Married"/>
    <s v="Married"/>
    <s v="Married"/>
    <s v="akomolafe@cartafrica.org"/>
    <s v="abiolakomolafe2016@gmail.com"/>
    <s v="XESC"/>
    <s v="MSc. (Nursing), OAU"/>
    <d v="1973-06-08T00:00:00"/>
    <s v="Digital Enabled Intervention for Improved Data Capture among Nurses in Perinatal Care in Selected Health Care Facilities in Osun State"/>
    <s v="Field"/>
    <s v="No"/>
    <m/>
    <m/>
    <d v="2016-03-29T00:00:00"/>
    <x v="6"/>
    <m/>
    <s v="Prof. Irinoye Oladunni Omolola "/>
    <m/>
    <m/>
    <n v="1"/>
    <s v="Home"/>
    <m/>
    <m/>
    <s v="Yes"/>
    <m/>
    <m/>
    <s v="Researcher"/>
    <s v="Instructor"/>
    <s v="Lecturer"/>
    <x v="0"/>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x v="3"/>
    <x v="3"/>
    <s v="Medical Anthropology"/>
    <s v="Public and Population Health"/>
    <x v="3"/>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x v="6"/>
    <m/>
    <s v="Prof. Eleanor Manderson"/>
    <s v="Prof. Munthali, Alister"/>
    <s v="Dr. Chipeta, Effie"/>
    <n v="3"/>
    <s v="Host"/>
    <m/>
    <m/>
    <s v="No"/>
    <m/>
    <m/>
    <s v="Researcher"/>
    <s v="Research Scientist"/>
    <s v="Research Fellow"/>
    <x v="0"/>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x v="1"/>
    <x v="1"/>
    <s v="Environmental Sciences"/>
    <s v="Environmental Studies"/>
    <x v="9"/>
    <s v="No"/>
    <m/>
    <s v="Married"/>
    <s v="Married"/>
    <m/>
    <s v="cbanamwana@cartafrica.org"/>
    <s v="banacele@yahoo.fr"/>
    <s v="+250785160088"/>
    <s v="Biodiversity Concervation Sciences"/>
    <d v="1982-12-11T00:00:00"/>
    <s v="The use of Ecological Sanitation (EcoSan) latrines towards sustainable economics in Rwanda "/>
    <s v="Field"/>
    <m/>
    <m/>
    <m/>
    <d v="2017-06-30T00:00:00"/>
    <x v="6"/>
    <m/>
    <s v="Dr. David Musoke, PhD "/>
    <s v=" Assoc. Prof. Nazarius Mbona Tumwesigye"/>
    <s v="Assoc.Prof.Theoneste Ntakirutimana"/>
    <n v="3"/>
    <s v="Host"/>
    <m/>
    <m/>
    <s v="Yes"/>
    <m/>
    <m/>
    <s v="Academic"/>
    <s v="Assistant Lecturer"/>
    <s v="Senior Lecturer"/>
    <x v="2"/>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x v="2"/>
    <x v="7"/>
    <s v="Clinical Psychology"/>
    <s v="Department of Psychiatry"/>
    <x v="6"/>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x v="6"/>
    <m/>
    <s v="Dr. Muthoni Mathai"/>
    <s v="Dr William Byansi"/>
    <s v="Dr Thomas Crea"/>
    <n v="3"/>
    <s v="Home"/>
    <m/>
    <m/>
    <s v="Yes"/>
    <m/>
    <m/>
    <s v="Other"/>
    <s v="Clinical Psychologist"/>
    <s v="Clinical Psychologist &amp; ADAP Program Coordinator"/>
    <x v="0"/>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x v="0"/>
    <x v="0"/>
    <s v="Public Health"/>
    <s v="Community Medicine"/>
    <x v="0"/>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x v="6"/>
    <m/>
    <s v="Prof. Eme Owoaje Theodara"/>
    <s v="Dr Adebusoye Adekunle Lawrence"/>
    <m/>
    <n v="2"/>
    <s v="Home"/>
    <m/>
    <m/>
    <s v="Yes"/>
    <m/>
    <m/>
    <s v="Academic"/>
    <m/>
    <s v="Senior Lecturer"/>
    <x v="1"/>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x v="3"/>
    <x v="3"/>
    <s v="Public Health"/>
    <s v="Public Health"/>
    <x v="3"/>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x v="6"/>
    <m/>
    <s v="Associate Professor Yandisa Sikweyiya"/>
    <s v="Associate Professor Mphatso Kamndaya"/>
    <m/>
    <n v="2"/>
    <s v="Home"/>
    <m/>
    <m/>
    <s v="Yes"/>
    <m/>
    <m/>
    <s v="Researcher"/>
    <s v="Research Coordinator"/>
    <s v="Research coordinator"/>
    <x v="0"/>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x v="3"/>
    <x v="3"/>
    <s v="Exercise Science"/>
    <s v="Physiotherapy"/>
    <x v="4"/>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x v="6"/>
    <m/>
    <s v="Professor Lampiao Fanuel"/>
    <s v="Professor Demitri Constantino"/>
    <m/>
    <n v="2"/>
    <s v="Home"/>
    <m/>
    <m/>
    <s v="No"/>
    <m/>
    <m/>
    <s v="Academic"/>
    <s v="Lecturer"/>
    <s v="Associate Professor"/>
    <x v="1"/>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x v="2"/>
    <x v="7"/>
    <s v="Internal Medicine"/>
    <s v="Clinical Medicine and Therapeutics"/>
    <x v="6"/>
    <s v="Yes"/>
    <m/>
    <s v="Married"/>
    <s v="Married"/>
    <m/>
    <s v="ekamau@cartafrica.org"/>
    <s v="dr.ednakamau@gmail.com"/>
    <s v="+254 722-649187"/>
    <m/>
    <d v="1980-02-23T00:00:00"/>
    <s v="Detection of esophageal squamous cell dysplasia and early squamous cell carcinoma in high risk populations"/>
    <m/>
    <m/>
    <m/>
    <n v="22.5"/>
    <d v="2017-08-31T00:00:00"/>
    <x v="6"/>
    <d v="2021-01-18T00:00:00"/>
    <s v="Professor Lucy Muchiri"/>
    <m/>
    <m/>
    <n v="1"/>
    <s v="Home"/>
    <m/>
    <m/>
    <s v="Yes"/>
    <m/>
    <m/>
    <s v="Academic"/>
    <m/>
    <m/>
    <x v="0"/>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x v="2"/>
    <x v="2"/>
    <s v="Management Science"/>
    <s v="Management Science, School of Business and Economics"/>
    <x v="2"/>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x v="6"/>
    <m/>
    <s v="Prof. Michael Korir"/>
    <s v="Dr. Juddy Wachira"/>
    <m/>
    <n v="2"/>
    <s v="Home"/>
    <m/>
    <m/>
    <s v="No"/>
    <m/>
    <m/>
    <s v="Academic"/>
    <s v="Graduate Assistant"/>
    <s v="Lecturer"/>
    <x v="1"/>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x v="0"/>
    <x v="0"/>
    <s v="Dentistry"/>
    <s v="Department of Periodontology and Community Dentistry"/>
    <x v="0"/>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x v="6"/>
    <m/>
    <s v="Professor Oke Aderemi Gbemisola"/>
    <m/>
    <m/>
    <n v="1"/>
    <s v="Home"/>
    <m/>
    <m/>
    <s v="Yes"/>
    <m/>
    <m/>
    <s v="Academic"/>
    <s v="Coordinator Community oral health programme"/>
    <s v="Professor"/>
    <x v="1"/>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x v="0"/>
    <x v="5"/>
    <s v="Demography and Social Statistics"/>
    <s v="Demography and Social Statistics"/>
    <x v="7"/>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x v="6"/>
    <m/>
    <s v="Prof. Bamiwuye Olusina"/>
    <s v="Dr. Adedokun Sulaimon "/>
    <m/>
    <n v="2"/>
    <s v="Home"/>
    <m/>
    <m/>
    <s v="Yes"/>
    <m/>
    <m/>
    <s v="Academic"/>
    <s v="Assistant lecturer"/>
    <s v="Senior Lecturer"/>
    <x v="1"/>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x v="2"/>
    <x v="12"/>
    <s v="Social Sciences"/>
    <s v="Research Capacity Strengthening Division"/>
    <x v="3"/>
    <s v="No"/>
    <m/>
    <s v="Married"/>
    <s v="Married"/>
    <m/>
    <s v="jmusasiah@cartafrica.org"/>
    <s v="musasiahjustus@yahoo.com; justus.musasiah.ke@gmail.com"/>
    <s v="+254720970716"/>
    <m/>
    <d v="1981-03-23T00:00:00"/>
    <s v="Assessing the importance of private providers in Maternal Health Services in Nairobi Slums"/>
    <m/>
    <m/>
    <m/>
    <m/>
    <d v="2017-04-30T00:00:00"/>
    <x v="6"/>
    <d v="2020-04-09T00:00:00"/>
    <s v="Dr. Caryn Abrahams"/>
    <s v="Prof. Alex Van Den Heever"/>
    <m/>
    <n v="2"/>
    <s v="Host"/>
    <m/>
    <m/>
    <s v="Yes"/>
    <m/>
    <m/>
    <s v="Administrative"/>
    <m/>
    <m/>
    <x v="0"/>
    <m/>
    <s v=""/>
    <s v="0000-0001-8586-186X"/>
    <m/>
    <d v="2017-02-27T00:00:00"/>
    <d v="2017-11-06T00:00:00"/>
    <s v="Yes"/>
    <m/>
    <m/>
    <m/>
    <m/>
    <s v="Not attended"/>
    <s v="No"/>
    <s v="Not attended"/>
    <s v="No"/>
    <m/>
    <m/>
    <m/>
    <m/>
    <x v="2"/>
    <s v="Terminated"/>
    <m/>
    <m/>
    <m/>
    <m/>
    <m/>
    <m/>
    <m/>
    <m/>
    <m/>
    <s v="No"/>
    <m/>
    <m/>
    <m/>
    <m/>
    <m/>
    <m/>
    <m/>
    <m/>
    <m/>
    <m/>
    <m/>
    <s v="SIDA"/>
  </r>
  <r>
    <n v="162"/>
    <s v="C7/015"/>
    <s v="Judith"/>
    <s v="Reegan Mulubwa"/>
    <s v="Mwansa-Kambafwile"/>
    <x v="1"/>
    <x v="6"/>
    <x v="5"/>
    <x v="6"/>
    <s v="Epidemiology and Biostatistics"/>
    <s v="Public Health"/>
    <x v="3"/>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x v="6"/>
    <m/>
    <s v="Prof. Colin Menezes  "/>
    <m/>
    <m/>
    <n v="1"/>
    <s v="Home"/>
    <m/>
    <m/>
    <s v="No"/>
    <m/>
    <m/>
    <s v="Researcher"/>
    <s v="Program Manager"/>
    <s v="Senior Epidemiologist"/>
    <x v="1"/>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x v="2"/>
    <x v="7"/>
    <s v="EPIDEMIOLOGY/ BIOSTATISTICS"/>
    <s v="SCHOOL OF PUBLIC HEALTH"/>
    <x v="3"/>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x v="6"/>
    <m/>
    <s v="Prof. Mutuku A. Mwanthi"/>
    <m/>
    <m/>
    <n v="1"/>
    <s v="Home"/>
    <m/>
    <m/>
    <s v="Yes"/>
    <m/>
    <m/>
    <s v="Researcher"/>
    <s v="Research Associate"/>
    <s v="Lecturer"/>
    <x v="0"/>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x v="4"/>
    <x v="4"/>
    <s v="Public Health"/>
    <s v="Public Health"/>
    <x v="3"/>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x v="6"/>
    <m/>
    <s v="Dr. Fredros Okumu"/>
    <m/>
    <m/>
    <n v="1"/>
    <s v="Host"/>
    <m/>
    <m/>
    <s v="No"/>
    <m/>
    <m/>
    <s v="Researcher"/>
    <m/>
    <s v="Senior Research Scientist"/>
    <x v="0"/>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x v="3"/>
    <x v="3"/>
    <s v="Medicine"/>
    <s v="Family Medicine"/>
    <x v="3"/>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x v="6"/>
    <m/>
    <s v="Prof. Adamson Muula"/>
    <s v="Jude Igumbor"/>
    <m/>
    <n v="2"/>
    <s v="Host"/>
    <m/>
    <m/>
    <s v="Yes"/>
    <m/>
    <m/>
    <s v="Academic"/>
    <s v="Clinical Lecturer"/>
    <s v="Clinical Lecturer &amp; Senior advisor"/>
    <x v="1"/>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x v="1"/>
    <x v="1"/>
    <s v="Nursing"/>
    <s v="Nursing"/>
    <x v="3"/>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x v="6"/>
    <m/>
    <s v="Dr. Nokuthula Mafutha"/>
    <s v="Professor Daleen Casteleijn"/>
    <m/>
    <n v="2"/>
    <s v="Host"/>
    <m/>
    <m/>
    <s v="Yes"/>
    <m/>
    <m/>
    <s v="Academic"/>
    <m/>
    <s v="Post-Doctoral Associate"/>
    <x v="1"/>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x v="1"/>
    <x v="1"/>
    <s v="Public Health"/>
    <s v="Public Health"/>
    <x v="3"/>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x v="6"/>
    <m/>
    <s v="Dr. Daphney Nozizwe Conco "/>
    <m/>
    <m/>
    <n v="1"/>
    <s v="Host"/>
    <m/>
    <m/>
    <s v="No"/>
    <m/>
    <m/>
    <s v="Academic"/>
    <s v="Assistant Lecturer"/>
    <s v="Senior lecturer"/>
    <x v="1"/>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x v="0"/>
    <x v="5"/>
    <s v="DEMOGRAPHY AND SOCIAL STATISTICS"/>
    <s v="DEPARTMENT OF DEMOGRAPHY AND SOCIAL STATISTICS"/>
    <x v="7"/>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x v="6"/>
    <m/>
    <s v="Dr. Sola Asa"/>
    <m/>
    <m/>
    <n v="1"/>
    <s v="Home"/>
    <m/>
    <m/>
    <s v="Yes"/>
    <m/>
    <m/>
    <s v="Academic"/>
    <m/>
    <s v="Lecturer I"/>
    <x v="0"/>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x v="0"/>
    <x v="0"/>
    <s v="Community Medicine"/>
    <s v="Medicine"/>
    <x v="0"/>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x v="6"/>
    <m/>
    <s v="Prof. Charles O. Bekibele"/>
    <m/>
    <m/>
    <n v="1"/>
    <s v="Home"/>
    <m/>
    <m/>
    <s v="No"/>
    <m/>
    <m/>
    <s v="Academic"/>
    <m/>
    <m/>
    <x v="0"/>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x v="0"/>
    <x v="5"/>
    <s v="SOCIOLOGY"/>
    <s v="SOCIOLOGY AND ANTHROPOLOGY"/>
    <x v="7"/>
    <s v="Yes"/>
    <m/>
    <s v="Married"/>
    <s v="Married"/>
    <m/>
    <s v="ookunola@cartafrica.org"/>
    <s v="spancho2001@yahoo.com"/>
    <s v="+2347039086791"/>
    <m/>
    <d v="1977-09-19T00:00:00"/>
    <s v="Socio-Cultural Determinants of Healthcare Utilisation among Caregivers for Under-Five Children in South Western Nigeria"/>
    <s v="Field"/>
    <m/>
    <m/>
    <m/>
    <d v="2017-04-12T00:00:00"/>
    <x v="6"/>
    <m/>
    <s v="Prof. M.A.O Aluko"/>
    <m/>
    <m/>
    <n v="1"/>
    <s v="Home"/>
    <m/>
    <m/>
    <s v="Yes"/>
    <m/>
    <m/>
    <s v="Researcher"/>
    <m/>
    <s v="Research Fellow"/>
    <x v="0"/>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x v="0"/>
    <x v="0"/>
    <s v="Ophthalmologist"/>
    <s v="Department of Ophthalmology"/>
    <x v="0"/>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x v="6"/>
    <m/>
    <s v="Prof. Olufunmilayo Fawole"/>
    <s v="Prof. Ashaye"/>
    <m/>
    <n v="2"/>
    <s v="Home"/>
    <m/>
    <m/>
    <s v="Yes"/>
    <m/>
    <m/>
    <s v="Academic"/>
    <s v="Lecturer"/>
    <s v="Professor"/>
    <x v="0"/>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x v="7"/>
    <x v="11"/>
    <s v="Epidemiology"/>
    <s v="Epidemiology and Biostatistics"/>
    <x v="6"/>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x v="6"/>
    <m/>
    <s v="Prof. Fredrick Edward Makumbi"/>
    <m/>
    <m/>
    <n v="1"/>
    <s v="Home"/>
    <m/>
    <m/>
    <s v="Yes"/>
    <m/>
    <m/>
    <s v="Academic"/>
    <s v="Assistant Lecturer"/>
    <s v="Lecturer"/>
    <x v="0"/>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x v="5"/>
    <x v="6"/>
    <s v="PHYSIOTHERAPY"/>
    <s v="PHYSIOTHERAPY"/>
    <x v="3"/>
    <s v="Yes"/>
    <s v="9311506K"/>
    <s v="Married"/>
    <s v="Married"/>
    <s v="Married"/>
    <s v="spilusa@cartafrica.org"/>
    <s v="sonti.pilusa@wits.ac.za"/>
    <s v="082 053 6190"/>
    <m/>
    <d v="1975-07-01T00:00:00"/>
    <s v="Prevalence of Secondary and Co-Morbidities in People with Physical Disabilities  "/>
    <s v="Field"/>
    <m/>
    <m/>
    <m/>
    <d v="2017-02-03T00:00:00"/>
    <x v="6"/>
    <m/>
    <s v="Hellen Myezwa"/>
    <s v="Prof. Joanne Potterton "/>
    <s v="Prof. Joanne Potterton "/>
    <n v="3"/>
    <s v="Home"/>
    <m/>
    <m/>
    <s v="No"/>
    <m/>
    <m/>
    <s v="Academic"/>
    <s v="Lecturer"/>
    <s v="Senior Lecturer"/>
    <x v="1"/>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x v="1"/>
    <x v="1"/>
    <s v="Immunology and Clinical microbiology"/>
    <s v="Microbiology"/>
    <x v="9"/>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x v="6"/>
    <d v="2017-12-31T00:00:00"/>
    <m/>
    <m/>
    <m/>
    <n v="0"/>
    <m/>
    <m/>
    <m/>
    <m/>
    <m/>
    <m/>
    <m/>
    <m/>
    <m/>
    <x v="0"/>
    <m/>
    <s v="UNIVERSITY OF RWANDA"/>
    <m/>
    <m/>
    <d v="2017-02-27T00:00:00"/>
    <d v="2017-11-06T00:00:00"/>
    <s v="Yes"/>
    <m/>
    <m/>
    <m/>
    <m/>
    <m/>
    <m/>
    <m/>
    <m/>
    <m/>
    <m/>
    <m/>
    <m/>
    <x v="2"/>
    <s v="Terminated"/>
    <m/>
    <m/>
    <m/>
    <m/>
    <m/>
    <m/>
    <m/>
    <m/>
    <m/>
    <s v="No"/>
    <m/>
    <m/>
    <m/>
    <m/>
    <m/>
    <m/>
    <m/>
    <m/>
    <m/>
    <m/>
    <m/>
    <s v="WT-DELTAS"/>
  </r>
  <r>
    <n v="175"/>
    <s v="C8/001"/>
    <s v=" Lindiwe"/>
    <m/>
    <s v="Farlane"/>
    <x v="1"/>
    <x v="7"/>
    <x v="5"/>
    <x v="6"/>
    <s v="Public Health"/>
    <s v="Monitoring &amp; Evaluation"/>
    <x v="3"/>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x v="7"/>
    <m/>
    <s v="Lee Fairlie"/>
    <s v="Saiqa Mullick"/>
    <s v="Nancy Yinger"/>
    <n v="3"/>
    <s v="Home"/>
    <s v="Home"/>
    <m/>
    <s v="Yes"/>
    <s v="No"/>
    <s v="No"/>
    <s v="Other"/>
    <s v="TECHNICAL HEAD: MONITORING &amp; EVALUATION"/>
    <s v="Consultant - Social &amp; Behavior Change"/>
    <x v="0"/>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d v="2025-04-29T00:00:00"/>
    <x v="0"/>
    <n v="86"/>
    <n v="78"/>
    <s v="Implementation evaluation of the Paediatric and Adolescent Scale-up Plan for 90-90-90 HIV outcomes in the inner City of Johannesburg, South Africa"/>
    <n v="2"/>
    <n v="0"/>
    <n v="0"/>
    <m/>
    <m/>
    <m/>
    <m/>
    <s v="No"/>
    <m/>
    <m/>
    <m/>
    <m/>
    <m/>
    <m/>
    <m/>
    <m/>
    <n v="2"/>
    <m/>
    <m/>
    <s v="SIDA"/>
  </r>
  <r>
    <n v="176"/>
    <s v="C8/002"/>
    <s v="Adeleye"/>
    <s v="Abiodun"/>
    <s v="Adeomi"/>
    <x v="0"/>
    <x v="7"/>
    <x v="0"/>
    <x v="5"/>
    <s v="Public Health"/>
    <s v="Community Health"/>
    <x v="3"/>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x v="7"/>
    <m/>
    <s v="Dr Kerstin Klipstein-Grobusch "/>
    <m/>
    <m/>
    <n v="1"/>
    <s v="Host"/>
    <m/>
    <m/>
    <s v="Yes"/>
    <m/>
    <m/>
    <s v="Academic"/>
    <m/>
    <s v="Senior Lecturer"/>
    <x v="0"/>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x v="1"/>
    <x v="1"/>
    <s v="Applied Human Nutrition"/>
    <s v="Food Science, Nutrition and Technology"/>
    <x v="5"/>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x v="7"/>
    <m/>
    <s v="Dr. John Wangoh"/>
    <m/>
    <m/>
    <n v="1"/>
    <s v="Host"/>
    <m/>
    <m/>
    <s v="No"/>
    <m/>
    <m/>
    <s v="Academic"/>
    <s v="Academic Staff"/>
    <s v="Assistant Lecturer"/>
    <x v="2"/>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x v="1"/>
    <x v="1"/>
    <s v="Dentistry"/>
    <s v="Oral  maxillofacial surgery and pathology"/>
    <x v="3"/>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x v="7"/>
    <m/>
    <s v="Prof. V Yengopal "/>
    <s v="Dr Yolanda Malele-Kolisa; Yolanda.Kolisa@wits.ac.za; University of the Witwatersrand"/>
    <m/>
    <n v="2"/>
    <s v="Host"/>
    <m/>
    <m/>
    <s v="Yes"/>
    <m/>
    <m/>
    <s v="Academic"/>
    <s v="Assistant Lecturer "/>
    <s v="Associate Professor"/>
    <x v="1"/>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x v="0"/>
    <x v="5"/>
    <s v="Demography and Social Statistics"/>
    <s v="Demography and Social Statistics"/>
    <x v="7"/>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x v="7"/>
    <m/>
    <s v="Prof. Akanni Ibukun Akinyemi"/>
    <s v="Dr. Bola Lukman Solanke"/>
    <m/>
    <n v="2"/>
    <s v="Home"/>
    <s v="Home"/>
    <m/>
    <s v="Yes"/>
    <s v="No"/>
    <m/>
    <s v="Academic"/>
    <s v="Assistant Lecturer"/>
    <s v="Senior Lecturer"/>
    <x v="1"/>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x v="7"/>
    <x v="11"/>
    <s v="Public Health"/>
    <s v="Health Policy, Planning and Management"/>
    <x v="9"/>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x v="7"/>
    <d v="2020-02-06T00:00:00"/>
    <m/>
    <m/>
    <m/>
    <n v="0"/>
    <m/>
    <m/>
    <m/>
    <m/>
    <m/>
    <m/>
    <s v="Researcher"/>
    <m/>
    <m/>
    <x v="0"/>
    <m/>
    <s v="MAKERERE UNIVERSITY"/>
    <m/>
    <m/>
    <d v="2018-03-05T00:00:00"/>
    <m/>
    <s v="No"/>
    <m/>
    <m/>
    <m/>
    <m/>
    <m/>
    <m/>
    <m/>
    <m/>
    <m/>
    <m/>
    <m/>
    <m/>
    <x v="2"/>
    <s v="Terminated"/>
    <m/>
    <m/>
    <n v="3"/>
    <m/>
    <m/>
    <m/>
    <m/>
    <m/>
    <m/>
    <s v="No"/>
    <m/>
    <m/>
    <m/>
    <m/>
    <m/>
    <m/>
    <m/>
    <m/>
    <n v="2"/>
    <m/>
    <m/>
    <s v="SIDA"/>
  </r>
  <r>
    <n v="181"/>
    <s v="C8/007"/>
    <s v="Samuel"/>
    <s v="Waweru"/>
    <s v="Mwaniki"/>
    <x v="0"/>
    <x v="7"/>
    <x v="2"/>
    <x v="7"/>
    <s v="Pharmacy"/>
    <m/>
    <x v="3"/>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x v="7"/>
    <m/>
    <s v="Dr. Thesla Palanee "/>
    <s v="Dr. Peter Mugo"/>
    <m/>
    <n v="2"/>
    <s v="Host"/>
    <m/>
    <m/>
    <s v="No"/>
    <m/>
    <m/>
    <s v="Administrative"/>
    <s v="PHARMACIST"/>
    <s v="PHARMACIST"/>
    <x v="0"/>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x v="2"/>
    <x v="7"/>
    <s v="Veterinary Microbiology"/>
    <s v="Veterinary Pathology, Microbiology and Parasitology"/>
    <x v="6"/>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x v="7"/>
    <m/>
    <s v="Prof. George Gitao"/>
    <s v="Prof. Paul Plummer"/>
    <s v="Prof. Charles Mulei"/>
    <n v="3"/>
    <s v="Home"/>
    <s v="Other"/>
    <s v="Home"/>
    <s v="Yes"/>
    <s v="No"/>
    <s v="No"/>
    <s v="Academic"/>
    <s v="Tutorial Fellow"/>
    <s v="Lecturer"/>
    <x v="1"/>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x v="5"/>
    <x v="6"/>
    <s v="Clinical Medicine"/>
    <m/>
    <x v="3"/>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x v="7"/>
    <m/>
    <s v="Samanta T Lalla-Edward"/>
    <s v="John de Wit"/>
    <m/>
    <n v="2"/>
    <s v="Home"/>
    <s v="Other"/>
    <m/>
    <s v="Yes"/>
    <s v="No"/>
    <m/>
    <s v="Other"/>
    <s v="Technical Specialist"/>
    <s v="Researcher"/>
    <x v="0"/>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x v="0"/>
    <x v="0"/>
    <s v="Nursing"/>
    <s v="Nursing"/>
    <x v="0"/>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x v="7"/>
    <m/>
    <s v="Dr. O. Abimbola Oluwatosin"/>
    <m/>
    <m/>
    <n v="1"/>
    <m/>
    <m/>
    <m/>
    <s v="Yes"/>
    <m/>
    <m/>
    <s v="Academic"/>
    <s v="Lecturer II"/>
    <s v="Lecturer II"/>
    <x v="0"/>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x v="7"/>
    <x v="11"/>
    <s v="One Health"/>
    <s v="Biosecurity, Ecosystems and Veterinary Public Health"/>
    <x v="6"/>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x v="7"/>
    <m/>
    <s v="Dr. Kato Charles Drago"/>
    <s v="Dr. Kristina Roesel"/>
    <m/>
    <n v="2"/>
    <s v="Home"/>
    <s v="Other"/>
    <m/>
    <s v="No"/>
    <s v="No"/>
    <m/>
    <s v="Academic"/>
    <s v="Assistant Lecturer"/>
    <s v="Assistant Lecturer"/>
    <x v="0"/>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x v="1"/>
    <x v="1"/>
    <s v="Chemistry"/>
    <s v="Biomedical Laboratory Sciences"/>
    <x v="6"/>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x v="7"/>
    <m/>
    <s v="Dr David Tumusiime"/>
    <m/>
    <m/>
    <n v="1"/>
    <m/>
    <m/>
    <m/>
    <s v="Yes"/>
    <m/>
    <m/>
    <s v="Academic"/>
    <s v="Assistant Lecturer"/>
    <s v="Division Manager"/>
    <x v="1"/>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x v="2"/>
    <x v="7"/>
    <s v="Veterinary Medicine"/>
    <s v="Clinical Studies"/>
    <x v="6"/>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x v="7"/>
    <m/>
    <s v="Prof. Daniel Waweru Gakuya "/>
    <s v="Dr. Gabriel Oluga Aboge"/>
    <s v="Prof. Ndichu Maingi"/>
    <n v="3"/>
    <s v="Home"/>
    <s v="Home"/>
    <s v="Home"/>
    <s v="Yes"/>
    <m/>
    <m/>
    <s v="Academic"/>
    <s v="Tutorial Fellow"/>
    <s v="Lecturer"/>
    <x v="1"/>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x v="3"/>
    <x v="3"/>
    <s v="Mathematical Sciences"/>
    <s v="Mathematics and Statistics"/>
    <x v="4"/>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x v="7"/>
    <m/>
    <s v="Dr.Mphatso Kamndaya"/>
    <s v="Dr Lumbwe Chola"/>
    <m/>
    <n v="2"/>
    <s v="Home"/>
    <s v="Other"/>
    <m/>
    <s v="Yes"/>
    <m/>
    <m/>
    <s v="Academic"/>
    <m/>
    <m/>
    <x v="0"/>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x v="0"/>
    <x v="5"/>
    <s v="Public Health"/>
    <s v="Centre for Health Policy"/>
    <x v="3"/>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x v="7"/>
    <m/>
    <s v="Dr. Duane Blaauw "/>
    <s v="Dr. Salome Maswime "/>
    <m/>
    <n v="2"/>
    <s v="Host"/>
    <s v="Host"/>
    <m/>
    <s v="No"/>
    <s v="No"/>
    <m/>
    <s v="Academic"/>
    <s v="Senior Lecturer"/>
    <s v="Associate professor"/>
    <x v="1"/>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x v="0"/>
    <x v="0"/>
    <s v="Public Health"/>
    <s v="Health Policy &amp; Management"/>
    <x v="3"/>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x v="7"/>
    <m/>
    <s v="PD. Dr. med. Wilm Quentin"/>
    <m/>
    <m/>
    <n v="1"/>
    <m/>
    <m/>
    <m/>
    <s v="No"/>
    <m/>
    <m/>
    <s v="Academic"/>
    <s v="Lecturer II"/>
    <s v="Lecturer I"/>
    <x v="1"/>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x v="5"/>
    <x v="6"/>
    <s v="Occupational Therapy"/>
    <s v="Public Health"/>
    <x v="3"/>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x v="7"/>
    <m/>
    <s v="Prof. Hellen Myezwa"/>
    <s v="Dr Fasloen Adams"/>
    <m/>
    <n v="2"/>
    <s v="Home"/>
    <s v="Home"/>
    <m/>
    <s v="No"/>
    <s v="No"/>
    <m/>
    <s v="Academic"/>
    <s v="Lecturer"/>
    <s v="Lecturer"/>
    <x v="0"/>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x v="2"/>
    <x v="7"/>
    <s v="Medical Microbiology"/>
    <s v="Medical Microbiology"/>
    <x v="6"/>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x v="7"/>
    <m/>
    <s v="Dr. Marianne Mureithi"/>
    <s v="Dr. John Ndemi Kiiru"/>
    <s v="Prof. Gunturu Revathi"/>
    <n v="3"/>
    <s v="Home"/>
    <s v="Home"/>
    <m/>
    <s v="Yes"/>
    <s v="No"/>
    <m/>
    <s v="Academic"/>
    <s v="Tutorial Fellow"/>
    <s v="Tutorial Fellow"/>
    <x v="0"/>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x v="0"/>
    <x v="5"/>
    <s v="Nursing"/>
    <s v="Department of Nursing Sciences"/>
    <x v="3"/>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x v="7"/>
    <m/>
    <s v="Dr Nokuthula Mafutha"/>
    <m/>
    <m/>
    <n v="1"/>
    <s v="Host"/>
    <m/>
    <m/>
    <s v="Yes"/>
    <m/>
    <m/>
    <s v="Academic"/>
    <m/>
    <s v="Senior Lecturer"/>
    <x v="1"/>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x v="1"/>
    <x v="1"/>
    <s v="Onco-Plastic surgery"/>
    <s v="Surgery"/>
    <x v="5"/>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x v="7"/>
    <m/>
    <s v="Prof RULISA Steven"/>
    <m/>
    <m/>
    <n v="1"/>
    <s v="Home"/>
    <m/>
    <m/>
    <s v="Yes"/>
    <m/>
    <m/>
    <s v="Academic"/>
    <s v="Senior Lecturer of Surgery and Head of department"/>
    <s v="Associate Professor"/>
    <x v="1"/>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x v="0"/>
    <x v="0"/>
    <s v="Neuroscience"/>
    <s v="School of Anatomical Sciences"/>
    <x v="3"/>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x v="7"/>
    <m/>
    <s v="Dr Felix Mbajiorgu"/>
    <s v="Prof. Amadi Ihunwo"/>
    <s v="Prof. Adefolarin Malomo"/>
    <n v="3"/>
    <s v="Host"/>
    <s v="Host"/>
    <m/>
    <s v="Yes"/>
    <s v="No"/>
    <s v="No"/>
    <s v="Academic"/>
    <s v="Lecturer"/>
    <s v="Senior Lecturer"/>
    <x v="0"/>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x v="3"/>
    <x v="3"/>
    <s v="Internal Medicine"/>
    <s v="Oncology/Medicine"/>
    <x v="4"/>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x v="7"/>
    <d v="2021-07-21T00:00:00"/>
    <s v="Prof Adamson Muula"/>
    <m/>
    <m/>
    <n v="1"/>
    <s v="Home"/>
    <m/>
    <m/>
    <s v="Yes"/>
    <m/>
    <m/>
    <s v="Academic"/>
    <m/>
    <m/>
    <x v="0"/>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x v="7"/>
    <x v="11"/>
    <s v="Public Health"/>
    <s v="Community Health and Behavioural Sciences"/>
    <x v="8"/>
    <s v="No"/>
    <m/>
    <m/>
    <s v="Single"/>
    <m/>
    <s v="ftushemerirwe@cartafrica.org"/>
    <s v="ftusht01@gmail.com"/>
    <s v="256794944401_x000a_256414543872"/>
    <m/>
    <d v="1973-01-02T00:00:00"/>
    <s v="The Uganda Food System and its influence on Non-Communicable Diseases trends "/>
    <m/>
    <m/>
    <m/>
    <n v="14"/>
    <d v="2018-08-31T00:00:00"/>
    <x v="7"/>
    <d v="2022-03-31T00:00:00"/>
    <s v="Assoc. Prof. Freddie Ssengooba"/>
    <s v="Dr. Henry Wamani"/>
    <m/>
    <n v="2"/>
    <s v="Home"/>
    <s v="Home"/>
    <m/>
    <s v="No"/>
    <m/>
    <m/>
    <s v="Academic"/>
    <m/>
    <m/>
    <x v="0"/>
    <m/>
    <s v="MAKERERE UNIVERSITY"/>
    <s v="0000-0001-7147-6012"/>
    <m/>
    <d v="2018-03-05T00:00:00"/>
    <d v="2018-11-05T00:00:00"/>
    <s v="Yes"/>
    <m/>
    <m/>
    <m/>
    <m/>
    <m/>
    <m/>
    <m/>
    <m/>
    <m/>
    <m/>
    <m/>
    <m/>
    <x v="2"/>
    <m/>
    <m/>
    <m/>
    <n v="4"/>
    <m/>
    <m/>
    <m/>
    <m/>
    <m/>
    <m/>
    <s v="No"/>
    <m/>
    <m/>
    <m/>
    <m/>
    <m/>
    <m/>
    <m/>
    <m/>
    <m/>
    <m/>
    <m/>
    <s v="WT-DELTAS"/>
  </r>
  <r>
    <n v="198"/>
    <s v="C8/024"/>
    <s v="Oluwafemi"/>
    <s v="Akinyele"/>
    <s v="Popoola"/>
    <x v="0"/>
    <x v="7"/>
    <x v="0"/>
    <x v="0"/>
    <s v="Public Health"/>
    <s v="Community Medicine"/>
    <x v="0"/>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x v="7"/>
    <m/>
    <s v="Dr Akindele Olupelumi Adebiyi"/>
    <s v="Prof Eme Theodora Owoaje"/>
    <m/>
    <n v="2"/>
    <m/>
    <s v="Home"/>
    <m/>
    <s v="Yes"/>
    <s v="Yes"/>
    <m/>
    <s v="Academic"/>
    <m/>
    <m/>
    <x v="0"/>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x v="2"/>
    <x v="2"/>
    <s v="Health Communication"/>
    <s v="Development Communication"/>
    <x v="3"/>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x v="7"/>
    <m/>
    <s v="Prof. Dina Ligaga"/>
    <s v="Dr. Juddy Wachira"/>
    <m/>
    <n v="2"/>
    <s v="Host"/>
    <s v="Home"/>
    <m/>
    <s v="No"/>
    <s v="No"/>
    <m/>
    <s v="Researcher"/>
    <s v="Manager, Social Behavioural Department-AMPATHPlus"/>
    <s v="Departmental Manager"/>
    <x v="0"/>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s v="Exploring media framing of abortion content on Kenyan Television: A focus on adolescents."/>
    <n v="1"/>
    <n v="8"/>
    <n v="0"/>
    <m/>
    <m/>
    <m/>
    <m/>
    <s v="No"/>
    <s v="No"/>
    <s v="N/A"/>
    <m/>
    <m/>
    <m/>
    <s v="No"/>
    <m/>
    <m/>
    <n v="1"/>
    <m/>
    <m/>
    <s v="SIDA"/>
  </r>
  <r>
    <n v="200"/>
    <s v="C8/026"/>
    <s v="Agnes"/>
    <s v="Jemuge"/>
    <s v="Maleyo"/>
    <x v="1"/>
    <x v="7"/>
    <x v="2"/>
    <x v="2"/>
    <s v="Environmental Planning and Managementt"/>
    <s v="Geography and Environmental Studies"/>
    <x v="6"/>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x v="7"/>
    <m/>
    <s v="Dr. Kennedy J. Omoke"/>
    <s v="Dr. James M. Moronge"/>
    <m/>
    <n v="2"/>
    <s v="Host"/>
    <s v="Host"/>
    <m/>
    <s v="No"/>
    <m/>
    <m/>
    <s v="Academic"/>
    <s v="Assistant Lecturer"/>
    <s v="Assistant Lecturer"/>
    <x v="0"/>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x v="3"/>
    <x v="3"/>
    <s v="Maternal Health"/>
    <s v="Public Health Department"/>
    <x v="4"/>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x v="8"/>
    <m/>
    <s v="Prof. Phiri Kamija"/>
    <s v="Dr. Martin Mwangi"/>
    <m/>
    <n v="2"/>
    <s v="Home"/>
    <s v="Home"/>
    <m/>
    <s v="No"/>
    <s v="Yes"/>
    <m/>
    <s v="Researcher"/>
    <s v="Research fellow"/>
    <s v="Senior Research fellow"/>
    <x v="1"/>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x v="0"/>
    <x v="5"/>
    <s v="Public Health"/>
    <s v="Public Health"/>
    <x v="3"/>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x v="8"/>
    <m/>
    <s v="Dr Olumide, Adesola O."/>
    <m/>
    <m/>
    <n v="1"/>
    <s v="University of Ibadan, Ibadan"/>
    <m/>
    <m/>
    <s v="Yes"/>
    <m/>
    <m/>
    <s v="Researcher"/>
    <s v="Research Fellow"/>
    <s v="Research Fellow 1; Senior lecture r (Jan 2022)"/>
    <x v="0"/>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x v="5"/>
    <x v="6"/>
    <s v="Speech Pathology"/>
    <s v="Speech Pathology"/>
    <x v="3"/>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x v="8"/>
    <m/>
    <s v="Dr Jaishika Seedat "/>
    <m/>
    <m/>
    <n v="1"/>
    <s v="Home"/>
    <m/>
    <m/>
    <s v="Yes"/>
    <m/>
    <m/>
    <s v="Academic"/>
    <m/>
    <s v="Lecturer "/>
    <x v="0"/>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x v="1"/>
    <x v="1"/>
    <s v="Environmental Health Sciences "/>
    <s v="Environmental Health Sciences "/>
    <x v="5"/>
    <s v="Yes"/>
    <s v="-"/>
    <s v="Married"/>
    <s v="Married"/>
    <m/>
    <s v="nkorukire@cartafrica.org"/>
    <s v="koranoe@yahoo.com"/>
    <s v="+250789453462/ +250788524045"/>
    <s v="HI&amp;UMD"/>
    <d v="1980-12-25T00:00:00"/>
    <s v="Water quality and community health in  informal settlements in Rwanda"/>
    <s v="Laboratory"/>
    <s v="No"/>
    <m/>
    <n v="21"/>
    <d v="2019-09-01T00:00:00"/>
    <x v="8"/>
    <m/>
    <s v="Ass.Prof. Theoneste Ntakirutimana"/>
    <m/>
    <m/>
    <n v="1"/>
    <s v="Home"/>
    <m/>
    <m/>
    <s v="Yes"/>
    <m/>
    <m/>
    <s v="Academic"/>
    <s v="Lecturer"/>
    <s v="Lecturer"/>
    <x v="2"/>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x v="1"/>
    <x v="1"/>
    <s v="Nursing"/>
    <s v="Midwifery"/>
    <x v="3"/>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x v="8"/>
    <m/>
    <s v="Professor Lize Maree"/>
    <m/>
    <m/>
    <n v="1"/>
    <s v="Host"/>
    <m/>
    <m/>
    <s v="Yes"/>
    <m/>
    <m/>
    <s v="Academic"/>
    <s v="Lecturer"/>
    <s v="Lecturer"/>
    <x v="2"/>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x v="2"/>
    <x v="7"/>
    <s v="Tropical and Infectious Diseases"/>
    <s v="Clinical Medicine and therapeutics"/>
    <x v="6"/>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x v="8"/>
    <m/>
    <s v="Dr Kennedy Abuga"/>
    <s v="Dr Marianne Mureithi"/>
    <s v="Dr Videlis Nduba"/>
    <n v="3"/>
    <s v="Home"/>
    <s v="Home"/>
    <s v="Other"/>
    <s v="Yes"/>
    <s v="No"/>
    <s v="No"/>
    <s v="Other"/>
    <s v="Senior Project Officer"/>
    <s v="Senior Clinical Research Scientist"/>
    <x v="0"/>
    <s v="Sub investigator at KEMRI Center for Respiratory Disease Research."/>
    <s v="KEMRI WELLCOME TRUST "/>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x v="1"/>
    <x v="1"/>
    <s v="Biostatistics"/>
    <s v="Applied Statistics"/>
    <x v="5"/>
    <s v="Yes"/>
    <m/>
    <s v="Married"/>
    <s v="Married"/>
    <m/>
    <s v="lbanamwana@cartafrica.org"/>
    <s v="leontosbanamwana@gmail.com"/>
    <s v="+250785385308; 250783544242"/>
    <s v="Statistics"/>
    <d v="1982-07-25T00:00:00"/>
    <s v="Sexual and Reproductive Health among adolescents"/>
    <s v="Field"/>
    <m/>
    <m/>
    <n v="6"/>
    <d v="2019-10-20T00:00:00"/>
    <x v="8"/>
    <m/>
    <s v="Dr. Onyango Owuor Nelson"/>
    <s v="Dr. Chukwu Unna Angela"/>
    <m/>
    <n v="2"/>
    <s v="Host"/>
    <s v="Other"/>
    <m/>
    <s v="Yes"/>
    <s v="No"/>
    <m/>
    <s v="Academic"/>
    <s v="Lecturer "/>
    <s v="Lecturer"/>
    <x v="2"/>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x v="7"/>
    <x v="11"/>
    <s v="Environmental Health"/>
    <s v="Disease Control and Environmental Health"/>
    <x v="9"/>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x v="8"/>
    <m/>
    <s v="Prof. David Guwatudde"/>
    <s v="Dr. John C. Ssempebwa "/>
    <s v="Prof. Asa Bradman"/>
    <n v="3"/>
    <s v="Home"/>
    <s v="Home"/>
    <s v="Other"/>
    <s v="No"/>
    <s v="No"/>
    <s v="No"/>
    <s v="Academic"/>
    <s v="Research Associate "/>
    <s v="Research Associate "/>
    <x v="0"/>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x v="2"/>
    <x v="7"/>
    <s v="Dentistry"/>
    <s v="Conservative and Prosthetic Dentisry"/>
    <x v="3"/>
    <s v="No"/>
    <s v="Not registered yet"/>
    <s v="Married"/>
    <s v="Married"/>
    <m/>
    <s v="cogada@cartafrica.org"/>
    <s v="nyalikogada@yahoo.com"/>
    <s v="+254772438224; 254720342901"/>
    <m/>
    <d v="1983-03-08T00:00:00"/>
    <m/>
    <s v="Field"/>
    <m/>
    <m/>
    <n v="17"/>
    <d v="2020-08-12T00:00:00"/>
    <x v="8"/>
    <m/>
    <s v=" Prof. Laetitia Rispel"/>
    <s v="Dr Richard Ayah "/>
    <m/>
    <n v="2"/>
    <s v="Host"/>
    <s v="Home"/>
    <m/>
    <s v="No"/>
    <s v="Yes"/>
    <m/>
    <s v="Academic"/>
    <s v="Tutorial fellow"/>
    <s v="Lecturer "/>
    <x v="0"/>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x v="1"/>
    <x v="1"/>
    <s v="Biochemistry"/>
    <s v="Clinical Biology"/>
    <x v="5"/>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x v="8"/>
    <m/>
    <s v="Prof. Muvunyi Mambo"/>
    <s v="Dr. Uwineza Annette"/>
    <m/>
    <n v="2"/>
    <s v="Home"/>
    <s v="Home"/>
    <m/>
    <s v="No"/>
    <s v="Yes"/>
    <m/>
    <s v="Academic"/>
    <s v="Assistant Lecturer"/>
    <s v="Lecturer"/>
    <x v="2"/>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x v="7"/>
    <x v="11"/>
    <s v="Pathobiology"/>
    <s v="Pharmacy, Clinical and Comparative Medicine"/>
    <x v="9"/>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x v="8"/>
    <m/>
    <s v="Prof. Byarugaba K. Denis"/>
    <s v="Assoc. Prof. Robert Tweyongyere"/>
    <m/>
    <n v="2"/>
    <m/>
    <m/>
    <m/>
    <m/>
    <m/>
    <m/>
    <s v="Academic"/>
    <s v="Assistant Lecturer"/>
    <m/>
    <x v="0"/>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x v="5"/>
    <x v="6"/>
    <s v="Occupational Therapy"/>
    <s v="Occupational Therapy"/>
    <x v="3"/>
    <s v="Yes"/>
    <m/>
    <s v="Single"/>
    <s v="Single"/>
    <m/>
    <s v="kstormbroek@cartafrica.org"/>
    <s v="kirststorm@gmail.com"/>
    <s v="+27 11 717 3701/'+27760977705"/>
    <s v="MSc Occupational Therapy"/>
    <d v="1983-05-25T00:00:00"/>
    <s v="Improving access to quality hand injury-care services in the public service."/>
    <s v="Field"/>
    <m/>
    <m/>
    <n v="1"/>
    <d v="2019-03-04T00:00:00"/>
    <x v="8"/>
    <m/>
    <s v="Professor Hellen Myezwa,"/>
    <s v="Dr Tania Rauch-van der Merwe"/>
    <s v="Professor Lisa O’Brien"/>
    <n v="3"/>
    <s v="Home"/>
    <s v="Other"/>
    <m/>
    <s v="Yes"/>
    <s v="No"/>
    <m/>
    <s v="Academic"/>
    <s v="Lecturer 1"/>
    <s v="Senior lecturer"/>
    <x v="1"/>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x v="0"/>
    <x v="5"/>
    <s v="Medical doctor"/>
    <s v="Community Health"/>
    <x v="0"/>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x v="8"/>
    <m/>
    <s v="Prof/Omotade/Olayemi"/>
    <s v="Prof/Fatusi/Adesegun"/>
    <m/>
    <n v="2"/>
    <s v="Host"/>
    <s v="Home"/>
    <m/>
    <s v="Yes"/>
    <m/>
    <m/>
    <s v="Academic"/>
    <s v="Lecturer"/>
    <s v="Senior Lecturer"/>
    <x v="0"/>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x v="0"/>
    <x v="0"/>
    <s v="Medical Microbiology"/>
    <s v="Medical Microbiology and Parasitology"/>
    <x v="0"/>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x v="8"/>
    <m/>
    <s v="Prof Fawole Olufunmilayo"/>
    <m/>
    <m/>
    <n v="1"/>
    <s v="Home"/>
    <m/>
    <m/>
    <s v="Yes"/>
    <m/>
    <m/>
    <s v="Academic"/>
    <s v="Lecturer I"/>
    <s v="Senior Lecturer"/>
    <x v="0"/>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x v="0"/>
    <x v="0"/>
    <s v="Zoology"/>
    <s v="Institute for Advanced Medical Research and Training (IAMRAT)"/>
    <x v="0"/>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x v="8"/>
    <m/>
    <s v="Dr. Nwuba I. Roseangela"/>
    <m/>
    <m/>
    <n v="1"/>
    <s v="Home"/>
    <m/>
    <m/>
    <s v="Yes"/>
    <m/>
    <m/>
    <s v="Academic"/>
    <s v="Teaching and Research Assistant at the Department of Zoology, University of Ibadan"/>
    <s v="Teaching and Research Assistant at the Department of Zoology"/>
    <x v="0"/>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x v="5"/>
    <x v="6"/>
    <s v="occupational therapy"/>
    <s v="Occupational therapy"/>
    <x v="3"/>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x v="8"/>
    <m/>
    <s v="Dr Adams Fasloen"/>
    <s v="Dr Nkosi-Mafutha Nokuthula"/>
    <m/>
    <n v="2"/>
    <s v="Home"/>
    <s v="Home"/>
    <m/>
    <s v="No"/>
    <s v="No"/>
    <m/>
    <s v="Academic"/>
    <s v="Lecturer"/>
    <s v="Senior Lecturer"/>
    <x v="0"/>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x v="2"/>
    <x v="7"/>
    <s v="Chemistry"/>
    <s v="Department of Chemistry"/>
    <x v="6"/>
    <s v="Yes"/>
    <s v="I80/52247/2017"/>
    <s v="Married"/>
    <s v="Married"/>
    <m/>
    <s v="jmacharia@cartafrica.org"/>
    <s v="jmacharia251@gmail.com"/>
    <s v="+254 726418703"/>
    <s v="Msc in Chemistry"/>
    <d v="1986-04-09T00:00:00"/>
    <m/>
    <s v="Other"/>
    <m/>
    <m/>
    <n v="5"/>
    <d v="2018-09-03T00:00:00"/>
    <x v="8"/>
    <d v="2022-09-14T00:00:00"/>
    <s v="Prof. Kariuki K. David"/>
    <s v="Prof. Thole Benard"/>
    <m/>
    <n v="2"/>
    <s v="Home"/>
    <s v="Home"/>
    <s v="Other"/>
    <s v="No"/>
    <m/>
    <m/>
    <s v="Researcher"/>
    <s v="Part-time researcher"/>
    <s v="Researcher"/>
    <x v="0"/>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x v="0"/>
    <x v="0"/>
    <s v="Family Medicine "/>
    <s v="Family Medicine "/>
    <x v="3"/>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x v="8"/>
    <m/>
    <s v="Prof Shabir Moosa"/>
    <m/>
    <m/>
    <n v="1"/>
    <s v="Host"/>
    <m/>
    <m/>
    <s v="No"/>
    <m/>
    <m/>
    <s v="Academic"/>
    <s v="Lecturer"/>
    <s v="Senior Lecturer"/>
    <x v="0"/>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x v="2"/>
    <x v="2"/>
    <s v="Immunology"/>
    <s v="Clinical Microbiology and Infectious Diseases"/>
    <x v="3"/>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x v="8"/>
    <m/>
    <s v=" Dr. Aijaz Ahmad_x0009_"/>
    <s v=" Prof. Simeon Mining_x0009_"/>
    <s v="Dr. Rispah Torrorey"/>
    <n v="3"/>
    <s v="Host"/>
    <s v="Home"/>
    <s v="Home"/>
    <s v="Yes"/>
    <m/>
    <m/>
    <s v="Academic"/>
    <s v="Lecturer"/>
    <s v="Lecturer"/>
    <x v="0"/>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x v="0"/>
    <x v="5"/>
    <s v="DEMOGRAPHY"/>
    <s v="DEMOGRAPHY AND SOCIAL STATISTICS "/>
    <x v="7"/>
    <s v="Yes"/>
    <s v="SSP17/18/R/0016"/>
    <s v="Married"/>
    <s v="Married"/>
    <m/>
    <s v="ooluwatope@cartafrica.org"/>
    <s v=" omolayooluwatope@gmail.com"/>
    <s v="+2348023926477"/>
    <s v="Master of Public Health (MPH)"/>
    <d v="1975-04-16T00:00:00"/>
    <m/>
    <s v="Field"/>
    <s v="No"/>
    <m/>
    <n v="9"/>
    <d v="2018-10-23T00:00:00"/>
    <x v="8"/>
    <m/>
    <s v="DR SOLANKE LUKMAN BOLA"/>
    <s v="DR T. SULAIMAN ADEDOKUN"/>
    <m/>
    <n v="2"/>
    <s v="Home"/>
    <s v="Home"/>
    <m/>
    <s v="Yes"/>
    <m/>
    <m/>
    <s v="Researcher"/>
    <s v="Research Officer"/>
    <m/>
    <x v="0"/>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x v="4"/>
    <x v="4"/>
    <s v="Public health"/>
    <s v="Biomedical"/>
    <x v="3"/>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x v="8"/>
    <m/>
    <s v="Dr. Kagura Juliana"/>
    <s v="Joel Msafiri Francis"/>
    <s v="Dr. Maja Wisser"/>
    <n v="3"/>
    <s v="Host"/>
    <s v="Host"/>
    <s v="Home"/>
    <s v="Yes"/>
    <s v="No"/>
    <s v="No"/>
    <s v="Researcher"/>
    <s v="Research Scientist"/>
    <m/>
    <x v="0"/>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x v="3"/>
    <x v="3"/>
    <s v="CLINICAL EPIDEMIOLOGY "/>
    <s v="Training and Research"/>
    <x v="4"/>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x v="8"/>
    <m/>
    <s v="Prof Phiri Samuel Kamija"/>
    <s v="Dr Mwangi Ndegwa Martin"/>
    <m/>
    <n v="2"/>
    <s v="Home"/>
    <s v="Home"/>
    <m/>
    <s v="No"/>
    <s v="Yes"/>
    <m/>
    <s v="Researcher"/>
    <s v="Research Fellow"/>
    <s v="Research Fellow"/>
    <x v="0"/>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x v="0"/>
    <x v="0"/>
    <s v="FAMILY MEDICINE"/>
    <s v="COMMUNITY MEDICINE"/>
    <x v="0"/>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x v="8"/>
    <m/>
    <s v="Prof.Baldwin-Ragaven Laurel "/>
    <m/>
    <m/>
    <n v="1"/>
    <s v="University of Witwatersrand, South Africa"/>
    <m/>
    <m/>
    <s v="Yes"/>
    <m/>
    <m/>
    <s v="Academic"/>
    <s v="Lecturer I"/>
    <s v="Lecturer I"/>
    <x v="0"/>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x v="7"/>
    <x v="11"/>
    <s v="Medical Entomology"/>
    <s v="Disease Control and Environmental Health"/>
    <x v="8"/>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x v="8"/>
    <d v="2022-09-14T00:00:00"/>
    <m/>
    <m/>
    <m/>
    <n v="0"/>
    <m/>
    <m/>
    <m/>
    <m/>
    <m/>
    <m/>
    <s v="Researcher"/>
    <s v="Research fellow"/>
    <s v="Research fellow"/>
    <x v="0"/>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x v="1"/>
    <x v="1"/>
    <s v="Nursing"/>
    <s v="Nursing/Midwifery"/>
    <x v="3"/>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x v="9"/>
    <m/>
    <s v="Dr Irene J. Kearns"/>
    <m/>
    <m/>
    <n v="1"/>
    <m/>
    <m/>
    <m/>
    <m/>
    <m/>
    <m/>
    <s v="Academic"/>
    <s v="Assistant Lecturer"/>
    <s v="Assistant Lecturer"/>
    <x v="2"/>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x v="1"/>
    <x v="1"/>
    <s v="Public Health"/>
    <s v="Anesthesia"/>
    <x v="3"/>
    <s v="No"/>
    <n v="2477108"/>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x v="9"/>
    <m/>
    <s v="Prof. Jonathan Levin"/>
    <m/>
    <m/>
    <n v="1"/>
    <m/>
    <m/>
    <m/>
    <m/>
    <m/>
    <m/>
    <s v="Academic"/>
    <s v="Assistant Lecturer"/>
    <s v="Assistant Lecturer"/>
    <x v="2"/>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d v="2025-03-31T00:00:00"/>
    <m/>
    <m/>
    <m/>
    <x v="3"/>
    <m/>
    <m/>
    <m/>
    <n v="1"/>
    <n v="2"/>
    <m/>
    <m/>
    <m/>
    <m/>
    <m/>
    <s v="No"/>
    <m/>
    <m/>
    <d v="2024-10-21T00:00:00"/>
    <d v="2025-02-28T00:00:00"/>
    <n v="4"/>
    <m/>
    <m/>
    <m/>
    <n v="0"/>
    <m/>
    <m/>
    <s v="SIDA"/>
  </r>
  <r>
    <n v="227"/>
    <s v="C10/004"/>
    <s v="Aneth"/>
    <s v="Vedastus"/>
    <s v="Kalinjuma"/>
    <x v="1"/>
    <x v="9"/>
    <x v="4"/>
    <x v="4"/>
    <s v="Biostatistics"/>
    <s v="Intervention and Clinical Trials Department"/>
    <x v="3"/>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x v="9"/>
    <m/>
    <s v="Prof. Kennedy Otwombe "/>
    <s v="Dr. Fiona Vanobberghen"/>
    <m/>
    <n v="2"/>
    <m/>
    <m/>
    <m/>
    <m/>
    <m/>
    <m/>
    <s v="Administrative"/>
    <s v="Research Scientist"/>
    <m/>
    <x v="0"/>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x v="0"/>
    <x v="0"/>
    <s v="Opthamology"/>
    <s v="Ophthalmology"/>
    <x v="0"/>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x v="9"/>
    <m/>
    <s v="Dr. Adebiyi Olupelumi Akindele"/>
    <m/>
    <m/>
    <n v="1"/>
    <m/>
    <m/>
    <m/>
    <m/>
    <m/>
    <m/>
    <s v="Academic"/>
    <s v="Lecturer I"/>
    <s v="Senior Lecturer"/>
    <x v="0"/>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d v="2025-03-01T00:00:00"/>
    <x v="0"/>
    <n v="60"/>
    <e v="#VALUE!"/>
    <m/>
    <n v="4"/>
    <n v="3"/>
    <m/>
    <m/>
    <m/>
    <m/>
    <m/>
    <s v="No"/>
    <m/>
    <m/>
    <d v="2024-10-01T00:00:00"/>
    <d v="2025-01-31T00:00:00"/>
    <n v="4"/>
    <m/>
    <m/>
    <m/>
    <n v="0"/>
    <m/>
    <m/>
    <s v="SIDA"/>
  </r>
  <r>
    <n v="229"/>
    <s v="C10/016"/>
    <s v="Maureen"/>
    <s v="Daisy"/>
    <s v="Majamanda"/>
    <x v="1"/>
    <x v="9"/>
    <x v="3"/>
    <x v="3"/>
    <s v="Nursing"/>
    <s v="CHILD HEALTH"/>
    <x v="3"/>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x v="9"/>
    <m/>
    <s v="Professor Lize Maree"/>
    <s v="Dr. Irene Kearns"/>
    <m/>
    <n v="2"/>
    <m/>
    <m/>
    <m/>
    <m/>
    <m/>
    <m/>
    <s v="Academic"/>
    <s v="Senior Lecturer"/>
    <s v="Senior Lecturer"/>
    <x v="0"/>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x v="2"/>
    <x v="2"/>
    <s v="Public Health "/>
    <s v="School of Medicine"/>
    <x v="3"/>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x v="9"/>
    <m/>
    <s v="Prof. Jane Goudge"/>
    <s v="Dr. Adam Koon"/>
    <s v="Dr. Adam Koon"/>
    <n v="3"/>
    <m/>
    <m/>
    <m/>
    <m/>
    <m/>
    <m/>
    <s v="Academic"/>
    <s v="Program Manager"/>
    <s v="Early Carrer Researcher"/>
    <x v="1"/>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x v="0"/>
    <x v="0"/>
    <s v="Environmental health"/>
    <s v="Environmental Health"/>
    <x v="0"/>
    <s v="No"/>
    <m/>
    <s v="Married"/>
    <s v="Married"/>
    <s v="Married"/>
    <s v="cohia@cartafrica.org"/>
    <s v="ohiacmd@gmail.com"/>
    <s v="+234 7038318289"/>
    <s v="MPH (Environmental Health)"/>
    <d v="1980-05-21T00:00:00"/>
    <s v="Unravelling the drivers and dynamics of sustained malaria transmission in South-West Nigeria"/>
    <s v="Field and Laboratory"/>
    <m/>
    <m/>
    <m/>
    <m/>
    <x v="9"/>
    <m/>
    <s v="Prof Charles M. Mbogo"/>
    <s v="Prof. Wolfang Richard Mukabana"/>
    <s v="Prof. Godson Ana"/>
    <n v="3"/>
    <m/>
    <m/>
    <m/>
    <m/>
    <m/>
    <m/>
    <s v="Academic"/>
    <s v="Lecturer II"/>
    <s v="Lecturer I"/>
    <x v="1"/>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x v="2"/>
    <x v="7"/>
    <s v="Medical Doctor"/>
    <s v="Clinical Medicine and Therapeutics"/>
    <x v="6"/>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x v="9"/>
    <d v="2023-06-30T00:00:00"/>
    <s v="Dr. Jared Mecha"/>
    <m/>
    <m/>
    <n v="1"/>
    <m/>
    <m/>
    <m/>
    <m/>
    <m/>
    <m/>
    <s v="Academic"/>
    <m/>
    <m/>
    <x v="0"/>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x v="0"/>
    <x v="5"/>
    <s v="Neuroscience"/>
    <s v="Paediatrics and Child Health"/>
    <x v="3"/>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x v="9"/>
    <m/>
    <s v="Dr Scheuermaier Karine"/>
    <s v="Dr Gomez-Olive F. Xavier"/>
    <s v="Prof. Fatusi Olayiwola Adesegun"/>
    <n v="3"/>
    <m/>
    <m/>
    <m/>
    <m/>
    <m/>
    <m/>
    <s v="Academic"/>
    <s v="Lecturer I"/>
    <s v="Senior Lecturer "/>
    <x v="0"/>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n v="53"/>
    <s v=" Sleep characteristics among In-school Adolescents in South-Western Nigeria: Pattern, Determinants and Association with Cardiometabolic risk factors"/>
    <n v="4"/>
    <n v="3"/>
    <m/>
    <m/>
    <m/>
    <m/>
    <m/>
    <s v="No"/>
    <m/>
    <m/>
    <m/>
    <m/>
    <m/>
    <m/>
    <m/>
    <m/>
    <n v="2"/>
    <m/>
    <m/>
    <s v="SIDA"/>
  </r>
  <r>
    <n v="234"/>
    <s v="C10/010"/>
    <s v="Frederick "/>
    <m/>
    <s v="Oporia"/>
    <x v="0"/>
    <x v="9"/>
    <x v="7"/>
    <x v="11"/>
    <s v="Public Health"/>
    <s v="Disease Control and Environmental Health"/>
    <x v="9"/>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x v="9"/>
    <m/>
    <s v="Prof Fred Nuwaha Ntoni"/>
    <s v="Dr Jagnoor Jagnoor"/>
    <s v="Dr Simon Peter Kibira"/>
    <n v="3"/>
    <m/>
    <m/>
    <m/>
    <m/>
    <m/>
    <m/>
    <s v="Researcher"/>
    <s v="Research Associate"/>
    <m/>
    <x v="0"/>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x v="0"/>
    <x v="5"/>
    <s v="Obstertrics and reproductive health "/>
    <s v="Department of Obstetrics, Gynaecology &amp; Perinatology."/>
    <x v="0"/>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x v="9"/>
    <m/>
    <s v="Prof Olayemi Oladapo "/>
    <s v="Dr Olumide Adesola"/>
    <m/>
    <n v="2"/>
    <m/>
    <m/>
    <m/>
    <m/>
    <m/>
    <m/>
    <s v="Researcher"/>
    <s v="Senior Lecturer"/>
    <s v=" Professor"/>
    <x v="0"/>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x v="7"/>
    <x v="11"/>
    <s v="Veterinary Medicine"/>
    <s v="Disease Control and Environmental Health "/>
    <x v="9"/>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x v="9"/>
    <m/>
    <s v="Dr. Ssempebwa John"/>
    <s v="Dr. Musoke David"/>
    <s v="Assoc. Prof. Kankya Clovice"/>
    <n v="3"/>
    <m/>
    <m/>
    <m/>
    <m/>
    <m/>
    <m/>
    <s v="Academic"/>
    <s v="Research Associate"/>
    <m/>
    <x v="0"/>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x v="9"/>
    <x v="6"/>
    <s v="Public Health"/>
    <s v="Wits Reproductive Health and HIV Institute (Implementation Science)"/>
    <x v="3"/>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x v="9"/>
    <m/>
    <s v="Professor Saiqa Mullick"/>
    <s v="Prof. Christofides Nicola"/>
    <m/>
    <n v="2"/>
    <m/>
    <m/>
    <m/>
    <m/>
    <m/>
    <m/>
    <s v="Academic"/>
    <s v="Researcher"/>
    <s v="Researcher"/>
    <x v="0"/>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x v="9"/>
    <x v="6"/>
    <s v="Demography"/>
    <s v="Demography and Population studies"/>
    <x v="3"/>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x v="9"/>
    <m/>
    <s v="Professor Clifford Odimegwu"/>
    <m/>
    <m/>
    <n v="1"/>
    <m/>
    <m/>
    <m/>
    <m/>
    <m/>
    <m/>
    <s v="Academic"/>
    <s v="Teaching assistant"/>
    <s v="Teaching Assistant"/>
    <x v="0"/>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x v="0"/>
    <x v="0"/>
    <s v="Dentistry"/>
    <s v="RESTORATIVE DENTISTRY"/>
    <x v="0"/>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x v="9"/>
    <m/>
    <s v="Prof Gbemisola Oke"/>
    <s v="Prof Dosumu OO"/>
    <m/>
    <n v="2"/>
    <m/>
    <m/>
    <m/>
    <m/>
    <m/>
    <m/>
    <s v="Researcher"/>
    <s v="Senior Lecturer"/>
    <s v="Senior Lecturer"/>
    <x v="0"/>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x v="5"/>
    <x v="6"/>
    <s v="HIV Prevention and Treatment"/>
    <s v="Perinatal HIV Research Unit"/>
    <x v="3"/>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x v="9"/>
    <m/>
    <s v="Dr Janan Dietrich"/>
    <s v="Prof Tiffany Chennevile"/>
    <m/>
    <n v="2"/>
    <m/>
    <m/>
    <m/>
    <m/>
    <m/>
    <m/>
    <s v="Academic"/>
    <s v="Senior Researcher"/>
    <s v="Senior Researcher"/>
    <x v="0"/>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x v="3"/>
    <x v="3"/>
    <s v="Rehabilitation and Therapy"/>
    <s v="Physiotherapy"/>
    <x v="3"/>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x v="9"/>
    <m/>
    <s v="Gillian Saloojee"/>
    <s v="Wiedaad Slemming"/>
    <m/>
    <n v="2"/>
    <m/>
    <m/>
    <m/>
    <m/>
    <m/>
    <m/>
    <s v="Academic"/>
    <s v="Lecturer"/>
    <s v="Lecturer"/>
    <x v="0"/>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x v="0"/>
    <x v="0"/>
    <s v="Nuclear Medicine/Radiology"/>
    <s v="RADIATION ONCOLOGY"/>
    <x v="6"/>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x v="9"/>
    <m/>
    <s v="Dr Chesang Jacqueline Jelagat"/>
    <s v="Prof Omigbodun Akinyinka"/>
    <m/>
    <n v="2"/>
    <m/>
    <m/>
    <m/>
    <m/>
    <m/>
    <m/>
    <s v="Academic"/>
    <s v="Lecturer I"/>
    <s v="Senior Lecturer"/>
    <x v="0"/>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x v="1"/>
    <x v="1"/>
    <s v="Orthopedics"/>
    <s v="Surgery"/>
    <x v="5"/>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x v="9"/>
    <m/>
    <s v="Prof Tumussime K. David "/>
    <s v="Dr. Jean Baptiste Sagahutu "/>
    <m/>
    <n v="2"/>
    <m/>
    <m/>
    <m/>
    <m/>
    <m/>
    <m/>
    <s v="Researcher"/>
    <s v="Lecturer of Surgery"/>
    <s v="Senior Lecturer"/>
    <x v="1"/>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x v="3"/>
    <x v="3"/>
    <s v="Library and Information Science"/>
    <s v="Library"/>
    <x v="3"/>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x v="9"/>
    <m/>
    <s v="Prof. Jude Igumbor"/>
    <s v="Dr Innocent Maposa"/>
    <m/>
    <n v="2"/>
    <m/>
    <m/>
    <m/>
    <m/>
    <m/>
    <m/>
    <s v="Administrative"/>
    <s v="Assistant Librarian"/>
    <m/>
    <x v="0"/>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d v="2025-03-31T00:00:00"/>
    <m/>
    <m/>
    <m/>
    <x v="3"/>
    <m/>
    <m/>
    <m/>
    <n v="2"/>
    <m/>
    <m/>
    <m/>
    <m/>
    <m/>
    <m/>
    <s v="No"/>
    <m/>
    <m/>
    <m/>
    <m/>
    <m/>
    <m/>
    <m/>
    <m/>
    <n v="0"/>
    <m/>
    <m/>
    <s v="SIDA"/>
  </r>
  <r>
    <n v="245"/>
    <s v="C10/009"/>
    <s v="Emmanuel"/>
    <m/>
    <s v="Nzabonimana"/>
    <x v="0"/>
    <x v="9"/>
    <x v="1"/>
    <x v="1"/>
    <s v="Dentistry"/>
    <s v="Preventive and Community Dentistry"/>
    <x v="3"/>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x v="9"/>
    <m/>
    <s v="Prof Phumzile Hlongwa"/>
    <s v="Prof Veerasamy Yengopal"/>
    <s v="Dr Yolanda Malele-Kolisa"/>
    <n v="3"/>
    <m/>
    <m/>
    <m/>
    <m/>
    <m/>
    <m/>
    <s v="Academic"/>
    <s v="Assistant Lecturer"/>
    <s v="Assistant Lecturer"/>
    <x v="2"/>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x v="2"/>
    <x v="7"/>
    <s v="Tropical and Infectious Diseases"/>
    <s v="Institute of tropical and infectious diseases/ PMTCT- Under OBS/ GYN department"/>
    <x v="6"/>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x v="9"/>
    <m/>
    <s v="Dr. Marianne Wanjiru Mureithi"/>
    <s v="Dr. Odari Eddy"/>
    <s v="Dr. Eddy Odari"/>
    <n v="3"/>
    <m/>
    <m/>
    <m/>
    <m/>
    <m/>
    <m/>
    <s v="Academic"/>
    <s v="HIV research scientist and tutor"/>
    <m/>
    <x v="0"/>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x v="5"/>
    <x v="6"/>
    <s v="Rehabilitation and Therapy"/>
    <s v="physiotherapy"/>
    <x v="3"/>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x v="9"/>
    <m/>
    <s v="Professor Hellen Myezwa"/>
    <s v="Prof. F. Gomez Olive- Casas"/>
    <m/>
    <n v="2"/>
    <m/>
    <m/>
    <m/>
    <m/>
    <m/>
    <m/>
    <s v="Academic"/>
    <s v="Lecturer"/>
    <s v="Senior Lecturer"/>
    <x v="1"/>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x v="0"/>
    <x v="5"/>
    <s v="Nutrition"/>
    <s v="Community Health"/>
    <x v="0"/>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x v="9"/>
    <m/>
    <s v="Dr. Oladejo Thomas Adepoju"/>
    <m/>
    <m/>
    <n v="1"/>
    <m/>
    <m/>
    <m/>
    <m/>
    <m/>
    <m/>
    <s v="Academic"/>
    <s v="Lecturer II"/>
    <s v="Lecturer II"/>
    <x v="0"/>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x v="0"/>
    <x v="5"/>
    <s v="Occupational Health and Industrial Hygiene"/>
    <s v="Community Health"/>
    <x v="3"/>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x v="9"/>
    <m/>
    <s v="Dr Nisha Naicker"/>
    <s v="Prof Onayade Adedeji"/>
    <m/>
    <n v="2"/>
    <m/>
    <m/>
    <m/>
    <m/>
    <m/>
    <m/>
    <s v="Academic"/>
    <s v="Lecturer I"/>
    <s v="Senior Lecturer"/>
    <x v="1"/>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r>
    <n v="250"/>
    <s v="C11/001"/>
    <s v="Adeola"/>
    <s v="Temitope"/>
    <s v="Williams"/>
    <x v="1"/>
    <x v="10"/>
    <x v="0"/>
    <x v="0"/>
    <s v="Paediatric Dentistry"/>
    <s v="Child Oral Health"/>
    <x v="0"/>
    <s v="Yes"/>
    <m/>
    <s v="Married"/>
    <m/>
    <m/>
    <s v="awilliams@cartafrica.org"/>
    <s v="adeolawilliams022@gmail.com"/>
    <s v="+2348051694622"/>
    <s v="Masters of Dental Sciences, 2018"/>
    <d v="1985-06-09T00:00:00"/>
    <s v="Improving oral health among vulnerable children and adolescents living with HIV/AIDS using evidence-based intervention (Masters of Dental Sciences (MDS)"/>
    <s v="Field based"/>
    <m/>
    <m/>
    <m/>
    <d v="2025-01-13T00:00:00"/>
    <x v="10"/>
    <m/>
    <m/>
    <m/>
    <m/>
    <m/>
    <m/>
    <m/>
    <m/>
    <m/>
    <m/>
    <m/>
    <m/>
    <m/>
    <m/>
    <x v="0"/>
    <m/>
    <m/>
    <s v="0000-0003-1915-2138"/>
    <m/>
    <d v="2025-03-03T00:00:00"/>
    <m/>
    <m/>
    <m/>
    <m/>
    <m/>
    <m/>
    <m/>
    <m/>
    <m/>
    <m/>
    <m/>
    <m/>
    <m/>
    <m/>
    <x v="3"/>
    <m/>
    <m/>
    <m/>
    <n v="7"/>
    <m/>
    <m/>
    <m/>
    <m/>
    <m/>
    <m/>
    <m/>
    <m/>
    <m/>
    <m/>
    <m/>
    <m/>
    <m/>
    <m/>
    <m/>
    <n v="2"/>
    <m/>
    <m/>
    <s v="SIDA"/>
  </r>
  <r>
    <n v="251"/>
    <s v="C11/002"/>
    <s v="Amina"/>
    <s v="Hassan"/>
    <s v="Hussein"/>
    <x v="1"/>
    <x v="10"/>
    <x v="10"/>
    <x v="13"/>
    <s v="Maternal and Reproductive health"/>
    <s v="School of Public health"/>
    <x v="8"/>
    <m/>
    <m/>
    <s v="Married"/>
    <m/>
    <m/>
    <s v="ahusien@cartafrica.org"/>
    <s v="dramiina12@gmail.com"/>
    <s v="+252615506933"/>
    <s v="Master in Public Health (2023 )"/>
    <d v="1991-01-01T00:00:00"/>
    <s v="Reproductive and maternal health in Somalia"/>
    <s v="Field based"/>
    <m/>
    <m/>
    <m/>
    <d v="2025-07-31T00:00:00"/>
    <x v="10"/>
    <m/>
    <m/>
    <m/>
    <m/>
    <m/>
    <m/>
    <m/>
    <m/>
    <m/>
    <m/>
    <m/>
    <m/>
    <m/>
    <m/>
    <x v="0"/>
    <m/>
    <m/>
    <s v="0009-0006-9247-6453"/>
    <m/>
    <d v="2025-03-03T00:00:00"/>
    <m/>
    <m/>
    <m/>
    <m/>
    <m/>
    <m/>
    <m/>
    <m/>
    <m/>
    <m/>
    <m/>
    <m/>
    <m/>
    <m/>
    <x v="3"/>
    <m/>
    <m/>
    <m/>
    <n v="0"/>
    <m/>
    <m/>
    <m/>
    <m/>
    <m/>
    <m/>
    <m/>
    <m/>
    <m/>
    <m/>
    <m/>
    <m/>
    <m/>
    <m/>
    <m/>
    <n v="1"/>
    <m/>
    <m/>
    <s v="SIDA"/>
  </r>
  <r>
    <n v="252"/>
    <s v="C11/003"/>
    <s v="Christabellah"/>
    <m/>
    <s v="Namugenyi"/>
    <x v="1"/>
    <x v="10"/>
    <x v="7"/>
    <x v="11"/>
    <s v="Public Health"/>
    <s v="Department of Planning and Applied Statistics"/>
    <x v="9"/>
    <s v="Yes"/>
    <m/>
    <s v="Married"/>
    <m/>
    <m/>
    <s v="cnamugenyi@cartafrica.org"/>
    <s v="tabellahn@gmail.com"/>
    <s v="+256788101810;+256700979442"/>
    <s v="Master of Statistics (2020)"/>
    <d v="1993-05-19T00:00:00"/>
    <s v="Examining patient satisfaction and dual outcomes of HIV and hypertension through decision-making and allocation of Service Delivery Models for Older PLHIV"/>
    <s v="Field based"/>
    <m/>
    <m/>
    <m/>
    <d v="2024-08-20T00:00:00"/>
    <x v="10"/>
    <m/>
    <m/>
    <m/>
    <m/>
    <m/>
    <m/>
    <m/>
    <m/>
    <m/>
    <m/>
    <m/>
    <m/>
    <m/>
    <m/>
    <x v="0"/>
    <m/>
    <m/>
    <s v="0000-0003-2534-5526"/>
    <m/>
    <d v="2025-03-03T00:00:00"/>
    <m/>
    <m/>
    <m/>
    <m/>
    <m/>
    <m/>
    <m/>
    <m/>
    <m/>
    <m/>
    <m/>
    <m/>
    <m/>
    <m/>
    <x v="3"/>
    <m/>
    <e v="#VALUE!"/>
    <m/>
    <n v="8"/>
    <m/>
    <m/>
    <m/>
    <m/>
    <m/>
    <m/>
    <m/>
    <m/>
    <m/>
    <m/>
    <m/>
    <m/>
    <m/>
    <m/>
    <m/>
    <n v="2"/>
    <m/>
    <m/>
    <s v="SIDA"/>
  </r>
  <r>
    <n v="253"/>
    <s v="C11/004"/>
    <s v="Cyril"/>
    <s v="Tamuka"/>
    <s v="Chironda"/>
    <x v="0"/>
    <x v="10"/>
    <x v="9"/>
    <x v="8"/>
    <s v="Health Data Science"/>
    <s v="Agincourt Research Center"/>
    <x v="3"/>
    <s v="No"/>
    <m/>
    <s v="Single"/>
    <m/>
    <m/>
    <s v="cchironda@cartafrica.org"/>
    <s v="cyriltamuka05@gmail.com"/>
    <s v="+27786413285"/>
    <s v="MSc Mathematical Statistics (2021)"/>
    <d v="1994-05-13T00:00:00"/>
    <s v="Multimorbidity trends and changes in Rural South Africa: A clustering, and competing risk modelling approach (2012-2022)."/>
    <s v="Field based"/>
    <m/>
    <m/>
    <m/>
    <d v="2024-02-01T00:00:00"/>
    <x v="10"/>
    <m/>
    <m/>
    <m/>
    <m/>
    <m/>
    <m/>
    <m/>
    <m/>
    <m/>
    <m/>
    <m/>
    <m/>
    <m/>
    <m/>
    <x v="0"/>
    <m/>
    <m/>
    <s v="0000-0002-0412-1059"/>
    <m/>
    <d v="2025-03-03T00:00:00"/>
    <m/>
    <m/>
    <m/>
    <m/>
    <m/>
    <m/>
    <m/>
    <m/>
    <m/>
    <m/>
    <m/>
    <m/>
    <m/>
    <m/>
    <x v="3"/>
    <m/>
    <m/>
    <m/>
    <n v="2"/>
    <m/>
    <m/>
    <m/>
    <m/>
    <m/>
    <m/>
    <m/>
    <m/>
    <m/>
    <m/>
    <m/>
    <m/>
    <m/>
    <m/>
    <m/>
    <n v="1"/>
    <m/>
    <m/>
    <s v="SIDA"/>
  </r>
  <r>
    <n v="254"/>
    <s v="C11/005"/>
    <s v="Elizabeth"/>
    <s v="Oluwatoyin"/>
    <s v="Abe"/>
    <x v="1"/>
    <x v="10"/>
    <x v="0"/>
    <x v="0"/>
    <s v="Dentistry"/>
    <s v="Oral Pathology/ Oral Medicine"/>
    <x v="0"/>
    <s v="Yes"/>
    <m/>
    <s v="Married"/>
    <m/>
    <m/>
    <s v="eoabe@cartafrica.org"/>
    <s v="elizabethabe831@gmail.com"/>
    <s v="+2348029789847"/>
    <s v="Masters in Dental Surgery (2014)"/>
    <d v="1983-03-01T00:00:00"/>
    <s v="Oral health promotion for improved maternal-fetal health among women of reproductive age. (Masters in Dental Surgery (MDS)"/>
    <s v="Clinical and laboratory based"/>
    <m/>
    <m/>
    <m/>
    <d v="2024-11-20T00:00:00"/>
    <x v="10"/>
    <m/>
    <m/>
    <m/>
    <m/>
    <m/>
    <m/>
    <m/>
    <m/>
    <m/>
    <m/>
    <m/>
    <m/>
    <m/>
    <m/>
    <x v="0"/>
    <m/>
    <m/>
    <s v="0000-0001-6632-9026"/>
    <m/>
    <d v="2025-03-03T00:00:00"/>
    <m/>
    <m/>
    <m/>
    <m/>
    <m/>
    <m/>
    <m/>
    <m/>
    <m/>
    <m/>
    <m/>
    <m/>
    <m/>
    <m/>
    <x v="3"/>
    <m/>
    <m/>
    <m/>
    <n v="8"/>
    <m/>
    <m/>
    <m/>
    <m/>
    <m/>
    <m/>
    <m/>
    <m/>
    <m/>
    <m/>
    <m/>
    <m/>
    <m/>
    <m/>
    <m/>
    <n v="3"/>
    <m/>
    <m/>
    <s v="SIDA"/>
  </r>
  <r>
    <n v="255"/>
    <s v="C11/006"/>
    <s v="Fanuel"/>
    <s v="Meckson"/>
    <s v="Bickton"/>
    <x v="0"/>
    <x v="10"/>
    <x v="3"/>
    <x v="3"/>
    <s v="Physiotherapy"/>
    <s v="Department of Rehabilitation Sciences "/>
    <x v="8"/>
    <m/>
    <m/>
    <s v="Single"/>
    <m/>
    <m/>
    <s v="fbickton@cartafrica.org"/>
    <s v="fbickton@kuhes.ac.mw"/>
    <s v="+265982552353"/>
    <s v="Master of Science in Cardiorespiratory Physiotherapy (2021)"/>
    <d v="1993-01-23T00:00:00"/>
    <s v="Personalized exercise-based Rehabilitation needs, implementation and effectiveness among  multimorbid patients in Malawi."/>
    <s v="Field based and clinical research "/>
    <m/>
    <m/>
    <m/>
    <d v="2025-03-03T00:00:00"/>
    <x v="10"/>
    <m/>
    <m/>
    <m/>
    <m/>
    <m/>
    <m/>
    <m/>
    <m/>
    <m/>
    <m/>
    <m/>
    <m/>
    <m/>
    <m/>
    <x v="0"/>
    <m/>
    <m/>
    <s v="0000-0002-0925-909X"/>
    <m/>
    <d v="2025-03-03T00:00:00"/>
    <m/>
    <m/>
    <m/>
    <m/>
    <m/>
    <m/>
    <m/>
    <m/>
    <m/>
    <m/>
    <m/>
    <m/>
    <m/>
    <m/>
    <x v="3"/>
    <m/>
    <m/>
    <m/>
    <n v="15"/>
    <m/>
    <m/>
    <m/>
    <m/>
    <m/>
    <m/>
    <m/>
    <m/>
    <m/>
    <m/>
    <m/>
    <m/>
    <m/>
    <m/>
    <m/>
    <n v="0"/>
    <m/>
    <m/>
    <s v="SIDA"/>
  </r>
  <r>
    <n v="256"/>
    <s v="C11/007"/>
    <s v="Funmilola"/>
    <s v="Olanike"/>
    <s v="Wuraola"/>
    <x v="1"/>
    <x v="10"/>
    <x v="0"/>
    <x v="5"/>
    <s v="Breast Surgical Oncology"/>
    <s v="Surgery"/>
    <x v="8"/>
    <m/>
    <m/>
    <s v="Married"/>
    <m/>
    <m/>
    <s v="fwuraola@cartafrica.org"/>
    <s v="fwuraola@oauife.edu.ng"/>
    <s v="+2348032287556"/>
    <s v="ChM General Surgery 2022"/>
    <d v="1985-02-07T00:00:00"/>
    <s v="Towards early detection of breast cancer in Nigeria: Prevalence of BRCA1/2 mutations and perceptions of genetic screening among relatives of patients with breast cancer"/>
    <s v="Clinical research"/>
    <m/>
    <m/>
    <m/>
    <d v="2025-09-02T00:00:00"/>
    <x v="10"/>
    <m/>
    <m/>
    <m/>
    <m/>
    <m/>
    <m/>
    <m/>
    <m/>
    <m/>
    <m/>
    <m/>
    <m/>
    <m/>
    <m/>
    <x v="0"/>
    <m/>
    <m/>
    <s v="0000-0003-3315-990x"/>
    <m/>
    <d v="2025-03-03T00:00:00"/>
    <m/>
    <m/>
    <m/>
    <m/>
    <m/>
    <m/>
    <m/>
    <m/>
    <m/>
    <m/>
    <m/>
    <m/>
    <m/>
    <m/>
    <x v="3"/>
    <m/>
    <m/>
    <m/>
    <n v="40"/>
    <m/>
    <m/>
    <m/>
    <m/>
    <m/>
    <m/>
    <m/>
    <m/>
    <m/>
    <m/>
    <m/>
    <m/>
    <m/>
    <m/>
    <m/>
    <n v="1"/>
    <m/>
    <m/>
    <s v="SIDA"/>
  </r>
  <r>
    <n v="257"/>
    <s v="C11/008"/>
    <s v="Gallad"/>
    <s v="Dahir"/>
    <s v="Hassan"/>
    <x v="0"/>
    <x v="10"/>
    <x v="10"/>
    <x v="13"/>
    <s v="Public Health "/>
    <s v="Department of Public Health "/>
    <x v="8"/>
    <m/>
    <m/>
    <s v="Married"/>
    <m/>
    <m/>
    <s v="ghassan@cartafrica.org"/>
    <m/>
    <s v=""/>
    <s v="Public Health (2017)"/>
    <d v="1988-01-01T00:00:00"/>
    <s v="Vaccine preventable disease surveillance"/>
    <s v="Field based"/>
    <m/>
    <m/>
    <m/>
    <d v="2025-04-15T00:00:00"/>
    <x v="10"/>
    <m/>
    <m/>
    <m/>
    <m/>
    <m/>
    <m/>
    <m/>
    <m/>
    <m/>
    <m/>
    <m/>
    <m/>
    <m/>
    <m/>
    <x v="0"/>
    <m/>
    <m/>
    <s v="0000-0002-8569-8748"/>
    <m/>
    <d v="2025-03-03T00:00:00"/>
    <m/>
    <m/>
    <m/>
    <m/>
    <m/>
    <m/>
    <m/>
    <m/>
    <m/>
    <m/>
    <m/>
    <m/>
    <m/>
    <m/>
    <x v="3"/>
    <m/>
    <m/>
    <m/>
    <n v="8"/>
    <m/>
    <m/>
    <m/>
    <m/>
    <m/>
    <m/>
    <m/>
    <m/>
    <m/>
    <m/>
    <m/>
    <m/>
    <m/>
    <m/>
    <m/>
    <n v="1"/>
    <m/>
    <m/>
    <s v="SIDA"/>
  </r>
  <r>
    <n v="258"/>
    <s v="C11/009"/>
    <s v="Justine "/>
    <m/>
    <s v="Okello"/>
    <x v="0"/>
    <x v="10"/>
    <x v="7"/>
    <x v="11"/>
    <s v="Preventive Medicine, Laboratory diagnostics, Epidemiology, Biostatistics, Research methods, Food safety and One Health"/>
    <s v="Department of Biosecurity, Ecosystems and Veterinary Public Health"/>
    <x v="9"/>
    <s v="Yes"/>
    <m/>
    <s v="Single"/>
    <m/>
    <m/>
    <s v="jokello@cartafrica.org"/>
    <s v="justinokello01@gmail.com"/>
    <s v="+256-783210265"/>
    <s v="Masters of Veterinary Preventive Medicine (Field Epidemiology)_(2023)"/>
    <d v="1996-11-15T00:00:00"/>
    <s v="Epidemiology of Rift Valley Fever in Northern Uganda: Prevalence, Molecular Characterization, and Geospatial Modelling in Humans and Livestock in Apac and Lira Districts"/>
    <s v="Laboratory based"/>
    <m/>
    <m/>
    <m/>
    <d v="2025-04-15T00:00:00"/>
    <x v="10"/>
    <m/>
    <m/>
    <m/>
    <m/>
    <m/>
    <m/>
    <m/>
    <m/>
    <m/>
    <m/>
    <m/>
    <m/>
    <m/>
    <m/>
    <x v="0"/>
    <m/>
    <m/>
    <s v="0000-0001-6218-8318"/>
    <m/>
    <d v="2025-03-03T00:00:00"/>
    <m/>
    <m/>
    <m/>
    <m/>
    <m/>
    <m/>
    <m/>
    <m/>
    <m/>
    <m/>
    <m/>
    <m/>
    <m/>
    <m/>
    <x v="3"/>
    <m/>
    <m/>
    <m/>
    <n v="10"/>
    <m/>
    <m/>
    <m/>
    <m/>
    <m/>
    <m/>
    <m/>
    <m/>
    <m/>
    <m/>
    <m/>
    <m/>
    <m/>
    <m/>
    <m/>
    <n v="0"/>
    <m/>
    <m/>
    <s v="SIDA"/>
  </r>
  <r>
    <n v="259"/>
    <s v="C11/010"/>
    <s v="Lydiah"/>
    <s v="Wanjiru"/>
    <s v="Njihia"/>
    <x v="1"/>
    <x v="10"/>
    <x v="2"/>
    <x v="7"/>
    <s v="PhD Pathobiology (Virology Option)"/>
    <s v="Department of Veterinary Pathology, Microbiology and Parasitology"/>
    <x v="6"/>
    <s v="Yes"/>
    <m/>
    <s v="Single"/>
    <m/>
    <m/>
    <s v="lnjihia@cartafrica.org"/>
    <s v="lydiahnjihia4@gmail.com"/>
    <s v="+254 712316454"/>
    <s v="Master of Science Applied Microbiology (Virology Option), (2022)"/>
    <d v="1990-07-23T00:00:00"/>
    <s v="Molecular characterization and risk factors associated with rift valley fever transmission and outbreaks in humans and animals in Garissa and Murang’a counties, Kenya in the age of climate change"/>
    <s v="Both Laboratory and field based"/>
    <m/>
    <m/>
    <m/>
    <d v="2023-03-06T00:00:00"/>
    <x v="10"/>
    <m/>
    <m/>
    <m/>
    <m/>
    <m/>
    <m/>
    <m/>
    <m/>
    <m/>
    <m/>
    <m/>
    <m/>
    <m/>
    <m/>
    <x v="0"/>
    <m/>
    <m/>
    <s v="0009-0007-0633-3294"/>
    <m/>
    <d v="2025-03-03T00:00:00"/>
    <m/>
    <m/>
    <m/>
    <m/>
    <m/>
    <m/>
    <m/>
    <m/>
    <m/>
    <m/>
    <m/>
    <m/>
    <m/>
    <m/>
    <x v="3"/>
    <m/>
    <m/>
    <m/>
    <n v="1"/>
    <m/>
    <m/>
    <m/>
    <m/>
    <m/>
    <m/>
    <m/>
    <m/>
    <m/>
    <m/>
    <m/>
    <m/>
    <m/>
    <m/>
    <m/>
    <n v="1"/>
    <m/>
    <m/>
    <s v="SIDA"/>
  </r>
  <r>
    <n v="260"/>
    <s v="C11/011"/>
    <s v="Mary"/>
    <s v="Nigandi"/>
    <s v="Kubo"/>
    <x v="1"/>
    <x v="10"/>
    <x v="2"/>
    <x v="7"/>
    <s v="Internal Medicine"/>
    <s v="Department of Clinical Medicine &amp; Therapeutics"/>
    <x v="8"/>
    <m/>
    <m/>
    <s v="Married"/>
    <m/>
    <m/>
    <s v="mkubo@cartafrica.org"/>
    <s v="mkubo@uonbi.ac.ke"/>
    <s v="+254721541439"/>
    <s v="Master of Medicine in Internal Medicine (2013)"/>
    <d v="1983-10-30T00:00:00"/>
    <s v="Early Detection of Chronic Kidney Disease among communities with high prevalence of risk factors and early linkage to care: The ED-CKD Study"/>
    <s v="Clinical research"/>
    <m/>
    <m/>
    <m/>
    <d v="2025-09-01T00:00:00"/>
    <x v="10"/>
    <m/>
    <m/>
    <m/>
    <m/>
    <m/>
    <m/>
    <m/>
    <m/>
    <m/>
    <m/>
    <m/>
    <m/>
    <m/>
    <m/>
    <x v="0"/>
    <m/>
    <m/>
    <s v="0000-0002-0708-605X"/>
    <m/>
    <d v="2025-03-03T00:00:00"/>
    <m/>
    <m/>
    <m/>
    <m/>
    <m/>
    <m/>
    <m/>
    <m/>
    <m/>
    <m/>
    <m/>
    <m/>
    <m/>
    <m/>
    <x v="3"/>
    <m/>
    <m/>
    <m/>
    <n v="10"/>
    <m/>
    <m/>
    <m/>
    <m/>
    <m/>
    <m/>
    <m/>
    <m/>
    <m/>
    <m/>
    <m/>
    <m/>
    <m/>
    <m/>
    <m/>
    <n v="2"/>
    <m/>
    <m/>
    <s v="SIDA"/>
  </r>
  <r>
    <n v="261"/>
    <s v="C11/012"/>
    <s v="Miles-Dei"/>
    <s v="Benedict"/>
    <s v="Olufeagba"/>
    <x v="0"/>
    <x v="10"/>
    <x v="0"/>
    <x v="0"/>
    <s v="Genetics and Molecular Sciences"/>
    <s v="Institute of Child Health"/>
    <x v="0"/>
    <s v="Yes"/>
    <m/>
    <s v="Married"/>
    <m/>
    <m/>
    <s v="molufeagba@cartafrica.org"/>
    <s v="mben.olufsen@gmail.com"/>
    <s v="+2348169215993;+2348026073373"/>
    <s v="Master of Science (2018)"/>
    <d v="1985-02-02T00:00:00"/>
    <s v="Genetic Epidemiology of Identified Single Nucleotide Variants of Alpha and Beta Thalassemia Traits among Nigerians in Southwest Nigeria. (M.Sc. (Public Health Biotechnology) Genetics and Molecular Sciences, Institute of Child Health)"/>
    <s v="Laboratory based"/>
    <m/>
    <m/>
    <m/>
    <d v="2019-07-01T00:00:00"/>
    <x v="10"/>
    <m/>
    <m/>
    <m/>
    <m/>
    <m/>
    <m/>
    <m/>
    <m/>
    <m/>
    <m/>
    <m/>
    <m/>
    <m/>
    <m/>
    <x v="0"/>
    <m/>
    <m/>
    <s v="0000-0003-0065-5990"/>
    <m/>
    <d v="2025-03-03T00:00:00"/>
    <m/>
    <m/>
    <m/>
    <m/>
    <m/>
    <m/>
    <m/>
    <m/>
    <m/>
    <m/>
    <m/>
    <m/>
    <m/>
    <m/>
    <x v="3"/>
    <m/>
    <m/>
    <m/>
    <n v="2"/>
    <m/>
    <m/>
    <m/>
    <m/>
    <m/>
    <m/>
    <m/>
    <m/>
    <m/>
    <m/>
    <m/>
    <m/>
    <m/>
    <m/>
    <m/>
    <n v="2"/>
    <m/>
    <m/>
    <s v="SIDA"/>
  </r>
  <r>
    <n v="262"/>
    <s v="C11/013"/>
    <s v="Molly"/>
    <s v="Mercy"/>
    <s v="Jerono"/>
    <x v="1"/>
    <x v="10"/>
    <x v="2"/>
    <x v="2"/>
    <s v="Economics"/>
    <s v="Research and Sponsored Projects Office (RSPO)-AMPATH "/>
    <x v="2"/>
    <s v="Yes"/>
    <m/>
    <s v="Married"/>
    <m/>
    <m/>
    <s v="mjerono@cartafrica.org"/>
    <s v="mollymercy20@gmail.com"/>
    <s v="265 1874107;+265  888881282"/>
    <s v="Master of Arts in Economics"/>
    <d v="1994-05-09T00:00:00"/>
    <s v="Economic Evaluation of School-Based and Institutional Programs in Preventing Sexual Violence Against Children in Uasin Gishu County, Kenya"/>
    <s v="Field based"/>
    <m/>
    <m/>
    <m/>
    <d v="2024-09-02T00:00:00"/>
    <x v="10"/>
    <m/>
    <m/>
    <m/>
    <m/>
    <m/>
    <m/>
    <m/>
    <m/>
    <m/>
    <m/>
    <m/>
    <m/>
    <m/>
    <m/>
    <x v="0"/>
    <m/>
    <m/>
    <s v="0000-0003-4763-0344"/>
    <m/>
    <d v="2025-03-03T00:00:00"/>
    <m/>
    <m/>
    <m/>
    <m/>
    <m/>
    <m/>
    <m/>
    <m/>
    <m/>
    <m/>
    <m/>
    <m/>
    <m/>
    <m/>
    <x v="3"/>
    <m/>
    <m/>
    <m/>
    <n v="1"/>
    <m/>
    <m/>
    <m/>
    <m/>
    <m/>
    <m/>
    <m/>
    <m/>
    <m/>
    <m/>
    <m/>
    <m/>
    <m/>
    <m/>
    <m/>
    <n v="1"/>
    <m/>
    <m/>
    <s v="OAK"/>
  </r>
  <r>
    <n v="263"/>
    <s v="C11/014"/>
    <s v="Razak"/>
    <s v="Lewis"/>
    <s v="Mussa"/>
    <x v="0"/>
    <x v="10"/>
    <x v="3"/>
    <x v="3"/>
    <s v="Social Scientist"/>
    <s v="School of Global and Public Health"/>
    <x v="4"/>
    <s v="Yes"/>
    <m/>
    <s v="Single"/>
    <m/>
    <m/>
    <s v="rmussa@cartafrica.org"/>
    <s v="razmussa@yahoo.com"/>
    <s v="+265 1874107; +265  888881282"/>
    <s v="Master of Arts Development Studies (2015)"/>
    <d v="1991-11-16T00:00:00"/>
    <s v="Assessing the Effectiveness of Community-Based Approaches in Preventing Sexual Violence Against Street Children in Malawi"/>
    <s v="Field based"/>
    <m/>
    <m/>
    <m/>
    <d v="2025-03-03T00:00:00"/>
    <x v="10"/>
    <m/>
    <m/>
    <m/>
    <m/>
    <m/>
    <m/>
    <m/>
    <m/>
    <m/>
    <m/>
    <m/>
    <m/>
    <m/>
    <m/>
    <x v="0"/>
    <m/>
    <m/>
    <s v="0009-0000-6991-6912"/>
    <m/>
    <d v="2025-03-03T00:00:00"/>
    <m/>
    <m/>
    <m/>
    <m/>
    <m/>
    <m/>
    <m/>
    <m/>
    <m/>
    <m/>
    <m/>
    <m/>
    <m/>
    <m/>
    <x v="3"/>
    <m/>
    <m/>
    <m/>
    <n v="0"/>
    <m/>
    <m/>
    <m/>
    <m/>
    <m/>
    <m/>
    <m/>
    <m/>
    <m/>
    <m/>
    <m/>
    <m/>
    <m/>
    <m/>
    <m/>
    <n v="1"/>
    <m/>
    <m/>
    <s v="OAK"/>
  </r>
  <r>
    <n v="264"/>
    <s v="C11/015"/>
    <s v="Nichodemus"/>
    <s v="Mutinda"/>
    <s v="Kamuti"/>
    <x v="0"/>
    <x v="10"/>
    <x v="2"/>
    <x v="7"/>
    <s v="Veterinary Pathology and Diagnostics "/>
    <s v="Department of Veterinary Pathology, Microbiology and Parasitology"/>
    <x v="6"/>
    <s v="Yes"/>
    <m/>
    <s v="Married"/>
    <m/>
    <m/>
    <s v="nkamuti@cartafrica.org"/>
    <s v="nkamuti@uonbi.ac.ke"/>
    <s v="+254701106893,+254714667857"/>
    <s v="Master of science in Veterinary Pathology and Diagnostics (2022)"/>
    <d v="1993-03-06T00:00:00"/>
    <s v="Risk factors, socio-economic impact and morpho-molecular characterization of etiological agent(s) of Human and Livestock cutaneous myiasis in Kitui County, Kenya"/>
    <s v="Field and Laboratory based "/>
    <m/>
    <m/>
    <m/>
    <d v="2023-09-11T00:00:00"/>
    <x v="10"/>
    <m/>
    <m/>
    <m/>
    <m/>
    <m/>
    <m/>
    <m/>
    <m/>
    <m/>
    <m/>
    <m/>
    <m/>
    <m/>
    <m/>
    <x v="0"/>
    <m/>
    <m/>
    <s v="0000-0001-5741-1271"/>
    <m/>
    <d v="2025-03-03T00:00:00"/>
    <m/>
    <m/>
    <m/>
    <m/>
    <m/>
    <m/>
    <m/>
    <m/>
    <m/>
    <m/>
    <m/>
    <m/>
    <m/>
    <m/>
    <x v="3"/>
    <m/>
    <m/>
    <m/>
    <n v="2"/>
    <m/>
    <m/>
    <m/>
    <m/>
    <m/>
    <m/>
    <m/>
    <m/>
    <m/>
    <m/>
    <m/>
    <m/>
    <m/>
    <m/>
    <m/>
    <n v="1"/>
    <m/>
    <m/>
    <s v="SIDA"/>
  </r>
  <r>
    <n v="265"/>
    <s v="C11/016"/>
    <s v="Ochuko"/>
    <s v="Maureen"/>
    <s v="Orherhe"/>
    <x v="1"/>
    <x v="10"/>
    <x v="0"/>
    <x v="5"/>
    <s v="Clinical Pharmacy"/>
    <s v="Department of Clinical Pharmacy and Pharmacy Administration"/>
    <x v="7"/>
    <s v="Yes"/>
    <m/>
    <s v="Single"/>
    <m/>
    <m/>
    <s v="oorherhe@cartafrica.org"/>
    <s v="oorherhe@oauife.edu.ng"/>
    <s v="+2348051589453"/>
    <s v="Master of Science (2016), Master of Philosophy (2023)"/>
    <d v="1987-10-09T00:00:00"/>
    <s v="Population Approach to the Optimisation of Hydroxyurea in the Management of Sickle Cell Disease (SCD) in Nigeria: An Exploration of Pharmacogenetics and Pharmacometrics"/>
    <s v="Clinical research"/>
    <m/>
    <m/>
    <m/>
    <d v="2024-11-15T00:00:00"/>
    <x v="10"/>
    <m/>
    <m/>
    <m/>
    <m/>
    <m/>
    <m/>
    <m/>
    <m/>
    <m/>
    <m/>
    <m/>
    <m/>
    <m/>
    <m/>
    <x v="0"/>
    <m/>
    <m/>
    <s v="0000-0002-3671-9717"/>
    <m/>
    <d v="2025-03-03T00:00:00"/>
    <m/>
    <m/>
    <m/>
    <m/>
    <m/>
    <m/>
    <m/>
    <m/>
    <m/>
    <m/>
    <m/>
    <m/>
    <m/>
    <m/>
    <x v="3"/>
    <m/>
    <m/>
    <m/>
    <n v="6"/>
    <m/>
    <m/>
    <m/>
    <m/>
    <m/>
    <m/>
    <m/>
    <m/>
    <m/>
    <m/>
    <m/>
    <m/>
    <m/>
    <m/>
    <m/>
    <n v="0"/>
    <m/>
    <m/>
    <s v="SIDA"/>
  </r>
  <r>
    <n v="266"/>
    <s v="C11/017"/>
    <s v="Patani"/>
    <s v="George Wills"/>
    <s v="Mhango"/>
    <x v="0"/>
    <x v="10"/>
    <x v="3"/>
    <x v="3"/>
    <s v="Public Health"/>
    <s v="Centre for Reproductive Health"/>
    <x v="8"/>
    <m/>
    <m/>
    <s v="Married"/>
    <m/>
    <m/>
    <s v="pmhango@cartafrica.org"/>
    <s v="pgwmhango@gmail.com"/>
    <s v="+265994587799,+265888604700"/>
    <s v="Master of Science in Global Health Implementation (2023)"/>
    <d v="1986-06-29T00:00:00"/>
    <s v="Exploring the implementation of Out-of-School Comprehensive Sexuality Education (OOS-CSE) tailored for young people with disabilities (YPWD) and young people living with HIV (YPLHIV) aged 10-24 years in Malawi"/>
    <s v="Field based"/>
    <m/>
    <m/>
    <m/>
    <d v="2025-07-01T00:00:00"/>
    <x v="10"/>
    <m/>
    <m/>
    <m/>
    <m/>
    <m/>
    <m/>
    <m/>
    <m/>
    <m/>
    <m/>
    <m/>
    <m/>
    <m/>
    <m/>
    <x v="0"/>
    <m/>
    <m/>
    <s v="0000-0002-1492-260X"/>
    <m/>
    <d v="2025-03-03T00:00:00"/>
    <m/>
    <m/>
    <m/>
    <m/>
    <m/>
    <m/>
    <m/>
    <m/>
    <m/>
    <m/>
    <m/>
    <m/>
    <m/>
    <m/>
    <x v="3"/>
    <m/>
    <m/>
    <m/>
    <n v="8"/>
    <m/>
    <m/>
    <m/>
    <m/>
    <m/>
    <m/>
    <m/>
    <m/>
    <m/>
    <m/>
    <m/>
    <m/>
    <m/>
    <m/>
    <m/>
    <n v="2"/>
    <m/>
    <m/>
    <s v="SIDA"/>
  </r>
  <r>
    <n v="267"/>
    <s v="C11/018"/>
    <s v="Pierre Celestin"/>
    <m/>
    <s v="Munezero"/>
    <x v="0"/>
    <x v="10"/>
    <x v="1"/>
    <x v="1"/>
    <s v="Basic Sciences"/>
    <s v="Microbiology and Parasitology"/>
    <x v="8"/>
    <m/>
    <m/>
    <s v="Single"/>
    <m/>
    <m/>
    <s v="pmunezero@cartafrica.org"/>
    <s v="munezeropierrecelestin@gmail.com"/>
    <s v="+250790990554"/>
    <s v="Master of Science in Cellular and Molecular Immunology (2021)"/>
    <d v="1985-09-25T00:00:00"/>
    <s v="intersection of microbiology and immunology, with a specific focus on the pathogenesis of non-filarial lymphedema (podoconiosis)."/>
    <s v="Laboratory based"/>
    <m/>
    <m/>
    <m/>
    <d v="2025-09-30T00:00:00"/>
    <x v="10"/>
    <m/>
    <m/>
    <m/>
    <m/>
    <m/>
    <m/>
    <m/>
    <m/>
    <m/>
    <m/>
    <m/>
    <m/>
    <m/>
    <m/>
    <x v="0"/>
    <m/>
    <m/>
    <s v="0000-0003-2876-9025"/>
    <m/>
    <d v="2025-03-03T00:00:00"/>
    <m/>
    <m/>
    <m/>
    <m/>
    <m/>
    <m/>
    <m/>
    <m/>
    <m/>
    <m/>
    <m/>
    <m/>
    <m/>
    <m/>
    <x v="3"/>
    <m/>
    <m/>
    <m/>
    <n v="8"/>
    <m/>
    <m/>
    <m/>
    <m/>
    <m/>
    <m/>
    <m/>
    <m/>
    <m/>
    <m/>
    <m/>
    <m/>
    <m/>
    <m/>
    <m/>
    <n v="0"/>
    <m/>
    <m/>
    <s v="SIDA"/>
  </r>
  <r>
    <n v="268"/>
    <s v="C11/019"/>
    <s v="Solange"/>
    <m/>
    <s v="Nikwigize"/>
    <x v="1"/>
    <x v="10"/>
    <x v="1"/>
    <x v="1"/>
    <s v="Public Health"/>
    <s v="Community Health Development "/>
    <x v="8"/>
    <m/>
    <m/>
    <s v="Married"/>
    <m/>
    <m/>
    <s v="snikwigize@cartafrica.org"/>
    <s v="solangeni4@gmail.com"/>
    <s v="+250788804831"/>
    <s v="Masters in Public Health (2021)"/>
    <d v="1987-11-10T00:00:00"/>
    <s v="Socio-economic and Cultural Factors Associated with Sexual Violence Among Children Born to Teen Mothers in Rwanda. A Mixed Method"/>
    <m/>
    <m/>
    <m/>
    <m/>
    <m/>
    <x v="10"/>
    <m/>
    <m/>
    <m/>
    <m/>
    <m/>
    <m/>
    <m/>
    <m/>
    <m/>
    <m/>
    <m/>
    <m/>
    <m/>
    <m/>
    <x v="0"/>
    <m/>
    <m/>
    <s v="0009-0008-1667-3046"/>
    <m/>
    <d v="2025-03-03T00:00:00"/>
    <m/>
    <m/>
    <m/>
    <m/>
    <m/>
    <m/>
    <m/>
    <m/>
    <m/>
    <m/>
    <m/>
    <m/>
    <m/>
    <m/>
    <x v="3"/>
    <m/>
    <m/>
    <m/>
    <n v="3"/>
    <m/>
    <m/>
    <m/>
    <m/>
    <m/>
    <m/>
    <m/>
    <m/>
    <m/>
    <m/>
    <m/>
    <m/>
    <m/>
    <m/>
    <m/>
    <n v="1"/>
    <m/>
    <m/>
    <s v="OAK"/>
  </r>
  <r>
    <n v="269"/>
    <s v="C11/020"/>
    <s v="Winifrida"/>
    <s v="Paschal"/>
    <s v="Mponzi"/>
    <x v="1"/>
    <x v="10"/>
    <x v="4"/>
    <x v="4"/>
    <s v="Social Sciences "/>
    <s v="Environmental Health and Ecological Sciences Department"/>
    <x v="8"/>
    <m/>
    <m/>
    <s v="Married"/>
    <m/>
    <m/>
    <s v="wmponzi@cartafrica.org"/>
    <s v="winniepascal@gmail.com"/>
    <s v="+255 714228558"/>
    <s v="Masters of Science in Entrepreneurship (2017)"/>
    <d v="1984-09-14T00:00:00"/>
    <s v="Investigating the impact of village community banks (VICOBA) for enabling house improvements that enhance household environmental health by excluding vectors of malaria and other mosquito-borne pathogens”"/>
    <s v="Field based"/>
    <m/>
    <m/>
    <m/>
    <d v="2025-04-30T00:00:00"/>
    <x v="10"/>
    <m/>
    <m/>
    <m/>
    <m/>
    <m/>
    <m/>
    <m/>
    <m/>
    <m/>
    <m/>
    <m/>
    <m/>
    <m/>
    <m/>
    <x v="0"/>
    <m/>
    <m/>
    <s v="0000-0003-0122-0550"/>
    <m/>
    <d v="2025-03-03T00:00:00"/>
    <m/>
    <m/>
    <m/>
    <m/>
    <m/>
    <m/>
    <m/>
    <m/>
    <m/>
    <m/>
    <m/>
    <m/>
    <m/>
    <m/>
    <x v="3"/>
    <m/>
    <m/>
    <m/>
    <n v="16"/>
    <m/>
    <m/>
    <m/>
    <m/>
    <m/>
    <m/>
    <m/>
    <m/>
    <m/>
    <m/>
    <m/>
    <m/>
    <m/>
    <m/>
    <m/>
    <n v="3"/>
    <m/>
    <m/>
    <s v="SID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F32EE4-A421-4893-B42F-3D7A020889A5}" name="PivotTable3" cacheId="3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1">
  <location ref="B41:F54"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showDataAs="percentOfRow" baseField="0" baseItem="0" numFmtId="9"/>
  </dataFields>
  <formats count="3">
    <format dxfId="17">
      <pivotArea outline="0" collapsedLevelsAreSubtotals="1" fieldPosition="0"/>
    </format>
    <format dxfId="16">
      <pivotArea outline="0" collapsedLevelsAreSubtotals="1" fieldPosition="0"/>
    </format>
    <format dxfId="15">
      <pivotArea outline="0" collapsedLevelsAreSubtotals="1" fieldPosition="0"/>
    </format>
  </formats>
  <conditionalFormats count="1">
    <conditionalFormat priority="1">
      <pivotAreas count="1">
        <pivotArea type="data" outline="0" collapsedLevelsAreSubtotals="1" fieldPosition="0">
          <references count="3">
            <reference field="4294967294" count="1" selected="0">
              <x v="0"/>
            </reference>
            <reference field="6" count="10" selected="0">
              <x v="0"/>
              <x v="1"/>
              <x v="2"/>
              <x v="3"/>
              <x v="4"/>
              <x v="5"/>
              <x v="6"/>
              <x v="7"/>
              <x v="8"/>
              <x v="9"/>
            </reference>
            <reference field="63" count="3" selected="0">
              <x v="0"/>
              <x v="2"/>
              <x v="3"/>
            </reference>
          </references>
        </pivotArea>
      </pivotAreas>
    </conditionalFormat>
  </conditionalFormats>
  <chartFormats count="34">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7" format="0" series="1">
      <pivotArea type="data" outline="0" fieldPosition="0">
        <references count="2">
          <reference field="4294967294" count="1" selected="0">
            <x v="0"/>
          </reference>
          <reference field="63" count="1" selected="0">
            <x v="0"/>
          </reference>
        </references>
      </pivotArea>
    </chartFormat>
    <chartFormat chart="17" format="1" series="1">
      <pivotArea type="data" outline="0" fieldPosition="0">
        <references count="2">
          <reference field="4294967294" count="1" selected="0">
            <x v="0"/>
          </reference>
          <reference field="63" count="1" selected="0">
            <x v="2"/>
          </reference>
        </references>
      </pivotArea>
    </chartFormat>
    <chartFormat chart="17" format="2" series="1">
      <pivotArea type="data" outline="0" fieldPosition="0">
        <references count="2">
          <reference field="4294967294" count="1" selected="0">
            <x v="0"/>
          </reference>
          <reference field="63" count="1" selected="0">
            <x v="3"/>
          </reference>
        </references>
      </pivotArea>
    </chartFormat>
    <chartFormat chart="18" format="3" series="1">
      <pivotArea type="data" outline="0" fieldPosition="0">
        <references count="2">
          <reference field="4294967294" count="1" selected="0">
            <x v="0"/>
          </reference>
          <reference field="63" count="1" selected="0">
            <x v="0"/>
          </reference>
        </references>
      </pivotArea>
    </chartFormat>
    <chartFormat chart="18" format="4" series="1">
      <pivotArea type="data" outline="0" fieldPosition="0">
        <references count="2">
          <reference field="4294967294" count="1" selected="0">
            <x v="0"/>
          </reference>
          <reference field="63" count="1" selected="0">
            <x v="2"/>
          </reference>
        </references>
      </pivotArea>
    </chartFormat>
    <chartFormat chart="18" format="5" series="1">
      <pivotArea type="data" outline="0" fieldPosition="0">
        <references count="2">
          <reference field="4294967294" count="1" selected="0">
            <x v="0"/>
          </reference>
          <reference field="63" count="1" selected="0">
            <x v="3"/>
          </reference>
        </references>
      </pivotArea>
    </chartFormat>
    <chartFormat chart="19" format="6" series="1">
      <pivotArea type="data" outline="0" fieldPosition="0">
        <references count="2">
          <reference field="4294967294" count="1" selected="0">
            <x v="0"/>
          </reference>
          <reference field="63" count="1" selected="0">
            <x v="0"/>
          </reference>
        </references>
      </pivotArea>
    </chartFormat>
    <chartFormat chart="19" format="7" series="1">
      <pivotArea type="data" outline="0" fieldPosition="0">
        <references count="2">
          <reference field="4294967294" count="1" selected="0">
            <x v="0"/>
          </reference>
          <reference field="63" count="1" selected="0">
            <x v="2"/>
          </reference>
        </references>
      </pivotArea>
    </chartFormat>
    <chartFormat chart="19" format="8" series="1">
      <pivotArea type="data" outline="0" fieldPosition="0">
        <references count="2">
          <reference field="4294967294" count="1" selected="0">
            <x v="0"/>
          </reference>
          <reference field="63" count="1" selected="0">
            <x v="3"/>
          </reference>
        </references>
      </pivotArea>
    </chartFormat>
    <chartFormat chart="20" format="14" series="1">
      <pivotArea type="data" outline="0" fieldPosition="0">
        <references count="2">
          <reference field="4294967294" count="1" selected="0">
            <x v="0"/>
          </reference>
          <reference field="63" count="1" selected="0">
            <x v="0"/>
          </reference>
        </references>
      </pivotArea>
    </chartFormat>
    <chartFormat chart="20" format="15" series="1">
      <pivotArea type="data" outline="0" fieldPosition="0">
        <references count="2">
          <reference field="4294967294" count="1" selected="0">
            <x v="0"/>
          </reference>
          <reference field="63" count="1" selected="0">
            <x v="2"/>
          </reference>
        </references>
      </pivotArea>
    </chartFormat>
    <chartFormat chart="20" format="16" series="1">
      <pivotArea type="data" outline="0" fieldPosition="0">
        <references count="2">
          <reference field="4294967294" count="1" selected="0">
            <x v="0"/>
          </reference>
          <reference field="63" count="1" selected="0">
            <x v="3"/>
          </reference>
        </references>
      </pivotArea>
    </chartFormat>
    <chartFormat chart="20" format="17">
      <pivotArea type="data" outline="0" fieldPosition="0">
        <references count="3">
          <reference field="4294967294" count="1" selected="0">
            <x v="0"/>
          </reference>
          <reference field="6" count="1" selected="0">
            <x v="0"/>
          </reference>
          <reference field="63" count="1" selected="0">
            <x v="2"/>
          </reference>
        </references>
      </pivotArea>
    </chartFormat>
    <chartFormat chart="20" format="18">
      <pivotArea type="data" outline="0" fieldPosition="0">
        <references count="3">
          <reference field="4294967294" count="1" selected="0">
            <x v="0"/>
          </reference>
          <reference field="6" count="1" selected="0">
            <x v="8"/>
          </reference>
          <reference field="63" count="1" selected="0">
            <x v="3"/>
          </reference>
        </references>
      </pivotArea>
    </chartFormat>
    <chartFormat chart="20" format="19">
      <pivotArea type="data" outline="0" fieldPosition="0">
        <references count="3">
          <reference field="4294967294" count="1" selected="0">
            <x v="0"/>
          </reference>
          <reference field="6" count="1" selected="0">
            <x v="9"/>
          </reference>
          <reference field="63" count="1" selected="0">
            <x v="3"/>
          </reference>
        </references>
      </pivotArea>
    </chartFormat>
    <chartFormat chart="20" format="20">
      <pivotArea type="data" outline="0" fieldPosition="0">
        <references count="3">
          <reference field="4294967294" count="1" selected="0">
            <x v="0"/>
          </reference>
          <reference field="6" count="1" selected="0">
            <x v="8"/>
          </reference>
          <reference field="63"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043C64-93F6-47C0-8420-6A17EEDCC33B}" name="PivotTable1" cacheId="3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G4:K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0"/>
        <item x="0"/>
        <item x="3"/>
        <item x="7"/>
        <item x="1"/>
        <item x="6"/>
        <item x="9"/>
        <item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63"/>
  </colFields>
  <colItems count="4">
    <i>
      <x/>
    </i>
    <i>
      <x v="2"/>
    </i>
    <i>
      <x v="3"/>
    </i>
    <i t="grand">
      <x/>
    </i>
  </colItems>
  <pageFields count="1">
    <pageField fld="5" hier="-1"/>
  </pageFields>
  <dataFields count="1">
    <dataField name="Count of Unique ID" fld="1" subtotal="count" baseField="0" baseItem="0"/>
  </dataFields>
  <conditionalFormats count="2">
    <conditionalFormat priority="5">
      <pivotAreas count="1">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 priority="1">
      <pivotAreas count="1">
        <pivotArea type="data" outline="0" collapsedLevelsAreSubtotals="1" fieldPosition="0">
          <references count="3">
            <reference field="4294967294" count="1" selected="0">
              <x v="0"/>
            </reference>
            <reference field="8" count="12" selected="0">
              <x v="0"/>
              <x v="1"/>
              <x v="2"/>
              <x v="3"/>
              <x v="4"/>
              <x v="5"/>
              <x v="6"/>
              <x v="7"/>
              <x v="8"/>
              <x v="9"/>
              <x v="10"/>
              <x v="11"/>
            </reference>
            <reference field="63" count="3" selected="0">
              <x v="0"/>
              <x v="2"/>
              <x v="3"/>
            </reference>
          </references>
        </pivotArea>
      </pivotAreas>
    </conditionalFormat>
  </conditionalFormats>
  <chartFormats count="1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B39928-9218-429B-B56E-FEE202658D8D}" name="PivotTable2" cacheId="3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A4:E16"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axis="axisRow" compact="0" outline="0" showAll="0" defaultSubtotal="0">
      <items count="11">
        <item x="9"/>
        <item x="2"/>
        <item x="7"/>
        <item x="1"/>
        <item x="0"/>
        <item x="6"/>
        <item x="5"/>
        <item x="4"/>
        <item x="3"/>
        <item x="8"/>
        <item m="1" x="1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11"/>
  </rowFields>
  <rowItems count="11">
    <i>
      <x/>
    </i>
    <i>
      <x v="1"/>
    </i>
    <i>
      <x v="2"/>
    </i>
    <i>
      <x v="3"/>
    </i>
    <i>
      <x v="4"/>
    </i>
    <i>
      <x v="5"/>
    </i>
    <i>
      <x v="6"/>
    </i>
    <i>
      <x v="7"/>
    </i>
    <i>
      <x v="8"/>
    </i>
    <i>
      <x v="9"/>
    </i>
    <i t="grand">
      <x/>
    </i>
  </rowItems>
  <colFields count="1">
    <field x="63"/>
  </colFields>
  <colItems count="4">
    <i>
      <x/>
    </i>
    <i>
      <x v="2"/>
    </i>
    <i>
      <x v="3"/>
    </i>
    <i t="grand">
      <x/>
    </i>
  </colItems>
  <pageFields count="1">
    <pageField fld="5" hier="-1"/>
  </pageFields>
  <dataFields count="1">
    <dataField name="Count of Unique ID" fld="1" subtotal="count" baseField="0" baseItem="0"/>
  </dataFields>
  <chartFormats count="6">
    <chartFormat chart="6" format="14" series="1">
      <pivotArea type="data" outline="0" fieldPosition="0">
        <references count="1">
          <reference field="63" count="1" selected="0">
            <x v="0"/>
          </reference>
        </references>
      </pivotArea>
    </chartFormat>
    <chartFormat chart="6" format="15" series="1">
      <pivotArea type="data" outline="0" fieldPosition="0">
        <references count="1">
          <reference field="63" count="1" selected="0">
            <x v="2"/>
          </reference>
        </references>
      </pivotArea>
    </chartFormat>
    <chartFormat chart="6" format="16" series="1">
      <pivotArea type="data" outline="0" fieldPosition="0">
        <references count="1">
          <reference field="63" count="1" selected="0">
            <x v="3"/>
          </reference>
        </references>
      </pivotArea>
    </chartFormat>
    <chartFormat chart="6" format="17" series="1">
      <pivotArea type="data" outline="0" fieldPosition="0">
        <references count="2">
          <reference field="4294967294" count="1" selected="0">
            <x v="0"/>
          </reference>
          <reference field="63" count="1" selected="0">
            <x v="0"/>
          </reference>
        </references>
      </pivotArea>
    </chartFormat>
    <chartFormat chart="6" format="18" series="1">
      <pivotArea type="data" outline="0" fieldPosition="0">
        <references count="2">
          <reference field="4294967294" count="1" selected="0">
            <x v="0"/>
          </reference>
          <reference field="63" count="1" selected="0">
            <x v="2"/>
          </reference>
        </references>
      </pivotArea>
    </chartFormat>
    <chartFormat chart="6" format="19"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B8953F3-FC6F-4075-BF6E-91F194443C60}" name="PivotTable7" cacheId="3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0">
  <location ref="A46:D5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1">
    <pageField fld="63" hier="-1"/>
  </pageFields>
  <dataFields count="1">
    <dataField name="Count of Unique ID" fld="1" subtotal="count" baseField="0" baseItem="0"/>
  </dataFields>
  <conditionalFormats count="1">
    <conditionalFormat priority="3">
      <pivotAreas count="1">
        <pivotArea type="data" outline="0" collapsedLevelsAreSubtotals="1" fieldPosition="0">
          <references count="2">
            <reference field="4294967294" count="1" selected="0">
              <x v="0"/>
            </reference>
            <reference field="6" count="10" selected="0">
              <x v="0"/>
              <x v="1"/>
              <x v="2"/>
              <x v="3"/>
              <x v="4"/>
              <x v="5"/>
              <x v="6"/>
              <x v="7"/>
              <x v="8"/>
              <x v="9"/>
            </reference>
          </references>
        </pivotArea>
      </pivotAreas>
    </conditionalFormat>
  </conditionalFormats>
  <chartFormats count="6">
    <chartFormat chart="17" format="0" series="1">
      <pivotArea type="data" outline="0" fieldPosition="0">
        <references count="2">
          <reference field="4294967294" count="1" selected="0">
            <x v="0"/>
          </reference>
          <reference field="5" count="1" selected="0">
            <x v="0"/>
          </reference>
        </references>
      </pivotArea>
    </chartFormat>
    <chartFormat chart="17"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2">
          <reference field="4294967294" count="1" selected="0">
            <x v="0"/>
          </reference>
          <reference field="5" count="1" selected="0">
            <x v="0"/>
          </reference>
        </references>
      </pivotArea>
    </chartFormat>
    <chartFormat chart="18" format="3" series="1">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2">
          <reference field="4294967294" count="1" selected="0">
            <x v="0"/>
          </reference>
          <reference field="5" count="1" selected="0">
            <x v="0"/>
          </reference>
        </references>
      </pivotArea>
    </chartFormat>
    <chartFormat chart="19"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528B09-3119-4B77-82E6-C757EC36BED9}" name="PivotTable6" cacheId="3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O4:P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h="1" x="3"/>
        <item h="1"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26">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8" format="0" series="1">
      <pivotArea type="data" outline="0" fieldPosition="0">
        <references count="2">
          <reference field="4294967294" count="1" selected="0">
            <x v="0"/>
          </reference>
          <reference field="5" count="1" selected="0">
            <x v="0"/>
          </reference>
        </references>
      </pivotArea>
    </chartFormat>
    <chartFormat chart="18"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1">
          <reference field="4294967294" count="1" selected="0">
            <x v="0"/>
          </reference>
        </references>
      </pivotArea>
    </chartFormat>
    <chartFormat chart="21" format="10" series="1">
      <pivotArea type="data" outline="0" fieldPosition="0">
        <references count="1">
          <reference field="4294967294" count="1" selected="0">
            <x v="0"/>
          </reference>
        </references>
      </pivotArea>
    </chartFormat>
    <chartFormat chart="21" format="11">
      <pivotArea type="data" outline="0" fieldPosition="0">
        <references count="2">
          <reference field="4294967294" count="1" selected="0">
            <x v="0"/>
          </reference>
          <reference field="5" count="1" selected="0">
            <x v="0"/>
          </reference>
        </references>
      </pivotArea>
    </chartFormat>
    <chartFormat chart="21" format="12">
      <pivotArea type="data" outline="0" fieldPosition="0">
        <references count="2">
          <reference field="4294967294" count="1" selected="0">
            <x v="0"/>
          </reference>
          <reference field="5" count="1" selected="0">
            <x v="1"/>
          </reference>
        </references>
      </pivotArea>
    </chartFormat>
    <chartFormat chart="18" format="4">
      <pivotArea type="data" outline="0" fieldPosition="0">
        <references count="2">
          <reference field="4294967294" count="1" selected="0">
            <x v="0"/>
          </reference>
          <reference field="5" count="1" selected="0">
            <x v="0"/>
          </reference>
        </references>
      </pivotArea>
    </chartFormat>
    <chartFormat chart="18" format="5">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5A7C3BA-0A4E-4ABF-8069-C7746B8B2DEE}" name="PivotTable4" cacheId="3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7">
  <location ref="A23:E36"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18">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9348FA1-42E2-41F2-AA33-0C7399A7442D}" name="PivotTable13" cacheId="3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48:K61"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9">
    <chartFormat chart="0" format="0" series="1">
      <pivotArea type="data" outline="0" fieldPosition="0">
        <references count="2">
          <reference field="4294967294" count="1" selected="0">
            <x v="0"/>
          </reference>
          <reference field="63" count="1" selected="0">
            <x v="0"/>
          </reference>
        </references>
      </pivotArea>
    </chartFormat>
    <chartFormat chart="0" format="1" series="1">
      <pivotArea type="data" outline="0" fieldPosition="0">
        <references count="2">
          <reference field="4294967294" count="1" selected="0">
            <x v="0"/>
          </reference>
          <reference field="63" count="1" selected="0">
            <x v="2"/>
          </reference>
        </references>
      </pivotArea>
    </chartFormat>
    <chartFormat chart="3" format="4" series="1">
      <pivotArea type="data" outline="0" fieldPosition="0">
        <references count="2">
          <reference field="4294967294" count="1" selected="0">
            <x v="0"/>
          </reference>
          <reference field="63" count="1" selected="0">
            <x v="0"/>
          </reference>
        </references>
      </pivotArea>
    </chartFormat>
    <chartFormat chart="3" format="5" series="1">
      <pivotArea type="data" outline="0" fieldPosition="0">
        <references count="2">
          <reference field="4294967294" count="1" selected="0">
            <x v="0"/>
          </reference>
          <reference field="63" count="1" selected="0">
            <x v="2"/>
          </reference>
        </references>
      </pivotArea>
    </chartFormat>
    <chartFormat chart="4" format="6" series="1">
      <pivotArea type="data" outline="0" fieldPosition="0">
        <references count="2">
          <reference field="4294967294" count="1" selected="0">
            <x v="0"/>
          </reference>
          <reference field="63" count="1" selected="0">
            <x v="0"/>
          </reference>
        </references>
      </pivotArea>
    </chartFormat>
    <chartFormat chart="4" format="7" series="1">
      <pivotArea type="data" outline="0" fieldPosition="0">
        <references count="2">
          <reference field="4294967294" count="1" selected="0">
            <x v="0"/>
          </reference>
          <reference field="63" count="1" selected="0">
            <x v="2"/>
          </reference>
        </references>
      </pivotArea>
    </chartFormat>
    <chartFormat chart="6" format="10" series="1">
      <pivotArea type="data" outline="0" fieldPosition="0">
        <references count="2">
          <reference field="4294967294" count="1" selected="0">
            <x v="0"/>
          </reference>
          <reference field="63" count="1" selected="0">
            <x v="0"/>
          </reference>
        </references>
      </pivotArea>
    </chartFormat>
    <chartFormat chart="6" format="11" series="1">
      <pivotArea type="data" outline="0" fieldPosition="0">
        <references count="2">
          <reference field="4294967294" count="1" selected="0">
            <x v="0"/>
          </reference>
          <reference field="63" count="1" selected="0">
            <x v="2"/>
          </reference>
        </references>
      </pivotArea>
    </chartFormat>
    <chartFormat chart="6" format="12"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BDE6260-92D1-47F1-B40E-F349FADE9D43}" name="PivotTable5" cacheId="3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8">
  <location ref="M4:N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30">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21" format="0" series="1">
      <pivotArea type="data" outline="0" fieldPosition="0">
        <references count="1">
          <reference field="4294967294" count="1" selected="0">
            <x v="0"/>
          </reference>
        </references>
      </pivotArea>
    </chartFormat>
    <chartFormat chart="21" format="1">
      <pivotArea type="data" outline="0" fieldPosition="0">
        <references count="2">
          <reference field="4294967294" count="1" selected="0">
            <x v="0"/>
          </reference>
          <reference field="5" count="1" selected="0">
            <x v="0"/>
          </reference>
        </references>
      </pivotArea>
    </chartFormat>
    <chartFormat chart="24" format="5" series="1">
      <pivotArea type="data" outline="0" fieldPosition="0">
        <references count="1">
          <reference field="4294967294" count="1" selected="0">
            <x v="0"/>
          </reference>
        </references>
      </pivotArea>
    </chartFormat>
    <chartFormat chart="24" format="6">
      <pivotArea type="data" outline="0" fieldPosition="0">
        <references count="2">
          <reference field="4294967294" count="1" selected="0">
            <x v="0"/>
          </reference>
          <reference field="5" count="1" selected="0">
            <x v="0"/>
          </reference>
        </references>
      </pivotArea>
    </chartFormat>
    <chartFormat chart="24" format="7">
      <pivotArea type="data" outline="0" fieldPosition="0">
        <references count="2">
          <reference field="4294967294" count="1" selected="0">
            <x v="0"/>
          </reference>
          <reference field="5" count="1" selected="0">
            <x v="1"/>
          </reference>
        </references>
      </pivotArea>
    </chartFormat>
    <chartFormat chart="25" format="8" series="1">
      <pivotArea type="data" outline="0" fieldPosition="0">
        <references count="1">
          <reference field="4294967294" count="1" selected="0">
            <x v="0"/>
          </reference>
        </references>
      </pivotArea>
    </chartFormat>
    <chartFormat chart="25" format="9">
      <pivotArea type="data" outline="0" fieldPosition="0">
        <references count="2">
          <reference field="4294967294" count="1" selected="0">
            <x v="0"/>
          </reference>
          <reference field="5" count="1" selected="0">
            <x v="0"/>
          </reference>
        </references>
      </pivotArea>
    </chartFormat>
    <chartFormat chart="25" format="10">
      <pivotArea type="data" outline="0" fieldPosition="0">
        <references count="2">
          <reference field="4294967294" count="1" selected="0">
            <x v="0"/>
          </reference>
          <reference field="5" count="1" selected="0">
            <x v="1"/>
          </reference>
        </references>
      </pivotArea>
    </chartFormat>
    <chartFormat chart="26" format="14" series="1">
      <pivotArea type="data" outline="0" fieldPosition="0">
        <references count="1">
          <reference field="4294967294" count="1" selected="0">
            <x v="0"/>
          </reference>
        </references>
      </pivotArea>
    </chartFormat>
    <chartFormat chart="26" format="15">
      <pivotArea type="data" outline="0" fieldPosition="0">
        <references count="2">
          <reference field="4294967294" count="1" selected="0">
            <x v="0"/>
          </reference>
          <reference field="5" count="1" selected="0">
            <x v="0"/>
          </reference>
        </references>
      </pivotArea>
    </chartFormat>
    <chartFormat chart="26" format="16">
      <pivotArea type="data" outline="0" fieldPosition="0">
        <references count="2">
          <reference field="4294967294" count="1" selected="0">
            <x v="0"/>
          </reference>
          <reference field="5" count="1" selected="0">
            <x v="1"/>
          </reference>
        </references>
      </pivotArea>
    </chartFormat>
    <chartFormat chart="21" format="2">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7C61CAE-7E62-4AFB-A086-9144F2C7BC8C}" name="PivotTable3" cacheId="3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24:J36"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axis="axisRow" compact="0" outline="0" showAll="0">
      <items count="12">
        <item x="2"/>
        <item x="3"/>
        <item x="0"/>
        <item x="1"/>
        <item x="8"/>
        <item x="10"/>
        <item x="5"/>
        <item x="4"/>
        <item x="7"/>
        <item x="9"/>
        <item x="6"/>
        <item t="default"/>
      </items>
    </pivotField>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7"/>
  </rowFields>
  <rowItems count="11">
    <i>
      <x/>
    </i>
    <i>
      <x v="1"/>
    </i>
    <i>
      <x v="2"/>
    </i>
    <i>
      <x v="3"/>
    </i>
    <i>
      <x v="4"/>
    </i>
    <i>
      <x v="5"/>
    </i>
    <i>
      <x v="6"/>
    </i>
    <i>
      <x v="7"/>
    </i>
    <i>
      <x v="8"/>
    </i>
    <i>
      <x v="9"/>
    </i>
    <i t="grand">
      <x/>
    </i>
  </rowItems>
  <colFields count="1">
    <field x="5"/>
  </colFields>
  <colItems count="3">
    <i>
      <x/>
    </i>
    <i>
      <x v="1"/>
    </i>
    <i t="grand">
      <x/>
    </i>
  </colItems>
  <pageFields count="1">
    <pageField fld="63" hier="-1"/>
  </pageFields>
  <dataFields count="1">
    <dataField name="Count of Unique 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589F80A-8A4D-4E02-82FE-FEBDCC083C6A}" name="PivotTable3" cacheId="2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20:E24"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h="1"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4">
    <i>
      <x/>
    </i>
    <i>
      <x v="3"/>
    </i>
    <i>
      <x v="4"/>
    </i>
    <i t="grand">
      <x/>
    </i>
  </colItems>
  <dataFields count="1">
    <dataField name="Count of S.No." fld="0" subtotal="count" baseField="6" baseItem="0"/>
  </dataFields>
  <chartFormats count="16">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9" format="4" series="1">
      <pivotArea type="data" outline="0" fieldPosition="0">
        <references count="2">
          <reference field="4294967294" count="1" selected="0">
            <x v="0"/>
          </reference>
          <reference field="5" count="1" selected="0">
            <x v="0"/>
          </reference>
        </references>
      </pivotArea>
    </chartFormat>
    <chartFormat chart="9" format="5" series="1">
      <pivotArea type="data" outline="0" fieldPosition="0">
        <references count="2">
          <reference field="4294967294" count="1" selected="0">
            <x v="0"/>
          </reference>
          <reference field="5" count="1" selected="0">
            <x v="1"/>
          </reference>
        </references>
      </pivotArea>
    </chartFormat>
    <chartFormat chart="9" format="6" series="1">
      <pivotArea type="data" outline="0" fieldPosition="0">
        <references count="2">
          <reference field="4294967294" count="1" selected="0">
            <x v="0"/>
          </reference>
          <reference field="63" count="1" selected="0">
            <x v="4"/>
          </reference>
        </references>
      </pivotArea>
    </chartFormat>
    <chartFormat chart="9" format="7" series="1">
      <pivotArea type="data" outline="0" fieldPosition="0">
        <references count="2">
          <reference field="4294967294" count="1" selected="0">
            <x v="0"/>
          </reference>
          <reference field="63" count="1" selected="0">
            <x v="0"/>
          </reference>
        </references>
      </pivotArea>
    </chartFormat>
    <chartFormat chart="9" format="8" series="1">
      <pivotArea type="data" outline="0" fieldPosition="0">
        <references count="2">
          <reference field="4294967294" count="1" selected="0">
            <x v="0"/>
          </reference>
          <reference field="63" count="1" selected="0">
            <x v="3"/>
          </reference>
        </references>
      </pivotArea>
    </chartFormat>
    <chartFormat chart="3" format="2" series="1">
      <pivotArea type="data" outline="0" fieldPosition="0">
        <references count="2">
          <reference field="4294967294" count="1" selected="0">
            <x v="0"/>
          </reference>
          <reference field="63" count="1" selected="0">
            <x v="4"/>
          </reference>
        </references>
      </pivotArea>
    </chartFormat>
    <chartFormat chart="3" format="3" series="1">
      <pivotArea type="data" outline="0" fieldPosition="0">
        <references count="2">
          <reference field="4294967294" count="1" selected="0">
            <x v="0"/>
          </reference>
          <reference field="63" count="1" selected="0">
            <x v="0"/>
          </reference>
        </references>
      </pivotArea>
    </chartFormat>
    <chartFormat chart="3" format="4" series="1">
      <pivotArea type="data" outline="0" fieldPosition="0">
        <references count="2">
          <reference field="4294967294" count="1" selected="0">
            <x v="0"/>
          </reference>
          <reference field="63" count="1" selected="0">
            <x v="3"/>
          </reference>
        </references>
      </pivotArea>
    </chartFormat>
    <chartFormat chart="10" format="9" series="1">
      <pivotArea type="data" outline="0" fieldPosition="0">
        <references count="2">
          <reference field="4294967294" count="1" selected="0">
            <x v="0"/>
          </reference>
          <reference field="63" count="1" selected="0">
            <x v="0"/>
          </reference>
        </references>
      </pivotArea>
    </chartFormat>
    <chartFormat chart="10" format="10" series="1">
      <pivotArea type="data" outline="0" fieldPosition="0">
        <references count="2">
          <reference field="4294967294" count="1" selected="0">
            <x v="0"/>
          </reference>
          <reference field="63" count="1" selected="0">
            <x v="3"/>
          </reference>
        </references>
      </pivotArea>
    </chartFormat>
    <chartFormat chart="10" format="11" series="1">
      <pivotArea type="data" outline="0" fieldPosition="0">
        <references count="2">
          <reference field="4294967294" count="1" selected="0">
            <x v="0"/>
          </reference>
          <reference field="63" count="1" selected="0">
            <x v="4"/>
          </reference>
        </references>
      </pivotArea>
    </chartFormat>
    <chartFormat chart="11" format="12" series="1">
      <pivotArea type="data" outline="0" fieldPosition="0">
        <references count="2">
          <reference field="4294967294" count="1" selected="0">
            <x v="0"/>
          </reference>
          <reference field="63" count="1" selected="0">
            <x v="0"/>
          </reference>
        </references>
      </pivotArea>
    </chartFormat>
    <chartFormat chart="11" format="13" series="1">
      <pivotArea type="data" outline="0" fieldPosition="0">
        <references count="2">
          <reference field="4294967294" count="1" selected="0">
            <x v="0"/>
          </reference>
          <reference field="63" count="1" selected="0">
            <x v="3"/>
          </reference>
        </references>
      </pivotArea>
    </chartFormat>
    <chartFormat chart="11" format="14" series="1">
      <pivotArea type="data" outline="0" fieldPosition="0">
        <references count="2">
          <reference field="4294967294" count="1" selected="0">
            <x v="0"/>
          </reference>
          <reference field="6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14528E1-19E3-4993-9E3B-C67283AA55FC}" name="PivotTable2" cacheId="2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F15" firstHeaderRow="1" firstDataRow="2" firstDataCol="1"/>
  <pivotFields count="87">
    <pivotField dataField="1" showAll="0"/>
    <pivotField showAll="0"/>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1">
    <i>
      <x/>
    </i>
    <i>
      <x v="1"/>
    </i>
    <i>
      <x v="2"/>
    </i>
    <i>
      <x v="3"/>
    </i>
    <i>
      <x v="4"/>
    </i>
    <i>
      <x v="5"/>
    </i>
    <i>
      <x v="6"/>
    </i>
    <i>
      <x v="7"/>
    </i>
    <i>
      <x v="8"/>
    </i>
    <i>
      <x v="9"/>
    </i>
    <i t="grand">
      <x/>
    </i>
  </rowItems>
  <colFields count="1">
    <field x="63"/>
  </colFields>
  <colItems count="5">
    <i>
      <x/>
    </i>
    <i>
      <x v="2"/>
    </i>
    <i>
      <x v="3"/>
    </i>
    <i>
      <x v="4"/>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51A525C-239A-4443-9F20-0B418D4E5101}" name="PivotTable1" cacheId="2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C7"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h="1" x="1"/>
        <item h="1" x="3"/>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2">
    <i>
      <x/>
    </i>
    <i t="grand">
      <x/>
    </i>
  </colItems>
  <dataFields count="1">
    <dataField name="Count of S.No."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28382DB-48A0-4AB7-AA95-ADC44E85D7F3}" name="PivotTable2" cacheId="3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B4:E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3"/>
        <item x="10"/>
        <item x="0"/>
        <item x="3"/>
        <item x="7"/>
        <item x="1"/>
        <item x="6"/>
        <item x="9"/>
      </items>
    </pivotField>
    <pivotField compact="0" outline="0" showAll="0"/>
    <pivotField compact="0" outline="0" showAll="0"/>
    <pivotField compact="0" outline="0" multipleItemSelectionAllowed="1"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5"/>
  </colFields>
  <colItems count="3">
    <i>
      <x/>
    </i>
    <i>
      <x v="1"/>
    </i>
    <i t="grand">
      <x/>
    </i>
  </colItems>
  <pageFields count="1">
    <pageField fld="63" hier="-1"/>
  </pageFields>
  <dataFields count="1">
    <dataField name="Count of Unique ID" fld="1" subtotal="count" baseField="0" baseItem="0"/>
  </dataFields>
  <chartFormats count="2">
    <chartFormat chart="17" format="3" series="1">
      <pivotArea type="data" outline="0" fieldPosition="0">
        <references count="1">
          <reference field="4294967294" count="1" selected="0">
            <x v="0"/>
          </reference>
        </references>
      </pivotArea>
    </chartFormat>
    <chartFormat chart="17" format="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99A2E6C-7338-41C6-BE59-325E64E757C6}" name="PivotTable42" cacheId="3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B29:C40"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compact="0" outline="0" showAll="0"/>
    <pivotField compact="0" outline="0" multipleItemSelectionAllowed="1" showAll="0"/>
    <pivotField axis="axisRow" compact="0" outline="0" showAll="0">
      <items count="12">
        <item x="2"/>
        <item x="3"/>
        <item x="0"/>
        <item x="1"/>
        <item x="8"/>
        <item x="10"/>
        <item x="5"/>
        <item x="4"/>
        <item x="7"/>
        <item x="9"/>
        <item x="6"/>
        <item t="default"/>
      </items>
    </pivotField>
    <pivotField compact="0" outline="0" showAll="0" defaultSubtotal="0"/>
    <pivotField compact="0" outline="0" showAll="0"/>
    <pivotField compact="0" outline="0" showAll="0"/>
    <pivotField compact="0" outline="0" multipleItemSelectionAllowed="1"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7"/>
  </rowFields>
  <rowItems count="11">
    <i>
      <x/>
    </i>
    <i>
      <x v="1"/>
    </i>
    <i>
      <x v="2"/>
    </i>
    <i>
      <x v="3"/>
    </i>
    <i>
      <x v="4"/>
    </i>
    <i>
      <x v="5"/>
    </i>
    <i>
      <x v="6"/>
    </i>
    <i>
      <x v="7"/>
    </i>
    <i>
      <x v="8"/>
    </i>
    <i>
      <x v="9"/>
    </i>
    <i t="grand">
      <x/>
    </i>
  </rowItems>
  <colItems count="1">
    <i/>
  </colItems>
  <pageFields count="1">
    <pageField fld="63" hier="-1"/>
  </pageFields>
  <dataFields count="1">
    <dataField name="Count of Unique ID" fld="1" subtotal="count" baseField="0" baseItem="0"/>
  </dataFields>
  <chartFormats count="1">
    <chartFormat chart="1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FCCF8B-1E95-4BDF-91E7-CA4EAF70B981}" name="PivotTable9" cacheId="3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E48:H6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showAll="0"/>
    <pivotField compact="0" outline="0" showAll="0"/>
    <pivotField axis="axisRow" compact="0" outline="0" showAll="0">
      <items count="15">
        <item x="8"/>
        <item x="12"/>
        <item x="4"/>
        <item x="11"/>
        <item x="2"/>
        <item x="5"/>
        <item x="13"/>
        <item x="10"/>
        <item x="0"/>
        <item x="3"/>
        <item x="7"/>
        <item x="1"/>
        <item x="6"/>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h="1" x="2"/>
        <item x="1"/>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2">
    <i>
      <x v="1"/>
    </i>
    <i>
      <x v="2"/>
    </i>
    <i>
      <x v="3"/>
    </i>
    <i>
      <x v="4"/>
    </i>
    <i>
      <x v="5"/>
    </i>
    <i>
      <x v="7"/>
    </i>
    <i>
      <x v="8"/>
    </i>
    <i>
      <x v="9"/>
    </i>
    <i>
      <x v="10"/>
    </i>
    <i>
      <x v="11"/>
    </i>
    <i>
      <x v="12"/>
    </i>
    <i t="grand">
      <x/>
    </i>
  </rowItems>
  <colFields count="1">
    <field x="5"/>
  </colFields>
  <colItems count="3">
    <i>
      <x/>
    </i>
    <i>
      <x v="1"/>
    </i>
    <i t="grand">
      <x/>
    </i>
  </colItems>
  <pageFields count="1">
    <pageField fld="43" hier="-1"/>
  </pageFields>
  <dataFields count="1">
    <dataField name="Count of S.No." fld="0" subtotal="count" baseField="0" baseItem="0"/>
  </dataFields>
  <chartFormats count="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0"/>
          </reference>
        </references>
      </pivotArea>
    </chartFormat>
    <chartFormat chart="3" format="3" series="1">
      <pivotArea type="data" outline="0" fieldPosition="0">
        <references count="2">
          <reference field="4294967294" count="1" selected="0">
            <x v="0"/>
          </reference>
          <reference field="5" count="1" selected="0">
            <x v="1"/>
          </reference>
        </references>
      </pivotArea>
    </chartFormat>
    <chartFormat chart="4" format="4" series="1">
      <pivotArea type="data" outline="0" fieldPosition="0">
        <references count="2">
          <reference field="4294967294" count="1" selected="0">
            <x v="0"/>
          </reference>
          <reference field="5" count="1" selected="0">
            <x v="0"/>
          </reference>
        </references>
      </pivotArea>
    </chartFormat>
    <chartFormat chart="4"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FBDA254-4548-4AF4-9053-1088451D9A13}" name="PivotTable8" cacheId="3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E26:H4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0"/>
        <item x="0"/>
        <item x="3"/>
        <item x="7"/>
        <item x="1"/>
        <item x="6"/>
        <item x="9"/>
        <item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5"/>
  </colFields>
  <colItems count="3">
    <i>
      <x/>
    </i>
    <i>
      <x v="1"/>
    </i>
    <i t="grand">
      <x/>
    </i>
  </colItems>
  <pageFields count="1">
    <pageField fld="63" hier="-1"/>
  </pageFields>
  <dataFields count="1">
    <dataField name="Count of S.No." fld="0" subtotal="count" baseField="8" baseItem="0"/>
  </dataFields>
  <chartFormats count="6">
    <chartFormat chart="14" format="0" series="1">
      <pivotArea type="data" outline="0" fieldPosition="0">
        <references count="2">
          <reference field="4294967294" count="1" selected="0">
            <x v="0"/>
          </reference>
          <reference field="5" count="1" selected="0">
            <x v="0"/>
          </reference>
        </references>
      </pivotArea>
    </chartFormat>
    <chartFormat chart="14" format="1" series="1">
      <pivotArea type="data" outline="0" fieldPosition="0">
        <references count="2">
          <reference field="4294967294" count="1" selected="0">
            <x v="0"/>
          </reference>
          <reference field="5" count="1" selected="0">
            <x v="1"/>
          </reference>
        </references>
      </pivotArea>
    </chartFormat>
    <chartFormat chart="16" format="2" series="1">
      <pivotArea type="data" outline="0" fieldPosition="0">
        <references count="2">
          <reference field="4294967294" count="1" selected="0">
            <x v="0"/>
          </reference>
          <reference field="5" count="1" selected="0">
            <x v="0"/>
          </reference>
        </references>
      </pivotArea>
    </chartFormat>
    <chartFormat chart="16" format="3" series="1">
      <pivotArea type="data" outline="0" fieldPosition="0">
        <references count="2">
          <reference field="4294967294" count="1" selected="0">
            <x v="0"/>
          </reference>
          <reference field="5" count="1" selected="0">
            <x v="1"/>
          </reference>
        </references>
      </pivotArea>
    </chartFormat>
    <chartFormat chart="17" format="4" series="1">
      <pivotArea type="data" outline="0" fieldPosition="0">
        <references count="2">
          <reference field="4294967294" count="1" selected="0">
            <x v="0"/>
          </reference>
          <reference field="5" count="1" selected="0">
            <x v="0"/>
          </reference>
        </references>
      </pivotArea>
    </chartFormat>
    <chartFormat chart="17"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CE9C960-5391-4ADD-8B8B-A9EC1CA9DCFE}" name="PivotTable7" cacheId="35"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6">
  <location ref="E4:I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sortType="ascending" defaultSubtotal="0">
      <items count="14">
        <item x="8"/>
        <item x="12"/>
        <item x="4"/>
        <item x="11"/>
        <item x="2"/>
        <item x="5"/>
        <item x="13"/>
        <item x="10"/>
        <item x="0"/>
        <item x="3"/>
        <item x="7"/>
        <item x="1"/>
        <item x="6"/>
        <item x="9"/>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63"/>
  </colFields>
  <colItems count="4">
    <i>
      <x/>
    </i>
    <i>
      <x v="2"/>
    </i>
    <i>
      <x v="3"/>
    </i>
    <i t="grand">
      <x/>
    </i>
  </colItems>
  <pageFields count="1">
    <pageField fld="5" hier="-1"/>
  </pageFields>
  <dataFields count="1">
    <dataField name="Count of Unique ID" fld="1" subtotal="count" baseField="0" baseItem="0"/>
  </dataFields>
  <chartFormats count="42">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 chart="14" format="0" series="1">
      <pivotArea type="data" outline="0" fieldPosition="0">
        <references count="2">
          <reference field="4294967294" count="1" selected="0">
            <x v="0"/>
          </reference>
          <reference field="63" count="1" selected="0">
            <x v="0"/>
          </reference>
        </references>
      </pivotArea>
    </chartFormat>
    <chartFormat chart="14" format="1" series="1">
      <pivotArea type="data" outline="0" fieldPosition="0">
        <references count="2">
          <reference field="4294967294" count="1" selected="0">
            <x v="0"/>
          </reference>
          <reference field="63" count="1" selected="0">
            <x v="2"/>
          </reference>
        </references>
      </pivotArea>
    </chartFormat>
    <chartFormat chart="14" format="2" series="1">
      <pivotArea type="data" outline="0" fieldPosition="0">
        <references count="2">
          <reference field="4294967294" count="1" selected="0">
            <x v="0"/>
          </reference>
          <reference field="63" count="1" selected="0">
            <x v="3"/>
          </reference>
        </references>
      </pivotArea>
    </chartFormat>
    <chartFormat chart="17" format="3" series="1">
      <pivotArea type="data" outline="0" fieldPosition="0">
        <references count="2">
          <reference field="4294967294" count="1" selected="0">
            <x v="0"/>
          </reference>
          <reference field="63" count="1" selected="0">
            <x v="0"/>
          </reference>
        </references>
      </pivotArea>
    </chartFormat>
    <chartFormat chart="17" format="4" series="1">
      <pivotArea type="data" outline="0" fieldPosition="0">
        <references count="2">
          <reference field="4294967294" count="1" selected="0">
            <x v="0"/>
          </reference>
          <reference field="63" count="1" selected="0">
            <x v="2"/>
          </reference>
        </references>
      </pivotArea>
    </chartFormat>
    <chartFormat chart="17" format="5" series="1">
      <pivotArea type="data" outline="0" fieldPosition="0">
        <references count="2">
          <reference field="4294967294" count="1" selected="0">
            <x v="0"/>
          </reference>
          <reference field="63" count="1" selected="0">
            <x v="3"/>
          </reference>
        </references>
      </pivotArea>
    </chartFormat>
    <chartFormat chart="18" format="6" series="1">
      <pivotArea type="data" outline="0" fieldPosition="0">
        <references count="2">
          <reference field="4294967294" count="1" selected="0">
            <x v="0"/>
          </reference>
          <reference field="63" count="1" selected="0">
            <x v="0"/>
          </reference>
        </references>
      </pivotArea>
    </chartFormat>
    <chartFormat chart="18" format="7" series="1">
      <pivotArea type="data" outline="0" fieldPosition="0">
        <references count="2">
          <reference field="4294967294" count="1" selected="0">
            <x v="0"/>
          </reference>
          <reference field="63" count="1" selected="0">
            <x v="2"/>
          </reference>
        </references>
      </pivotArea>
    </chartFormat>
    <chartFormat chart="18" format="8" series="1">
      <pivotArea type="data" outline="0" fieldPosition="0">
        <references count="2">
          <reference field="4294967294" count="1" selected="0">
            <x v="0"/>
          </reference>
          <reference field="63" count="1" selected="0">
            <x v="3"/>
          </reference>
        </references>
      </pivotArea>
    </chartFormat>
    <chartFormat chart="19" format="3" series="1">
      <pivotArea type="data" outline="0" fieldPosition="0">
        <references count="2">
          <reference field="4294967294" count="1" selected="0">
            <x v="0"/>
          </reference>
          <reference field="63" count="1" selected="0">
            <x v="0"/>
          </reference>
        </references>
      </pivotArea>
    </chartFormat>
    <chartFormat chart="19" format="4" series="1">
      <pivotArea type="data" outline="0" fieldPosition="0">
        <references count="2">
          <reference field="4294967294" count="1" selected="0">
            <x v="0"/>
          </reference>
          <reference field="63" count="1" selected="0">
            <x v="2"/>
          </reference>
        </references>
      </pivotArea>
    </chartFormat>
    <chartFormat chart="19" format="5" series="1">
      <pivotArea type="data" outline="0" fieldPosition="0">
        <references count="2">
          <reference field="4294967294" count="1" selected="0">
            <x v="0"/>
          </reference>
          <reference field="63" count="1" selected="0">
            <x v="3"/>
          </reference>
        </references>
      </pivotArea>
    </chartFormat>
    <chartFormat chart="20" format="6" series="1">
      <pivotArea type="data" outline="0" fieldPosition="0">
        <references count="2">
          <reference field="4294967294" count="1" selected="0">
            <x v="0"/>
          </reference>
          <reference field="63" count="1" selected="0">
            <x v="0"/>
          </reference>
        </references>
      </pivotArea>
    </chartFormat>
    <chartFormat chart="20" format="7" series="1">
      <pivotArea type="data" outline="0" fieldPosition="0">
        <references count="2">
          <reference field="4294967294" count="1" selected="0">
            <x v="0"/>
          </reference>
          <reference field="63" count="1" selected="0">
            <x v="2"/>
          </reference>
        </references>
      </pivotArea>
    </chartFormat>
    <chartFormat chart="20" format="8" series="1">
      <pivotArea type="data" outline="0" fieldPosition="0">
        <references count="2">
          <reference field="4294967294" count="1" selected="0">
            <x v="0"/>
          </reference>
          <reference field="63" count="1" selected="0">
            <x v="3"/>
          </reference>
        </references>
      </pivotArea>
    </chartFormat>
    <chartFormat chart="21" format="9" series="1">
      <pivotArea type="data" outline="0" fieldPosition="0">
        <references count="2">
          <reference field="4294967294" count="1" selected="0">
            <x v="0"/>
          </reference>
          <reference field="63" count="1" selected="0">
            <x v="0"/>
          </reference>
        </references>
      </pivotArea>
    </chartFormat>
    <chartFormat chart="21" format="10" series="1">
      <pivotArea type="data" outline="0" fieldPosition="0">
        <references count="2">
          <reference field="4294967294" count="1" selected="0">
            <x v="0"/>
          </reference>
          <reference field="63" count="1" selected="0">
            <x v="2"/>
          </reference>
        </references>
      </pivotArea>
    </chartFormat>
    <chartFormat chart="21" format="11" series="1">
      <pivotArea type="data" outline="0" fieldPosition="0">
        <references count="2">
          <reference field="4294967294" count="1" selected="0">
            <x v="0"/>
          </reference>
          <reference field="63" count="1" selected="0">
            <x v="3"/>
          </reference>
        </references>
      </pivotArea>
    </chartFormat>
    <chartFormat chart="22" format="12" series="1">
      <pivotArea type="data" outline="0" fieldPosition="0">
        <references count="2">
          <reference field="4294967294" count="1" selected="0">
            <x v="0"/>
          </reference>
          <reference field="63" count="1" selected="0">
            <x v="0"/>
          </reference>
        </references>
      </pivotArea>
    </chartFormat>
    <chartFormat chart="22" format="13" series="1">
      <pivotArea type="data" outline="0" fieldPosition="0">
        <references count="2">
          <reference field="4294967294" count="1" selected="0">
            <x v="0"/>
          </reference>
          <reference field="63" count="1" selected="0">
            <x v="2"/>
          </reference>
        </references>
      </pivotArea>
    </chartFormat>
    <chartFormat chart="22" format="14" series="1">
      <pivotArea type="data" outline="0" fieldPosition="0">
        <references count="2">
          <reference field="4294967294" count="1" selected="0">
            <x v="0"/>
          </reference>
          <reference field="63" count="1" selected="0">
            <x v="3"/>
          </reference>
        </references>
      </pivotArea>
    </chartFormat>
    <chartFormat chart="23" format="15" series="1">
      <pivotArea type="data" outline="0" fieldPosition="0">
        <references count="2">
          <reference field="4294967294" count="1" selected="0">
            <x v="0"/>
          </reference>
          <reference field="63" count="1" selected="0">
            <x v="0"/>
          </reference>
        </references>
      </pivotArea>
    </chartFormat>
    <chartFormat chart="23" format="16" series="1">
      <pivotArea type="data" outline="0" fieldPosition="0">
        <references count="2">
          <reference field="4294967294" count="1" selected="0">
            <x v="0"/>
          </reference>
          <reference field="63" count="1" selected="0">
            <x v="2"/>
          </reference>
        </references>
      </pivotArea>
    </chartFormat>
    <chartFormat chart="23" format="17" series="1">
      <pivotArea type="data" outline="0" fieldPosition="0">
        <references count="2">
          <reference field="4294967294" count="1" selected="0">
            <x v="0"/>
          </reference>
          <reference field="63" count="1" selected="0">
            <x v="3"/>
          </reference>
        </references>
      </pivotArea>
    </chartFormat>
    <chartFormat chart="24" format="18" series="1">
      <pivotArea type="data" outline="0" fieldPosition="0">
        <references count="2">
          <reference field="4294967294" count="1" selected="0">
            <x v="0"/>
          </reference>
          <reference field="63" count="1" selected="0">
            <x v="0"/>
          </reference>
        </references>
      </pivotArea>
    </chartFormat>
    <chartFormat chart="24" format="19" series="1">
      <pivotArea type="data" outline="0" fieldPosition="0">
        <references count="2">
          <reference field="4294967294" count="1" selected="0">
            <x v="0"/>
          </reference>
          <reference field="63" count="1" selected="0">
            <x v="2"/>
          </reference>
        </references>
      </pivotArea>
    </chartFormat>
    <chartFormat chart="24" format="2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erminations" displayName="Terminations" ref="A1:J22" totalsRowShown="0" headerRowBorderDxfId="14" tableBorderDxfId="13">
  <autoFilter ref="A1:J22" xr:uid="{00000000-0009-0000-0100-000004000000}"/>
  <tableColumns count="10">
    <tableColumn id="1" xr3:uid="{00000000-0010-0000-0000-000001000000}" name="No." dataDxfId="12"/>
    <tableColumn id="2" xr3:uid="{00000000-0010-0000-0000-000002000000}" name="Name" dataDxfId="11"/>
    <tableColumn id="3" xr3:uid="{00000000-0010-0000-0000-000003000000}" name="Institution" dataDxfId="10"/>
    <tableColumn id="4" xr3:uid="{00000000-0010-0000-0000-000004000000}" name="Gender" dataDxfId="9"/>
    <tableColumn id="5" xr3:uid="{00000000-0010-0000-0000-000005000000}" name="Cohort" dataDxfId="8"/>
    <tableColumn id="6" xr3:uid="{00000000-0010-0000-0000-000006000000}" name="Suspension" dataDxfId="7"/>
    <tableColumn id="7" xr3:uid="{00000000-0010-0000-0000-000007000000}" name="Date of Termination" dataDxfId="6"/>
    <tableColumn id="8" xr3:uid="{00000000-0010-0000-0000-000008000000}" name="Year " dataDxfId="5"/>
    <tableColumn id="9" xr3:uid="{00000000-0010-0000-0000-000009000000}" name="Reason for Termination" dataDxfId="4"/>
    <tableColumn id="10" xr3:uid="{00000000-0010-0000-0000-00000A000000}" name="Detailed reason for termination" dataDxfId="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drawing" Target="../drawings/drawing2.xml"/><Relationship Id="rId4" Type="http://schemas.openxmlformats.org/officeDocument/2006/relationships/pivotTable" Target="../pivotTables/pivotTable5.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5.xml.rels><?xml version="1.0" encoding="UTF-8" standalone="yes"?>
<Relationships xmlns="http://schemas.openxmlformats.org/package/2006/relationships"><Relationship Id="rId26" Type="http://schemas.openxmlformats.org/officeDocument/2006/relationships/hyperlink" Target="http://orcid.org/0000-0002-7787-8597" TargetMode="External"/><Relationship Id="rId21" Type="http://schemas.openxmlformats.org/officeDocument/2006/relationships/hyperlink" Target="mailto:jmusasiah@cartafrica.org" TargetMode="External"/><Relationship Id="rId42" Type="http://schemas.openxmlformats.org/officeDocument/2006/relationships/hyperlink" Target="mailto:echisati@medcol.mw" TargetMode="External"/><Relationship Id="rId47" Type="http://schemas.openxmlformats.org/officeDocument/2006/relationships/hyperlink" Target="mailto:kadebayo@cartafrica.org" TargetMode="External"/><Relationship Id="rId63" Type="http://schemas.openxmlformats.org/officeDocument/2006/relationships/hyperlink" Target="mailto:magunbiade@cartafrica.org" TargetMode="External"/><Relationship Id="rId68" Type="http://schemas.openxmlformats.org/officeDocument/2006/relationships/hyperlink" Target="mailto:ropiyo@cartafrica.org" TargetMode="External"/><Relationship Id="rId84" Type="http://schemas.openxmlformats.org/officeDocument/2006/relationships/hyperlink" Target="mailto:funmitoabioye@yahoo.com" TargetMode="External"/><Relationship Id="rId89" Type="http://schemas.openxmlformats.org/officeDocument/2006/relationships/hyperlink" Target="mailto:banacele@yahoo.fr" TargetMode="External"/><Relationship Id="rId16" Type="http://schemas.openxmlformats.org/officeDocument/2006/relationships/hyperlink" Target="mailto:andietam@gmail.com" TargetMode="External"/><Relationship Id="rId11" Type="http://schemas.openxmlformats.org/officeDocument/2006/relationships/hyperlink" Target="mailto:ayoalonge@gmail.com" TargetMode="External"/><Relationship Id="rId32" Type="http://schemas.openxmlformats.org/officeDocument/2006/relationships/hyperlink" Target="mailto:slallaedward@ezintsha.org;" TargetMode="External"/><Relationship Id="rId37" Type="http://schemas.openxmlformats.org/officeDocument/2006/relationships/hyperlink" Target="mailto:skumwenda@cartafrica.org" TargetMode="External"/><Relationship Id="rId53" Type="http://schemas.openxmlformats.org/officeDocument/2006/relationships/hyperlink" Target="mailto:tnyirenda@cartafrica.org" TargetMode="External"/><Relationship Id="rId58" Type="http://schemas.openxmlformats.org/officeDocument/2006/relationships/hyperlink" Target="mailto:swandera@cartafrica.org" TargetMode="External"/><Relationship Id="rId74" Type="http://schemas.openxmlformats.org/officeDocument/2006/relationships/hyperlink" Target="mailto:hzakumpa@cartafrica.org" TargetMode="External"/><Relationship Id="rId79" Type="http://schemas.openxmlformats.org/officeDocument/2006/relationships/hyperlink" Target="mailto:mkamndaya@cartafrica.org" TargetMode="External"/><Relationship Id="rId5" Type="http://schemas.openxmlformats.org/officeDocument/2006/relationships/hyperlink" Target="mailto:zakumumpa@yahoo.com" TargetMode="External"/><Relationship Id="rId90" Type="http://schemas.openxmlformats.org/officeDocument/2006/relationships/hyperlink" Target="mailto:tosinolorunmoteni@gmail.com" TargetMode="External"/><Relationship Id="rId22" Type="http://schemas.openxmlformats.org/officeDocument/2006/relationships/hyperlink" Target="mailto:atuhairwejoselyn@gmail.com" TargetMode="External"/><Relationship Id="rId27" Type="http://schemas.openxmlformats.org/officeDocument/2006/relationships/hyperlink" Target="https://orcid.org/0000-0002-5726-6921" TargetMode="External"/><Relationship Id="rId43" Type="http://schemas.openxmlformats.org/officeDocument/2006/relationships/hyperlink" Target="mailto:eniyolacadmus@gmail.com" TargetMode="External"/><Relationship Id="rId48" Type="http://schemas.openxmlformats.org/officeDocument/2006/relationships/hyperlink" Target="mailto:shepelog@gmail.com" TargetMode="External"/><Relationship Id="rId64" Type="http://schemas.openxmlformats.org/officeDocument/2006/relationships/hyperlink" Target="mailto:akhisa@cartafrica.org" TargetMode="External"/><Relationship Id="rId69" Type="http://schemas.openxmlformats.org/officeDocument/2006/relationships/hyperlink" Target="mailto:asangowawa@cartafrica.org" TargetMode="External"/><Relationship Id="rId8" Type="http://schemas.openxmlformats.org/officeDocument/2006/relationships/hyperlink" Target="mailto:nillyanne2004@yahoo.com" TargetMode="External"/><Relationship Id="rId51" Type="http://schemas.openxmlformats.org/officeDocument/2006/relationships/hyperlink" Target="mailto:sadedokun@cartafrica.org" TargetMode="External"/><Relationship Id="rId72" Type="http://schemas.openxmlformats.org/officeDocument/2006/relationships/hyperlink" Target="mailto:dmenya@cartafrica.org" TargetMode="External"/><Relationship Id="rId80" Type="http://schemas.openxmlformats.org/officeDocument/2006/relationships/hyperlink" Target="mailto:sayamolowo@cartafrica.org" TargetMode="External"/><Relationship Id="rId85" Type="http://schemas.openxmlformats.org/officeDocument/2006/relationships/hyperlink" Target="mailto:opopoola@cartafrica.org" TargetMode="External"/><Relationship Id="rId93" Type="http://schemas.openxmlformats.org/officeDocument/2006/relationships/hyperlink" Target="mailto:ckafu@cartafrica.org" TargetMode="External"/><Relationship Id="rId3" Type="http://schemas.openxmlformats.org/officeDocument/2006/relationships/hyperlink" Target="mailto:lindiwefarlane@gmail.com" TargetMode="External"/><Relationship Id="rId12" Type="http://schemas.openxmlformats.org/officeDocument/2006/relationships/hyperlink" Target="mailto:wahlemirax@gmail.com" TargetMode="External"/><Relationship Id="rId17" Type="http://schemas.openxmlformats.org/officeDocument/2006/relationships/hyperlink" Target="mailto:aliyukola@gmail.com" TargetMode="External"/><Relationship Id="rId25" Type="http://schemas.openxmlformats.org/officeDocument/2006/relationships/hyperlink" Target="mailto:stefanie.hornschuh88@gmail.com" TargetMode="External"/><Relationship Id="rId33" Type="http://schemas.openxmlformats.org/officeDocument/2006/relationships/hyperlink" Target="mailto:kmukara@cartafrica.org" TargetMode="External"/><Relationship Id="rId38" Type="http://schemas.openxmlformats.org/officeDocument/2006/relationships/hyperlink" Target="mailto:mutua_mike@yahoo.com;" TargetMode="External"/><Relationship Id="rId46" Type="http://schemas.openxmlformats.org/officeDocument/2006/relationships/hyperlink" Target="mailto:otwombek@phru.co.za" TargetMode="External"/><Relationship Id="rId59" Type="http://schemas.openxmlformats.org/officeDocument/2006/relationships/hyperlink" Target="mailto:stakuva@cartafrica.org" TargetMode="External"/><Relationship Id="rId67" Type="http://schemas.openxmlformats.org/officeDocument/2006/relationships/hyperlink" Target="mailto:ndewet@cartafrica.org" TargetMode="External"/><Relationship Id="rId20" Type="http://schemas.openxmlformats.org/officeDocument/2006/relationships/hyperlink" Target="mailto:seyi.somefun@gmail.com" TargetMode="External"/><Relationship Id="rId41" Type="http://schemas.openxmlformats.org/officeDocument/2006/relationships/hyperlink" Target="mailto:mben.olufsen@gmail.com" TargetMode="External"/><Relationship Id="rId54" Type="http://schemas.openxmlformats.org/officeDocument/2006/relationships/hyperlink" Target="mailto:fadeniyi@cartafrica.org" TargetMode="External"/><Relationship Id="rId62" Type="http://schemas.openxmlformats.org/officeDocument/2006/relationships/hyperlink" Target="mailto:jfaronbi@cartafrica.org" TargetMode="External"/><Relationship Id="rId70" Type="http://schemas.openxmlformats.org/officeDocument/2006/relationships/hyperlink" Target="mailto:smbalinda@cartafrica.org" TargetMode="External"/><Relationship Id="rId75" Type="http://schemas.openxmlformats.org/officeDocument/2006/relationships/hyperlink" Target="mailto:mkassim@cartafrica.org" TargetMode="External"/><Relationship Id="rId83" Type="http://schemas.openxmlformats.org/officeDocument/2006/relationships/hyperlink" Target="mailto:ajntamatungiro@gmail.com" TargetMode="External"/><Relationship Id="rId88" Type="http://schemas.openxmlformats.org/officeDocument/2006/relationships/hyperlink" Target="mailto:bolusanya@cartafrica.org" TargetMode="External"/><Relationship Id="rId91" Type="http://schemas.openxmlformats.org/officeDocument/2006/relationships/hyperlink" Target="mailto:adreyer@cartafrica.org" TargetMode="External"/><Relationship Id="rId1" Type="http://schemas.openxmlformats.org/officeDocument/2006/relationships/hyperlink" Target="mailto:ltembo@cartafrica.org" TargetMode="External"/><Relationship Id="rId6" Type="http://schemas.openxmlformats.org/officeDocument/2006/relationships/hyperlink" Target="mailto:ndube@cartafrica.org" TargetMode="External"/><Relationship Id="rId15" Type="http://schemas.openxmlformats.org/officeDocument/2006/relationships/hyperlink" Target="mailto:fmatovu@mujhu.org" TargetMode="External"/><Relationship Id="rId23" Type="http://schemas.openxmlformats.org/officeDocument/2006/relationships/hyperlink" Target="mailto:musasiahjustus@yahoo.com" TargetMode="External"/><Relationship Id="rId28" Type="http://schemas.openxmlformats.org/officeDocument/2006/relationships/hyperlink" Target="mailto:yemilad13@gmail.com" TargetMode="External"/><Relationship Id="rId36" Type="http://schemas.openxmlformats.org/officeDocument/2006/relationships/hyperlink" Target="mailto:pmpho@cartafrica.org" TargetMode="External"/><Relationship Id="rId49" Type="http://schemas.openxmlformats.org/officeDocument/2006/relationships/hyperlink" Target="mailto:obanjo@cartafrica.org" TargetMode="External"/><Relationship Id="rId57" Type="http://schemas.openxmlformats.org/officeDocument/2006/relationships/hyperlink" Target="mailto:ckato@cartafrica.org" TargetMode="External"/><Relationship Id="rId10" Type="http://schemas.openxmlformats.org/officeDocument/2006/relationships/hyperlink" Target="mailto:seunakinyemi@hotmail.com" TargetMode="External"/><Relationship Id="rId31" Type="http://schemas.openxmlformats.org/officeDocument/2006/relationships/hyperlink" Target="mailto:wmanda@cartafrica.org" TargetMode="External"/><Relationship Id="rId44" Type="http://schemas.openxmlformats.org/officeDocument/2006/relationships/hyperlink" Target="mailto:maryobiyan@gmail.com" TargetMode="External"/><Relationship Id="rId52" Type="http://schemas.openxmlformats.org/officeDocument/2006/relationships/hyperlink" Target="mailto:jakinyemi@cartafrica.org" TargetMode="External"/><Relationship Id="rId60" Type="http://schemas.openxmlformats.org/officeDocument/2006/relationships/hyperlink" Target="mailto:tawotidebe@cartafrica.org" TargetMode="External"/><Relationship Id="rId65" Type="http://schemas.openxmlformats.org/officeDocument/2006/relationships/hyperlink" Target="mailto:duwizeye@cartafrica.org" TargetMode="External"/><Relationship Id="rId73" Type="http://schemas.openxmlformats.org/officeDocument/2006/relationships/hyperlink" Target="mailto:fmoroe@cartafrica.org" TargetMode="External"/><Relationship Id="rId78" Type="http://schemas.openxmlformats.org/officeDocument/2006/relationships/hyperlink" Target="mailto:fkhuluza@cartafrica.org" TargetMode="External"/><Relationship Id="rId81" Type="http://schemas.openxmlformats.org/officeDocument/2006/relationships/hyperlink" Target="mailto:marcelinefinda@gmail.com" TargetMode="External"/><Relationship Id="rId86" Type="http://schemas.openxmlformats.org/officeDocument/2006/relationships/hyperlink" Target="mailto:lbanamwana@cartafrica.org" TargetMode="External"/><Relationship Id="rId94" Type="http://schemas.openxmlformats.org/officeDocument/2006/relationships/printerSettings" Target="../printerSettings/printerSettings2.bin"/><Relationship Id="rId4" Type="http://schemas.openxmlformats.org/officeDocument/2006/relationships/hyperlink" Target="mailto:oluwatobang@yahoo.com" TargetMode="External"/><Relationship Id="rId9" Type="http://schemas.openxmlformats.org/officeDocument/2006/relationships/hyperlink" Target="mailto:adeoyeikeola@yahoo.com" TargetMode="External"/><Relationship Id="rId13" Type="http://schemas.openxmlformats.org/officeDocument/2006/relationships/hyperlink" Target="mailto:tobems@yahoo.com" TargetMode="External"/><Relationship Id="rId18" Type="http://schemas.openxmlformats.org/officeDocument/2006/relationships/hyperlink" Target="mailto:t1toyin@yahoo.com" TargetMode="External"/><Relationship Id="rId39" Type="http://schemas.openxmlformats.org/officeDocument/2006/relationships/hyperlink" Target="mailto:snakubulwa@cartafrica.org" TargetMode="External"/><Relationship Id="rId34" Type="http://schemas.openxmlformats.org/officeDocument/2006/relationships/hyperlink" Target="mailto:ykolisa@cartafrica.org" TargetMode="External"/><Relationship Id="rId50" Type="http://schemas.openxmlformats.org/officeDocument/2006/relationships/hyperlink" Target="mailto:alinda@cartafrica.org" TargetMode="External"/><Relationship Id="rId55" Type="http://schemas.openxmlformats.org/officeDocument/2006/relationships/hyperlink" Target="mailto:csambai@cartafrica.org" TargetMode="External"/><Relationship Id="rId76" Type="http://schemas.openxmlformats.org/officeDocument/2006/relationships/hyperlink" Target="mailto:ekaindoa@cartafrica.org" TargetMode="External"/><Relationship Id="rId7" Type="http://schemas.openxmlformats.org/officeDocument/2006/relationships/hyperlink" Target="mailto:oladunnitaiwo@gmail.com" TargetMode="External"/><Relationship Id="rId71" Type="http://schemas.openxmlformats.org/officeDocument/2006/relationships/hyperlink" Target="mailto:gmbuthia@cartafrica.org" TargetMode="External"/><Relationship Id="rId92" Type="http://schemas.openxmlformats.org/officeDocument/2006/relationships/hyperlink" Target="mailto:lfarlane@cartafrica.org" TargetMode="External"/><Relationship Id="rId2" Type="http://schemas.openxmlformats.org/officeDocument/2006/relationships/hyperlink" Target="mailto:akagaha@gmail.com" TargetMode="External"/><Relationship Id="rId29" Type="http://schemas.openxmlformats.org/officeDocument/2006/relationships/hyperlink" Target="mailto:maleyoagnes@gmail.com" TargetMode="External"/><Relationship Id="rId24" Type="http://schemas.openxmlformats.org/officeDocument/2006/relationships/hyperlink" Target="mailto:rrutayisire@cartafrica.org" TargetMode="External"/><Relationship Id="rId40" Type="http://schemas.openxmlformats.org/officeDocument/2006/relationships/hyperlink" Target="mailto:eafolabi@cartafrica.org" TargetMode="External"/><Relationship Id="rId45" Type="http://schemas.openxmlformats.org/officeDocument/2006/relationships/hyperlink" Target="mailto:b.n.kaunda@gmail.com" TargetMode="External"/><Relationship Id="rId66" Type="http://schemas.openxmlformats.org/officeDocument/2006/relationships/hyperlink" Target="mailto:tolusegun@cartafrica.org" TargetMode="External"/><Relationship Id="rId87" Type="http://schemas.openxmlformats.org/officeDocument/2006/relationships/hyperlink" Target="mailto:abiolakomolafe2016@gmail.com" TargetMode="External"/><Relationship Id="rId61" Type="http://schemas.openxmlformats.org/officeDocument/2006/relationships/hyperlink" Target="mailto:jmangeni@cartafrica.org" TargetMode="External"/><Relationship Id="rId82" Type="http://schemas.openxmlformats.org/officeDocument/2006/relationships/hyperlink" Target="mailto:nomfundo.moroe7@gmail.com" TargetMode="External"/><Relationship Id="rId19" Type="http://schemas.openxmlformats.org/officeDocument/2006/relationships/hyperlink" Target="mailto:solaolawoye@yahoo.com" TargetMode="External"/><Relationship Id="rId14" Type="http://schemas.openxmlformats.org/officeDocument/2006/relationships/hyperlink" Target="mailto:imoshi@ihi.or.tz" TargetMode="External"/><Relationship Id="rId30" Type="http://schemas.openxmlformats.org/officeDocument/2006/relationships/hyperlink" Target="mailto:ooyelade@cartafrica.org" TargetMode="External"/><Relationship Id="rId35" Type="http://schemas.openxmlformats.org/officeDocument/2006/relationships/hyperlink" Target="mailto:jbukenya@cartafrica.org" TargetMode="External"/><Relationship Id="rId56" Type="http://schemas.openxmlformats.org/officeDocument/2006/relationships/hyperlink" Target="mailto:mobiyan@cartafrica.org" TargetMode="External"/><Relationship Id="rId77" Type="http://schemas.openxmlformats.org/officeDocument/2006/relationships/hyperlink" Target="mailto:fniragire@cartafrica.org"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14.xml"/><Relationship Id="rId1" Type="http://schemas.openxmlformats.org/officeDocument/2006/relationships/pivotTable" Target="../pivotTables/pivotTable13.xml"/><Relationship Id="rId4"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T54"/>
  <sheetViews>
    <sheetView showGridLines="0" topLeftCell="G1" zoomScale="88" zoomScaleNormal="88" workbookViewId="0">
      <selection activeCell="T2" sqref="T2"/>
    </sheetView>
  </sheetViews>
  <sheetFormatPr defaultColWidth="8.7265625" defaultRowHeight="14.5" x14ac:dyDescent="0.35"/>
  <cols>
    <col min="1" max="1" width="0" style="325" hidden="1" customWidth="1"/>
    <col min="2" max="2" width="10.54296875" style="325" bestFit="1" customWidth="1"/>
    <col min="3" max="3" width="15.26953125" style="325" customWidth="1"/>
    <col min="4" max="4" width="16.54296875" style="325" customWidth="1"/>
    <col min="5" max="5" width="13" style="325" customWidth="1"/>
    <col min="6" max="6" width="11.81640625" style="325" customWidth="1"/>
    <col min="7" max="7" width="8.7265625" style="325"/>
    <col min="8" max="8" width="13.7265625" style="325" customWidth="1"/>
    <col min="9" max="18" width="8.7265625" style="325"/>
    <col min="19" max="19" width="19.453125" style="325" customWidth="1"/>
    <col min="20" max="20" width="13.1796875" style="325" customWidth="1"/>
    <col min="21" max="16384" width="8.7265625" style="325"/>
  </cols>
  <sheetData>
    <row r="2" spans="19:20" x14ac:dyDescent="0.35">
      <c r="S2" s="326" t="s">
        <v>0</v>
      </c>
      <c r="T2" s="327">
        <f>Dashboard!G53</f>
        <v>0</v>
      </c>
    </row>
    <row r="3" spans="19:20" x14ac:dyDescent="0.35">
      <c r="S3" s="326" t="s">
        <v>1</v>
      </c>
      <c r="T3" s="328" t="s">
        <v>2</v>
      </c>
    </row>
    <row r="4" spans="19:20" x14ac:dyDescent="0.35">
      <c r="S4" s="326" t="s">
        <v>3</v>
      </c>
      <c r="T4" s="329">
        <f>Dashboard!G43</f>
        <v>0.86956521739130432</v>
      </c>
    </row>
    <row r="5" spans="19:20" x14ac:dyDescent="0.35">
      <c r="S5" s="326" t="s">
        <v>4</v>
      </c>
      <c r="T5" s="329">
        <f>Dashboard!G44</f>
        <v>0.8</v>
      </c>
    </row>
    <row r="6" spans="19:20" x14ac:dyDescent="0.35">
      <c r="S6" s="326" t="s">
        <v>5</v>
      </c>
      <c r="T6" s="329">
        <f>Dashboard!G45</f>
        <v>0.91304347826086962</v>
      </c>
    </row>
    <row r="7" spans="19:20" x14ac:dyDescent="0.35">
      <c r="S7" s="326" t="s">
        <v>6</v>
      </c>
      <c r="T7" s="329">
        <f>Dashboard!G46</f>
        <v>0.96296296296296302</v>
      </c>
    </row>
    <row r="8" spans="19:20" x14ac:dyDescent="0.35">
      <c r="S8" s="326" t="s">
        <v>7</v>
      </c>
      <c r="T8" s="329">
        <f>Dashboard!G47</f>
        <v>0.8</v>
      </c>
    </row>
    <row r="9" spans="19:20" x14ac:dyDescent="0.35">
      <c r="S9" s="326" t="s">
        <v>8</v>
      </c>
      <c r="T9" s="329">
        <f>Dashboard!G48</f>
        <v>0.96</v>
      </c>
    </row>
    <row r="10" spans="19:20" x14ac:dyDescent="0.35">
      <c r="S10" s="326" t="s">
        <v>9</v>
      </c>
      <c r="T10" s="329">
        <f>Dashboard!G49</f>
        <v>0.88888888888888884</v>
      </c>
    </row>
    <row r="11" spans="19:20" x14ac:dyDescent="0.35">
      <c r="S11" s="326" t="s">
        <v>10</v>
      </c>
      <c r="T11" s="329">
        <f>Dashboard!G50</f>
        <v>0.88461538461538458</v>
      </c>
    </row>
    <row r="12" spans="19:20" x14ac:dyDescent="0.35">
      <c r="S12" s="326" t="s">
        <v>11</v>
      </c>
      <c r="T12" s="329">
        <f>Dashboard!G51</f>
        <v>0.91666666666666663</v>
      </c>
    </row>
    <row r="13" spans="19:20" x14ac:dyDescent="0.35">
      <c r="S13" s="326" t="s">
        <v>12</v>
      </c>
      <c r="T13" s="329">
        <f>Dashboard!G52</f>
        <v>0.96</v>
      </c>
    </row>
    <row r="40" spans="2:7" x14ac:dyDescent="0.35">
      <c r="B40" s="60" t="s">
        <v>13</v>
      </c>
      <c r="C40"/>
      <c r="D40"/>
      <c r="E40"/>
      <c r="F40"/>
      <c r="G40"/>
    </row>
    <row r="41" spans="2:7" x14ac:dyDescent="0.35">
      <c r="B41" s="54" t="s">
        <v>14</v>
      </c>
      <c r="C41" s="54" t="s">
        <v>15</v>
      </c>
      <c r="D41"/>
      <c r="E41"/>
      <c r="F41"/>
      <c r="G41"/>
    </row>
    <row r="42" spans="2:7" x14ac:dyDescent="0.35">
      <c r="B42" s="54" t="s">
        <v>16</v>
      </c>
      <c r="C42" t="s">
        <v>17</v>
      </c>
      <c r="D42" t="s">
        <v>18</v>
      </c>
      <c r="E42" t="s">
        <v>19</v>
      </c>
      <c r="F42" t="s">
        <v>20</v>
      </c>
      <c r="G42" s="334" t="s">
        <v>1</v>
      </c>
    </row>
    <row r="43" spans="2:7" x14ac:dyDescent="0.35">
      <c r="B43">
        <v>1</v>
      </c>
      <c r="C43" s="335">
        <v>0.86956521739130432</v>
      </c>
      <c r="D43" s="335">
        <v>0</v>
      </c>
      <c r="E43" s="335">
        <v>0.13043478260869565</v>
      </c>
      <c r="F43" s="335">
        <v>1</v>
      </c>
      <c r="G43" s="336">
        <f>GETPIVOTDATA("Unique ID",$B$41,"Cohort",1)-GETPIVOTDATA("Unique ID",$B$41,"Cohort",1,"Current PhD Status ( Completed/Defended/In Progress)","Terminated")</f>
        <v>0.86956521739130432</v>
      </c>
    </row>
    <row r="44" spans="2:7" x14ac:dyDescent="0.35">
      <c r="B44">
        <v>2</v>
      </c>
      <c r="C44" s="335">
        <v>0.75</v>
      </c>
      <c r="D44" s="335">
        <v>0.05</v>
      </c>
      <c r="E44" s="335">
        <v>0.2</v>
      </c>
      <c r="F44" s="335">
        <v>1</v>
      </c>
      <c r="G44" s="336">
        <f>GETPIVOTDATA("Unique ID",$B$41,"Cohort",2)-GETPIVOTDATA("Unique ID",$B$41,"Cohort",2,"Current PhD Status ( Completed/Defended/In Progress)","Terminated")</f>
        <v>0.8</v>
      </c>
    </row>
    <row r="45" spans="2:7" x14ac:dyDescent="0.35">
      <c r="B45">
        <v>3</v>
      </c>
      <c r="C45" s="335">
        <v>0.78260869565217395</v>
      </c>
      <c r="D45" s="335">
        <v>0.13043478260869565</v>
      </c>
      <c r="E45" s="335">
        <v>8.6956521739130432E-2</v>
      </c>
      <c r="F45" s="335">
        <v>1</v>
      </c>
      <c r="G45" s="336">
        <f>GETPIVOTDATA("Unique ID",$B$41,"Cohort",3)-GETPIVOTDATA("Unique ID",$B$41,"Cohort",3,"Current PhD Status ( Completed/Defended/In Progress)","Terminated")</f>
        <v>0.91304347826086962</v>
      </c>
    </row>
    <row r="46" spans="2:7" x14ac:dyDescent="0.35">
      <c r="B46">
        <v>4</v>
      </c>
      <c r="C46" s="335">
        <v>0.92592592592592593</v>
      </c>
      <c r="D46" s="335">
        <v>3.7037037037037035E-2</v>
      </c>
      <c r="E46" s="335">
        <v>3.7037037037037035E-2</v>
      </c>
      <c r="F46" s="335">
        <v>1</v>
      </c>
      <c r="G46" s="336">
        <f>GETPIVOTDATA("Unique ID",$B$41,"Cohort",4)-GETPIVOTDATA("Unique ID",$B$41,"Cohort",4,"Current PhD Status ( Completed/Defended/In Progress)","Terminated")</f>
        <v>0.96296296296296302</v>
      </c>
    </row>
    <row r="47" spans="2:7" x14ac:dyDescent="0.35">
      <c r="B47">
        <v>5</v>
      </c>
      <c r="C47" s="335">
        <v>0.72</v>
      </c>
      <c r="D47" s="335">
        <v>0.08</v>
      </c>
      <c r="E47" s="335">
        <v>0.2</v>
      </c>
      <c r="F47" s="335">
        <v>1</v>
      </c>
      <c r="G47" s="336">
        <f>GETPIVOTDATA("Unique ID",$B$41,"Cohort",5)-GETPIVOTDATA("Unique ID",$B$41,"Cohort",5,"Current PhD Status ( Completed/Defended/In Progress)","Terminated")</f>
        <v>0.8</v>
      </c>
    </row>
    <row r="48" spans="2:7" x14ac:dyDescent="0.35">
      <c r="B48">
        <v>6</v>
      </c>
      <c r="C48" s="335">
        <v>0.92</v>
      </c>
      <c r="D48" s="335">
        <v>0.04</v>
      </c>
      <c r="E48" s="335">
        <v>0.04</v>
      </c>
      <c r="F48" s="335">
        <v>1</v>
      </c>
      <c r="G48" s="336">
        <f>GETPIVOTDATA("Unique ID",$B$41,"Cohort",6)-GETPIVOTDATA("Unique ID",$B$41,"Cohort",6,"Current PhD Status ( Completed/Defended/In Progress)","Terminated")</f>
        <v>0.96</v>
      </c>
    </row>
    <row r="49" spans="2:8" x14ac:dyDescent="0.35">
      <c r="B49">
        <v>7</v>
      </c>
      <c r="C49" s="335">
        <v>0.88888888888888884</v>
      </c>
      <c r="D49" s="335">
        <v>0</v>
      </c>
      <c r="E49" s="335">
        <v>0.1111111111111111</v>
      </c>
      <c r="F49" s="335">
        <v>1</v>
      </c>
      <c r="G49" s="336">
        <f>GETPIVOTDATA("Unique ID",$B$41,"Cohort",7)-GETPIVOTDATA("Unique ID",$B$41,"Cohort",7,"Current PhD Status ( Completed/Defended/In Progress)","Terminated")</f>
        <v>0.88888888888888884</v>
      </c>
      <c r="H49" s="325" t="s">
        <v>21</v>
      </c>
    </row>
    <row r="50" spans="2:8" x14ac:dyDescent="0.35">
      <c r="B50">
        <v>8</v>
      </c>
      <c r="C50" s="335">
        <v>0.65384615384615385</v>
      </c>
      <c r="D50" s="335">
        <v>0.23076923076923078</v>
      </c>
      <c r="E50" s="335">
        <v>0.11538461538461539</v>
      </c>
      <c r="F50" s="335">
        <v>1</v>
      </c>
      <c r="G50" s="336">
        <f>GETPIVOTDATA("Unique ID",$B$41,"Cohort",8)-GETPIVOTDATA("Unique ID",$B$41,"Cohort",8,"Current PhD Status ( Completed/Defended/In Progress)","Terminated")</f>
        <v>0.88461538461538458</v>
      </c>
    </row>
    <row r="51" spans="2:8" x14ac:dyDescent="0.35">
      <c r="B51">
        <v>9</v>
      </c>
      <c r="C51" s="335">
        <v>0.625</v>
      </c>
      <c r="D51" s="335">
        <v>0.29166666666666669</v>
      </c>
      <c r="E51" s="335">
        <v>8.3333333333333329E-2</v>
      </c>
      <c r="F51" s="335">
        <v>1</v>
      </c>
      <c r="G51" s="336">
        <f>GETPIVOTDATA("Unique ID",$B$41,"Cohort",9)-GETPIVOTDATA("Unique ID",$B$41,"Cohort",9,"Current PhD Status ( Completed/Defended/In Progress)","Terminated")</f>
        <v>0.91666666666666663</v>
      </c>
    </row>
    <row r="52" spans="2:8" x14ac:dyDescent="0.35">
      <c r="B52">
        <v>10</v>
      </c>
      <c r="C52" s="335">
        <v>0.52</v>
      </c>
      <c r="D52" s="335">
        <v>0.44</v>
      </c>
      <c r="E52" s="335">
        <v>0.04</v>
      </c>
      <c r="F52" s="335">
        <v>1</v>
      </c>
      <c r="G52" s="336">
        <f>GETPIVOTDATA("Unique ID",$B$41,"Cohort",10)-GETPIVOTDATA("Unique ID",$B$41,"Cohort",10,"Current PhD Status ( Completed/Defended/In Progress)","Terminated")</f>
        <v>0.96</v>
      </c>
    </row>
    <row r="53" spans="2:8" x14ac:dyDescent="0.35">
      <c r="B53">
        <v>11</v>
      </c>
      <c r="C53" s="335">
        <v>0</v>
      </c>
      <c r="D53" s="335">
        <v>1</v>
      </c>
      <c r="E53" s="335">
        <v>0</v>
      </c>
      <c r="F53" s="335">
        <v>1</v>
      </c>
      <c r="G53" s="337"/>
    </row>
    <row r="54" spans="2:8" x14ac:dyDescent="0.35">
      <c r="B54" t="s">
        <v>20</v>
      </c>
      <c r="C54" s="335">
        <v>0.7094339622641509</v>
      </c>
      <c r="D54" s="335">
        <v>0.19622641509433963</v>
      </c>
      <c r="E54" s="335">
        <v>9.4339622641509441E-2</v>
      </c>
      <c r="F54" s="335">
        <v>1</v>
      </c>
    </row>
  </sheetData>
  <conditionalFormatting pivot="1" sqref="C43:E52">
    <cfRule type="dataBar" priority="1">
      <dataBar>
        <cfvo type="min"/>
        <cfvo type="max"/>
        <color rgb="FFFF555A"/>
      </dataBar>
      <extLst>
        <ext xmlns:x14="http://schemas.microsoft.com/office/spreadsheetml/2009/9/main" uri="{B025F937-C7B1-47D3-B67F-A62EFF666E3E}">
          <x14:id>{05CF808C-860C-4632-BC11-F79804AE8385}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05CF808C-860C-4632-BC11-F79804AE8385}">
            <x14:dataBar minLength="0" maxLength="100" gradient="0">
              <x14:cfvo type="autoMin"/>
              <x14:cfvo type="autoMax"/>
              <x14:negativeFillColor rgb="FFFF0000"/>
              <x14:axisColor rgb="FF000000"/>
            </x14:dataBar>
          </x14:cfRule>
          <xm:sqref>C43:E52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61"/>
  <sheetViews>
    <sheetView topLeftCell="A50" zoomScale="72" zoomScaleNormal="72" workbookViewId="0">
      <selection activeCell="C55" sqref="C55"/>
    </sheetView>
  </sheetViews>
  <sheetFormatPr defaultRowHeight="14.5" x14ac:dyDescent="0.35"/>
  <cols>
    <col min="1" max="1" width="26.54296875" customWidth="1"/>
    <col min="2" max="2" width="25.81640625" customWidth="1"/>
    <col min="3" max="3" width="11.54296875" customWidth="1"/>
    <col min="4" max="4" width="10.54296875" customWidth="1"/>
    <col min="5" max="5" width="14.54296875" customWidth="1"/>
    <col min="6" max="6" width="10.54296875" customWidth="1"/>
    <col min="7" max="7" width="29" customWidth="1"/>
    <col min="8" max="8" width="21.54296875" customWidth="1"/>
    <col min="9" max="9" width="18" customWidth="1"/>
    <col min="10" max="10" width="16.1796875" customWidth="1"/>
    <col min="11" max="11" width="15.453125" customWidth="1"/>
    <col min="12" max="12" width="10.54296875" customWidth="1"/>
    <col min="13" max="13" width="15.54296875" customWidth="1"/>
    <col min="14" max="14" width="16.1796875" customWidth="1"/>
    <col min="15" max="15" width="19.26953125" customWidth="1"/>
    <col min="16" max="16" width="17" customWidth="1"/>
    <col min="17" max="17" width="23" bestFit="1" customWidth="1"/>
    <col min="18" max="23" width="24.1796875" bestFit="1" customWidth="1"/>
    <col min="24" max="24" width="23.453125" bestFit="1" customWidth="1"/>
    <col min="25" max="25" width="21.1796875" bestFit="1" customWidth="1"/>
    <col min="26" max="26" width="23.81640625" bestFit="1" customWidth="1"/>
    <col min="27" max="27" width="23.54296875" bestFit="1" customWidth="1"/>
    <col min="28" max="28" width="26.54296875" bestFit="1" customWidth="1"/>
    <col min="29" max="39" width="30.1796875" bestFit="1" customWidth="1"/>
    <col min="40" max="40" width="32.81640625" bestFit="1" customWidth="1"/>
    <col min="41" max="42" width="18.453125" bestFit="1" customWidth="1"/>
    <col min="43" max="43" width="11.54296875" bestFit="1" customWidth="1"/>
    <col min="44" max="44" width="10.54296875" bestFit="1" customWidth="1"/>
  </cols>
  <sheetData>
    <row r="1" spans="1:21" s="57" customFormat="1" x14ac:dyDescent="0.35">
      <c r="A1" s="59" t="s">
        <v>22</v>
      </c>
      <c r="G1" s="59" t="s">
        <v>23</v>
      </c>
      <c r="R1" s="58" t="s">
        <v>16</v>
      </c>
      <c r="S1" s="58" t="s">
        <v>24</v>
      </c>
      <c r="T1" s="58" t="s">
        <v>25</v>
      </c>
      <c r="U1" s="58" t="s">
        <v>26</v>
      </c>
    </row>
    <row r="2" spans="1:21" x14ac:dyDescent="0.35">
      <c r="A2" s="54" t="s">
        <v>27</v>
      </c>
      <c r="B2" t="s">
        <v>28</v>
      </c>
      <c r="G2" s="54" t="s">
        <v>27</v>
      </c>
      <c r="H2" t="s">
        <v>28</v>
      </c>
      <c r="M2" s="54" t="s">
        <v>15</v>
      </c>
      <c r="N2" t="s">
        <v>29</v>
      </c>
      <c r="O2" s="54" t="s">
        <v>15</v>
      </c>
      <c r="P2" t="s">
        <v>17</v>
      </c>
      <c r="R2" s="56" t="s">
        <v>30</v>
      </c>
      <c r="S2" s="24"/>
      <c r="T2" s="24"/>
      <c r="U2" s="24"/>
    </row>
    <row r="3" spans="1:21" x14ac:dyDescent="0.35">
      <c r="M3" s="60" t="s">
        <v>13</v>
      </c>
      <c r="O3" s="60" t="s">
        <v>13</v>
      </c>
    </row>
    <row r="4" spans="1:21" x14ac:dyDescent="0.35">
      <c r="A4" s="54" t="s">
        <v>14</v>
      </c>
      <c r="B4" s="54" t="s">
        <v>15</v>
      </c>
      <c r="G4" s="54" t="s">
        <v>14</v>
      </c>
      <c r="H4" s="54" t="s">
        <v>15</v>
      </c>
      <c r="M4" s="54" t="s">
        <v>27</v>
      </c>
      <c r="N4" t="s">
        <v>14</v>
      </c>
      <c r="O4" s="54" t="s">
        <v>27</v>
      </c>
      <c r="P4" t="s">
        <v>14</v>
      </c>
    </row>
    <row r="5" spans="1:21" x14ac:dyDescent="0.35">
      <c r="A5" s="54" t="s">
        <v>31</v>
      </c>
      <c r="B5" t="s">
        <v>17</v>
      </c>
      <c r="C5" t="s">
        <v>18</v>
      </c>
      <c r="D5" t="s">
        <v>19</v>
      </c>
      <c r="E5" t="s">
        <v>20</v>
      </c>
      <c r="G5" s="54" t="s">
        <v>32</v>
      </c>
      <c r="H5" t="s">
        <v>17</v>
      </c>
      <c r="I5" t="s">
        <v>18</v>
      </c>
      <c r="J5" t="s">
        <v>19</v>
      </c>
      <c r="K5" t="s">
        <v>20</v>
      </c>
      <c r="M5" t="s">
        <v>25</v>
      </c>
      <c r="N5" s="463">
        <v>147</v>
      </c>
      <c r="O5" t="s">
        <v>25</v>
      </c>
      <c r="P5" s="463">
        <v>105</v>
      </c>
    </row>
    <row r="6" spans="1:21" x14ac:dyDescent="0.35">
      <c r="A6" t="s">
        <v>33</v>
      </c>
      <c r="B6" s="463">
        <v>17</v>
      </c>
      <c r="C6" s="463">
        <v>3</v>
      </c>
      <c r="D6" s="463">
        <v>3</v>
      </c>
      <c r="E6" s="463">
        <v>23</v>
      </c>
      <c r="G6" t="s">
        <v>34</v>
      </c>
      <c r="H6" s="463">
        <v>1</v>
      </c>
      <c r="I6" s="463">
        <v>1</v>
      </c>
      <c r="J6" s="463"/>
      <c r="K6" s="463">
        <v>2</v>
      </c>
      <c r="M6" t="s">
        <v>24</v>
      </c>
      <c r="N6" s="463">
        <v>118</v>
      </c>
      <c r="O6" t="s">
        <v>24</v>
      </c>
      <c r="P6" s="463">
        <v>83</v>
      </c>
    </row>
    <row r="7" spans="1:21" x14ac:dyDescent="0.35">
      <c r="A7" t="s">
        <v>35</v>
      </c>
      <c r="B7" s="463">
        <v>7</v>
      </c>
      <c r="C7" s="463">
        <v>5</v>
      </c>
      <c r="D7" s="463"/>
      <c r="E7" s="463">
        <v>12</v>
      </c>
      <c r="G7" t="s">
        <v>36</v>
      </c>
      <c r="H7" s="463">
        <v>4</v>
      </c>
      <c r="I7" s="463"/>
      <c r="J7" s="463">
        <v>1</v>
      </c>
      <c r="K7" s="463">
        <v>5</v>
      </c>
      <c r="M7" t="s">
        <v>20</v>
      </c>
      <c r="N7" s="463">
        <v>265</v>
      </c>
      <c r="O7" t="s">
        <v>20</v>
      </c>
      <c r="P7" s="463">
        <v>188</v>
      </c>
    </row>
    <row r="8" spans="1:21" x14ac:dyDescent="0.35">
      <c r="A8" t="s">
        <v>37</v>
      </c>
      <c r="B8" s="463">
        <v>19</v>
      </c>
      <c r="C8" s="463">
        <v>1</v>
      </c>
      <c r="D8" s="463"/>
      <c r="E8" s="463">
        <v>20</v>
      </c>
      <c r="G8" t="s">
        <v>38</v>
      </c>
      <c r="H8" s="463">
        <v>6</v>
      </c>
      <c r="I8" s="463">
        <v>2</v>
      </c>
      <c r="J8" s="463">
        <v>1</v>
      </c>
      <c r="K8" s="463">
        <v>9</v>
      </c>
    </row>
    <row r="9" spans="1:21" x14ac:dyDescent="0.35">
      <c r="A9" t="s">
        <v>39</v>
      </c>
      <c r="B9" s="463">
        <v>6</v>
      </c>
      <c r="C9" s="463"/>
      <c r="D9" s="463">
        <v>2</v>
      </c>
      <c r="E9" s="463">
        <v>8</v>
      </c>
      <c r="G9" t="s">
        <v>33</v>
      </c>
      <c r="H9" s="463">
        <v>19</v>
      </c>
      <c r="I9" s="463">
        <v>4</v>
      </c>
      <c r="J9" s="463">
        <v>4</v>
      </c>
      <c r="K9" s="463">
        <v>27</v>
      </c>
    </row>
    <row r="10" spans="1:21" x14ac:dyDescent="0.35">
      <c r="A10" t="s">
        <v>30</v>
      </c>
      <c r="B10" s="463">
        <v>27</v>
      </c>
      <c r="C10" s="463">
        <v>8</v>
      </c>
      <c r="D10" s="463"/>
      <c r="E10" s="463">
        <v>35</v>
      </c>
      <c r="G10" t="s">
        <v>35</v>
      </c>
      <c r="H10" s="463">
        <v>13</v>
      </c>
      <c r="I10" s="463">
        <v>7</v>
      </c>
      <c r="J10" s="463">
        <v>1</v>
      </c>
      <c r="K10" s="463">
        <v>21</v>
      </c>
    </row>
    <row r="11" spans="1:21" x14ac:dyDescent="0.35">
      <c r="A11" t="s">
        <v>40</v>
      </c>
      <c r="B11" s="463">
        <v>22</v>
      </c>
      <c r="C11" s="463">
        <v>8</v>
      </c>
      <c r="D11" s="463">
        <v>5</v>
      </c>
      <c r="E11" s="463">
        <v>35</v>
      </c>
      <c r="G11" t="s">
        <v>37</v>
      </c>
      <c r="H11" s="463">
        <v>28</v>
      </c>
      <c r="I11" s="463">
        <v>5</v>
      </c>
      <c r="J11" s="463"/>
      <c r="K11" s="463">
        <v>33</v>
      </c>
    </row>
    <row r="12" spans="1:21" x14ac:dyDescent="0.35">
      <c r="A12" t="s">
        <v>41</v>
      </c>
      <c r="B12" s="463">
        <v>5</v>
      </c>
      <c r="C12" s="463">
        <v>3</v>
      </c>
      <c r="D12" s="463"/>
      <c r="E12" s="463">
        <v>8</v>
      </c>
      <c r="G12" t="s">
        <v>39</v>
      </c>
      <c r="H12" s="463">
        <v>4</v>
      </c>
      <c r="I12" s="463"/>
      <c r="J12" s="463">
        <v>2</v>
      </c>
      <c r="K12" s="463">
        <v>6</v>
      </c>
    </row>
    <row r="13" spans="1:21" x14ac:dyDescent="0.35">
      <c r="A13" t="s">
        <v>42</v>
      </c>
      <c r="B13" s="463">
        <v>15</v>
      </c>
      <c r="C13" s="463">
        <v>3</v>
      </c>
      <c r="D13" s="463">
        <v>3</v>
      </c>
      <c r="E13" s="463">
        <v>21</v>
      </c>
      <c r="G13" t="s">
        <v>30</v>
      </c>
      <c r="H13" s="463">
        <v>32</v>
      </c>
      <c r="I13" s="463">
        <v>7</v>
      </c>
      <c r="J13" s="463"/>
      <c r="K13" s="463">
        <v>39</v>
      </c>
    </row>
    <row r="14" spans="1:21" x14ac:dyDescent="0.35">
      <c r="A14" t="s">
        <v>43</v>
      </c>
      <c r="B14" s="463">
        <v>70</v>
      </c>
      <c r="C14" s="463">
        <v>12</v>
      </c>
      <c r="D14" s="463">
        <v>8</v>
      </c>
      <c r="E14" s="463">
        <v>90</v>
      </c>
      <c r="G14" t="s">
        <v>44</v>
      </c>
      <c r="H14" s="463">
        <v>22</v>
      </c>
      <c r="I14" s="463">
        <v>8</v>
      </c>
      <c r="J14" s="463">
        <v>3</v>
      </c>
      <c r="K14" s="463">
        <v>33</v>
      </c>
    </row>
    <row r="15" spans="1:21" x14ac:dyDescent="0.35">
      <c r="A15" t="s">
        <v>45</v>
      </c>
      <c r="B15" s="463"/>
      <c r="C15" s="463">
        <v>9</v>
      </c>
      <c r="D15" s="463">
        <v>4</v>
      </c>
      <c r="E15" s="463">
        <v>13</v>
      </c>
      <c r="G15" t="s">
        <v>40</v>
      </c>
      <c r="H15" s="463">
        <v>17</v>
      </c>
      <c r="I15" s="463">
        <v>6</v>
      </c>
      <c r="J15" s="463">
        <v>7</v>
      </c>
      <c r="K15" s="463">
        <v>30</v>
      </c>
    </row>
    <row r="16" spans="1:21" x14ac:dyDescent="0.35">
      <c r="A16" t="s">
        <v>20</v>
      </c>
      <c r="B16" s="463">
        <v>188</v>
      </c>
      <c r="C16" s="463">
        <v>52</v>
      </c>
      <c r="D16" s="463">
        <v>25</v>
      </c>
      <c r="E16" s="463">
        <v>265</v>
      </c>
      <c r="G16" t="s">
        <v>41</v>
      </c>
      <c r="H16" s="463">
        <v>18</v>
      </c>
      <c r="I16" s="463">
        <v>8</v>
      </c>
      <c r="J16" s="463">
        <v>1</v>
      </c>
      <c r="K16" s="463">
        <v>27</v>
      </c>
    </row>
    <row r="17" spans="1:11" x14ac:dyDescent="0.35">
      <c r="G17" t="s">
        <v>43</v>
      </c>
      <c r="H17" s="463">
        <v>24</v>
      </c>
      <c r="I17" s="463">
        <v>2</v>
      </c>
      <c r="J17" s="463">
        <v>5</v>
      </c>
      <c r="K17" s="463">
        <v>31</v>
      </c>
    </row>
    <row r="18" spans="1:11" x14ac:dyDescent="0.35">
      <c r="G18" t="s">
        <v>46</v>
      </c>
      <c r="H18" s="463"/>
      <c r="I18" s="463">
        <v>2</v>
      </c>
      <c r="J18" s="463"/>
      <c r="K18" s="463">
        <v>2</v>
      </c>
    </row>
    <row r="19" spans="1:11" x14ac:dyDescent="0.35">
      <c r="G19" t="s">
        <v>20</v>
      </c>
      <c r="H19" s="463">
        <v>188</v>
      </c>
      <c r="I19" s="463">
        <v>52</v>
      </c>
      <c r="J19" s="463">
        <v>25</v>
      </c>
      <c r="K19" s="463">
        <v>265</v>
      </c>
    </row>
    <row r="22" spans="1:11" x14ac:dyDescent="0.35">
      <c r="A22" s="60" t="s">
        <v>13</v>
      </c>
      <c r="G22" s="54" t="s">
        <v>15</v>
      </c>
      <c r="H22" t="s">
        <v>29</v>
      </c>
    </row>
    <row r="23" spans="1:11" x14ac:dyDescent="0.35">
      <c r="A23" s="54" t="s">
        <v>14</v>
      </c>
      <c r="B23" s="54" t="s">
        <v>15</v>
      </c>
    </row>
    <row r="24" spans="1:11" x14ac:dyDescent="0.35">
      <c r="A24" s="54" t="s">
        <v>16</v>
      </c>
      <c r="B24" t="s">
        <v>17</v>
      </c>
      <c r="C24" t="s">
        <v>18</v>
      </c>
      <c r="D24" t="s">
        <v>19</v>
      </c>
      <c r="E24" t="s">
        <v>20</v>
      </c>
      <c r="F24" t="s">
        <v>47</v>
      </c>
      <c r="G24" s="54" t="s">
        <v>14</v>
      </c>
      <c r="H24" s="54" t="s">
        <v>27</v>
      </c>
    </row>
    <row r="25" spans="1:11" x14ac:dyDescent="0.35">
      <c r="A25">
        <v>1</v>
      </c>
      <c r="B25" s="463">
        <v>20</v>
      </c>
      <c r="C25" s="463"/>
      <c r="D25" s="463">
        <v>3</v>
      </c>
      <c r="E25" s="463">
        <v>23</v>
      </c>
      <c r="F25" s="426"/>
      <c r="G25" s="54" t="s">
        <v>48</v>
      </c>
      <c r="H25" t="s">
        <v>25</v>
      </c>
      <c r="I25" t="s">
        <v>24</v>
      </c>
      <c r="J25" t="s">
        <v>20</v>
      </c>
    </row>
    <row r="26" spans="1:11" x14ac:dyDescent="0.35">
      <c r="A26">
        <v>2</v>
      </c>
      <c r="B26" s="463">
        <v>15</v>
      </c>
      <c r="C26" s="463">
        <v>1</v>
      </c>
      <c r="D26" s="463">
        <v>4</v>
      </c>
      <c r="E26" s="463">
        <v>20</v>
      </c>
      <c r="F26" s="426"/>
      <c r="G26" t="s">
        <v>49</v>
      </c>
      <c r="H26" s="463">
        <v>40</v>
      </c>
      <c r="I26" s="463">
        <v>15</v>
      </c>
      <c r="J26" s="463">
        <v>55</v>
      </c>
    </row>
    <row r="27" spans="1:11" x14ac:dyDescent="0.35">
      <c r="A27">
        <v>3</v>
      </c>
      <c r="B27" s="463">
        <v>18</v>
      </c>
      <c r="C27" s="463">
        <v>3</v>
      </c>
      <c r="D27" s="463">
        <v>2</v>
      </c>
      <c r="E27" s="463">
        <v>23</v>
      </c>
      <c r="F27" s="426"/>
      <c r="G27" t="s">
        <v>50</v>
      </c>
      <c r="H27" s="463">
        <v>12</v>
      </c>
      <c r="I27" s="463">
        <v>22</v>
      </c>
      <c r="J27" s="463">
        <v>34</v>
      </c>
    </row>
    <row r="28" spans="1:11" x14ac:dyDescent="0.35">
      <c r="A28">
        <v>4</v>
      </c>
      <c r="B28" s="463">
        <v>25</v>
      </c>
      <c r="C28" s="463">
        <v>1</v>
      </c>
      <c r="D28" s="463">
        <v>1</v>
      </c>
      <c r="E28" s="463">
        <v>27</v>
      </c>
      <c r="F28" s="426"/>
      <c r="G28" t="s">
        <v>51</v>
      </c>
      <c r="H28" s="463">
        <v>42</v>
      </c>
      <c r="I28" s="463">
        <v>32</v>
      </c>
      <c r="J28" s="463">
        <v>74</v>
      </c>
    </row>
    <row r="29" spans="1:11" x14ac:dyDescent="0.35">
      <c r="A29">
        <v>5</v>
      </c>
      <c r="B29" s="463">
        <v>18</v>
      </c>
      <c r="C29" s="463">
        <v>2</v>
      </c>
      <c r="D29" s="463">
        <v>5</v>
      </c>
      <c r="E29" s="463">
        <v>25</v>
      </c>
      <c r="F29" s="426"/>
      <c r="G29" t="s">
        <v>52</v>
      </c>
      <c r="H29" s="463">
        <v>11</v>
      </c>
      <c r="I29" s="463">
        <v>16</v>
      </c>
      <c r="J29" s="463">
        <v>27</v>
      </c>
    </row>
    <row r="30" spans="1:11" x14ac:dyDescent="0.35">
      <c r="A30">
        <v>6</v>
      </c>
      <c r="B30" s="463">
        <v>23</v>
      </c>
      <c r="C30" s="463">
        <v>1</v>
      </c>
      <c r="D30" s="463">
        <v>1</v>
      </c>
      <c r="E30" s="463">
        <v>25</v>
      </c>
      <c r="F30" s="426"/>
      <c r="G30" t="s">
        <v>53</v>
      </c>
      <c r="H30" s="463"/>
      <c r="I30" s="463">
        <v>1</v>
      </c>
      <c r="J30" s="463">
        <v>1</v>
      </c>
    </row>
    <row r="31" spans="1:11" x14ac:dyDescent="0.35">
      <c r="A31">
        <v>7</v>
      </c>
      <c r="B31" s="463">
        <v>24</v>
      </c>
      <c r="C31" s="463"/>
      <c r="D31" s="463">
        <v>3</v>
      </c>
      <c r="E31" s="463">
        <v>27</v>
      </c>
      <c r="F31" s="426"/>
      <c r="G31" t="s">
        <v>54</v>
      </c>
      <c r="H31" s="463">
        <v>1</v>
      </c>
      <c r="I31" s="463">
        <v>1</v>
      </c>
      <c r="J31" s="463">
        <v>2</v>
      </c>
    </row>
    <row r="32" spans="1:11" x14ac:dyDescent="0.35">
      <c r="A32">
        <v>8</v>
      </c>
      <c r="B32" s="463">
        <v>17</v>
      </c>
      <c r="C32" s="463">
        <v>6</v>
      </c>
      <c r="D32" s="463">
        <v>3</v>
      </c>
      <c r="E32" s="463">
        <v>26</v>
      </c>
      <c r="F32" s="426"/>
      <c r="G32" t="s">
        <v>55</v>
      </c>
      <c r="H32" s="463">
        <v>19</v>
      </c>
      <c r="I32" s="463">
        <v>8</v>
      </c>
      <c r="J32" s="463">
        <v>27</v>
      </c>
    </row>
    <row r="33" spans="1:15" x14ac:dyDescent="0.35">
      <c r="A33">
        <v>9</v>
      </c>
      <c r="B33" s="463">
        <v>15</v>
      </c>
      <c r="C33" s="463">
        <v>7</v>
      </c>
      <c r="D33" s="463">
        <v>2</v>
      </c>
      <c r="E33" s="463">
        <v>24</v>
      </c>
      <c r="F33" s="426"/>
      <c r="G33" t="s">
        <v>56</v>
      </c>
      <c r="H33" s="463">
        <v>9</v>
      </c>
      <c r="I33" s="463">
        <v>6</v>
      </c>
      <c r="J33" s="463">
        <v>15</v>
      </c>
    </row>
    <row r="34" spans="1:15" x14ac:dyDescent="0.35">
      <c r="A34">
        <v>10</v>
      </c>
      <c r="B34" s="463">
        <v>13</v>
      </c>
      <c r="C34" s="463">
        <v>11</v>
      </c>
      <c r="D34" s="463">
        <v>1</v>
      </c>
      <c r="E34" s="463">
        <v>25</v>
      </c>
      <c r="F34" s="426"/>
      <c r="G34" t="s">
        <v>57</v>
      </c>
      <c r="H34" s="463">
        <v>11</v>
      </c>
      <c r="I34" s="463">
        <v>16</v>
      </c>
      <c r="J34" s="463">
        <v>27</v>
      </c>
    </row>
    <row r="35" spans="1:15" x14ac:dyDescent="0.35">
      <c r="A35">
        <v>11</v>
      </c>
      <c r="B35" s="463"/>
      <c r="C35" s="463">
        <v>20</v>
      </c>
      <c r="D35" s="463"/>
      <c r="E35" s="463">
        <v>20</v>
      </c>
      <c r="F35" s="426"/>
      <c r="G35" t="s">
        <v>58</v>
      </c>
      <c r="H35" s="463">
        <v>2</v>
      </c>
      <c r="I35" s="463">
        <v>1</v>
      </c>
      <c r="J35" s="463">
        <v>3</v>
      </c>
    </row>
    <row r="36" spans="1:15" x14ac:dyDescent="0.35">
      <c r="A36" t="s">
        <v>20</v>
      </c>
      <c r="B36" s="463">
        <v>188</v>
      </c>
      <c r="C36" s="463">
        <v>52</v>
      </c>
      <c r="D36" s="463">
        <v>25</v>
      </c>
      <c r="E36" s="463">
        <v>265</v>
      </c>
      <c r="F36" s="426"/>
      <c r="G36" t="s">
        <v>20</v>
      </c>
      <c r="H36" s="463">
        <v>147</v>
      </c>
      <c r="I36" s="463">
        <v>118</v>
      </c>
      <c r="J36" s="463">
        <v>265</v>
      </c>
    </row>
    <row r="39" spans="1:15" x14ac:dyDescent="0.35">
      <c r="O39">
        <f>109/245</f>
        <v>0.44489795918367347</v>
      </c>
    </row>
    <row r="40" spans="1:15" x14ac:dyDescent="0.35">
      <c r="O40">
        <f>136/245</f>
        <v>0.55510204081632653</v>
      </c>
    </row>
    <row r="44" spans="1:15" x14ac:dyDescent="0.35">
      <c r="A44" s="54" t="s">
        <v>15</v>
      </c>
      <c r="B44" t="s">
        <v>29</v>
      </c>
    </row>
    <row r="46" spans="1:15" x14ac:dyDescent="0.35">
      <c r="A46" s="54" t="s">
        <v>14</v>
      </c>
      <c r="B46" s="54" t="s">
        <v>27</v>
      </c>
    </row>
    <row r="47" spans="1:15" x14ac:dyDescent="0.35">
      <c r="A47" s="54" t="s">
        <v>16</v>
      </c>
      <c r="B47" t="s">
        <v>25</v>
      </c>
      <c r="C47" t="s">
        <v>24</v>
      </c>
      <c r="D47" t="s">
        <v>20</v>
      </c>
      <c r="G47" s="60" t="s">
        <v>16</v>
      </c>
    </row>
    <row r="48" spans="1:15" x14ac:dyDescent="0.35">
      <c r="A48">
        <v>1</v>
      </c>
      <c r="B48" s="463">
        <v>9</v>
      </c>
      <c r="C48" s="463">
        <v>14</v>
      </c>
      <c r="D48" s="463">
        <v>23</v>
      </c>
      <c r="G48" s="54" t="s">
        <v>14</v>
      </c>
      <c r="H48" s="54" t="s">
        <v>15</v>
      </c>
    </row>
    <row r="49" spans="1:11" x14ac:dyDescent="0.35">
      <c r="A49">
        <v>2</v>
      </c>
      <c r="B49" s="463">
        <v>9</v>
      </c>
      <c r="C49" s="463">
        <v>11</v>
      </c>
      <c r="D49" s="463">
        <v>20</v>
      </c>
      <c r="G49" s="54" t="s">
        <v>16</v>
      </c>
      <c r="H49" t="s">
        <v>17</v>
      </c>
      <c r="I49" t="s">
        <v>18</v>
      </c>
      <c r="J49" t="s">
        <v>19</v>
      </c>
      <c r="K49" t="s">
        <v>20</v>
      </c>
    </row>
    <row r="50" spans="1:11" x14ac:dyDescent="0.35">
      <c r="A50">
        <v>3</v>
      </c>
      <c r="B50" s="463">
        <v>13</v>
      </c>
      <c r="C50" s="463">
        <v>10</v>
      </c>
      <c r="D50" s="463">
        <v>23</v>
      </c>
      <c r="G50">
        <v>1</v>
      </c>
      <c r="H50" s="463">
        <v>20</v>
      </c>
      <c r="I50" s="463"/>
      <c r="J50" s="463">
        <v>3</v>
      </c>
      <c r="K50" s="463">
        <v>23</v>
      </c>
    </row>
    <row r="51" spans="1:11" x14ac:dyDescent="0.35">
      <c r="A51">
        <v>4</v>
      </c>
      <c r="B51" s="463">
        <v>12</v>
      </c>
      <c r="C51" s="463">
        <v>15</v>
      </c>
      <c r="D51" s="463">
        <v>27</v>
      </c>
      <c r="G51">
        <v>2</v>
      </c>
      <c r="H51" s="463">
        <v>15</v>
      </c>
      <c r="I51" s="463">
        <v>1</v>
      </c>
      <c r="J51" s="463">
        <v>4</v>
      </c>
      <c r="K51" s="463">
        <v>20</v>
      </c>
    </row>
    <row r="52" spans="1:11" x14ac:dyDescent="0.35">
      <c r="A52">
        <v>5</v>
      </c>
      <c r="B52" s="463">
        <v>13</v>
      </c>
      <c r="C52" s="463">
        <v>12</v>
      </c>
      <c r="D52" s="463">
        <v>25</v>
      </c>
      <c r="G52">
        <v>3</v>
      </c>
      <c r="H52" s="463">
        <v>18</v>
      </c>
      <c r="I52" s="463">
        <v>3</v>
      </c>
      <c r="J52" s="463">
        <v>2</v>
      </c>
      <c r="K52" s="463">
        <v>23</v>
      </c>
    </row>
    <row r="53" spans="1:11" x14ac:dyDescent="0.35">
      <c r="A53">
        <v>6</v>
      </c>
      <c r="B53" s="463">
        <v>15</v>
      </c>
      <c r="C53" s="463">
        <v>10</v>
      </c>
      <c r="D53" s="463">
        <v>25</v>
      </c>
      <c r="G53">
        <v>4</v>
      </c>
      <c r="H53" s="463">
        <v>25</v>
      </c>
      <c r="I53" s="463">
        <v>1</v>
      </c>
      <c r="J53" s="463">
        <v>1</v>
      </c>
      <c r="K53" s="463">
        <v>27</v>
      </c>
    </row>
    <row r="54" spans="1:11" x14ac:dyDescent="0.35">
      <c r="A54">
        <v>7</v>
      </c>
      <c r="B54" s="463">
        <v>19</v>
      </c>
      <c r="C54" s="463">
        <v>8</v>
      </c>
      <c r="D54" s="463">
        <v>27</v>
      </c>
      <c r="G54">
        <v>5</v>
      </c>
      <c r="H54" s="463">
        <v>18</v>
      </c>
      <c r="I54" s="463">
        <v>2</v>
      </c>
      <c r="J54" s="463">
        <v>5</v>
      </c>
      <c r="K54" s="463">
        <v>25</v>
      </c>
    </row>
    <row r="55" spans="1:11" x14ac:dyDescent="0.35">
      <c r="A55">
        <v>8</v>
      </c>
      <c r="B55" s="463">
        <v>16</v>
      </c>
      <c r="C55" s="463">
        <v>10</v>
      </c>
      <c r="D55" s="463">
        <v>26</v>
      </c>
      <c r="G55">
        <v>6</v>
      </c>
      <c r="H55" s="463">
        <v>23</v>
      </c>
      <c r="I55" s="463">
        <v>1</v>
      </c>
      <c r="J55" s="463">
        <v>1</v>
      </c>
      <c r="K55" s="463">
        <v>25</v>
      </c>
    </row>
    <row r="56" spans="1:11" x14ac:dyDescent="0.35">
      <c r="A56">
        <v>9</v>
      </c>
      <c r="B56" s="463">
        <v>15</v>
      </c>
      <c r="C56" s="463">
        <v>9</v>
      </c>
      <c r="D56" s="463">
        <v>24</v>
      </c>
      <c r="G56">
        <v>7</v>
      </c>
      <c r="H56" s="463">
        <v>24</v>
      </c>
      <c r="I56" s="463"/>
      <c r="J56" s="463">
        <v>3</v>
      </c>
      <c r="K56" s="463">
        <v>27</v>
      </c>
    </row>
    <row r="57" spans="1:11" x14ac:dyDescent="0.35">
      <c r="A57">
        <v>10</v>
      </c>
      <c r="B57" s="463">
        <v>15</v>
      </c>
      <c r="C57" s="463">
        <v>10</v>
      </c>
      <c r="D57" s="463">
        <v>25</v>
      </c>
      <c r="G57">
        <v>8</v>
      </c>
      <c r="H57" s="463">
        <v>17</v>
      </c>
      <c r="I57" s="463">
        <v>6</v>
      </c>
      <c r="J57" s="463">
        <v>3</v>
      </c>
      <c r="K57" s="463">
        <v>26</v>
      </c>
    </row>
    <row r="58" spans="1:11" x14ac:dyDescent="0.35">
      <c r="A58">
        <v>11</v>
      </c>
      <c r="B58" s="463">
        <v>11</v>
      </c>
      <c r="C58" s="463">
        <v>9</v>
      </c>
      <c r="D58" s="463">
        <v>20</v>
      </c>
      <c r="G58">
        <v>9</v>
      </c>
      <c r="H58" s="463">
        <v>15</v>
      </c>
      <c r="I58" s="463">
        <v>7</v>
      </c>
      <c r="J58" s="463">
        <v>2</v>
      </c>
      <c r="K58" s="463">
        <v>24</v>
      </c>
    </row>
    <row r="59" spans="1:11" x14ac:dyDescent="0.35">
      <c r="A59" t="s">
        <v>20</v>
      </c>
      <c r="B59" s="463">
        <v>147</v>
      </c>
      <c r="C59" s="463">
        <v>118</v>
      </c>
      <c r="D59" s="463">
        <v>265</v>
      </c>
      <c r="G59">
        <v>10</v>
      </c>
      <c r="H59" s="463">
        <v>13</v>
      </c>
      <c r="I59" s="463">
        <v>11</v>
      </c>
      <c r="J59" s="463">
        <v>1</v>
      </c>
      <c r="K59" s="463">
        <v>25</v>
      </c>
    </row>
    <row r="60" spans="1:11" x14ac:dyDescent="0.35">
      <c r="G60">
        <v>11</v>
      </c>
      <c r="H60" s="463"/>
      <c r="I60" s="463">
        <v>20</v>
      </c>
      <c r="J60" s="463"/>
      <c r="K60" s="463">
        <v>20</v>
      </c>
    </row>
    <row r="61" spans="1:11" x14ac:dyDescent="0.35">
      <c r="G61" t="s">
        <v>20</v>
      </c>
      <c r="H61" s="463">
        <v>188</v>
      </c>
      <c r="I61" s="463">
        <v>52</v>
      </c>
      <c r="J61" s="463">
        <v>25</v>
      </c>
      <c r="K61" s="463">
        <v>265</v>
      </c>
    </row>
  </sheetData>
  <conditionalFormatting pivot="1" sqref="K6:K17">
    <cfRule type="dataBar" priority="5">
      <dataBar>
        <cfvo type="min"/>
        <cfvo type="max"/>
        <color rgb="FFFF555A"/>
      </dataBar>
      <extLst>
        <ext xmlns:x14="http://schemas.microsoft.com/office/spreadsheetml/2009/9/main" uri="{B025F937-C7B1-47D3-B67F-A62EFF666E3E}">
          <x14:id>{95873581-92BF-4C3E-A8D9-FCA987566874}</x14:id>
        </ext>
      </extLst>
    </cfRule>
  </conditionalFormatting>
  <conditionalFormatting pivot="1" sqref="B48:D57">
    <cfRule type="dataBar" priority="3">
      <dataBar>
        <cfvo type="min"/>
        <cfvo type="max"/>
        <color rgb="FFFF555A"/>
      </dataBar>
      <extLst>
        <ext xmlns:x14="http://schemas.microsoft.com/office/spreadsheetml/2009/9/main" uri="{B025F937-C7B1-47D3-B67F-A62EFF666E3E}">
          <x14:id>{DD44B1EB-3ACF-4902-91B0-31D07FBB9C56}</x14:id>
        </ext>
      </extLst>
    </cfRule>
  </conditionalFormatting>
  <conditionalFormatting pivot="1" sqref="H6:J17">
    <cfRule type="dataBar" priority="1">
      <dataBar>
        <cfvo type="min"/>
        <cfvo type="max"/>
        <color rgb="FFFF555A"/>
      </dataBar>
      <extLst>
        <ext xmlns:x14="http://schemas.microsoft.com/office/spreadsheetml/2009/9/main" uri="{B025F937-C7B1-47D3-B67F-A62EFF666E3E}">
          <x14:id>{A87087E6-181B-449D-9A8F-FD3A103FD2A5}</x14:id>
        </ext>
      </extLst>
    </cfRule>
  </conditionalFormatting>
  <pageMargins left="0.7" right="0.7" top="0.75" bottom="0.75" header="0.3" footer="0.3"/>
  <pageSetup paperSize="9" orientation="portrait" r:id="rId9"/>
  <drawing r:id="rId10"/>
  <extLst>
    <ext xmlns:x14="http://schemas.microsoft.com/office/spreadsheetml/2009/9/main" uri="{78C0D931-6437-407d-A8EE-F0AAD7539E65}">
      <x14:conditionalFormattings>
        <x14:conditionalFormatting xmlns:xm="http://schemas.microsoft.com/office/excel/2006/main" pivot="1">
          <x14:cfRule type="dataBar" id="{95873581-92BF-4C3E-A8D9-FCA987566874}">
            <x14:dataBar minLength="0" maxLength="100" gradient="0">
              <x14:cfvo type="autoMin"/>
              <x14:cfvo type="autoMax"/>
              <x14:negativeFillColor rgb="FFFF0000"/>
              <x14:axisColor rgb="FF000000"/>
            </x14:dataBar>
          </x14:cfRule>
          <xm:sqref>K6:K17</xm:sqref>
        </x14:conditionalFormatting>
        <x14:conditionalFormatting xmlns:xm="http://schemas.microsoft.com/office/excel/2006/main" pivot="1">
          <x14:cfRule type="dataBar" id="{DD44B1EB-3ACF-4902-91B0-31D07FBB9C56}">
            <x14:dataBar minLength="0" maxLength="100" border="1" negativeBarBorderColorSameAsPositive="0">
              <x14:cfvo type="autoMin"/>
              <x14:cfvo type="autoMax"/>
              <x14:borderColor rgb="FFFF555A"/>
              <x14:negativeFillColor rgb="FFFF0000"/>
              <x14:negativeBorderColor rgb="FFFF0000"/>
              <x14:axisColor rgb="FF000000"/>
            </x14:dataBar>
          </x14:cfRule>
          <xm:sqref>B48:D57</xm:sqref>
        </x14:conditionalFormatting>
        <x14:conditionalFormatting xmlns:xm="http://schemas.microsoft.com/office/excel/2006/main" pivot="1">
          <x14:cfRule type="dataBar" id="{A87087E6-181B-449D-9A8F-FD3A103FD2A5}">
            <x14:dataBar minLength="0" maxLength="100" gradient="0">
              <x14:cfvo type="autoMin"/>
              <x14:cfvo type="autoMax"/>
              <x14:negativeFillColor rgb="FFFF0000"/>
              <x14:axisColor rgb="FF000000"/>
            </x14:dataBar>
          </x14:cfRule>
          <xm:sqref>H6:J17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2150F-B308-41D5-855F-324C5517752A}">
  <sheetPr codeName="Sheet4"/>
  <dimension ref="A3:F38"/>
  <sheetViews>
    <sheetView workbookViewId="0">
      <selection activeCell="C17" sqref="C17"/>
    </sheetView>
  </sheetViews>
  <sheetFormatPr defaultRowHeight="14.5" x14ac:dyDescent="0.35"/>
  <cols>
    <col min="1" max="1" width="13" bestFit="1" customWidth="1"/>
    <col min="2" max="2" width="15.26953125" bestFit="1" customWidth="1"/>
    <col min="3" max="3" width="12.81640625" bestFit="1" customWidth="1"/>
    <col min="4" max="4" width="10.1796875" bestFit="1" customWidth="1"/>
    <col min="5" max="5" width="10.54296875" bestFit="1" customWidth="1"/>
    <col min="6" max="6" width="10.7265625" bestFit="1" customWidth="1"/>
  </cols>
  <sheetData>
    <row r="3" spans="1:6" x14ac:dyDescent="0.35">
      <c r="A3" s="54" t="s">
        <v>59</v>
      </c>
      <c r="B3" s="54" t="s">
        <v>60</v>
      </c>
    </row>
    <row r="4" spans="1:6" x14ac:dyDescent="0.35">
      <c r="A4" s="54" t="s">
        <v>61</v>
      </c>
      <c r="B4" t="s">
        <v>17</v>
      </c>
      <c r="C4" t="s">
        <v>62</v>
      </c>
      <c r="D4" t="s">
        <v>18</v>
      </c>
      <c r="E4" t="s">
        <v>19</v>
      </c>
      <c r="F4" t="s">
        <v>20</v>
      </c>
    </row>
    <row r="5" spans="1:6" x14ac:dyDescent="0.35">
      <c r="A5" s="41">
        <v>1</v>
      </c>
      <c r="B5">
        <v>20</v>
      </c>
      <c r="C5">
        <v>2</v>
      </c>
      <c r="E5">
        <v>3</v>
      </c>
      <c r="F5">
        <v>25</v>
      </c>
    </row>
    <row r="6" spans="1:6" x14ac:dyDescent="0.35">
      <c r="A6" s="41">
        <v>2</v>
      </c>
      <c r="B6">
        <v>15</v>
      </c>
      <c r="D6">
        <v>1</v>
      </c>
      <c r="E6">
        <v>4</v>
      </c>
      <c r="F6">
        <v>20</v>
      </c>
    </row>
    <row r="7" spans="1:6" x14ac:dyDescent="0.35">
      <c r="A7" s="41">
        <v>3</v>
      </c>
      <c r="B7">
        <v>18</v>
      </c>
      <c r="C7">
        <v>1</v>
      </c>
      <c r="D7">
        <v>3</v>
      </c>
      <c r="E7">
        <v>2</v>
      </c>
      <c r="F7">
        <v>24</v>
      </c>
    </row>
    <row r="8" spans="1:6" x14ac:dyDescent="0.35">
      <c r="A8" s="41">
        <v>4</v>
      </c>
      <c r="B8">
        <v>25</v>
      </c>
      <c r="D8">
        <v>1</v>
      </c>
      <c r="E8">
        <v>1</v>
      </c>
      <c r="F8">
        <v>27</v>
      </c>
    </row>
    <row r="9" spans="1:6" x14ac:dyDescent="0.35">
      <c r="A9" s="41">
        <v>5</v>
      </c>
      <c r="B9">
        <v>18</v>
      </c>
      <c r="D9">
        <v>2</v>
      </c>
      <c r="E9">
        <v>5</v>
      </c>
      <c r="F9">
        <v>25</v>
      </c>
    </row>
    <row r="10" spans="1:6" x14ac:dyDescent="0.35">
      <c r="A10" s="41">
        <v>6</v>
      </c>
      <c r="B10">
        <v>23</v>
      </c>
      <c r="D10">
        <v>1</v>
      </c>
      <c r="E10">
        <v>1</v>
      </c>
      <c r="F10">
        <v>25</v>
      </c>
    </row>
    <row r="11" spans="1:6" x14ac:dyDescent="0.35">
      <c r="A11" s="41">
        <v>7</v>
      </c>
      <c r="B11">
        <v>24</v>
      </c>
      <c r="E11">
        <v>3</v>
      </c>
      <c r="F11">
        <v>27</v>
      </c>
    </row>
    <row r="12" spans="1:6" x14ac:dyDescent="0.35">
      <c r="A12" s="41">
        <v>8</v>
      </c>
      <c r="B12">
        <v>17</v>
      </c>
      <c r="D12">
        <v>6</v>
      </c>
      <c r="E12">
        <v>3</v>
      </c>
      <c r="F12">
        <v>26</v>
      </c>
    </row>
    <row r="13" spans="1:6" x14ac:dyDescent="0.35">
      <c r="A13" s="41">
        <v>9</v>
      </c>
      <c r="B13">
        <v>15</v>
      </c>
      <c r="D13">
        <v>7</v>
      </c>
      <c r="E13">
        <v>2</v>
      </c>
      <c r="F13">
        <v>24</v>
      </c>
    </row>
    <row r="14" spans="1:6" x14ac:dyDescent="0.35">
      <c r="A14" s="41">
        <v>10</v>
      </c>
      <c r="B14">
        <v>12</v>
      </c>
      <c r="D14">
        <v>12</v>
      </c>
      <c r="E14">
        <v>1</v>
      </c>
      <c r="F14">
        <v>25</v>
      </c>
    </row>
    <row r="15" spans="1:6" x14ac:dyDescent="0.35">
      <c r="A15" s="41" t="s">
        <v>20</v>
      </c>
      <c r="B15">
        <v>187</v>
      </c>
      <c r="C15">
        <v>3</v>
      </c>
      <c r="D15">
        <v>33</v>
      </c>
      <c r="E15">
        <v>25</v>
      </c>
      <c r="F15">
        <v>248</v>
      </c>
    </row>
    <row r="20" spans="1:5" x14ac:dyDescent="0.35">
      <c r="A20" s="54" t="s">
        <v>59</v>
      </c>
      <c r="B20" s="54" t="s">
        <v>60</v>
      </c>
    </row>
    <row r="21" spans="1:5" x14ac:dyDescent="0.35">
      <c r="A21" s="54" t="s">
        <v>61</v>
      </c>
      <c r="B21" t="s">
        <v>17</v>
      </c>
      <c r="C21" t="s">
        <v>18</v>
      </c>
      <c r="D21" t="s">
        <v>19</v>
      </c>
      <c r="E21" t="s">
        <v>20</v>
      </c>
    </row>
    <row r="22" spans="1:5" x14ac:dyDescent="0.35">
      <c r="A22" s="41" t="s">
        <v>25</v>
      </c>
      <c r="B22">
        <v>104</v>
      </c>
      <c r="C22">
        <v>20</v>
      </c>
      <c r="D22">
        <v>12</v>
      </c>
      <c r="E22">
        <v>136</v>
      </c>
    </row>
    <row r="23" spans="1:5" x14ac:dyDescent="0.35">
      <c r="A23" s="41" t="s">
        <v>24</v>
      </c>
      <c r="B23">
        <v>83</v>
      </c>
      <c r="C23">
        <v>13</v>
      </c>
      <c r="D23">
        <v>13</v>
      </c>
      <c r="E23">
        <v>109</v>
      </c>
    </row>
    <row r="24" spans="1:5" x14ac:dyDescent="0.35">
      <c r="A24" s="41" t="s">
        <v>20</v>
      </c>
      <c r="B24">
        <v>187</v>
      </c>
      <c r="C24">
        <v>33</v>
      </c>
      <c r="D24">
        <v>25</v>
      </c>
      <c r="E24">
        <v>245</v>
      </c>
    </row>
    <row r="33" spans="2:5" x14ac:dyDescent="0.35">
      <c r="C33">
        <f>65+78+32+49+12+9</f>
        <v>245</v>
      </c>
    </row>
    <row r="34" spans="2:5" x14ac:dyDescent="0.35">
      <c r="B34" t="s">
        <v>61</v>
      </c>
      <c r="C34" t="s">
        <v>25</v>
      </c>
      <c r="D34" t="s">
        <v>24</v>
      </c>
      <c r="E34" t="s">
        <v>20</v>
      </c>
    </row>
    <row r="35" spans="2:5" x14ac:dyDescent="0.35">
      <c r="B35" t="s">
        <v>17</v>
      </c>
      <c r="C35">
        <v>80</v>
      </c>
      <c r="D35">
        <v>65</v>
      </c>
      <c r="E35">
        <v>145</v>
      </c>
    </row>
    <row r="36" spans="2:5" x14ac:dyDescent="0.35">
      <c r="B36" t="s">
        <v>18</v>
      </c>
      <c r="C36">
        <v>47</v>
      </c>
      <c r="D36">
        <v>32</v>
      </c>
      <c r="E36">
        <v>79</v>
      </c>
    </row>
    <row r="37" spans="2:5" x14ac:dyDescent="0.35">
      <c r="B37" t="s">
        <v>19</v>
      </c>
      <c r="C37">
        <v>9</v>
      </c>
      <c r="D37">
        <v>12</v>
      </c>
      <c r="E37">
        <v>21</v>
      </c>
    </row>
    <row r="38" spans="2:5" x14ac:dyDescent="0.35">
      <c r="B38" t="s">
        <v>20</v>
      </c>
      <c r="C38">
        <v>136</v>
      </c>
      <c r="D38">
        <v>109</v>
      </c>
      <c r="E38">
        <v>245</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46070-04A2-4BD1-A981-CBE70D1CDB1C}">
  <sheetPr codeName="Sheet6"/>
  <dimension ref="A3:C7"/>
  <sheetViews>
    <sheetView workbookViewId="0">
      <selection activeCell="E7" sqref="E7"/>
    </sheetView>
  </sheetViews>
  <sheetFormatPr defaultRowHeight="14.5" x14ac:dyDescent="0.35"/>
  <cols>
    <col min="1" max="1" width="13" bestFit="1" customWidth="1"/>
    <col min="2" max="2" width="15.26953125" bestFit="1" customWidth="1"/>
    <col min="3" max="3" width="10.7265625" bestFit="1" customWidth="1"/>
    <col min="4" max="4" width="10.1796875" bestFit="1" customWidth="1"/>
    <col min="5" max="5" width="10.54296875" bestFit="1" customWidth="1"/>
    <col min="6" max="6" width="10.7265625" bestFit="1" customWidth="1"/>
  </cols>
  <sheetData>
    <row r="3" spans="1:3" x14ac:dyDescent="0.35">
      <c r="A3" s="54" t="s">
        <v>59</v>
      </c>
      <c r="B3" s="54" t="s">
        <v>60</v>
      </c>
    </row>
    <row r="4" spans="1:3" x14ac:dyDescent="0.35">
      <c r="A4" s="54" t="s">
        <v>61</v>
      </c>
      <c r="B4" t="s">
        <v>17</v>
      </c>
      <c r="C4" t="s">
        <v>20</v>
      </c>
    </row>
    <row r="5" spans="1:3" x14ac:dyDescent="0.35">
      <c r="A5" s="41" t="s">
        <v>25</v>
      </c>
      <c r="B5">
        <v>104</v>
      </c>
      <c r="C5">
        <v>104</v>
      </c>
    </row>
    <row r="6" spans="1:3" x14ac:dyDescent="0.35">
      <c r="A6" s="41" t="s">
        <v>24</v>
      </c>
      <c r="B6">
        <v>83</v>
      </c>
      <c r="C6">
        <v>83</v>
      </c>
    </row>
    <row r="7" spans="1:3" x14ac:dyDescent="0.35">
      <c r="A7" s="41" t="s">
        <v>20</v>
      </c>
      <c r="B7">
        <v>187</v>
      </c>
      <c r="C7">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V287"/>
  <sheetViews>
    <sheetView tabSelected="1" topLeftCell="R1" zoomScaleNormal="100" workbookViewId="0">
      <pane ySplit="1" topLeftCell="A4" activePane="bottomLeft" state="frozen"/>
      <selection pane="bottomLeft" activeCell="AT12" sqref="AT12"/>
    </sheetView>
  </sheetViews>
  <sheetFormatPr defaultRowHeight="14.5" x14ac:dyDescent="0.35"/>
  <cols>
    <col min="1" max="1" width="7" customWidth="1"/>
    <col min="2" max="2" width="15.81640625" customWidth="1"/>
    <col min="3" max="3" width="13.7265625" customWidth="1"/>
    <col min="4" max="4" width="16.7265625" customWidth="1"/>
    <col min="5" max="5" width="14.81640625" customWidth="1"/>
    <col min="6" max="6" width="13.54296875" customWidth="1"/>
    <col min="7" max="7" width="11.54296875" customWidth="1"/>
    <col min="8" max="8" width="15.453125" customWidth="1"/>
    <col min="9" max="9" width="23" customWidth="1"/>
    <col min="10" max="10" width="19.81640625" hidden="1" customWidth="1"/>
    <col min="11" max="11" width="29.7265625" hidden="1" customWidth="1"/>
    <col min="12" max="12" width="33.54296875" hidden="1" customWidth="1"/>
    <col min="13" max="13" width="20.1796875" hidden="1" customWidth="1"/>
    <col min="14" max="14" width="16.54296875" style="41" hidden="1" customWidth="1"/>
    <col min="15" max="15" width="17.1796875" hidden="1" customWidth="1"/>
    <col min="16" max="16" width="18.453125" style="41" hidden="1" customWidth="1"/>
    <col min="17" max="17" width="13.54296875" hidden="1" customWidth="1"/>
    <col min="18" max="18" width="24.81640625" customWidth="1"/>
    <col min="19" max="19" width="24.81640625" style="42" customWidth="1"/>
    <col min="20" max="20" width="29.54296875" style="43" hidden="1" customWidth="1"/>
    <col min="21" max="21" width="34.453125" hidden="1" customWidth="1"/>
    <col min="22" max="22" width="14.54296875" hidden="1" customWidth="1"/>
    <col min="23" max="23" width="39.453125" style="41" hidden="1" customWidth="1"/>
    <col min="24" max="24" width="19.453125" style="41" hidden="1" customWidth="1"/>
    <col min="25" max="25" width="12.81640625" style="41" hidden="1" customWidth="1"/>
    <col min="26" max="26" width="11.54296875" style="41" hidden="1" customWidth="1"/>
    <col min="27" max="27" width="11.54296875" hidden="1" customWidth="1"/>
    <col min="28" max="28" width="14.1796875" hidden="1" customWidth="1"/>
    <col min="29" max="29" width="11.453125" style="300" hidden="1" customWidth="1"/>
    <col min="30" max="30" width="11.54296875" hidden="1" customWidth="1"/>
    <col min="31" max="31" width="33.1796875" hidden="1" customWidth="1"/>
    <col min="32" max="32" width="29.54296875" hidden="1" customWidth="1"/>
    <col min="33" max="33" width="21.7265625" hidden="1" customWidth="1"/>
    <col min="34" max="34" width="13.54296875" style="44" hidden="1" customWidth="1"/>
    <col min="35" max="35" width="26.54296875" hidden="1" customWidth="1"/>
    <col min="36" max="36" width="17.54296875" hidden="1" customWidth="1"/>
    <col min="37" max="37" width="15.453125" hidden="1" customWidth="1"/>
    <col min="38" max="38" width="11.453125" style="44" hidden="1" customWidth="1"/>
    <col min="39" max="39" width="14.453125" style="44" hidden="1" customWidth="1"/>
    <col min="40" max="40" width="15.81640625" style="44" hidden="1" customWidth="1"/>
    <col min="41" max="41" width="17.453125" style="51" hidden="1" customWidth="1"/>
    <col min="42" max="42" width="22.1796875" style="51" hidden="1" customWidth="1"/>
    <col min="43" max="43" width="25.26953125" style="51" hidden="1" customWidth="1"/>
    <col min="44" max="44" width="13.453125" style="44" hidden="1" customWidth="1"/>
    <col min="45" max="45" width="18.7265625" customWidth="1"/>
    <col min="46" max="46" width="42.453125" style="42" customWidth="1"/>
    <col min="47" max="47" width="24.7265625" customWidth="1"/>
    <col min="48" max="48" width="13" customWidth="1"/>
    <col min="49" max="49" width="10.81640625" customWidth="1"/>
    <col min="50" max="50" width="14.1796875" customWidth="1"/>
    <col min="51" max="51" width="13.81640625" style="44" customWidth="1"/>
    <col min="52" max="52" width="15.26953125" customWidth="1"/>
    <col min="53" max="53" width="13" customWidth="1"/>
    <col min="54" max="54" width="13.54296875" customWidth="1"/>
    <col min="55" max="55" width="35.54296875" customWidth="1"/>
    <col min="56" max="57" width="11.54296875" customWidth="1"/>
    <col min="58" max="59" width="14" customWidth="1"/>
    <col min="60" max="60" width="12.453125" customWidth="1"/>
    <col min="61" max="61" width="13" customWidth="1"/>
    <col min="62" max="62" width="13.81640625" customWidth="1"/>
    <col min="63" max="63" width="16.54296875" style="45" customWidth="1"/>
    <col min="64" max="64" width="13.81640625" customWidth="1"/>
    <col min="65" max="66" width="16.453125" style="44" customWidth="1"/>
    <col min="67" max="67" width="20.453125" customWidth="1"/>
    <col min="68" max="69" width="9.1796875" customWidth="1"/>
    <col min="70" max="70" width="13.26953125" customWidth="1"/>
    <col min="71" max="71" width="15.81640625" customWidth="1"/>
    <col min="72" max="72" width="12.453125" customWidth="1"/>
    <col min="73" max="73" width="16.54296875" customWidth="1"/>
    <col min="74" max="74" width="15.453125" customWidth="1"/>
    <col min="75" max="75" width="14.453125" customWidth="1"/>
    <col min="76" max="76" width="15.54296875" customWidth="1"/>
    <col min="77" max="77" width="8.81640625" customWidth="1"/>
    <col min="78" max="78" width="18.26953125" customWidth="1"/>
    <col min="79" max="79" width="22.81640625" customWidth="1"/>
    <col min="80" max="80" width="21" customWidth="1"/>
    <col min="81" max="82" width="8.81640625" customWidth="1"/>
    <col min="83" max="83" width="15.1796875" customWidth="1"/>
    <col min="84" max="84" width="13.453125" customWidth="1"/>
    <col min="85" max="85" width="14.453125" customWidth="1"/>
    <col min="86" max="86" width="15" customWidth="1"/>
    <col min="87" max="87" width="21.453125" customWidth="1"/>
    <col min="88" max="88" width="13.453125" customWidth="1"/>
    <col min="89" max="93" width="8.81640625" customWidth="1"/>
    <col min="94" max="94" width="14.453125" customWidth="1"/>
    <col min="95" max="95" width="12.54296875" style="49" customWidth="1"/>
    <col min="96" max="97" width="11.54296875" style="49" customWidth="1"/>
    <col min="98" max="98" width="8.81640625" customWidth="1"/>
    <col min="99" max="100" width="12.54296875" style="49" customWidth="1"/>
    <col min="101" max="102" width="8.81640625" customWidth="1"/>
    <col min="103" max="103" width="9.81640625" customWidth="1"/>
    <col min="104" max="104" width="17.54296875" customWidth="1"/>
  </cols>
  <sheetData>
    <row r="1" spans="1:88" s="52" customFormat="1" ht="52.5" customHeight="1" x14ac:dyDescent="0.35">
      <c r="A1" s="322" t="s">
        <v>63</v>
      </c>
      <c r="B1" s="323" t="s">
        <v>64</v>
      </c>
      <c r="C1" s="323" t="s">
        <v>65</v>
      </c>
      <c r="D1" s="323" t="s">
        <v>66</v>
      </c>
      <c r="E1" s="323" t="s">
        <v>67</v>
      </c>
      <c r="F1" s="323" t="s">
        <v>27</v>
      </c>
      <c r="G1" s="323" t="s">
        <v>16</v>
      </c>
      <c r="H1" s="323" t="s">
        <v>48</v>
      </c>
      <c r="I1" s="323" t="s">
        <v>32</v>
      </c>
      <c r="J1" s="323" t="s">
        <v>68</v>
      </c>
      <c r="K1" s="323" t="s">
        <v>69</v>
      </c>
      <c r="L1" s="323" t="s">
        <v>31</v>
      </c>
      <c r="M1" s="323" t="s">
        <v>70</v>
      </c>
      <c r="N1" s="323" t="s">
        <v>71</v>
      </c>
      <c r="O1" s="323" t="s">
        <v>72</v>
      </c>
      <c r="P1" s="323" t="s">
        <v>73</v>
      </c>
      <c r="Q1" s="323" t="s">
        <v>74</v>
      </c>
      <c r="R1" s="323" t="s">
        <v>75</v>
      </c>
      <c r="S1" s="323" t="s">
        <v>76</v>
      </c>
      <c r="T1" s="324" t="s">
        <v>77</v>
      </c>
      <c r="U1" s="292" t="s">
        <v>78</v>
      </c>
      <c r="V1" s="292" t="s">
        <v>79</v>
      </c>
      <c r="W1" s="292" t="s">
        <v>80</v>
      </c>
      <c r="X1" s="292" t="s">
        <v>81</v>
      </c>
      <c r="Y1" s="293" t="s">
        <v>82</v>
      </c>
      <c r="Z1" s="293" t="s">
        <v>83</v>
      </c>
      <c r="AA1" s="292" t="s">
        <v>84</v>
      </c>
      <c r="AB1" s="294" t="s">
        <v>85</v>
      </c>
      <c r="AC1" s="299" t="s">
        <v>86</v>
      </c>
      <c r="AD1" s="294" t="s">
        <v>19</v>
      </c>
      <c r="AE1" s="294" t="s">
        <v>87</v>
      </c>
      <c r="AF1" s="294" t="s">
        <v>88</v>
      </c>
      <c r="AG1" s="294" t="s">
        <v>89</v>
      </c>
      <c r="AH1" s="294" t="s">
        <v>90</v>
      </c>
      <c r="AI1" s="294" t="s">
        <v>91</v>
      </c>
      <c r="AJ1" s="294" t="s">
        <v>92</v>
      </c>
      <c r="AK1" s="294" t="s">
        <v>93</v>
      </c>
      <c r="AL1" s="293" t="s">
        <v>94</v>
      </c>
      <c r="AM1" s="293" t="s">
        <v>95</v>
      </c>
      <c r="AN1" s="293" t="s">
        <v>96</v>
      </c>
      <c r="AO1" s="293" t="s">
        <v>97</v>
      </c>
      <c r="AP1" s="293" t="s">
        <v>98</v>
      </c>
      <c r="AQ1" s="293" t="s">
        <v>99</v>
      </c>
      <c r="AR1" s="293" t="s">
        <v>100</v>
      </c>
      <c r="AS1" s="293" t="s">
        <v>101</v>
      </c>
      <c r="AT1" s="430" t="s">
        <v>102</v>
      </c>
      <c r="AU1" s="294" t="s">
        <v>103</v>
      </c>
      <c r="AV1" s="294" t="s">
        <v>104</v>
      </c>
      <c r="AW1" s="294" t="s">
        <v>105</v>
      </c>
      <c r="AX1" s="294" t="s">
        <v>106</v>
      </c>
      <c r="AY1" s="294" t="s">
        <v>107</v>
      </c>
      <c r="AZ1" s="294" t="s">
        <v>108</v>
      </c>
      <c r="BA1" s="294" t="s">
        <v>109</v>
      </c>
      <c r="BB1" s="294" t="s">
        <v>110</v>
      </c>
      <c r="BC1" s="294" t="s">
        <v>111</v>
      </c>
      <c r="BD1" s="294" t="s">
        <v>112</v>
      </c>
      <c r="BE1" s="294" t="s">
        <v>113</v>
      </c>
      <c r="BF1" s="294" t="s">
        <v>114</v>
      </c>
      <c r="BG1" s="294" t="s">
        <v>115</v>
      </c>
      <c r="BH1" s="294" t="s">
        <v>116</v>
      </c>
      <c r="BI1" s="294" t="s">
        <v>117</v>
      </c>
      <c r="BJ1" s="294" t="s">
        <v>118</v>
      </c>
      <c r="BK1" s="295" t="s">
        <v>119</v>
      </c>
      <c r="BL1" s="294" t="s">
        <v>15</v>
      </c>
      <c r="BM1" s="296" t="s">
        <v>120</v>
      </c>
      <c r="BN1" s="296" t="s">
        <v>121</v>
      </c>
      <c r="BO1" s="294" t="s">
        <v>122</v>
      </c>
      <c r="BP1" s="294" t="s">
        <v>123</v>
      </c>
      <c r="BQ1" s="294" t="s">
        <v>124</v>
      </c>
      <c r="BR1" s="294" t="s">
        <v>125</v>
      </c>
      <c r="BS1" s="294" t="s">
        <v>126</v>
      </c>
      <c r="BT1" s="294" t="s">
        <v>127</v>
      </c>
      <c r="BU1" s="294" t="s">
        <v>128</v>
      </c>
      <c r="BV1" s="294" t="s">
        <v>129</v>
      </c>
      <c r="BW1" s="294" t="s">
        <v>130</v>
      </c>
      <c r="BX1" s="294" t="s">
        <v>131</v>
      </c>
      <c r="BY1" s="294" t="s">
        <v>132</v>
      </c>
      <c r="BZ1" s="297" t="s">
        <v>133</v>
      </c>
      <c r="CA1" s="297" t="s">
        <v>134</v>
      </c>
      <c r="CB1" s="294" t="s">
        <v>135</v>
      </c>
      <c r="CC1" s="294" t="s">
        <v>136</v>
      </c>
      <c r="CD1" s="294" t="s">
        <v>137</v>
      </c>
      <c r="CE1" s="294" t="s">
        <v>138</v>
      </c>
      <c r="CF1" s="402" t="s">
        <v>139</v>
      </c>
      <c r="CG1" s="294" t="s">
        <v>140</v>
      </c>
      <c r="CH1" s="294" t="s">
        <v>141</v>
      </c>
      <c r="CI1" s="294" t="s">
        <v>142</v>
      </c>
      <c r="CJ1" s="298"/>
    </row>
    <row r="2" spans="1:88" ht="26.15" customHeight="1" x14ac:dyDescent="0.35">
      <c r="A2" s="75">
        <v>1</v>
      </c>
      <c r="B2" s="75" t="s">
        <v>143</v>
      </c>
      <c r="C2" s="75" t="s">
        <v>144</v>
      </c>
      <c r="D2" s="75" t="s">
        <v>145</v>
      </c>
      <c r="E2" s="75" t="s">
        <v>146</v>
      </c>
      <c r="F2" s="75" t="s">
        <v>24</v>
      </c>
      <c r="G2" s="75">
        <v>1</v>
      </c>
      <c r="H2" s="75" t="s">
        <v>51</v>
      </c>
      <c r="I2" s="75" t="s">
        <v>30</v>
      </c>
      <c r="J2" s="75" t="s">
        <v>147</v>
      </c>
      <c r="K2" s="75" t="s">
        <v>148</v>
      </c>
      <c r="L2" s="75" t="s">
        <v>30</v>
      </c>
      <c r="M2" s="75" t="s">
        <v>149</v>
      </c>
      <c r="N2" s="225"/>
      <c r="O2" s="2" t="s">
        <v>150</v>
      </c>
      <c r="P2" s="3" t="s">
        <v>150</v>
      </c>
      <c r="Q2" s="75" t="s">
        <v>150</v>
      </c>
      <c r="R2" s="75" t="s">
        <v>151</v>
      </c>
      <c r="S2" s="75" t="s">
        <v>152</v>
      </c>
      <c r="T2" s="367"/>
      <c r="U2" s="226" t="s">
        <v>153</v>
      </c>
      <c r="V2" s="226">
        <v>28116</v>
      </c>
      <c r="W2" s="82" t="s">
        <v>154</v>
      </c>
      <c r="X2" s="82" t="s">
        <v>155</v>
      </c>
      <c r="Y2" s="82" t="s">
        <v>156</v>
      </c>
      <c r="Z2" s="82" t="s">
        <v>157</v>
      </c>
      <c r="AA2" s="76">
        <v>16.5</v>
      </c>
      <c r="AB2" s="77">
        <v>40603</v>
      </c>
      <c r="AC2" s="77">
        <v>40603</v>
      </c>
      <c r="AD2" s="77"/>
      <c r="AE2" s="4" t="s">
        <v>158</v>
      </c>
      <c r="AF2" s="6" t="s">
        <v>159</v>
      </c>
      <c r="AG2" s="6"/>
      <c r="AH2" s="75">
        <f t="shared" ref="AH2:AH33" si="0">COUNTA(AE2:AG2)</f>
        <v>2</v>
      </c>
      <c r="AI2" s="4" t="s">
        <v>160</v>
      </c>
      <c r="AJ2" s="4" t="s">
        <v>161</v>
      </c>
      <c r="AK2" s="5"/>
      <c r="AL2" s="5" t="s">
        <v>149</v>
      </c>
      <c r="AM2" s="5" t="s">
        <v>162</v>
      </c>
      <c r="AN2" s="5"/>
      <c r="AO2" s="2" t="s">
        <v>163</v>
      </c>
      <c r="AP2" s="5"/>
      <c r="AQ2" s="5" t="s">
        <v>164</v>
      </c>
      <c r="AR2" s="5"/>
      <c r="AS2" s="5"/>
      <c r="AT2" s="431" t="s">
        <v>165</v>
      </c>
      <c r="AU2" s="75" t="s">
        <v>166</v>
      </c>
      <c r="AV2" s="77"/>
      <c r="AW2" s="78">
        <v>40634</v>
      </c>
      <c r="AX2" s="78">
        <v>40878</v>
      </c>
      <c r="AY2" s="78" t="s">
        <v>149</v>
      </c>
      <c r="AZ2" s="78"/>
      <c r="BA2" s="78"/>
      <c r="BB2" s="78"/>
      <c r="BC2" s="79"/>
      <c r="BD2" s="78">
        <v>41456</v>
      </c>
      <c r="BE2" s="78" t="s">
        <v>149</v>
      </c>
      <c r="BF2" s="78">
        <v>41699</v>
      </c>
      <c r="BG2" s="78" t="s">
        <v>149</v>
      </c>
      <c r="BH2" s="77"/>
      <c r="BI2" s="77"/>
      <c r="BJ2" s="77"/>
      <c r="BK2" s="80">
        <v>42766</v>
      </c>
      <c r="BL2" s="75" t="s">
        <v>17</v>
      </c>
      <c r="BM2" s="227">
        <f>DATEDIF(AW2,BK2, "M")+1</f>
        <v>70</v>
      </c>
      <c r="BN2" s="75">
        <f>DATEDIF(AX2,BK2, "M")+1</f>
        <v>62</v>
      </c>
      <c r="BO2" s="75"/>
      <c r="BP2" s="75">
        <v>20</v>
      </c>
      <c r="BQ2" s="75">
        <v>29</v>
      </c>
      <c r="BR2" s="75">
        <v>26</v>
      </c>
      <c r="BS2" s="75">
        <v>2</v>
      </c>
      <c r="BT2" s="75">
        <v>3</v>
      </c>
      <c r="BU2" s="75">
        <v>0</v>
      </c>
      <c r="BV2" s="75">
        <v>0</v>
      </c>
      <c r="BW2" s="75" t="s">
        <v>162</v>
      </c>
      <c r="BX2" s="75" t="s">
        <v>162</v>
      </c>
      <c r="BY2" s="75"/>
      <c r="BZ2" s="81"/>
      <c r="CA2" s="81"/>
      <c r="CB2" s="75"/>
      <c r="CC2" s="75" t="s">
        <v>162</v>
      </c>
      <c r="CD2" s="75"/>
      <c r="CE2" s="75"/>
      <c r="CF2" s="403">
        <v>0</v>
      </c>
      <c r="CG2" s="75">
        <v>1</v>
      </c>
      <c r="CH2" s="75"/>
      <c r="CI2" s="75" t="s">
        <v>167</v>
      </c>
      <c r="CJ2" s="401"/>
    </row>
    <row r="3" spans="1:88" ht="25" customHeight="1" x14ac:dyDescent="0.35">
      <c r="A3" s="75">
        <v>2</v>
      </c>
      <c r="B3" s="75" t="s">
        <v>168</v>
      </c>
      <c r="C3" s="75" t="s">
        <v>169</v>
      </c>
      <c r="D3" s="75"/>
      <c r="E3" s="75" t="s">
        <v>170</v>
      </c>
      <c r="F3" s="75" t="s">
        <v>25</v>
      </c>
      <c r="G3" s="75">
        <v>1</v>
      </c>
      <c r="H3" s="75" t="s">
        <v>52</v>
      </c>
      <c r="I3" s="75" t="s">
        <v>41</v>
      </c>
      <c r="J3" s="75" t="s">
        <v>171</v>
      </c>
      <c r="K3" s="75" t="s">
        <v>172</v>
      </c>
      <c r="L3" s="75" t="s">
        <v>39</v>
      </c>
      <c r="M3" s="75" t="s">
        <v>162</v>
      </c>
      <c r="N3" s="225"/>
      <c r="O3" s="2" t="s">
        <v>150</v>
      </c>
      <c r="P3" s="3" t="s">
        <v>150</v>
      </c>
      <c r="Q3" s="75"/>
      <c r="R3" s="75" t="s">
        <v>173</v>
      </c>
      <c r="S3" s="75" t="s">
        <v>174</v>
      </c>
      <c r="T3" s="368" t="s">
        <v>175</v>
      </c>
      <c r="U3" s="226" t="s">
        <v>176</v>
      </c>
      <c r="V3" s="226">
        <v>29416</v>
      </c>
      <c r="W3" s="82" t="s">
        <v>177</v>
      </c>
      <c r="X3" s="82" t="s">
        <v>178</v>
      </c>
      <c r="Y3" s="82" t="s">
        <v>162</v>
      </c>
      <c r="Z3" s="82" t="s">
        <v>157</v>
      </c>
      <c r="AA3" s="76">
        <v>26</v>
      </c>
      <c r="AB3" s="77">
        <v>40616</v>
      </c>
      <c r="AC3" s="77">
        <v>40603</v>
      </c>
      <c r="AD3" s="77"/>
      <c r="AE3" s="6" t="s">
        <v>179</v>
      </c>
      <c r="AF3" s="6"/>
      <c r="AG3" s="6"/>
      <c r="AH3" s="75">
        <f t="shared" si="0"/>
        <v>1</v>
      </c>
      <c r="AI3" s="8" t="s">
        <v>161</v>
      </c>
      <c r="AJ3" s="8"/>
      <c r="AK3" s="8"/>
      <c r="AL3" s="8" t="s">
        <v>149</v>
      </c>
      <c r="AM3" s="8"/>
      <c r="AN3" s="8"/>
      <c r="AO3" s="8" t="s">
        <v>163</v>
      </c>
      <c r="AP3" s="8" t="s">
        <v>180</v>
      </c>
      <c r="AQ3" s="8" t="s">
        <v>181</v>
      </c>
      <c r="AR3" s="8" t="s">
        <v>149</v>
      </c>
      <c r="AS3" s="8"/>
      <c r="AT3" s="431" t="s">
        <v>182</v>
      </c>
      <c r="AU3" s="75" t="s">
        <v>183</v>
      </c>
      <c r="AV3" s="77"/>
      <c r="AW3" s="78">
        <v>40637</v>
      </c>
      <c r="AX3" s="78">
        <v>40878</v>
      </c>
      <c r="AY3" s="78" t="s">
        <v>149</v>
      </c>
      <c r="AZ3" s="78">
        <v>41186</v>
      </c>
      <c r="BA3" s="78"/>
      <c r="BB3" s="78">
        <v>41473</v>
      </c>
      <c r="BC3" s="79" t="s">
        <v>184</v>
      </c>
      <c r="BD3" s="78">
        <v>41458</v>
      </c>
      <c r="BE3" s="78" t="s">
        <v>149</v>
      </c>
      <c r="BF3" s="78">
        <v>41700</v>
      </c>
      <c r="BG3" s="78" t="s">
        <v>149</v>
      </c>
      <c r="BH3" s="77">
        <v>42986</v>
      </c>
      <c r="BI3" s="77">
        <v>43006</v>
      </c>
      <c r="BJ3" s="77">
        <v>43023</v>
      </c>
      <c r="BK3" s="80">
        <v>43023</v>
      </c>
      <c r="BL3" s="75" t="s">
        <v>17</v>
      </c>
      <c r="BM3" s="227">
        <f t="shared" ref="BM3:BM20" si="1">DATEDIF(AW3,BK3, "M")+1</f>
        <v>79</v>
      </c>
      <c r="BN3" s="75">
        <f t="shared" ref="BN3:BN21" si="2">DATEDIF(AX3,BK3, "M")+1</f>
        <v>71</v>
      </c>
      <c r="BO3" s="82" t="s">
        <v>184</v>
      </c>
      <c r="BP3" s="75">
        <v>0</v>
      </c>
      <c r="BQ3" s="75">
        <v>0</v>
      </c>
      <c r="BR3" s="75">
        <v>0</v>
      </c>
      <c r="BS3" s="75">
        <v>0</v>
      </c>
      <c r="BT3" s="75">
        <v>0</v>
      </c>
      <c r="BU3" s="75">
        <v>0</v>
      </c>
      <c r="BV3" s="75">
        <v>0</v>
      </c>
      <c r="BW3" s="75" t="s">
        <v>162</v>
      </c>
      <c r="BX3" s="75" t="s">
        <v>162</v>
      </c>
      <c r="BY3" s="75"/>
      <c r="BZ3" s="81"/>
      <c r="CA3" s="81"/>
      <c r="CB3" s="75"/>
      <c r="CC3" s="75" t="s">
        <v>162</v>
      </c>
      <c r="CD3" s="75"/>
      <c r="CE3" s="75"/>
      <c r="CF3" s="403">
        <v>2</v>
      </c>
      <c r="CG3" s="75">
        <v>2</v>
      </c>
      <c r="CH3" s="75">
        <v>0</v>
      </c>
      <c r="CI3" s="75" t="s">
        <v>167</v>
      </c>
    </row>
    <row r="4" spans="1:88" ht="25" customHeight="1" x14ac:dyDescent="0.35">
      <c r="A4" s="75">
        <v>3</v>
      </c>
      <c r="B4" s="75" t="s">
        <v>185</v>
      </c>
      <c r="C4" s="75" t="s">
        <v>186</v>
      </c>
      <c r="D4" s="75" t="s">
        <v>187</v>
      </c>
      <c r="E4" s="75" t="s">
        <v>188</v>
      </c>
      <c r="F4" s="75" t="s">
        <v>25</v>
      </c>
      <c r="G4" s="75">
        <v>1</v>
      </c>
      <c r="H4" s="75" t="s">
        <v>49</v>
      </c>
      <c r="I4" s="75" t="s">
        <v>35</v>
      </c>
      <c r="J4" s="75" t="s">
        <v>189</v>
      </c>
      <c r="K4" s="75" t="s">
        <v>190</v>
      </c>
      <c r="L4" s="75" t="s">
        <v>35</v>
      </c>
      <c r="M4" s="75" t="s">
        <v>149</v>
      </c>
      <c r="N4" s="225" t="s">
        <v>191</v>
      </c>
      <c r="O4" s="2" t="s">
        <v>192</v>
      </c>
      <c r="P4" s="3" t="s">
        <v>150</v>
      </c>
      <c r="Q4" s="75"/>
      <c r="R4" s="421" t="s">
        <v>193</v>
      </c>
      <c r="S4" s="75" t="s">
        <v>194</v>
      </c>
      <c r="T4" s="368" t="s">
        <v>195</v>
      </c>
      <c r="U4" s="226" t="s">
        <v>196</v>
      </c>
      <c r="V4" s="226">
        <v>29767</v>
      </c>
      <c r="W4" s="82" t="s">
        <v>197</v>
      </c>
      <c r="X4" s="82" t="s">
        <v>178</v>
      </c>
      <c r="Y4" s="82" t="s">
        <v>162</v>
      </c>
      <c r="Z4" s="82" t="s">
        <v>157</v>
      </c>
      <c r="AA4" s="76">
        <v>2.5</v>
      </c>
      <c r="AB4" s="77">
        <v>40827</v>
      </c>
      <c r="AC4" s="77">
        <v>40603</v>
      </c>
      <c r="AD4" s="77"/>
      <c r="AE4" s="4" t="s">
        <v>198</v>
      </c>
      <c r="AF4" s="6" t="s">
        <v>199</v>
      </c>
      <c r="AG4" s="6" t="s">
        <v>200</v>
      </c>
      <c r="AH4" s="75">
        <f t="shared" si="0"/>
        <v>3</v>
      </c>
      <c r="AI4" s="2" t="s">
        <v>160</v>
      </c>
      <c r="AJ4" s="2" t="s">
        <v>161</v>
      </c>
      <c r="AK4" s="2" t="s">
        <v>201</v>
      </c>
      <c r="AL4" s="2" t="s">
        <v>149</v>
      </c>
      <c r="AM4" s="2" t="s">
        <v>162</v>
      </c>
      <c r="AN4" s="2" t="s">
        <v>149</v>
      </c>
      <c r="AO4" s="2" t="s">
        <v>163</v>
      </c>
      <c r="AP4" s="2" t="s">
        <v>202</v>
      </c>
      <c r="AQ4" s="2" t="s">
        <v>202</v>
      </c>
      <c r="AR4" s="2" t="s">
        <v>149</v>
      </c>
      <c r="AS4" s="2"/>
      <c r="AT4" s="432" t="s">
        <v>203</v>
      </c>
      <c r="AU4" s="75" t="s">
        <v>204</v>
      </c>
      <c r="AV4" s="77"/>
      <c r="AW4" s="78">
        <v>40634</v>
      </c>
      <c r="AX4" s="78">
        <v>40878</v>
      </c>
      <c r="AY4" s="78" t="s">
        <v>149</v>
      </c>
      <c r="AZ4" s="78"/>
      <c r="BA4" s="78"/>
      <c r="BB4" s="78"/>
      <c r="BC4" s="79"/>
      <c r="BD4" s="78">
        <v>41456</v>
      </c>
      <c r="BE4" s="78" t="s">
        <v>149</v>
      </c>
      <c r="BF4" s="78">
        <v>41701</v>
      </c>
      <c r="BG4" s="78" t="s">
        <v>149</v>
      </c>
      <c r="BH4" s="77"/>
      <c r="BI4" s="77"/>
      <c r="BJ4" s="77"/>
      <c r="BK4" s="80">
        <v>41729</v>
      </c>
      <c r="BL4" s="75" t="s">
        <v>17</v>
      </c>
      <c r="BM4" s="227">
        <f t="shared" si="1"/>
        <v>36</v>
      </c>
      <c r="BN4" s="75">
        <f t="shared" si="2"/>
        <v>28</v>
      </c>
      <c r="BO4" s="75"/>
      <c r="BP4" s="75">
        <v>0</v>
      </c>
      <c r="BQ4" s="75">
        <v>1</v>
      </c>
      <c r="BR4" s="75">
        <v>1</v>
      </c>
      <c r="BS4" s="75">
        <v>2</v>
      </c>
      <c r="BT4" s="75">
        <v>0</v>
      </c>
      <c r="BU4" s="75">
        <v>0</v>
      </c>
      <c r="BV4" s="75">
        <v>0</v>
      </c>
      <c r="BW4" s="75" t="s">
        <v>205</v>
      </c>
      <c r="BX4" s="75" t="s">
        <v>162</v>
      </c>
      <c r="BY4" s="75"/>
      <c r="BZ4" s="81"/>
      <c r="CA4" s="81"/>
      <c r="CB4" s="75"/>
      <c r="CC4" s="75" t="s">
        <v>162</v>
      </c>
      <c r="CD4" s="75"/>
      <c r="CE4" s="75"/>
      <c r="CF4" s="403" t="s">
        <v>167</v>
      </c>
      <c r="CG4" s="75" t="s">
        <v>167</v>
      </c>
      <c r="CH4" s="75"/>
      <c r="CI4" s="75" t="s">
        <v>167</v>
      </c>
    </row>
    <row r="5" spans="1:88" ht="25" customHeight="1" x14ac:dyDescent="0.35">
      <c r="A5" s="75">
        <v>4</v>
      </c>
      <c r="B5" s="75" t="s">
        <v>206</v>
      </c>
      <c r="C5" s="75" t="s">
        <v>207</v>
      </c>
      <c r="D5" s="75"/>
      <c r="E5" s="75" t="s">
        <v>208</v>
      </c>
      <c r="F5" s="75" t="s">
        <v>24</v>
      </c>
      <c r="G5" s="75">
        <v>1</v>
      </c>
      <c r="H5" s="75" t="s">
        <v>52</v>
      </c>
      <c r="I5" s="75" t="s">
        <v>41</v>
      </c>
      <c r="J5" s="75" t="s">
        <v>171</v>
      </c>
      <c r="K5" s="75" t="s">
        <v>209</v>
      </c>
      <c r="L5" s="75" t="s">
        <v>39</v>
      </c>
      <c r="M5" s="75" t="s">
        <v>162</v>
      </c>
      <c r="N5" s="225"/>
      <c r="O5" s="2" t="s">
        <v>150</v>
      </c>
      <c r="P5" s="3" t="s">
        <v>150</v>
      </c>
      <c r="Q5" s="75" t="s">
        <v>150</v>
      </c>
      <c r="R5" s="421" t="s">
        <v>210</v>
      </c>
      <c r="S5" s="75" t="s">
        <v>211</v>
      </c>
      <c r="T5" s="367" t="s">
        <v>212</v>
      </c>
      <c r="U5" s="226" t="s">
        <v>213</v>
      </c>
      <c r="V5" s="226">
        <v>29587</v>
      </c>
      <c r="W5" s="82" t="s">
        <v>214</v>
      </c>
      <c r="X5" s="82" t="s">
        <v>178</v>
      </c>
      <c r="Y5" s="82" t="s">
        <v>162</v>
      </c>
      <c r="Z5" s="82" t="s">
        <v>157</v>
      </c>
      <c r="AA5" s="76">
        <v>24</v>
      </c>
      <c r="AB5" s="77">
        <v>40695</v>
      </c>
      <c r="AC5" s="77">
        <v>40603</v>
      </c>
      <c r="AD5" s="77"/>
      <c r="AE5" s="6" t="s">
        <v>215</v>
      </c>
      <c r="AF5" s="6"/>
      <c r="AG5" s="6"/>
      <c r="AH5" s="75">
        <f t="shared" si="0"/>
        <v>1</v>
      </c>
      <c r="AI5" s="2" t="s">
        <v>161</v>
      </c>
      <c r="AJ5" s="2" t="s">
        <v>201</v>
      </c>
      <c r="AK5" s="2"/>
      <c r="AL5" s="2" t="s">
        <v>149</v>
      </c>
      <c r="AM5" s="2" t="s">
        <v>149</v>
      </c>
      <c r="AN5" s="2"/>
      <c r="AO5" s="2" t="s">
        <v>163</v>
      </c>
      <c r="AP5" s="2" t="s">
        <v>180</v>
      </c>
      <c r="AQ5" s="2" t="s">
        <v>216</v>
      </c>
      <c r="AR5" s="2" t="s">
        <v>149</v>
      </c>
      <c r="AS5" s="2" t="s">
        <v>217</v>
      </c>
      <c r="AT5" s="432" t="s">
        <v>218</v>
      </c>
      <c r="AU5" s="75" t="s">
        <v>219</v>
      </c>
      <c r="AV5" s="77"/>
      <c r="AW5" s="78">
        <v>40634</v>
      </c>
      <c r="AX5" s="78">
        <v>40878</v>
      </c>
      <c r="AY5" s="78" t="s">
        <v>149</v>
      </c>
      <c r="AZ5" s="78"/>
      <c r="BA5" s="78"/>
      <c r="BB5" s="75"/>
      <c r="BC5" s="82"/>
      <c r="BD5" s="78">
        <v>41456</v>
      </c>
      <c r="BE5" s="78" t="s">
        <v>149</v>
      </c>
      <c r="BF5" s="78">
        <v>41702</v>
      </c>
      <c r="BG5" s="78" t="s">
        <v>149</v>
      </c>
      <c r="BH5" s="77"/>
      <c r="BI5" s="77"/>
      <c r="BJ5" s="77"/>
      <c r="BK5" s="80">
        <v>42338</v>
      </c>
      <c r="BL5" s="75" t="s">
        <v>17</v>
      </c>
      <c r="BM5" s="227">
        <f t="shared" si="1"/>
        <v>56</v>
      </c>
      <c r="BN5" s="75">
        <f t="shared" si="2"/>
        <v>48</v>
      </c>
      <c r="BO5" s="75"/>
      <c r="BP5" s="75">
        <v>0</v>
      </c>
      <c r="BQ5" s="75">
        <v>2</v>
      </c>
      <c r="BR5" s="75">
        <v>7</v>
      </c>
      <c r="BS5" s="75">
        <v>2</v>
      </c>
      <c r="BT5" s="75">
        <v>0</v>
      </c>
      <c r="BU5" s="75">
        <v>0</v>
      </c>
      <c r="BV5" s="75">
        <v>0</v>
      </c>
      <c r="BW5" s="75" t="s">
        <v>162</v>
      </c>
      <c r="BX5" s="75" t="s">
        <v>162</v>
      </c>
      <c r="BY5" s="75"/>
      <c r="BZ5" s="81"/>
      <c r="CA5" s="81"/>
      <c r="CB5" s="75"/>
      <c r="CC5" s="75" t="s">
        <v>149</v>
      </c>
      <c r="CD5" s="75"/>
      <c r="CE5" s="75"/>
      <c r="CF5" s="403">
        <v>1</v>
      </c>
      <c r="CG5" s="75">
        <v>3</v>
      </c>
      <c r="CH5" s="75"/>
      <c r="CI5" s="75" t="s">
        <v>167</v>
      </c>
    </row>
    <row r="6" spans="1:88" ht="27.65" customHeight="1" x14ac:dyDescent="0.35">
      <c r="A6" s="75">
        <v>5</v>
      </c>
      <c r="B6" s="75" t="s">
        <v>220</v>
      </c>
      <c r="C6" s="75" t="s">
        <v>221</v>
      </c>
      <c r="D6" s="75"/>
      <c r="E6" s="75" t="s">
        <v>222</v>
      </c>
      <c r="F6" s="75" t="s">
        <v>24</v>
      </c>
      <c r="G6" s="75">
        <v>1</v>
      </c>
      <c r="H6" s="75" t="s">
        <v>50</v>
      </c>
      <c r="I6" s="75" t="s">
        <v>44</v>
      </c>
      <c r="J6" s="75" t="s">
        <v>223</v>
      </c>
      <c r="K6" s="75" t="s">
        <v>224</v>
      </c>
      <c r="L6" s="75" t="s">
        <v>43</v>
      </c>
      <c r="M6" s="75" t="s">
        <v>162</v>
      </c>
      <c r="N6" s="225"/>
      <c r="O6" s="2" t="s">
        <v>150</v>
      </c>
      <c r="P6" s="3" t="s">
        <v>150</v>
      </c>
      <c r="Q6" s="75" t="s">
        <v>150</v>
      </c>
      <c r="R6" s="75" t="s">
        <v>225</v>
      </c>
      <c r="S6" s="75" t="s">
        <v>226</v>
      </c>
      <c r="T6" s="367"/>
      <c r="U6" s="226" t="s">
        <v>227</v>
      </c>
      <c r="V6" s="226">
        <v>26178</v>
      </c>
      <c r="W6" s="82" t="s">
        <v>228</v>
      </c>
      <c r="X6" s="82" t="s">
        <v>155</v>
      </c>
      <c r="Y6" s="82" t="s">
        <v>156</v>
      </c>
      <c r="Z6" s="82" t="s">
        <v>157</v>
      </c>
      <c r="AA6" s="76">
        <v>21</v>
      </c>
      <c r="AB6" s="77">
        <v>40646</v>
      </c>
      <c r="AC6" s="77">
        <v>40603</v>
      </c>
      <c r="AD6" s="77"/>
      <c r="AE6" s="6" t="s">
        <v>229</v>
      </c>
      <c r="AF6" s="6" t="s">
        <v>230</v>
      </c>
      <c r="AG6" s="6"/>
      <c r="AH6" s="75">
        <f t="shared" si="0"/>
        <v>2</v>
      </c>
      <c r="AI6" s="2" t="s">
        <v>161</v>
      </c>
      <c r="AJ6" s="2" t="s">
        <v>160</v>
      </c>
      <c r="AK6" s="2"/>
      <c r="AL6" s="2" t="s">
        <v>149</v>
      </c>
      <c r="AM6" s="2" t="s">
        <v>162</v>
      </c>
      <c r="AN6" s="2"/>
      <c r="AO6" s="2" t="s">
        <v>163</v>
      </c>
      <c r="AP6" s="2" t="s">
        <v>202</v>
      </c>
      <c r="AQ6" s="2" t="s">
        <v>231</v>
      </c>
      <c r="AR6" s="2" t="s">
        <v>149</v>
      </c>
      <c r="AS6" s="2"/>
      <c r="AT6" s="432" t="s">
        <v>232</v>
      </c>
      <c r="AU6" s="75" t="s">
        <v>233</v>
      </c>
      <c r="AV6" s="77"/>
      <c r="AW6" s="78">
        <v>40634</v>
      </c>
      <c r="AX6" s="78">
        <v>40878</v>
      </c>
      <c r="AY6" s="78" t="s">
        <v>149</v>
      </c>
      <c r="AZ6" s="78"/>
      <c r="BA6" s="78"/>
      <c r="BB6" s="78"/>
      <c r="BC6" s="79"/>
      <c r="BD6" s="78">
        <v>41456</v>
      </c>
      <c r="BE6" s="78" t="s">
        <v>149</v>
      </c>
      <c r="BF6" s="78">
        <v>42064</v>
      </c>
      <c r="BG6" s="78" t="s">
        <v>162</v>
      </c>
      <c r="BH6" s="77"/>
      <c r="BI6" s="77"/>
      <c r="BJ6" s="77"/>
      <c r="BK6" s="80">
        <v>42551</v>
      </c>
      <c r="BL6" s="75" t="s">
        <v>17</v>
      </c>
      <c r="BM6" s="227">
        <f t="shared" si="1"/>
        <v>63</v>
      </c>
      <c r="BN6" s="75">
        <f t="shared" si="2"/>
        <v>55</v>
      </c>
      <c r="BO6" s="75"/>
      <c r="BP6" s="75">
        <v>0</v>
      </c>
      <c r="BQ6" s="75">
        <v>5</v>
      </c>
      <c r="BR6" s="75">
        <v>15</v>
      </c>
      <c r="BS6" s="75">
        <v>4</v>
      </c>
      <c r="BT6" s="75">
        <v>0</v>
      </c>
      <c r="BU6" s="75">
        <v>0</v>
      </c>
      <c r="BV6" s="75">
        <v>0</v>
      </c>
      <c r="BW6" s="75" t="s">
        <v>162</v>
      </c>
      <c r="BX6" s="75" t="s">
        <v>162</v>
      </c>
      <c r="BY6" s="75"/>
      <c r="BZ6" s="81"/>
      <c r="CA6" s="81"/>
      <c r="CB6" s="75"/>
      <c r="CC6" s="75" t="s">
        <v>162</v>
      </c>
      <c r="CD6" s="75"/>
      <c r="CE6" s="75"/>
      <c r="CF6" s="403" t="s">
        <v>167</v>
      </c>
      <c r="CG6" s="75" t="s">
        <v>167</v>
      </c>
      <c r="CH6" s="75"/>
      <c r="CI6" s="75" t="s">
        <v>167</v>
      </c>
    </row>
    <row r="7" spans="1:88" ht="25" customHeight="1" x14ac:dyDescent="0.35">
      <c r="A7" s="75">
        <v>6</v>
      </c>
      <c r="B7" s="75" t="s">
        <v>234</v>
      </c>
      <c r="C7" s="75" t="s">
        <v>235</v>
      </c>
      <c r="D7" s="75" t="s">
        <v>236</v>
      </c>
      <c r="E7" s="75" t="s">
        <v>237</v>
      </c>
      <c r="F7" s="75" t="s">
        <v>25</v>
      </c>
      <c r="G7" s="75">
        <v>1</v>
      </c>
      <c r="H7" s="75" t="s">
        <v>56</v>
      </c>
      <c r="I7" s="75" t="s">
        <v>38</v>
      </c>
      <c r="J7" s="75" t="s">
        <v>238</v>
      </c>
      <c r="K7" s="75"/>
      <c r="L7" s="75" t="s">
        <v>43</v>
      </c>
      <c r="M7" s="75" t="s">
        <v>162</v>
      </c>
      <c r="N7" s="225"/>
      <c r="O7" s="2" t="s">
        <v>150</v>
      </c>
      <c r="P7" s="3" t="s">
        <v>239</v>
      </c>
      <c r="Q7" s="75" t="s">
        <v>150</v>
      </c>
      <c r="R7" s="75" t="s">
        <v>240</v>
      </c>
      <c r="S7" s="75" t="s">
        <v>241</v>
      </c>
      <c r="T7" s="368" t="s">
        <v>242</v>
      </c>
      <c r="U7" s="77" t="s">
        <v>243</v>
      </c>
      <c r="V7" s="77">
        <v>28383</v>
      </c>
      <c r="W7" s="82" t="s">
        <v>244</v>
      </c>
      <c r="X7" s="82" t="s">
        <v>178</v>
      </c>
      <c r="Y7" s="82" t="s">
        <v>162</v>
      </c>
      <c r="Z7" s="82" t="s">
        <v>157</v>
      </c>
      <c r="AA7" s="76">
        <v>16</v>
      </c>
      <c r="AB7" s="77">
        <v>40609</v>
      </c>
      <c r="AC7" s="77">
        <v>40603</v>
      </c>
      <c r="AD7" s="77"/>
      <c r="AE7" s="6" t="s">
        <v>245</v>
      </c>
      <c r="AF7" s="6" t="s">
        <v>246</v>
      </c>
      <c r="AG7" s="6" t="s">
        <v>247</v>
      </c>
      <c r="AH7" s="75">
        <f t="shared" si="0"/>
        <v>3</v>
      </c>
      <c r="AI7" s="4" t="s">
        <v>161</v>
      </c>
      <c r="AJ7" s="2" t="s">
        <v>160</v>
      </c>
      <c r="AK7" s="2" t="s">
        <v>160</v>
      </c>
      <c r="AL7" s="2" t="s">
        <v>149</v>
      </c>
      <c r="AM7" s="2" t="s">
        <v>149</v>
      </c>
      <c r="AN7" s="2" t="s">
        <v>162</v>
      </c>
      <c r="AO7" s="2" t="s">
        <v>181</v>
      </c>
      <c r="AP7" s="2" t="s">
        <v>248</v>
      </c>
      <c r="AQ7" s="2" t="s">
        <v>249</v>
      </c>
      <c r="AR7" s="2" t="s">
        <v>149</v>
      </c>
      <c r="AS7" s="2"/>
      <c r="AT7" s="432" t="s">
        <v>250</v>
      </c>
      <c r="AU7" s="75"/>
      <c r="AV7" s="77"/>
      <c r="AW7" s="78">
        <v>40634</v>
      </c>
      <c r="AX7" s="78">
        <v>40878</v>
      </c>
      <c r="AY7" s="78" t="s">
        <v>149</v>
      </c>
      <c r="AZ7" s="78"/>
      <c r="BA7" s="78"/>
      <c r="BB7" s="78"/>
      <c r="BC7" s="79"/>
      <c r="BD7" s="78">
        <v>41456</v>
      </c>
      <c r="BE7" s="78" t="s">
        <v>149</v>
      </c>
      <c r="BF7" s="78">
        <v>41699</v>
      </c>
      <c r="BG7" s="78" t="s">
        <v>149</v>
      </c>
      <c r="BH7" s="77"/>
      <c r="BI7" s="77"/>
      <c r="BJ7" s="77"/>
      <c r="BK7" s="80">
        <v>43073</v>
      </c>
      <c r="BL7" s="75" t="s">
        <v>17</v>
      </c>
      <c r="BM7" s="227">
        <f t="shared" si="1"/>
        <v>81</v>
      </c>
      <c r="BN7" s="75">
        <f t="shared" si="2"/>
        <v>73</v>
      </c>
      <c r="BO7" s="75"/>
      <c r="BP7" s="75" t="s">
        <v>167</v>
      </c>
      <c r="BQ7" s="75">
        <v>4</v>
      </c>
      <c r="BR7" s="75">
        <v>1</v>
      </c>
      <c r="BS7" s="75">
        <v>0</v>
      </c>
      <c r="BT7" s="75">
        <v>0</v>
      </c>
      <c r="BU7" s="75">
        <v>0</v>
      </c>
      <c r="BV7" s="75">
        <v>1</v>
      </c>
      <c r="BW7" s="75" t="s">
        <v>251</v>
      </c>
      <c r="BX7" s="75" t="s">
        <v>162</v>
      </c>
      <c r="BY7" s="75"/>
      <c r="BZ7" s="81"/>
      <c r="CA7" s="81"/>
      <c r="CB7" s="75"/>
      <c r="CC7" s="75" t="s">
        <v>162</v>
      </c>
      <c r="CD7" s="75"/>
      <c r="CE7" s="75"/>
      <c r="CF7" s="403">
        <v>3</v>
      </c>
      <c r="CG7" s="75">
        <v>3</v>
      </c>
      <c r="CH7" s="75"/>
      <c r="CI7" s="75" t="s">
        <v>167</v>
      </c>
    </row>
    <row r="8" spans="1:88" ht="25" customHeight="1" x14ac:dyDescent="0.35">
      <c r="A8" s="75">
        <v>7</v>
      </c>
      <c r="B8" s="75" t="s">
        <v>252</v>
      </c>
      <c r="C8" s="75" t="s">
        <v>253</v>
      </c>
      <c r="D8" s="75" t="s">
        <v>254</v>
      </c>
      <c r="E8" s="75" t="s">
        <v>255</v>
      </c>
      <c r="F8" s="75" t="s">
        <v>25</v>
      </c>
      <c r="G8" s="75">
        <v>1</v>
      </c>
      <c r="H8" s="75" t="s">
        <v>50</v>
      </c>
      <c r="I8" s="75" t="s">
        <v>44</v>
      </c>
      <c r="J8" s="75" t="s">
        <v>256</v>
      </c>
      <c r="K8" s="75" t="s">
        <v>257</v>
      </c>
      <c r="L8" s="75" t="s">
        <v>43</v>
      </c>
      <c r="M8" s="75" t="s">
        <v>162</v>
      </c>
      <c r="N8" s="225"/>
      <c r="O8" s="2" t="s">
        <v>150</v>
      </c>
      <c r="P8" s="3" t="s">
        <v>150</v>
      </c>
      <c r="Q8" s="75" t="s">
        <v>150</v>
      </c>
      <c r="R8" s="75" t="s">
        <v>258</v>
      </c>
      <c r="S8" s="83" t="s">
        <v>259</v>
      </c>
      <c r="T8" s="367"/>
      <c r="U8" s="226" t="s">
        <v>260</v>
      </c>
      <c r="V8" s="226">
        <v>26090</v>
      </c>
      <c r="W8" s="82" t="s">
        <v>261</v>
      </c>
      <c r="X8" s="82" t="s">
        <v>178</v>
      </c>
      <c r="Y8" s="82" t="s">
        <v>162</v>
      </c>
      <c r="Z8" s="82" t="s">
        <v>157</v>
      </c>
      <c r="AA8" s="76">
        <v>7.5</v>
      </c>
      <c r="AB8" s="77">
        <v>40577</v>
      </c>
      <c r="AC8" s="77">
        <v>40603</v>
      </c>
      <c r="AD8" s="77"/>
      <c r="AE8" s="6" t="s">
        <v>262</v>
      </c>
      <c r="AF8" s="6" t="s">
        <v>263</v>
      </c>
      <c r="AG8" s="6" t="s">
        <v>264</v>
      </c>
      <c r="AH8" s="75">
        <f t="shared" si="0"/>
        <v>3</v>
      </c>
      <c r="AI8" s="4" t="s">
        <v>161</v>
      </c>
      <c r="AJ8" s="2" t="s">
        <v>201</v>
      </c>
      <c r="AK8" s="2" t="s">
        <v>160</v>
      </c>
      <c r="AL8" s="2" t="s">
        <v>149</v>
      </c>
      <c r="AM8" s="2" t="s">
        <v>162</v>
      </c>
      <c r="AN8" s="2" t="s">
        <v>162</v>
      </c>
      <c r="AO8" s="2" t="s">
        <v>163</v>
      </c>
      <c r="AP8" s="2" t="s">
        <v>202</v>
      </c>
      <c r="AQ8" s="2" t="s">
        <v>265</v>
      </c>
      <c r="AR8" s="2" t="s">
        <v>149</v>
      </c>
      <c r="AS8" s="2"/>
      <c r="AT8" s="432" t="s">
        <v>266</v>
      </c>
      <c r="AU8" s="75" t="s">
        <v>267</v>
      </c>
      <c r="AV8" s="77"/>
      <c r="AW8" s="78">
        <v>40634</v>
      </c>
      <c r="AX8" s="78">
        <v>40878</v>
      </c>
      <c r="AY8" s="78" t="s">
        <v>149</v>
      </c>
      <c r="AZ8" s="78"/>
      <c r="BA8" s="78"/>
      <c r="BB8" s="78"/>
      <c r="BC8" s="79"/>
      <c r="BD8" s="78">
        <v>41456</v>
      </c>
      <c r="BE8" s="78" t="s">
        <v>149</v>
      </c>
      <c r="BF8" s="78">
        <v>41700</v>
      </c>
      <c r="BG8" s="78" t="s">
        <v>149</v>
      </c>
      <c r="BH8" s="77"/>
      <c r="BI8" s="77"/>
      <c r="BJ8" s="77"/>
      <c r="BK8" s="80">
        <v>42674</v>
      </c>
      <c r="BL8" s="75" t="s">
        <v>17</v>
      </c>
      <c r="BM8" s="227">
        <f t="shared" si="1"/>
        <v>67</v>
      </c>
      <c r="BN8" s="75">
        <f t="shared" si="2"/>
        <v>59</v>
      </c>
      <c r="BO8" s="75"/>
      <c r="BP8" s="75">
        <v>1</v>
      </c>
      <c r="BQ8" s="75">
        <v>7</v>
      </c>
      <c r="BR8" s="75">
        <v>47</v>
      </c>
      <c r="BS8" s="75">
        <v>3</v>
      </c>
      <c r="BT8" s="75">
        <v>0</v>
      </c>
      <c r="BU8" s="75">
        <v>0</v>
      </c>
      <c r="BV8" s="75">
        <v>0</v>
      </c>
      <c r="BW8" s="75" t="s">
        <v>162</v>
      </c>
      <c r="BX8" s="75" t="s">
        <v>162</v>
      </c>
      <c r="BY8" s="75"/>
      <c r="BZ8" s="81"/>
      <c r="CA8" s="81"/>
      <c r="CB8" s="75"/>
      <c r="CC8" s="75" t="s">
        <v>162</v>
      </c>
      <c r="CD8" s="75"/>
      <c r="CE8" s="75"/>
      <c r="CF8" s="403">
        <v>2</v>
      </c>
      <c r="CG8" s="75">
        <v>2</v>
      </c>
      <c r="CH8" s="75"/>
      <c r="CI8" s="75" t="s">
        <v>167</v>
      </c>
    </row>
    <row r="9" spans="1:88" ht="25" customHeight="1" x14ac:dyDescent="0.35">
      <c r="A9" s="75">
        <v>8</v>
      </c>
      <c r="B9" s="75" t="s">
        <v>268</v>
      </c>
      <c r="C9" s="75" t="s">
        <v>269</v>
      </c>
      <c r="D9" s="75" t="s">
        <v>270</v>
      </c>
      <c r="E9" s="75" t="s">
        <v>271</v>
      </c>
      <c r="F9" s="75" t="s">
        <v>24</v>
      </c>
      <c r="G9" s="75">
        <v>1</v>
      </c>
      <c r="H9" s="75" t="s">
        <v>51</v>
      </c>
      <c r="I9" s="75" t="s">
        <v>37</v>
      </c>
      <c r="J9" s="75" t="s">
        <v>272</v>
      </c>
      <c r="K9" s="75" t="s">
        <v>273</v>
      </c>
      <c r="L9" s="75" t="s">
        <v>30</v>
      </c>
      <c r="M9" s="75" t="s">
        <v>162</v>
      </c>
      <c r="N9" s="225">
        <v>125847</v>
      </c>
      <c r="O9" s="8" t="s">
        <v>150</v>
      </c>
      <c r="P9" s="9" t="s">
        <v>150</v>
      </c>
      <c r="Q9" s="75"/>
      <c r="R9" s="421" t="s">
        <v>274</v>
      </c>
      <c r="S9" s="75" t="s">
        <v>275</v>
      </c>
      <c r="T9" s="368" t="s">
        <v>276</v>
      </c>
      <c r="U9" s="226" t="s">
        <v>277</v>
      </c>
      <c r="V9" s="226">
        <v>26085</v>
      </c>
      <c r="W9" s="82" t="s">
        <v>278</v>
      </c>
      <c r="X9" s="82" t="s">
        <v>178</v>
      </c>
      <c r="Y9" s="82" t="s">
        <v>162</v>
      </c>
      <c r="Z9" s="82" t="s">
        <v>157</v>
      </c>
      <c r="AA9" s="76">
        <v>14</v>
      </c>
      <c r="AB9" s="77">
        <v>40739</v>
      </c>
      <c r="AC9" s="77">
        <v>40603</v>
      </c>
      <c r="AD9" s="77"/>
      <c r="AE9" s="75" t="s">
        <v>279</v>
      </c>
      <c r="AF9" s="75" t="s">
        <v>280</v>
      </c>
      <c r="AG9" s="6"/>
      <c r="AH9" s="75">
        <f t="shared" si="0"/>
        <v>2</v>
      </c>
      <c r="AI9" s="8" t="s">
        <v>281</v>
      </c>
      <c r="AJ9" s="8"/>
      <c r="AK9" s="8"/>
      <c r="AL9" s="8" t="s">
        <v>149</v>
      </c>
      <c r="AM9" s="8"/>
      <c r="AN9" s="8"/>
      <c r="AO9" s="8" t="s">
        <v>163</v>
      </c>
      <c r="AP9" s="8" t="s">
        <v>282</v>
      </c>
      <c r="AQ9" s="2" t="s">
        <v>249</v>
      </c>
      <c r="AR9" s="8" t="s">
        <v>149</v>
      </c>
      <c r="AS9" s="8" t="s">
        <v>283</v>
      </c>
      <c r="AT9" s="431" t="s">
        <v>284</v>
      </c>
      <c r="AU9" s="75" t="s">
        <v>285</v>
      </c>
      <c r="AV9" s="77"/>
      <c r="AW9" s="78">
        <v>40634</v>
      </c>
      <c r="AX9" s="78">
        <v>40878</v>
      </c>
      <c r="AY9" s="78" t="s">
        <v>149</v>
      </c>
      <c r="AZ9" s="78"/>
      <c r="BA9" s="78"/>
      <c r="BB9" s="78"/>
      <c r="BC9" s="79"/>
      <c r="BD9" s="78">
        <v>41456</v>
      </c>
      <c r="BE9" s="78" t="s">
        <v>149</v>
      </c>
      <c r="BF9" s="78">
        <v>41701</v>
      </c>
      <c r="BG9" s="78" t="s">
        <v>149</v>
      </c>
      <c r="BH9" s="77"/>
      <c r="BI9" s="77"/>
      <c r="BJ9" s="77"/>
      <c r="BK9" s="80">
        <v>42325</v>
      </c>
      <c r="BL9" s="75" t="s">
        <v>17</v>
      </c>
      <c r="BM9" s="227">
        <f t="shared" si="1"/>
        <v>56</v>
      </c>
      <c r="BN9" s="75">
        <f t="shared" si="2"/>
        <v>48</v>
      </c>
      <c r="BO9" s="75"/>
      <c r="BP9" s="75">
        <v>5</v>
      </c>
      <c r="BQ9" s="75">
        <v>12</v>
      </c>
      <c r="BR9" s="75">
        <v>10</v>
      </c>
      <c r="BS9" s="75">
        <v>6</v>
      </c>
      <c r="BT9" s="75">
        <v>4</v>
      </c>
      <c r="BU9" s="75">
        <v>2</v>
      </c>
      <c r="BV9" s="75">
        <v>0</v>
      </c>
      <c r="BW9" s="75" t="s">
        <v>162</v>
      </c>
      <c r="BX9" s="75" t="s">
        <v>162</v>
      </c>
      <c r="BY9" s="75"/>
      <c r="BZ9" s="81"/>
      <c r="CA9" s="81"/>
      <c r="CB9" s="75"/>
      <c r="CC9" s="75" t="s">
        <v>162</v>
      </c>
      <c r="CD9" s="75"/>
      <c r="CE9" s="75"/>
      <c r="CF9" s="403" t="s">
        <v>167</v>
      </c>
      <c r="CG9" s="75" t="s">
        <v>167</v>
      </c>
      <c r="CH9" s="75"/>
      <c r="CI9" s="75" t="s">
        <v>167</v>
      </c>
    </row>
    <row r="10" spans="1:88" ht="25" customHeight="1" x14ac:dyDescent="0.35">
      <c r="A10" s="75">
        <v>9</v>
      </c>
      <c r="B10" s="75" t="s">
        <v>286</v>
      </c>
      <c r="C10" s="75" t="s">
        <v>287</v>
      </c>
      <c r="D10" s="75"/>
      <c r="E10" s="75" t="s">
        <v>288</v>
      </c>
      <c r="F10" s="75" t="s">
        <v>24</v>
      </c>
      <c r="G10" s="75">
        <v>1</v>
      </c>
      <c r="H10" s="75" t="s">
        <v>50</v>
      </c>
      <c r="I10" s="75" t="s">
        <v>44</v>
      </c>
      <c r="J10" s="75" t="s">
        <v>289</v>
      </c>
      <c r="K10" s="75" t="s">
        <v>290</v>
      </c>
      <c r="L10" s="75" t="s">
        <v>42</v>
      </c>
      <c r="M10" s="75" t="s">
        <v>149</v>
      </c>
      <c r="N10" s="225"/>
      <c r="O10" s="2" t="s">
        <v>192</v>
      </c>
      <c r="P10" s="3" t="s">
        <v>167</v>
      </c>
      <c r="Q10" s="75"/>
      <c r="R10" s="75" t="s">
        <v>291</v>
      </c>
      <c r="S10" s="82" t="s">
        <v>292</v>
      </c>
      <c r="T10" s="367"/>
      <c r="U10" s="226" t="s">
        <v>293</v>
      </c>
      <c r="V10" s="226">
        <v>26541</v>
      </c>
      <c r="W10" s="82" t="s">
        <v>294</v>
      </c>
      <c r="X10" s="82" t="s">
        <v>178</v>
      </c>
      <c r="Y10" s="82" t="s">
        <v>162</v>
      </c>
      <c r="Z10" s="82" t="s">
        <v>157</v>
      </c>
      <c r="AA10" s="76">
        <v>11</v>
      </c>
      <c r="AB10" s="77">
        <v>40544</v>
      </c>
      <c r="AC10" s="77">
        <v>40603</v>
      </c>
      <c r="AD10" s="77"/>
      <c r="AE10" s="6" t="s">
        <v>295</v>
      </c>
      <c r="AF10" s="6" t="s">
        <v>296</v>
      </c>
      <c r="AG10" s="6"/>
      <c r="AH10" s="75">
        <f t="shared" si="0"/>
        <v>2</v>
      </c>
      <c r="AI10" s="2" t="s">
        <v>160</v>
      </c>
      <c r="AJ10" s="2" t="s">
        <v>161</v>
      </c>
      <c r="AK10" s="2"/>
      <c r="AL10" s="2" t="s">
        <v>149</v>
      </c>
      <c r="AM10" s="2" t="s">
        <v>149</v>
      </c>
      <c r="AN10" s="2"/>
      <c r="AO10" s="2" t="s">
        <v>163</v>
      </c>
      <c r="AP10" s="2"/>
      <c r="AQ10" s="2" t="s">
        <v>202</v>
      </c>
      <c r="AR10" s="2"/>
      <c r="AS10" s="2"/>
      <c r="AT10" s="432" t="s">
        <v>297</v>
      </c>
      <c r="AU10" s="75" t="s">
        <v>298</v>
      </c>
      <c r="AV10" s="77"/>
      <c r="AW10" s="78">
        <v>40634</v>
      </c>
      <c r="AX10" s="78">
        <v>40878</v>
      </c>
      <c r="AY10" s="78" t="s">
        <v>149</v>
      </c>
      <c r="AZ10" s="78"/>
      <c r="BA10" s="78"/>
      <c r="BB10" s="78"/>
      <c r="BC10" s="79"/>
      <c r="BD10" s="78">
        <v>41456</v>
      </c>
      <c r="BE10" s="78" t="s">
        <v>149</v>
      </c>
      <c r="BF10" s="78">
        <v>41702</v>
      </c>
      <c r="BG10" s="78" t="s">
        <v>149</v>
      </c>
      <c r="BH10" s="77"/>
      <c r="BI10" s="77"/>
      <c r="BJ10" s="77"/>
      <c r="BK10" s="80">
        <v>42613</v>
      </c>
      <c r="BL10" s="75" t="s">
        <v>17</v>
      </c>
      <c r="BM10" s="227">
        <f t="shared" si="1"/>
        <v>65</v>
      </c>
      <c r="BN10" s="75">
        <f t="shared" si="2"/>
        <v>57</v>
      </c>
      <c r="BO10" s="75"/>
      <c r="BP10" s="75">
        <v>7</v>
      </c>
      <c r="BQ10" s="75">
        <v>6</v>
      </c>
      <c r="BR10" s="75">
        <v>1</v>
      </c>
      <c r="BS10" s="75">
        <v>3</v>
      </c>
      <c r="BT10" s="75">
        <v>1</v>
      </c>
      <c r="BU10" s="75">
        <v>0</v>
      </c>
      <c r="BV10" s="75">
        <v>0</v>
      </c>
      <c r="BW10" s="75" t="s">
        <v>162</v>
      </c>
      <c r="BX10" s="75" t="s">
        <v>162</v>
      </c>
      <c r="BY10" s="75"/>
      <c r="BZ10" s="81"/>
      <c r="CA10" s="81"/>
      <c r="CB10" s="75"/>
      <c r="CC10" s="75" t="s">
        <v>162</v>
      </c>
      <c r="CD10" s="75"/>
      <c r="CE10" s="75"/>
      <c r="CF10" s="403" t="s">
        <v>167</v>
      </c>
      <c r="CG10" s="75" t="s">
        <v>167</v>
      </c>
      <c r="CH10" s="75"/>
      <c r="CI10" s="75" t="s">
        <v>167</v>
      </c>
    </row>
    <row r="11" spans="1:88" ht="25" customHeight="1" x14ac:dyDescent="0.35">
      <c r="A11" s="75">
        <v>10</v>
      </c>
      <c r="B11" s="75" t="s">
        <v>299</v>
      </c>
      <c r="C11" s="75" t="s">
        <v>300</v>
      </c>
      <c r="D11" s="75"/>
      <c r="E11" s="75" t="s">
        <v>301</v>
      </c>
      <c r="F11" s="75" t="s">
        <v>24</v>
      </c>
      <c r="G11" s="75">
        <v>1</v>
      </c>
      <c r="H11" s="75" t="s">
        <v>52</v>
      </c>
      <c r="I11" s="75" t="s">
        <v>41</v>
      </c>
      <c r="J11" s="75" t="s">
        <v>302</v>
      </c>
      <c r="K11" s="75" t="s">
        <v>172</v>
      </c>
      <c r="L11" s="75" t="s">
        <v>41</v>
      </c>
      <c r="M11" s="75" t="s">
        <v>149</v>
      </c>
      <c r="N11" s="225">
        <v>213004253</v>
      </c>
      <c r="O11" s="2" t="s">
        <v>150</v>
      </c>
      <c r="P11" s="3" t="s">
        <v>150</v>
      </c>
      <c r="Q11" s="75" t="s">
        <v>150</v>
      </c>
      <c r="R11" s="421" t="s">
        <v>303</v>
      </c>
      <c r="S11" s="75" t="s">
        <v>304</v>
      </c>
      <c r="T11" s="368" t="s">
        <v>305</v>
      </c>
      <c r="U11" s="226" t="s">
        <v>306</v>
      </c>
      <c r="V11" s="226">
        <v>26915</v>
      </c>
      <c r="W11" s="82" t="s">
        <v>307</v>
      </c>
      <c r="X11" s="82" t="s">
        <v>178</v>
      </c>
      <c r="Y11" s="82" t="s">
        <v>162</v>
      </c>
      <c r="Z11" s="82" t="s">
        <v>308</v>
      </c>
      <c r="AA11" s="76">
        <v>13</v>
      </c>
      <c r="AB11" s="77">
        <v>40823</v>
      </c>
      <c r="AC11" s="77">
        <v>40603</v>
      </c>
      <c r="AD11" s="77"/>
      <c r="AE11" s="6" t="s">
        <v>309</v>
      </c>
      <c r="AF11" s="6" t="s">
        <v>310</v>
      </c>
      <c r="AG11" s="6" t="s">
        <v>311</v>
      </c>
      <c r="AH11" s="75">
        <f t="shared" si="0"/>
        <v>3</v>
      </c>
      <c r="AI11" s="2" t="s">
        <v>281</v>
      </c>
      <c r="AJ11" s="2" t="s">
        <v>160</v>
      </c>
      <c r="AK11" s="2" t="s">
        <v>160</v>
      </c>
      <c r="AL11" s="2" t="s">
        <v>149</v>
      </c>
      <c r="AM11" s="2" t="s">
        <v>149</v>
      </c>
      <c r="AN11" s="2" t="s">
        <v>162</v>
      </c>
      <c r="AO11" s="2" t="s">
        <v>163</v>
      </c>
      <c r="AP11" s="2" t="s">
        <v>180</v>
      </c>
      <c r="AQ11" s="2" t="s">
        <v>312</v>
      </c>
      <c r="AR11" s="2" t="s">
        <v>149</v>
      </c>
      <c r="AS11" s="2" t="s">
        <v>313</v>
      </c>
      <c r="AT11" s="432" t="s">
        <v>218</v>
      </c>
      <c r="AU11" s="75" t="s">
        <v>314</v>
      </c>
      <c r="AV11" s="77"/>
      <c r="AW11" s="78">
        <v>40634</v>
      </c>
      <c r="AX11" s="78">
        <v>40878</v>
      </c>
      <c r="AY11" s="78" t="s">
        <v>149</v>
      </c>
      <c r="AZ11" s="78">
        <v>40672</v>
      </c>
      <c r="BA11" s="75"/>
      <c r="BB11" s="78">
        <v>41298</v>
      </c>
      <c r="BC11" s="79"/>
      <c r="BD11" s="78">
        <v>41484</v>
      </c>
      <c r="BE11" s="78" t="s">
        <v>149</v>
      </c>
      <c r="BF11" s="78">
        <v>41703</v>
      </c>
      <c r="BG11" s="78" t="s">
        <v>149</v>
      </c>
      <c r="BH11" s="77">
        <v>42507</v>
      </c>
      <c r="BI11" s="77">
        <v>42947</v>
      </c>
      <c r="BJ11" s="77">
        <v>42967</v>
      </c>
      <c r="BK11" s="80">
        <v>42947</v>
      </c>
      <c r="BL11" s="75" t="s">
        <v>17</v>
      </c>
      <c r="BM11" s="227">
        <f t="shared" si="1"/>
        <v>76</v>
      </c>
      <c r="BN11" s="75">
        <f t="shared" si="2"/>
        <v>68</v>
      </c>
      <c r="BO11" s="82" t="s">
        <v>315</v>
      </c>
      <c r="BP11" s="75">
        <v>0</v>
      </c>
      <c r="BQ11" s="75">
        <v>4</v>
      </c>
      <c r="BR11" s="75">
        <v>9</v>
      </c>
      <c r="BS11" s="75">
        <v>1</v>
      </c>
      <c r="BT11" s="75">
        <v>4</v>
      </c>
      <c r="BU11" s="75">
        <v>0</v>
      </c>
      <c r="BV11" s="75">
        <v>0</v>
      </c>
      <c r="BW11" s="75" t="s">
        <v>162</v>
      </c>
      <c r="BX11" s="75" t="s">
        <v>162</v>
      </c>
      <c r="BY11" s="75"/>
      <c r="BZ11" s="81"/>
      <c r="CA11" s="81"/>
      <c r="CB11" s="75"/>
      <c r="CC11" s="75" t="s">
        <v>162</v>
      </c>
      <c r="CD11" s="75"/>
      <c r="CE11" s="75"/>
      <c r="CF11" s="403">
        <v>3</v>
      </c>
      <c r="CG11" s="75">
        <v>4</v>
      </c>
      <c r="CH11" s="75"/>
      <c r="CI11" s="75" t="s">
        <v>167</v>
      </c>
    </row>
    <row r="12" spans="1:88" ht="32.15" customHeight="1" x14ac:dyDescent="0.35">
      <c r="A12" s="75">
        <v>11</v>
      </c>
      <c r="B12" s="75" t="s">
        <v>316</v>
      </c>
      <c r="C12" s="75" t="s">
        <v>317</v>
      </c>
      <c r="D12" s="75" t="s">
        <v>318</v>
      </c>
      <c r="E12" s="75" t="s">
        <v>319</v>
      </c>
      <c r="F12" s="75" t="s">
        <v>24</v>
      </c>
      <c r="G12" s="75">
        <v>1</v>
      </c>
      <c r="H12" s="75" t="s">
        <v>51</v>
      </c>
      <c r="I12" s="75" t="s">
        <v>30</v>
      </c>
      <c r="J12" s="75" t="s">
        <v>320</v>
      </c>
      <c r="K12" s="75" t="s">
        <v>148</v>
      </c>
      <c r="L12" s="75" t="s">
        <v>30</v>
      </c>
      <c r="M12" s="75" t="s">
        <v>149</v>
      </c>
      <c r="N12" s="225"/>
      <c r="O12" s="2" t="s">
        <v>321</v>
      </c>
      <c r="P12" s="3" t="s">
        <v>150</v>
      </c>
      <c r="Q12" s="75" t="s">
        <v>150</v>
      </c>
      <c r="R12" s="421" t="s">
        <v>322</v>
      </c>
      <c r="S12" s="82" t="s">
        <v>323</v>
      </c>
      <c r="T12" s="368" t="s">
        <v>324</v>
      </c>
      <c r="U12" s="226" t="s">
        <v>325</v>
      </c>
      <c r="V12" s="226">
        <v>28098</v>
      </c>
      <c r="W12" s="82" t="s">
        <v>326</v>
      </c>
      <c r="X12" s="82" t="s">
        <v>178</v>
      </c>
      <c r="Y12" s="82" t="s">
        <v>162</v>
      </c>
      <c r="Z12" s="82" t="s">
        <v>308</v>
      </c>
      <c r="AA12" s="75">
        <v>21</v>
      </c>
      <c r="AB12" s="77">
        <v>40609</v>
      </c>
      <c r="AC12" s="77">
        <v>40603</v>
      </c>
      <c r="AD12" s="77"/>
      <c r="AE12" s="6" t="s">
        <v>158</v>
      </c>
      <c r="AF12" s="6" t="s">
        <v>159</v>
      </c>
      <c r="AG12" s="2"/>
      <c r="AH12" s="75">
        <f t="shared" si="0"/>
        <v>2</v>
      </c>
      <c r="AI12" s="2" t="s">
        <v>160</v>
      </c>
      <c r="AJ12" s="2" t="s">
        <v>161</v>
      </c>
      <c r="AK12" s="2"/>
      <c r="AL12" s="2" t="s">
        <v>149</v>
      </c>
      <c r="AM12" s="2" t="s">
        <v>162</v>
      </c>
      <c r="AN12" s="2"/>
      <c r="AO12" s="2" t="s">
        <v>163</v>
      </c>
      <c r="AP12" s="2" t="s">
        <v>202</v>
      </c>
      <c r="AQ12" s="2" t="s">
        <v>312</v>
      </c>
      <c r="AR12" s="2" t="s">
        <v>149</v>
      </c>
      <c r="AS12" s="2"/>
      <c r="AT12" s="432" t="s">
        <v>327</v>
      </c>
      <c r="AU12" s="75" t="s">
        <v>328</v>
      </c>
      <c r="AV12" s="77"/>
      <c r="AW12" s="78">
        <v>40634</v>
      </c>
      <c r="AX12" s="78">
        <v>40878</v>
      </c>
      <c r="AY12" s="78" t="s">
        <v>149</v>
      </c>
      <c r="AZ12" s="78"/>
      <c r="BA12" s="78"/>
      <c r="BB12" s="78"/>
      <c r="BC12" s="79"/>
      <c r="BD12" s="78">
        <v>41456</v>
      </c>
      <c r="BE12" s="78" t="s">
        <v>149</v>
      </c>
      <c r="BF12" s="78">
        <v>41704</v>
      </c>
      <c r="BG12" s="78" t="s">
        <v>149</v>
      </c>
      <c r="BH12" s="77"/>
      <c r="BI12" s="77"/>
      <c r="BJ12" s="77"/>
      <c r="BK12" s="80">
        <v>41671</v>
      </c>
      <c r="BL12" s="75" t="s">
        <v>17</v>
      </c>
      <c r="BM12" s="227">
        <f t="shared" si="1"/>
        <v>35</v>
      </c>
      <c r="BN12" s="75">
        <f t="shared" si="2"/>
        <v>27</v>
      </c>
      <c r="BO12" s="82" t="s">
        <v>329</v>
      </c>
      <c r="BP12" s="75">
        <v>18</v>
      </c>
      <c r="BQ12" s="75">
        <v>14</v>
      </c>
      <c r="BR12" s="75">
        <v>117</v>
      </c>
      <c r="BS12" s="75">
        <v>4</v>
      </c>
      <c r="BT12" s="75">
        <v>2</v>
      </c>
      <c r="BU12" s="75">
        <v>7</v>
      </c>
      <c r="BV12" s="75">
        <v>6</v>
      </c>
      <c r="BW12" s="75" t="s">
        <v>162</v>
      </c>
      <c r="BX12" s="75" t="s">
        <v>162</v>
      </c>
      <c r="BY12" s="75"/>
      <c r="BZ12" s="81"/>
      <c r="CA12" s="81"/>
      <c r="CB12" s="75"/>
      <c r="CC12" s="75" t="s">
        <v>162</v>
      </c>
      <c r="CD12" s="75"/>
      <c r="CE12" s="75"/>
      <c r="CF12" s="403">
        <v>0</v>
      </c>
      <c r="CG12" s="75">
        <v>2</v>
      </c>
      <c r="CH12" s="75"/>
      <c r="CI12" s="75" t="s">
        <v>167</v>
      </c>
    </row>
    <row r="13" spans="1:88" ht="28" customHeight="1" x14ac:dyDescent="0.35">
      <c r="A13" s="75">
        <v>12</v>
      </c>
      <c r="B13" s="75" t="s">
        <v>330</v>
      </c>
      <c r="C13" s="75" t="s">
        <v>331</v>
      </c>
      <c r="D13" s="75" t="s">
        <v>332</v>
      </c>
      <c r="E13" s="75" t="s">
        <v>333</v>
      </c>
      <c r="F13" s="75" t="s">
        <v>24</v>
      </c>
      <c r="G13" s="75">
        <v>1</v>
      </c>
      <c r="H13" s="75" t="s">
        <v>50</v>
      </c>
      <c r="I13" s="75" t="s">
        <v>44</v>
      </c>
      <c r="J13" s="75" t="s">
        <v>334</v>
      </c>
      <c r="K13" s="75"/>
      <c r="L13" s="75" t="s">
        <v>43</v>
      </c>
      <c r="M13" s="75" t="s">
        <v>162</v>
      </c>
      <c r="N13" s="225"/>
      <c r="O13" s="2" t="s">
        <v>150</v>
      </c>
      <c r="P13" s="3" t="s">
        <v>150</v>
      </c>
      <c r="Q13" s="75" t="s">
        <v>150</v>
      </c>
      <c r="R13" s="421" t="s">
        <v>335</v>
      </c>
      <c r="S13" s="75" t="s">
        <v>336</v>
      </c>
      <c r="T13" s="368" t="s">
        <v>337</v>
      </c>
      <c r="U13" s="226" t="s">
        <v>338</v>
      </c>
      <c r="V13" s="226">
        <v>27918</v>
      </c>
      <c r="W13" s="82" t="s">
        <v>339</v>
      </c>
      <c r="X13" s="82" t="s">
        <v>178</v>
      </c>
      <c r="Y13" s="82" t="s">
        <v>162</v>
      </c>
      <c r="Z13" s="82" t="s">
        <v>157</v>
      </c>
      <c r="AA13" s="75">
        <v>18</v>
      </c>
      <c r="AB13" s="77">
        <v>40612</v>
      </c>
      <c r="AC13" s="77">
        <v>40603</v>
      </c>
      <c r="AD13" s="77"/>
      <c r="AE13" s="6" t="s">
        <v>340</v>
      </c>
      <c r="AF13" s="6" t="s">
        <v>341</v>
      </c>
      <c r="AG13" s="6"/>
      <c r="AH13" s="75">
        <f t="shared" si="0"/>
        <v>2</v>
      </c>
      <c r="AI13" s="6" t="s">
        <v>160</v>
      </c>
      <c r="AJ13" s="6" t="s">
        <v>161</v>
      </c>
      <c r="AK13" s="6"/>
      <c r="AL13" s="6" t="s">
        <v>149</v>
      </c>
      <c r="AM13" s="6" t="s">
        <v>162</v>
      </c>
      <c r="AN13" s="6"/>
      <c r="AO13" s="6" t="s">
        <v>163</v>
      </c>
      <c r="AP13" s="6" t="s">
        <v>202</v>
      </c>
      <c r="AQ13" s="2" t="s">
        <v>342</v>
      </c>
      <c r="AR13" s="6" t="s">
        <v>149</v>
      </c>
      <c r="AS13" s="6"/>
      <c r="AT13" s="433" t="s">
        <v>297</v>
      </c>
      <c r="AU13" s="75" t="s">
        <v>343</v>
      </c>
      <c r="AV13" s="77"/>
      <c r="AW13" s="78">
        <v>40634</v>
      </c>
      <c r="AX13" s="78">
        <v>40878</v>
      </c>
      <c r="AY13" s="78" t="s">
        <v>149</v>
      </c>
      <c r="AZ13" s="78"/>
      <c r="BA13" s="78"/>
      <c r="BB13" s="78">
        <v>41193</v>
      </c>
      <c r="BC13" s="79" t="s">
        <v>344</v>
      </c>
      <c r="BD13" s="78">
        <v>41456</v>
      </c>
      <c r="BE13" s="78" t="s">
        <v>149</v>
      </c>
      <c r="BF13" s="78">
        <v>41705</v>
      </c>
      <c r="BG13" s="78" t="s">
        <v>149</v>
      </c>
      <c r="BH13" s="77"/>
      <c r="BI13" s="77"/>
      <c r="BJ13" s="77"/>
      <c r="BK13" s="80">
        <v>42460</v>
      </c>
      <c r="BL13" s="75" t="s">
        <v>17</v>
      </c>
      <c r="BM13" s="227">
        <f t="shared" si="1"/>
        <v>60</v>
      </c>
      <c r="BN13" s="75">
        <f t="shared" si="2"/>
        <v>52</v>
      </c>
      <c r="BO13" s="75"/>
      <c r="BP13" s="75">
        <v>0</v>
      </c>
      <c r="BQ13" s="75">
        <v>5</v>
      </c>
      <c r="BR13" s="75">
        <v>10</v>
      </c>
      <c r="BS13" s="75">
        <v>5</v>
      </c>
      <c r="BT13" s="75">
        <v>0</v>
      </c>
      <c r="BU13" s="75">
        <v>0</v>
      </c>
      <c r="BV13" s="75">
        <v>0</v>
      </c>
      <c r="BW13" s="75" t="s">
        <v>162</v>
      </c>
      <c r="BX13" s="75" t="s">
        <v>162</v>
      </c>
      <c r="BY13" s="75"/>
      <c r="BZ13" s="81"/>
      <c r="CA13" s="81"/>
      <c r="CB13" s="75"/>
      <c r="CC13" s="75" t="s">
        <v>162</v>
      </c>
      <c r="CD13" s="75"/>
      <c r="CE13" s="75"/>
      <c r="CF13" s="403">
        <v>1</v>
      </c>
      <c r="CG13" s="75">
        <v>2</v>
      </c>
      <c r="CH13" s="75"/>
      <c r="CI13" s="75" t="s">
        <v>167</v>
      </c>
    </row>
    <row r="14" spans="1:88" ht="25" customHeight="1" x14ac:dyDescent="0.35">
      <c r="A14" s="75">
        <v>13</v>
      </c>
      <c r="B14" s="75" t="s">
        <v>345</v>
      </c>
      <c r="C14" s="75" t="s">
        <v>346</v>
      </c>
      <c r="D14" s="75" t="s">
        <v>347</v>
      </c>
      <c r="E14" s="75" t="s">
        <v>348</v>
      </c>
      <c r="F14" s="75" t="s">
        <v>25</v>
      </c>
      <c r="G14" s="75">
        <v>1</v>
      </c>
      <c r="H14" s="75" t="s">
        <v>49</v>
      </c>
      <c r="I14" s="75" t="s">
        <v>35</v>
      </c>
      <c r="J14" s="75" t="s">
        <v>349</v>
      </c>
      <c r="K14" s="75"/>
      <c r="L14" s="75" t="s">
        <v>35</v>
      </c>
      <c r="M14" s="75" t="s">
        <v>149</v>
      </c>
      <c r="N14" s="225"/>
      <c r="O14" s="2" t="s">
        <v>321</v>
      </c>
      <c r="P14" s="3" t="s">
        <v>321</v>
      </c>
      <c r="Q14" s="75" t="s">
        <v>321</v>
      </c>
      <c r="R14" s="75" t="s">
        <v>350</v>
      </c>
      <c r="S14" s="82" t="s">
        <v>351</v>
      </c>
      <c r="T14" s="367"/>
      <c r="U14" s="77" t="s">
        <v>352</v>
      </c>
      <c r="V14" s="77">
        <v>23063</v>
      </c>
      <c r="W14" s="82" t="s">
        <v>353</v>
      </c>
      <c r="X14" s="82" t="s">
        <v>178</v>
      </c>
      <c r="Y14" s="82" t="s">
        <v>162</v>
      </c>
      <c r="Z14" s="82" t="s">
        <v>157</v>
      </c>
      <c r="AA14" s="75">
        <v>25</v>
      </c>
      <c r="AB14" s="77">
        <v>40605</v>
      </c>
      <c r="AC14" s="77">
        <v>40603</v>
      </c>
      <c r="AD14" s="77"/>
      <c r="AE14" s="6" t="s">
        <v>354</v>
      </c>
      <c r="AF14" s="6" t="s">
        <v>355</v>
      </c>
      <c r="AG14" s="6"/>
      <c r="AH14" s="75">
        <f t="shared" si="0"/>
        <v>2</v>
      </c>
      <c r="AI14" s="6" t="s">
        <v>160</v>
      </c>
      <c r="AJ14" s="6" t="s">
        <v>161</v>
      </c>
      <c r="AK14" s="6"/>
      <c r="AL14" s="6" t="s">
        <v>149</v>
      </c>
      <c r="AM14" s="6" t="s">
        <v>149</v>
      </c>
      <c r="AN14" s="6"/>
      <c r="AO14" s="6" t="s">
        <v>163</v>
      </c>
      <c r="AP14" s="6"/>
      <c r="AQ14" s="2" t="s">
        <v>249</v>
      </c>
      <c r="AR14" s="6"/>
      <c r="AS14" s="6"/>
      <c r="AT14" s="433" t="s">
        <v>203</v>
      </c>
      <c r="AU14" s="75" t="s">
        <v>356</v>
      </c>
      <c r="AV14" s="77"/>
      <c r="AW14" s="78">
        <v>40634</v>
      </c>
      <c r="AX14" s="78">
        <v>40878</v>
      </c>
      <c r="AY14" s="78" t="s">
        <v>149</v>
      </c>
      <c r="AZ14" s="78">
        <v>40665</v>
      </c>
      <c r="BA14" s="78">
        <v>40727</v>
      </c>
      <c r="BB14" s="78"/>
      <c r="BC14" s="79"/>
      <c r="BD14" s="78">
        <v>41456</v>
      </c>
      <c r="BE14" s="78" t="s">
        <v>149</v>
      </c>
      <c r="BF14" s="78">
        <v>41706</v>
      </c>
      <c r="BG14" s="78" t="s">
        <v>149</v>
      </c>
      <c r="BH14" s="77"/>
      <c r="BI14" s="77"/>
      <c r="BJ14" s="77"/>
      <c r="BK14" s="80">
        <v>43699</v>
      </c>
      <c r="BL14" s="75" t="s">
        <v>17</v>
      </c>
      <c r="BM14" s="227">
        <f t="shared" si="1"/>
        <v>101</v>
      </c>
      <c r="BN14" s="75">
        <f t="shared" si="2"/>
        <v>93</v>
      </c>
      <c r="BO14" s="82" t="s">
        <v>357</v>
      </c>
      <c r="BP14" s="75">
        <v>4</v>
      </c>
      <c r="BQ14" s="75">
        <v>4</v>
      </c>
      <c r="BR14" s="75">
        <v>2</v>
      </c>
      <c r="BS14" s="75">
        <v>0</v>
      </c>
      <c r="BT14" s="75">
        <v>0</v>
      </c>
      <c r="BU14" s="75">
        <v>0</v>
      </c>
      <c r="BV14" s="75">
        <v>0</v>
      </c>
      <c r="BW14" s="75" t="s">
        <v>162</v>
      </c>
      <c r="BX14" s="75" t="s">
        <v>162</v>
      </c>
      <c r="BY14" s="75"/>
      <c r="BZ14" s="81"/>
      <c r="CA14" s="81"/>
      <c r="CB14" s="75"/>
      <c r="CC14" s="75" t="s">
        <v>162</v>
      </c>
      <c r="CD14" s="75"/>
      <c r="CE14" s="75"/>
      <c r="CF14" s="403">
        <v>3</v>
      </c>
      <c r="CG14" s="75">
        <v>3</v>
      </c>
      <c r="CH14" s="75"/>
      <c r="CI14" s="75" t="s">
        <v>167</v>
      </c>
    </row>
    <row r="15" spans="1:88" ht="25" customHeight="1" x14ac:dyDescent="0.35">
      <c r="A15" s="75">
        <v>14</v>
      </c>
      <c r="B15" s="75" t="s">
        <v>358</v>
      </c>
      <c r="C15" s="75" t="s">
        <v>359</v>
      </c>
      <c r="D15" s="75"/>
      <c r="E15" s="75" t="s">
        <v>360</v>
      </c>
      <c r="F15" s="75" t="s">
        <v>25</v>
      </c>
      <c r="G15" s="75">
        <v>1</v>
      </c>
      <c r="H15" s="75" t="s">
        <v>55</v>
      </c>
      <c r="I15" s="84" t="s">
        <v>43</v>
      </c>
      <c r="J15" s="75" t="s">
        <v>361</v>
      </c>
      <c r="K15" s="75" t="s">
        <v>362</v>
      </c>
      <c r="L15" s="75" t="s">
        <v>43</v>
      </c>
      <c r="M15" s="75" t="s">
        <v>149</v>
      </c>
      <c r="N15" s="225" t="s">
        <v>363</v>
      </c>
      <c r="O15" s="2" t="s">
        <v>321</v>
      </c>
      <c r="P15" s="3" t="s">
        <v>150</v>
      </c>
      <c r="Q15" s="75" t="s">
        <v>321</v>
      </c>
      <c r="R15" s="421" t="s">
        <v>364</v>
      </c>
      <c r="S15" s="82" t="s">
        <v>365</v>
      </c>
      <c r="T15" s="367"/>
      <c r="U15" s="226" t="s">
        <v>366</v>
      </c>
      <c r="V15" s="226">
        <v>30815</v>
      </c>
      <c r="W15" s="82" t="s">
        <v>367</v>
      </c>
      <c r="X15" s="82" t="s">
        <v>178</v>
      </c>
      <c r="Y15" s="82" t="s">
        <v>162</v>
      </c>
      <c r="Z15" s="82" t="s">
        <v>157</v>
      </c>
      <c r="AA15" s="75">
        <v>22.5</v>
      </c>
      <c r="AB15" s="77">
        <v>40605</v>
      </c>
      <c r="AC15" s="77">
        <v>40603</v>
      </c>
      <c r="AD15" s="77"/>
      <c r="AE15" s="6" t="s">
        <v>368</v>
      </c>
      <c r="AF15" s="7"/>
      <c r="AG15" s="8"/>
      <c r="AH15" s="75">
        <f t="shared" si="0"/>
        <v>1</v>
      </c>
      <c r="AI15" s="8" t="s">
        <v>160</v>
      </c>
      <c r="AJ15" s="8"/>
      <c r="AK15" s="8"/>
      <c r="AL15" s="8" t="s">
        <v>162</v>
      </c>
      <c r="AM15" s="8"/>
      <c r="AN15" s="8"/>
      <c r="AO15" s="8" t="s">
        <v>163</v>
      </c>
      <c r="AP15" s="8" t="s">
        <v>369</v>
      </c>
      <c r="AQ15" s="2" t="s">
        <v>342</v>
      </c>
      <c r="AR15" s="8" t="s">
        <v>149</v>
      </c>
      <c r="AS15" s="8" t="s">
        <v>370</v>
      </c>
      <c r="AT15" s="434" t="s">
        <v>371</v>
      </c>
      <c r="AU15" s="75" t="s">
        <v>372</v>
      </c>
      <c r="AV15" s="77"/>
      <c r="AW15" s="78">
        <v>40634</v>
      </c>
      <c r="AX15" s="78">
        <v>40878</v>
      </c>
      <c r="AY15" s="78" t="s">
        <v>149</v>
      </c>
      <c r="AZ15" s="78"/>
      <c r="BA15" s="78"/>
      <c r="BB15" s="78"/>
      <c r="BC15" s="79"/>
      <c r="BD15" s="78">
        <v>41456</v>
      </c>
      <c r="BE15" s="78" t="s">
        <v>149</v>
      </c>
      <c r="BF15" s="78">
        <v>41707</v>
      </c>
      <c r="BG15" s="78" t="s">
        <v>149</v>
      </c>
      <c r="BH15" s="77"/>
      <c r="BI15" s="77"/>
      <c r="BJ15" s="77"/>
      <c r="BK15" s="80">
        <v>41608</v>
      </c>
      <c r="BL15" s="75" t="s">
        <v>17</v>
      </c>
      <c r="BM15" s="227">
        <f t="shared" si="1"/>
        <v>32</v>
      </c>
      <c r="BN15" s="75">
        <f t="shared" si="2"/>
        <v>24</v>
      </c>
      <c r="BO15" s="75"/>
      <c r="BP15" s="75">
        <v>0</v>
      </c>
      <c r="BQ15" s="75">
        <v>2</v>
      </c>
      <c r="BR15" s="75">
        <v>56</v>
      </c>
      <c r="BS15" s="75">
        <v>4</v>
      </c>
      <c r="BT15" s="75">
        <v>6</v>
      </c>
      <c r="BU15" s="75">
        <v>11</v>
      </c>
      <c r="BV15" s="75">
        <v>7</v>
      </c>
      <c r="BW15" s="75" t="s">
        <v>162</v>
      </c>
      <c r="BX15" s="75" t="s">
        <v>162</v>
      </c>
      <c r="BY15" s="75"/>
      <c r="BZ15" s="81"/>
      <c r="CA15" s="81"/>
      <c r="CB15" s="75"/>
      <c r="CC15" s="75" t="s">
        <v>162</v>
      </c>
      <c r="CD15" s="75"/>
      <c r="CE15" s="75"/>
      <c r="CF15" s="403">
        <v>0</v>
      </c>
      <c r="CG15" s="75">
        <v>0</v>
      </c>
      <c r="CH15" s="75"/>
      <c r="CI15" s="75" t="s">
        <v>167</v>
      </c>
    </row>
    <row r="16" spans="1:88" ht="25" customHeight="1" x14ac:dyDescent="0.35">
      <c r="A16" s="75">
        <v>15</v>
      </c>
      <c r="B16" s="75" t="s">
        <v>373</v>
      </c>
      <c r="C16" s="75" t="s">
        <v>374</v>
      </c>
      <c r="D16" s="75" t="s">
        <v>375</v>
      </c>
      <c r="E16" s="75" t="s">
        <v>376</v>
      </c>
      <c r="F16" s="75" t="s">
        <v>24</v>
      </c>
      <c r="G16" s="75">
        <v>1</v>
      </c>
      <c r="H16" s="75" t="s">
        <v>55</v>
      </c>
      <c r="I16" s="75" t="s">
        <v>43</v>
      </c>
      <c r="J16" s="75" t="s">
        <v>377</v>
      </c>
      <c r="K16" s="75" t="s">
        <v>378</v>
      </c>
      <c r="L16" s="75" t="s">
        <v>43</v>
      </c>
      <c r="M16" s="75" t="s">
        <v>149</v>
      </c>
      <c r="N16" s="225"/>
      <c r="O16" s="2" t="s">
        <v>150</v>
      </c>
      <c r="P16" s="9" t="s">
        <v>150</v>
      </c>
      <c r="Q16" s="75" t="s">
        <v>150</v>
      </c>
      <c r="R16" s="421" t="s">
        <v>379</v>
      </c>
      <c r="S16" s="75" t="s">
        <v>379</v>
      </c>
      <c r="T16" s="367"/>
      <c r="U16" s="226" t="s">
        <v>380</v>
      </c>
      <c r="V16" s="226">
        <v>26801</v>
      </c>
      <c r="W16" s="82" t="s">
        <v>381</v>
      </c>
      <c r="X16" s="82" t="s">
        <v>155</v>
      </c>
      <c r="Y16" s="82" t="s">
        <v>162</v>
      </c>
      <c r="Z16" s="82" t="s">
        <v>308</v>
      </c>
      <c r="AA16" s="75">
        <v>21</v>
      </c>
      <c r="AB16" s="77">
        <v>40638</v>
      </c>
      <c r="AC16" s="77">
        <v>40603</v>
      </c>
      <c r="AD16" s="77"/>
      <c r="AE16" s="6" t="s">
        <v>382</v>
      </c>
      <c r="AF16" s="6" t="s">
        <v>383</v>
      </c>
      <c r="AG16" s="2"/>
      <c r="AH16" s="75">
        <f t="shared" si="0"/>
        <v>2</v>
      </c>
      <c r="AI16" s="8" t="s">
        <v>160</v>
      </c>
      <c r="AJ16" s="8" t="s">
        <v>160</v>
      </c>
      <c r="AK16" s="2"/>
      <c r="AL16" s="2" t="s">
        <v>149</v>
      </c>
      <c r="AM16" s="2" t="s">
        <v>162</v>
      </c>
      <c r="AN16" s="2"/>
      <c r="AO16" s="2" t="s">
        <v>201</v>
      </c>
      <c r="AP16" s="2" t="s">
        <v>384</v>
      </c>
      <c r="AQ16" s="2" t="s">
        <v>342</v>
      </c>
      <c r="AR16" s="2" t="s">
        <v>149</v>
      </c>
      <c r="AS16" s="2"/>
      <c r="AT16" s="434" t="s">
        <v>371</v>
      </c>
      <c r="AU16" s="75" t="s">
        <v>385</v>
      </c>
      <c r="AV16" s="77"/>
      <c r="AW16" s="78">
        <v>40634</v>
      </c>
      <c r="AX16" s="78">
        <v>40878</v>
      </c>
      <c r="AY16" s="78" t="s">
        <v>149</v>
      </c>
      <c r="AZ16" s="78"/>
      <c r="BA16" s="78"/>
      <c r="BB16" s="78"/>
      <c r="BC16" s="79"/>
      <c r="BD16" s="78">
        <v>41456</v>
      </c>
      <c r="BE16" s="78" t="s">
        <v>149</v>
      </c>
      <c r="BF16" s="78">
        <v>41708</v>
      </c>
      <c r="BG16" s="78" t="s">
        <v>149</v>
      </c>
      <c r="BH16" s="77"/>
      <c r="BI16" s="77"/>
      <c r="BJ16" s="77"/>
      <c r="BK16" s="80">
        <v>43285</v>
      </c>
      <c r="BL16" s="75" t="s">
        <v>17</v>
      </c>
      <c r="BM16" s="227">
        <f t="shared" si="1"/>
        <v>88</v>
      </c>
      <c r="BN16" s="75">
        <f t="shared" si="2"/>
        <v>80</v>
      </c>
      <c r="BO16" s="75"/>
      <c r="BP16" s="75">
        <v>8</v>
      </c>
      <c r="BQ16" s="75">
        <v>45</v>
      </c>
      <c r="BR16" s="75">
        <v>55</v>
      </c>
      <c r="BS16" s="75">
        <v>5</v>
      </c>
      <c r="BT16" s="75">
        <v>2</v>
      </c>
      <c r="BU16" s="75">
        <v>0</v>
      </c>
      <c r="BV16" s="75">
        <v>0</v>
      </c>
      <c r="BW16" s="75" t="s">
        <v>162</v>
      </c>
      <c r="BX16" s="75" t="s">
        <v>162</v>
      </c>
      <c r="BY16" s="75"/>
      <c r="BZ16" s="81"/>
      <c r="CA16" s="81"/>
      <c r="CB16" s="75"/>
      <c r="CC16" s="75" t="s">
        <v>162</v>
      </c>
      <c r="CD16" s="75"/>
      <c r="CE16" s="75"/>
      <c r="CF16" s="403">
        <v>2</v>
      </c>
      <c r="CG16" s="75">
        <v>2</v>
      </c>
      <c r="CH16" s="75"/>
      <c r="CI16" s="75" t="s">
        <v>167</v>
      </c>
    </row>
    <row r="17" spans="1:88" ht="25" customHeight="1" x14ac:dyDescent="0.35">
      <c r="A17" s="75">
        <v>16</v>
      </c>
      <c r="B17" s="75" t="s">
        <v>386</v>
      </c>
      <c r="C17" s="75" t="s">
        <v>387</v>
      </c>
      <c r="D17" s="75" t="s">
        <v>388</v>
      </c>
      <c r="E17" s="75" t="s">
        <v>389</v>
      </c>
      <c r="F17" s="75" t="s">
        <v>24</v>
      </c>
      <c r="G17" s="75">
        <v>1</v>
      </c>
      <c r="H17" s="75" t="s">
        <v>50</v>
      </c>
      <c r="I17" s="75" t="s">
        <v>43</v>
      </c>
      <c r="J17" s="75" t="s">
        <v>377</v>
      </c>
      <c r="K17" s="75" t="s">
        <v>390</v>
      </c>
      <c r="L17" s="75" t="s">
        <v>43</v>
      </c>
      <c r="M17" s="75" t="s">
        <v>149</v>
      </c>
      <c r="N17" s="225"/>
      <c r="O17" s="2" t="s">
        <v>192</v>
      </c>
      <c r="P17" s="9" t="s">
        <v>150</v>
      </c>
      <c r="Q17" s="75"/>
      <c r="R17" s="75" t="s">
        <v>391</v>
      </c>
      <c r="S17" s="75" t="s">
        <v>392</v>
      </c>
      <c r="T17" s="367"/>
      <c r="U17" s="77" t="s">
        <v>393</v>
      </c>
      <c r="V17" s="77">
        <v>25201</v>
      </c>
      <c r="W17" s="82" t="s">
        <v>394</v>
      </c>
      <c r="X17" s="82" t="s">
        <v>395</v>
      </c>
      <c r="Y17" s="82" t="s">
        <v>156</v>
      </c>
      <c r="Z17" s="82" t="s">
        <v>308</v>
      </c>
      <c r="AA17" s="75">
        <v>11</v>
      </c>
      <c r="AB17" s="77">
        <v>40605</v>
      </c>
      <c r="AC17" s="77">
        <v>40603</v>
      </c>
      <c r="AD17" s="77"/>
      <c r="AE17" s="6" t="s">
        <v>396</v>
      </c>
      <c r="AF17" s="6" t="s">
        <v>397</v>
      </c>
      <c r="AG17" s="4" t="s">
        <v>398</v>
      </c>
      <c r="AH17" s="75">
        <f t="shared" si="0"/>
        <v>3</v>
      </c>
      <c r="AI17" s="8" t="s">
        <v>160</v>
      </c>
      <c r="AJ17" s="8" t="s">
        <v>160</v>
      </c>
      <c r="AK17" s="8" t="s">
        <v>160</v>
      </c>
      <c r="AL17" s="8" t="s">
        <v>149</v>
      </c>
      <c r="AM17" s="8" t="s">
        <v>162</v>
      </c>
      <c r="AN17" s="8" t="s">
        <v>162</v>
      </c>
      <c r="AO17" s="8" t="s">
        <v>163</v>
      </c>
      <c r="AP17" s="8"/>
      <c r="AQ17" s="2" t="s">
        <v>342</v>
      </c>
      <c r="AR17" s="8" t="s">
        <v>149</v>
      </c>
      <c r="AS17" s="8"/>
      <c r="AT17" s="431" t="s">
        <v>399</v>
      </c>
      <c r="AU17" s="75" t="s">
        <v>400</v>
      </c>
      <c r="AV17" s="77"/>
      <c r="AW17" s="78">
        <v>40634</v>
      </c>
      <c r="AX17" s="78">
        <v>40878</v>
      </c>
      <c r="AY17" s="78" t="s">
        <v>149</v>
      </c>
      <c r="AZ17" s="78"/>
      <c r="BA17" s="78"/>
      <c r="BB17" s="78"/>
      <c r="BC17" s="79"/>
      <c r="BD17" s="78">
        <v>41456</v>
      </c>
      <c r="BE17" s="78" t="s">
        <v>149</v>
      </c>
      <c r="BF17" s="78">
        <v>41709</v>
      </c>
      <c r="BG17" s="78" t="s">
        <v>149</v>
      </c>
      <c r="BH17" s="77"/>
      <c r="BI17" s="77"/>
      <c r="BJ17" s="77"/>
      <c r="BK17" s="80">
        <v>41912</v>
      </c>
      <c r="BL17" s="75" t="s">
        <v>17</v>
      </c>
      <c r="BM17" s="227">
        <f t="shared" si="1"/>
        <v>42</v>
      </c>
      <c r="BN17" s="75">
        <f t="shared" si="2"/>
        <v>34</v>
      </c>
      <c r="BO17" s="75"/>
      <c r="BP17" s="75">
        <v>3</v>
      </c>
      <c r="BQ17" s="75">
        <v>10</v>
      </c>
      <c r="BR17" s="75">
        <v>77</v>
      </c>
      <c r="BS17" s="75">
        <v>4</v>
      </c>
      <c r="BT17" s="75">
        <v>10</v>
      </c>
      <c r="BU17" s="75">
        <v>6</v>
      </c>
      <c r="BV17" s="75">
        <v>9</v>
      </c>
      <c r="BW17" s="75" t="s">
        <v>162</v>
      </c>
      <c r="BX17" s="75" t="s">
        <v>162</v>
      </c>
      <c r="BY17" s="75"/>
      <c r="BZ17" s="81"/>
      <c r="CA17" s="81"/>
      <c r="CB17" s="75"/>
      <c r="CC17" s="75" t="s">
        <v>162</v>
      </c>
      <c r="CD17" s="75"/>
      <c r="CE17" s="75"/>
      <c r="CF17" s="403" t="s">
        <v>167</v>
      </c>
      <c r="CG17" s="75" t="s">
        <v>167</v>
      </c>
      <c r="CH17" s="75"/>
      <c r="CI17" s="75" t="s">
        <v>167</v>
      </c>
    </row>
    <row r="18" spans="1:88" ht="25" customHeight="1" x14ac:dyDescent="0.35">
      <c r="A18" s="75">
        <v>17</v>
      </c>
      <c r="B18" s="75" t="s">
        <v>401</v>
      </c>
      <c r="C18" s="75" t="s">
        <v>402</v>
      </c>
      <c r="D18" s="75" t="s">
        <v>403</v>
      </c>
      <c r="E18" s="75" t="s">
        <v>404</v>
      </c>
      <c r="F18" s="75" t="s">
        <v>25</v>
      </c>
      <c r="G18" s="75">
        <v>1</v>
      </c>
      <c r="H18" s="75" t="s">
        <v>49</v>
      </c>
      <c r="I18" s="75" t="s">
        <v>40</v>
      </c>
      <c r="J18" s="75" t="s">
        <v>405</v>
      </c>
      <c r="K18" s="75" t="s">
        <v>406</v>
      </c>
      <c r="L18" s="75" t="s">
        <v>40</v>
      </c>
      <c r="M18" s="75" t="s">
        <v>149</v>
      </c>
      <c r="N18" s="225" t="s">
        <v>407</v>
      </c>
      <c r="O18" s="2" t="s">
        <v>150</v>
      </c>
      <c r="P18" s="9" t="s">
        <v>150</v>
      </c>
      <c r="Q18" s="75" t="s">
        <v>150</v>
      </c>
      <c r="R18" s="421" t="s">
        <v>408</v>
      </c>
      <c r="S18" s="82" t="s">
        <v>409</v>
      </c>
      <c r="T18" s="367" t="s">
        <v>410</v>
      </c>
      <c r="U18" s="226" t="s">
        <v>411</v>
      </c>
      <c r="V18" s="226">
        <v>22992</v>
      </c>
      <c r="W18" s="82" t="s">
        <v>412</v>
      </c>
      <c r="X18" s="82" t="s">
        <v>413</v>
      </c>
      <c r="Y18" s="82" t="s">
        <v>156</v>
      </c>
      <c r="Z18" s="82" t="s">
        <v>157</v>
      </c>
      <c r="AA18" s="75">
        <v>17</v>
      </c>
      <c r="AB18" s="77">
        <v>40801</v>
      </c>
      <c r="AC18" s="77">
        <v>40603</v>
      </c>
      <c r="AD18" s="77"/>
      <c r="AE18" s="6" t="s">
        <v>414</v>
      </c>
      <c r="AF18" s="6" t="s">
        <v>415</v>
      </c>
      <c r="AG18" s="4" t="s">
        <v>416</v>
      </c>
      <c r="AH18" s="75">
        <f t="shared" si="0"/>
        <v>3</v>
      </c>
      <c r="AI18" s="8" t="s">
        <v>160</v>
      </c>
      <c r="AJ18" s="8" t="s">
        <v>160</v>
      </c>
      <c r="AK18" s="8" t="s">
        <v>160</v>
      </c>
      <c r="AL18" s="8" t="s">
        <v>149</v>
      </c>
      <c r="AM18" s="8" t="s">
        <v>162</v>
      </c>
      <c r="AN18" s="8" t="s">
        <v>162</v>
      </c>
      <c r="AO18" s="8" t="s">
        <v>163</v>
      </c>
      <c r="AP18" s="8" t="s">
        <v>417</v>
      </c>
      <c r="AQ18" s="8" t="s">
        <v>249</v>
      </c>
      <c r="AR18" s="8" t="s">
        <v>162</v>
      </c>
      <c r="AS18" s="8" t="s">
        <v>418</v>
      </c>
      <c r="AT18" s="431" t="s">
        <v>419</v>
      </c>
      <c r="AU18" s="75" t="s">
        <v>420</v>
      </c>
      <c r="AV18" s="77"/>
      <c r="AW18" s="78">
        <v>40634</v>
      </c>
      <c r="AX18" s="78">
        <v>40878</v>
      </c>
      <c r="AY18" s="78" t="s">
        <v>149</v>
      </c>
      <c r="AZ18" s="78"/>
      <c r="BA18" s="78"/>
      <c r="BB18" s="78"/>
      <c r="BC18" s="79" t="s">
        <v>421</v>
      </c>
      <c r="BD18" s="78">
        <v>41456</v>
      </c>
      <c r="BE18" s="78" t="s">
        <v>149</v>
      </c>
      <c r="BF18" s="78">
        <v>41710</v>
      </c>
      <c r="BG18" s="78" t="s">
        <v>149</v>
      </c>
      <c r="BH18" s="77"/>
      <c r="BI18" s="77"/>
      <c r="BJ18" s="77"/>
      <c r="BK18" s="80">
        <v>42277</v>
      </c>
      <c r="BL18" s="75" t="s">
        <v>17</v>
      </c>
      <c r="BM18" s="227">
        <f t="shared" si="1"/>
        <v>54</v>
      </c>
      <c r="BN18" s="75">
        <f t="shared" si="2"/>
        <v>46</v>
      </c>
      <c r="BO18" s="82" t="s">
        <v>421</v>
      </c>
      <c r="BP18" s="75"/>
      <c r="BQ18" s="75">
        <v>3</v>
      </c>
      <c r="BR18" s="75">
        <v>8</v>
      </c>
      <c r="BS18" s="75">
        <v>1</v>
      </c>
      <c r="BT18" s="75">
        <v>1</v>
      </c>
      <c r="BU18" s="75">
        <v>1</v>
      </c>
      <c r="BV18" s="75">
        <v>0</v>
      </c>
      <c r="BW18" s="75" t="s">
        <v>162</v>
      </c>
      <c r="BX18" s="75" t="s">
        <v>162</v>
      </c>
      <c r="BY18" s="75"/>
      <c r="BZ18" s="81"/>
      <c r="CA18" s="81"/>
      <c r="CB18" s="75"/>
      <c r="CC18" s="75" t="s">
        <v>162</v>
      </c>
      <c r="CD18" s="75"/>
      <c r="CE18" s="75"/>
      <c r="CF18" s="403">
        <v>2</v>
      </c>
      <c r="CG18" s="75">
        <v>2</v>
      </c>
      <c r="CH18" s="75"/>
      <c r="CI18" s="75" t="s">
        <v>167</v>
      </c>
    </row>
    <row r="19" spans="1:88" ht="25" customHeight="1" x14ac:dyDescent="0.35">
      <c r="A19" s="75">
        <v>18</v>
      </c>
      <c r="B19" s="75" t="s">
        <v>422</v>
      </c>
      <c r="C19" s="75" t="s">
        <v>423</v>
      </c>
      <c r="D19" s="75" t="s">
        <v>424</v>
      </c>
      <c r="E19" s="75" t="s">
        <v>425</v>
      </c>
      <c r="F19" s="75" t="s">
        <v>24</v>
      </c>
      <c r="G19" s="75">
        <v>1</v>
      </c>
      <c r="H19" s="75" t="s">
        <v>51</v>
      </c>
      <c r="I19" s="75" t="s">
        <v>37</v>
      </c>
      <c r="J19" s="75" t="s">
        <v>362</v>
      </c>
      <c r="K19" s="75" t="s">
        <v>362</v>
      </c>
      <c r="L19" s="75" t="s">
        <v>43</v>
      </c>
      <c r="M19" s="75" t="s">
        <v>162</v>
      </c>
      <c r="N19" s="225">
        <v>560454</v>
      </c>
      <c r="O19" s="2" t="s">
        <v>150</v>
      </c>
      <c r="P19" s="9" t="s">
        <v>150</v>
      </c>
      <c r="Q19" s="75" t="s">
        <v>150</v>
      </c>
      <c r="R19" s="75" t="s">
        <v>426</v>
      </c>
      <c r="S19" s="82" t="s">
        <v>427</v>
      </c>
      <c r="T19" s="367" t="s">
        <v>428</v>
      </c>
      <c r="U19" s="226" t="s">
        <v>429</v>
      </c>
      <c r="V19" s="226">
        <v>27511</v>
      </c>
      <c r="W19" s="82" t="s">
        <v>430</v>
      </c>
      <c r="X19" s="82" t="s">
        <v>178</v>
      </c>
      <c r="Y19" s="82" t="s">
        <v>162</v>
      </c>
      <c r="Z19" s="82" t="s">
        <v>308</v>
      </c>
      <c r="AA19" s="75">
        <v>13</v>
      </c>
      <c r="AB19" s="77">
        <v>40582</v>
      </c>
      <c r="AC19" s="77">
        <v>40603</v>
      </c>
      <c r="AD19" s="77"/>
      <c r="AE19" s="6" t="s">
        <v>368</v>
      </c>
      <c r="AF19" s="6" t="s">
        <v>431</v>
      </c>
      <c r="AG19" s="2"/>
      <c r="AH19" s="75">
        <f t="shared" si="0"/>
        <v>2</v>
      </c>
      <c r="AI19" s="2" t="s">
        <v>161</v>
      </c>
      <c r="AJ19" s="2" t="s">
        <v>160</v>
      </c>
      <c r="AK19" s="2"/>
      <c r="AL19" s="2" t="s">
        <v>149</v>
      </c>
      <c r="AM19" s="2" t="s">
        <v>149</v>
      </c>
      <c r="AN19" s="2"/>
      <c r="AO19" s="2" t="s">
        <v>163</v>
      </c>
      <c r="AP19" s="2" t="s">
        <v>202</v>
      </c>
      <c r="AQ19" s="2" t="s">
        <v>312</v>
      </c>
      <c r="AR19" s="2" t="s">
        <v>149</v>
      </c>
      <c r="AS19" s="2" t="s">
        <v>432</v>
      </c>
      <c r="AT19" s="434" t="s">
        <v>433</v>
      </c>
      <c r="AU19" s="75" t="s">
        <v>434</v>
      </c>
      <c r="AV19" s="77"/>
      <c r="AW19" s="78">
        <v>40634</v>
      </c>
      <c r="AX19" s="78">
        <v>40878</v>
      </c>
      <c r="AY19" s="78" t="s">
        <v>149</v>
      </c>
      <c r="AZ19" s="78"/>
      <c r="BA19" s="78"/>
      <c r="BB19" s="78"/>
      <c r="BC19" s="79"/>
      <c r="BD19" s="78">
        <v>41456</v>
      </c>
      <c r="BE19" s="78" t="s">
        <v>149</v>
      </c>
      <c r="BF19" s="78">
        <v>41711</v>
      </c>
      <c r="BG19" s="78" t="s">
        <v>149</v>
      </c>
      <c r="BH19" s="77"/>
      <c r="BI19" s="77"/>
      <c r="BJ19" s="77"/>
      <c r="BK19" s="80">
        <v>41334</v>
      </c>
      <c r="BL19" s="75" t="s">
        <v>17</v>
      </c>
      <c r="BM19" s="227">
        <f t="shared" si="1"/>
        <v>24</v>
      </c>
      <c r="BN19" s="75">
        <f t="shared" si="2"/>
        <v>16</v>
      </c>
      <c r="BO19" s="75"/>
      <c r="BP19" s="75" t="s">
        <v>167</v>
      </c>
      <c r="BQ19" s="75">
        <v>4</v>
      </c>
      <c r="BR19" s="75">
        <v>43</v>
      </c>
      <c r="BS19" s="75">
        <v>6</v>
      </c>
      <c r="BT19" s="75">
        <v>4</v>
      </c>
      <c r="BU19" s="75">
        <v>6</v>
      </c>
      <c r="BV19" s="75">
        <v>6</v>
      </c>
      <c r="BW19" s="75" t="s">
        <v>162</v>
      </c>
      <c r="BX19" s="75" t="s">
        <v>162</v>
      </c>
      <c r="BY19" s="75"/>
      <c r="BZ19" s="81"/>
      <c r="CA19" s="81"/>
      <c r="CB19" s="75"/>
      <c r="CC19" s="75" t="s">
        <v>162</v>
      </c>
      <c r="CD19" s="75"/>
      <c r="CE19" s="75"/>
      <c r="CF19" s="403">
        <v>3</v>
      </c>
      <c r="CG19" s="75">
        <v>3</v>
      </c>
      <c r="CH19" s="75"/>
      <c r="CI19" s="75" t="s">
        <v>167</v>
      </c>
    </row>
    <row r="20" spans="1:88" ht="25" customHeight="1" x14ac:dyDescent="0.35">
      <c r="A20" s="75">
        <v>19</v>
      </c>
      <c r="B20" s="75" t="s">
        <v>435</v>
      </c>
      <c r="C20" s="75" t="s">
        <v>436</v>
      </c>
      <c r="D20" s="75" t="s">
        <v>437</v>
      </c>
      <c r="E20" s="75" t="s">
        <v>146</v>
      </c>
      <c r="F20" s="75" t="s">
        <v>24</v>
      </c>
      <c r="G20" s="75">
        <v>1</v>
      </c>
      <c r="H20" s="75" t="s">
        <v>51</v>
      </c>
      <c r="I20" s="75" t="s">
        <v>37</v>
      </c>
      <c r="J20" s="75" t="s">
        <v>438</v>
      </c>
      <c r="K20" s="75" t="s">
        <v>438</v>
      </c>
      <c r="L20" s="75" t="s">
        <v>37</v>
      </c>
      <c r="M20" s="75" t="s">
        <v>149</v>
      </c>
      <c r="N20" s="225"/>
      <c r="O20" s="2" t="s">
        <v>150</v>
      </c>
      <c r="P20" s="9" t="s">
        <v>150</v>
      </c>
      <c r="Q20" s="75" t="s">
        <v>150</v>
      </c>
      <c r="R20" s="421" t="s">
        <v>439</v>
      </c>
      <c r="S20" s="75" t="s">
        <v>440</v>
      </c>
      <c r="T20" s="368" t="s">
        <v>441</v>
      </c>
      <c r="U20" s="226" t="s">
        <v>429</v>
      </c>
      <c r="V20" s="226">
        <v>26644</v>
      </c>
      <c r="W20" s="82" t="s">
        <v>442</v>
      </c>
      <c r="X20" s="82" t="s">
        <v>178</v>
      </c>
      <c r="Y20" s="82" t="s">
        <v>162</v>
      </c>
      <c r="Z20" s="82" t="s">
        <v>308</v>
      </c>
      <c r="AA20" s="75">
        <v>21.5</v>
      </c>
      <c r="AB20" s="77">
        <v>40605</v>
      </c>
      <c r="AC20" s="77">
        <v>40603</v>
      </c>
      <c r="AD20" s="77"/>
      <c r="AE20" s="6" t="s">
        <v>443</v>
      </c>
      <c r="AF20" s="7"/>
      <c r="AG20" s="8"/>
      <c r="AH20" s="75">
        <f t="shared" si="0"/>
        <v>1</v>
      </c>
      <c r="AI20" s="8" t="s">
        <v>160</v>
      </c>
      <c r="AJ20" s="8"/>
      <c r="AK20" s="8"/>
      <c r="AL20" s="8" t="s">
        <v>149</v>
      </c>
      <c r="AM20" s="8"/>
      <c r="AN20" s="8"/>
      <c r="AO20" s="8" t="s">
        <v>163</v>
      </c>
      <c r="AP20" s="8" t="s">
        <v>444</v>
      </c>
      <c r="AQ20" s="2" t="s">
        <v>342</v>
      </c>
      <c r="AR20" s="8" t="s">
        <v>149</v>
      </c>
      <c r="AS20" s="8"/>
      <c r="AT20" s="431" t="s">
        <v>284</v>
      </c>
      <c r="AU20" s="75" t="s">
        <v>445</v>
      </c>
      <c r="AV20" s="77"/>
      <c r="AW20" s="78">
        <v>40634</v>
      </c>
      <c r="AX20" s="78">
        <v>40878</v>
      </c>
      <c r="AY20" s="78" t="s">
        <v>149</v>
      </c>
      <c r="AZ20" s="78"/>
      <c r="BA20" s="78"/>
      <c r="BB20" s="78">
        <v>41225</v>
      </c>
      <c r="BC20" s="79" t="s">
        <v>446</v>
      </c>
      <c r="BD20" s="78">
        <v>41456</v>
      </c>
      <c r="BE20" s="78" t="s">
        <v>149</v>
      </c>
      <c r="BF20" s="78">
        <v>42064</v>
      </c>
      <c r="BG20" s="78" t="s">
        <v>162</v>
      </c>
      <c r="BH20" s="77"/>
      <c r="BI20" s="77"/>
      <c r="BJ20" s="77"/>
      <c r="BK20" s="80">
        <v>41395</v>
      </c>
      <c r="BL20" s="75" t="s">
        <v>17</v>
      </c>
      <c r="BM20" s="227">
        <f t="shared" si="1"/>
        <v>26</v>
      </c>
      <c r="BN20" s="75">
        <f t="shared" si="2"/>
        <v>18</v>
      </c>
      <c r="BO20" s="82" t="s">
        <v>446</v>
      </c>
      <c r="BP20" s="75"/>
      <c r="BQ20" s="75"/>
      <c r="BR20" s="75">
        <v>12</v>
      </c>
      <c r="BS20" s="75">
        <v>0</v>
      </c>
      <c r="BT20" s="75">
        <v>0</v>
      </c>
      <c r="BU20" s="75">
        <v>4</v>
      </c>
      <c r="BV20" s="75">
        <v>1</v>
      </c>
      <c r="BW20" s="75" t="s">
        <v>162</v>
      </c>
      <c r="BX20" s="75" t="s">
        <v>162</v>
      </c>
      <c r="BY20" s="75"/>
      <c r="BZ20" s="81"/>
      <c r="CA20" s="81"/>
      <c r="CB20" s="75"/>
      <c r="CC20" s="75" t="s">
        <v>162</v>
      </c>
      <c r="CD20" s="75"/>
      <c r="CE20" s="75"/>
      <c r="CF20" s="403">
        <v>3</v>
      </c>
      <c r="CG20" s="75">
        <v>5</v>
      </c>
      <c r="CH20" s="75"/>
      <c r="CI20" s="75" t="s">
        <v>167</v>
      </c>
    </row>
    <row r="21" spans="1:88" ht="25" customHeight="1" x14ac:dyDescent="0.35">
      <c r="A21" s="85">
        <v>20</v>
      </c>
      <c r="B21" s="85" t="s">
        <v>447</v>
      </c>
      <c r="C21" s="85" t="s">
        <v>436</v>
      </c>
      <c r="D21" s="85" t="s">
        <v>448</v>
      </c>
      <c r="E21" s="85" t="s">
        <v>449</v>
      </c>
      <c r="F21" s="85" t="s">
        <v>24</v>
      </c>
      <c r="G21" s="85">
        <v>1</v>
      </c>
      <c r="H21" s="85" t="s">
        <v>51</v>
      </c>
      <c r="I21" s="85" t="s">
        <v>34</v>
      </c>
      <c r="J21" s="85" t="s">
        <v>171</v>
      </c>
      <c r="K21" s="85" t="s">
        <v>171</v>
      </c>
      <c r="L21" s="85" t="s">
        <v>43</v>
      </c>
      <c r="M21" s="85" t="s">
        <v>162</v>
      </c>
      <c r="N21" s="228" t="s">
        <v>450</v>
      </c>
      <c r="O21" s="71" t="s">
        <v>192</v>
      </c>
      <c r="P21" s="72" t="s">
        <v>150</v>
      </c>
      <c r="Q21" s="85"/>
      <c r="R21" s="85" t="s">
        <v>451</v>
      </c>
      <c r="S21" s="85" t="s">
        <v>452</v>
      </c>
      <c r="T21" s="369" t="s">
        <v>453</v>
      </c>
      <c r="U21" s="229" t="s">
        <v>454</v>
      </c>
      <c r="V21" s="229">
        <v>28744</v>
      </c>
      <c r="W21" s="230" t="s">
        <v>455</v>
      </c>
      <c r="X21" s="230" t="s">
        <v>178</v>
      </c>
      <c r="Y21" s="230" t="s">
        <v>156</v>
      </c>
      <c r="Z21" s="230" t="s">
        <v>157</v>
      </c>
      <c r="AA21" s="85">
        <v>12</v>
      </c>
      <c r="AB21" s="86">
        <v>40609</v>
      </c>
      <c r="AC21" s="301">
        <v>40603</v>
      </c>
      <c r="AD21" s="86"/>
      <c r="AE21" s="73" t="s">
        <v>456</v>
      </c>
      <c r="AF21" s="73" t="s">
        <v>457</v>
      </c>
      <c r="AG21" s="74"/>
      <c r="AH21" s="85">
        <f t="shared" si="0"/>
        <v>2</v>
      </c>
      <c r="AI21" s="74" t="s">
        <v>160</v>
      </c>
      <c r="AJ21" s="74" t="s">
        <v>161</v>
      </c>
      <c r="AK21" s="74"/>
      <c r="AL21" s="74" t="s">
        <v>149</v>
      </c>
      <c r="AM21" s="74" t="s">
        <v>162</v>
      </c>
      <c r="AN21" s="74"/>
      <c r="AO21" s="74" t="s">
        <v>201</v>
      </c>
      <c r="AP21" s="74"/>
      <c r="AQ21" s="74" t="s">
        <v>458</v>
      </c>
      <c r="AR21" s="74"/>
      <c r="AS21" s="74"/>
      <c r="AT21" s="435" t="s">
        <v>371</v>
      </c>
      <c r="AU21" s="85" t="s">
        <v>459</v>
      </c>
      <c r="AV21" s="86"/>
      <c r="AW21" s="87">
        <v>40634</v>
      </c>
      <c r="AX21" s="87">
        <v>40878</v>
      </c>
      <c r="AY21" s="87" t="s">
        <v>149</v>
      </c>
      <c r="AZ21" s="87"/>
      <c r="BA21" s="87"/>
      <c r="BB21" s="87"/>
      <c r="BC21" s="88"/>
      <c r="BD21" s="87">
        <v>41456</v>
      </c>
      <c r="BE21" s="87" t="s">
        <v>149</v>
      </c>
      <c r="BF21" s="87">
        <v>41712</v>
      </c>
      <c r="BG21" s="87" t="s">
        <v>149</v>
      </c>
      <c r="BH21" s="86"/>
      <c r="BI21" s="86"/>
      <c r="BJ21" s="86"/>
      <c r="BK21" s="89">
        <v>43073</v>
      </c>
      <c r="BL21" s="85" t="s">
        <v>17</v>
      </c>
      <c r="BM21" s="231">
        <f>DATEDIF(AW21,BK21, "M")+1</f>
        <v>81</v>
      </c>
      <c r="BN21" s="85">
        <f t="shared" si="2"/>
        <v>73</v>
      </c>
      <c r="BO21" s="85"/>
      <c r="BP21" s="85">
        <v>1</v>
      </c>
      <c r="BQ21" s="85">
        <v>8</v>
      </c>
      <c r="BR21" s="85">
        <v>3</v>
      </c>
      <c r="BS21" s="85">
        <v>0</v>
      </c>
      <c r="BT21" s="85">
        <v>0</v>
      </c>
      <c r="BU21" s="85">
        <v>0</v>
      </c>
      <c r="BV21" s="85">
        <v>0</v>
      </c>
      <c r="BW21" s="85" t="s">
        <v>162</v>
      </c>
      <c r="BX21" s="85" t="s">
        <v>162</v>
      </c>
      <c r="BY21" s="85"/>
      <c r="BZ21" s="90"/>
      <c r="CA21" s="90"/>
      <c r="CB21" s="85"/>
      <c r="CC21" s="85" t="s">
        <v>162</v>
      </c>
      <c r="CD21" s="85"/>
      <c r="CE21" s="85"/>
      <c r="CF21" s="404" t="s">
        <v>167</v>
      </c>
      <c r="CG21" s="85" t="s">
        <v>167</v>
      </c>
      <c r="CH21" s="85"/>
      <c r="CI21" s="85" t="s">
        <v>167</v>
      </c>
      <c r="CJ21" s="417" t="s">
        <v>460</v>
      </c>
    </row>
    <row r="22" spans="1:88" ht="25" customHeight="1" x14ac:dyDescent="0.35">
      <c r="A22" s="91">
        <v>21</v>
      </c>
      <c r="B22" s="91" t="s">
        <v>461</v>
      </c>
      <c r="C22" s="91" t="s">
        <v>462</v>
      </c>
      <c r="D22" s="91"/>
      <c r="E22" s="91" t="s">
        <v>463</v>
      </c>
      <c r="F22" s="91" t="s">
        <v>25</v>
      </c>
      <c r="G22" s="91">
        <v>1</v>
      </c>
      <c r="H22" s="91"/>
      <c r="I22" s="91"/>
      <c r="J22" s="91"/>
      <c r="K22" s="91"/>
      <c r="L22" s="91" t="s">
        <v>43</v>
      </c>
      <c r="M22" s="91" t="s">
        <v>162</v>
      </c>
      <c r="N22" s="91" t="s">
        <v>167</v>
      </c>
      <c r="O22" s="91" t="s">
        <v>167</v>
      </c>
      <c r="P22" s="91" t="s">
        <v>167</v>
      </c>
      <c r="Q22" s="91" t="s">
        <v>167</v>
      </c>
      <c r="R22" s="91"/>
      <c r="S22" s="91"/>
      <c r="T22" s="370"/>
      <c r="U22" s="232"/>
      <c r="V22" s="232"/>
      <c r="W22" s="233"/>
      <c r="X22" s="233"/>
      <c r="Y22" s="233"/>
      <c r="Z22" s="233"/>
      <c r="AA22" s="91"/>
      <c r="AB22" s="92"/>
      <c r="AC22" s="302">
        <v>40603</v>
      </c>
      <c r="AD22" s="92"/>
      <c r="AE22" s="92"/>
      <c r="AF22" s="92"/>
      <c r="AG22" s="92"/>
      <c r="AH22" s="91"/>
      <c r="AI22" s="92"/>
      <c r="AJ22" s="92"/>
      <c r="AK22" s="92"/>
      <c r="AL22" s="92"/>
      <c r="AM22" s="92"/>
      <c r="AN22" s="92"/>
      <c r="AO22" s="92"/>
      <c r="AP22" s="92"/>
      <c r="AQ22" s="92"/>
      <c r="AR22" s="92"/>
      <c r="AS22" s="92"/>
      <c r="AT22" s="436"/>
      <c r="AU22" s="91"/>
      <c r="AV22" s="92"/>
      <c r="AW22" s="93"/>
      <c r="AX22" s="93"/>
      <c r="AY22" s="93"/>
      <c r="AZ22" s="93"/>
      <c r="BA22" s="93"/>
      <c r="BB22" s="93"/>
      <c r="BC22" s="94"/>
      <c r="BD22" s="93"/>
      <c r="BE22" s="93"/>
      <c r="BF22" s="93"/>
      <c r="BG22" s="93"/>
      <c r="BH22" s="92"/>
      <c r="BI22" s="92"/>
      <c r="BJ22" s="92"/>
      <c r="BK22" s="92"/>
      <c r="BL22" s="95" t="s">
        <v>62</v>
      </c>
      <c r="BM22" s="91" t="s">
        <v>62</v>
      </c>
      <c r="BN22" s="91"/>
      <c r="BO22" s="91"/>
      <c r="BP22" s="91"/>
      <c r="BQ22" s="91"/>
      <c r="BR22" s="91"/>
      <c r="BS22" s="91"/>
      <c r="BT22" s="91"/>
      <c r="BU22" s="91"/>
      <c r="BV22" s="91"/>
      <c r="BW22" s="91" t="s">
        <v>162</v>
      </c>
      <c r="BX22" s="91" t="s">
        <v>192</v>
      </c>
      <c r="BY22" s="91"/>
      <c r="BZ22" s="96"/>
      <c r="CA22" s="96"/>
      <c r="CB22" s="91"/>
      <c r="CC22" s="91"/>
      <c r="CD22" s="91"/>
      <c r="CE22" s="91"/>
      <c r="CF22" s="405"/>
      <c r="CG22" s="91"/>
      <c r="CH22" s="91"/>
      <c r="CI22" s="91"/>
    </row>
    <row r="23" spans="1:88" ht="25" customHeight="1" x14ac:dyDescent="0.35">
      <c r="A23" s="97">
        <v>22</v>
      </c>
      <c r="B23" s="97" t="s">
        <v>464</v>
      </c>
      <c r="C23" s="97" t="s">
        <v>465</v>
      </c>
      <c r="D23" s="97" t="s">
        <v>466</v>
      </c>
      <c r="E23" s="97" t="s">
        <v>467</v>
      </c>
      <c r="F23" s="97" t="s">
        <v>25</v>
      </c>
      <c r="G23" s="97">
        <v>1</v>
      </c>
      <c r="H23" s="97" t="s">
        <v>49</v>
      </c>
      <c r="I23" s="97" t="s">
        <v>40</v>
      </c>
      <c r="J23" s="97"/>
      <c r="K23" s="97"/>
      <c r="L23" s="97"/>
      <c r="M23" s="97"/>
      <c r="N23" s="97" t="s">
        <v>167</v>
      </c>
      <c r="O23" s="97" t="s">
        <v>167</v>
      </c>
      <c r="P23" s="97" t="s">
        <v>167</v>
      </c>
      <c r="Q23" s="97" t="s">
        <v>167</v>
      </c>
      <c r="R23" s="97"/>
      <c r="S23" s="97"/>
      <c r="T23" s="371"/>
      <c r="U23" s="234"/>
      <c r="V23" s="234"/>
      <c r="W23" s="179"/>
      <c r="X23" s="179"/>
      <c r="Y23" s="179"/>
      <c r="Z23" s="179"/>
      <c r="AA23" s="97"/>
      <c r="AB23" s="98"/>
      <c r="AC23" s="303">
        <v>40603</v>
      </c>
      <c r="AD23" s="98">
        <v>40865</v>
      </c>
      <c r="AE23" s="98"/>
      <c r="AF23" s="98"/>
      <c r="AG23" s="98"/>
      <c r="AH23" s="97">
        <f t="shared" si="0"/>
        <v>0</v>
      </c>
      <c r="AI23" s="98"/>
      <c r="AJ23" s="98"/>
      <c r="AK23" s="98"/>
      <c r="AL23" s="98"/>
      <c r="AM23" s="98"/>
      <c r="AN23" s="98"/>
      <c r="AO23" s="98"/>
      <c r="AP23" s="98"/>
      <c r="AQ23" s="98"/>
      <c r="AR23" s="98"/>
      <c r="AS23" s="98"/>
      <c r="AT23" s="437"/>
      <c r="AU23" s="97"/>
      <c r="AV23" s="98"/>
      <c r="AW23" s="99">
        <v>40634</v>
      </c>
      <c r="AX23" s="99"/>
      <c r="AY23" s="99"/>
      <c r="AZ23" s="99"/>
      <c r="BA23" s="99"/>
      <c r="BB23" s="99"/>
      <c r="BC23" s="100"/>
      <c r="BD23" s="99"/>
      <c r="BE23" s="99"/>
      <c r="BF23" s="99"/>
      <c r="BG23" s="99"/>
      <c r="BH23" s="98"/>
      <c r="BI23" s="98"/>
      <c r="BJ23" s="98"/>
      <c r="BK23" s="98"/>
      <c r="BL23" s="97" t="s">
        <v>19</v>
      </c>
      <c r="BM23" s="235" t="s">
        <v>19</v>
      </c>
      <c r="BN23" s="235"/>
      <c r="BO23" s="97"/>
      <c r="BP23" s="97"/>
      <c r="BQ23" s="97"/>
      <c r="BR23" s="97"/>
      <c r="BS23" s="97"/>
      <c r="BT23" s="97"/>
      <c r="BU23" s="97"/>
      <c r="BV23" s="97"/>
      <c r="BW23" s="97" t="s">
        <v>162</v>
      </c>
      <c r="BX23" s="97" t="s">
        <v>192</v>
      </c>
      <c r="BY23" s="97"/>
      <c r="BZ23" s="101"/>
      <c r="CA23" s="101"/>
      <c r="CB23" s="97"/>
      <c r="CC23" s="97"/>
      <c r="CD23" s="97"/>
      <c r="CE23" s="97"/>
      <c r="CF23" s="119"/>
      <c r="CG23" s="97"/>
      <c r="CH23" s="97"/>
      <c r="CI23" s="97" t="s">
        <v>167</v>
      </c>
    </row>
    <row r="24" spans="1:88" ht="25" customHeight="1" x14ac:dyDescent="0.35">
      <c r="A24" s="97">
        <v>23</v>
      </c>
      <c r="B24" s="97" t="s">
        <v>468</v>
      </c>
      <c r="C24" s="97" t="s">
        <v>469</v>
      </c>
      <c r="D24" s="97" t="s">
        <v>470</v>
      </c>
      <c r="E24" s="97" t="s">
        <v>471</v>
      </c>
      <c r="F24" s="97" t="s">
        <v>24</v>
      </c>
      <c r="G24" s="97">
        <v>1</v>
      </c>
      <c r="H24" s="97" t="s">
        <v>49</v>
      </c>
      <c r="I24" s="97" t="s">
        <v>40</v>
      </c>
      <c r="J24" s="97"/>
      <c r="K24" s="97"/>
      <c r="L24" s="97" t="s">
        <v>40</v>
      </c>
      <c r="M24" s="97" t="s">
        <v>149</v>
      </c>
      <c r="N24" s="97" t="s">
        <v>167</v>
      </c>
      <c r="O24" s="97" t="s">
        <v>167</v>
      </c>
      <c r="P24" s="97" t="s">
        <v>167</v>
      </c>
      <c r="Q24" s="97" t="s">
        <v>167</v>
      </c>
      <c r="R24" s="97"/>
      <c r="S24" s="97"/>
      <c r="T24" s="371"/>
      <c r="U24" s="234"/>
      <c r="V24" s="234"/>
      <c r="W24" s="179"/>
      <c r="X24" s="179"/>
      <c r="Y24" s="179"/>
      <c r="Z24" s="179"/>
      <c r="AA24" s="97"/>
      <c r="AB24" s="98"/>
      <c r="AC24" s="303">
        <v>40603</v>
      </c>
      <c r="AD24" s="98">
        <v>42613</v>
      </c>
      <c r="AE24" s="98"/>
      <c r="AF24" s="98"/>
      <c r="AG24" s="98"/>
      <c r="AH24" s="97">
        <f t="shared" si="0"/>
        <v>0</v>
      </c>
      <c r="AI24" s="98"/>
      <c r="AJ24" s="98"/>
      <c r="AK24" s="98"/>
      <c r="AL24" s="98"/>
      <c r="AM24" s="98"/>
      <c r="AN24" s="98"/>
      <c r="AO24" s="98"/>
      <c r="AP24" s="98"/>
      <c r="AQ24" s="98"/>
      <c r="AR24" s="98"/>
      <c r="AS24" s="98"/>
      <c r="AT24" s="437"/>
      <c r="AU24" s="97"/>
      <c r="AV24" s="98"/>
      <c r="AW24" s="99">
        <v>40634</v>
      </c>
      <c r="AX24" s="99"/>
      <c r="AY24" s="99"/>
      <c r="AZ24" s="99"/>
      <c r="BA24" s="99"/>
      <c r="BB24" s="99"/>
      <c r="BC24" s="100"/>
      <c r="BD24" s="99"/>
      <c r="BE24" s="99"/>
      <c r="BF24" s="99"/>
      <c r="BG24" s="99"/>
      <c r="BH24" s="98"/>
      <c r="BI24" s="98"/>
      <c r="BJ24" s="98"/>
      <c r="BK24" s="98"/>
      <c r="BL24" s="97" t="s">
        <v>19</v>
      </c>
      <c r="BM24" s="235" t="s">
        <v>19</v>
      </c>
      <c r="BN24" s="235"/>
      <c r="BO24" s="97"/>
      <c r="BP24" s="97"/>
      <c r="BQ24" s="97"/>
      <c r="BR24" s="97"/>
      <c r="BS24" s="97"/>
      <c r="BT24" s="97"/>
      <c r="BU24" s="97"/>
      <c r="BV24" s="97"/>
      <c r="BW24" s="97" t="s">
        <v>162</v>
      </c>
      <c r="BX24" s="97" t="s">
        <v>192</v>
      </c>
      <c r="BY24" s="97"/>
      <c r="BZ24" s="101"/>
      <c r="CA24" s="101"/>
      <c r="CB24" s="97"/>
      <c r="CC24" s="97"/>
      <c r="CD24" s="97"/>
      <c r="CE24" s="97"/>
      <c r="CF24" s="119"/>
      <c r="CG24" s="97"/>
      <c r="CH24" s="97"/>
      <c r="CI24" s="97" t="s">
        <v>167</v>
      </c>
    </row>
    <row r="25" spans="1:88" ht="25" customHeight="1" x14ac:dyDescent="0.35">
      <c r="A25" s="97">
        <v>24</v>
      </c>
      <c r="B25" s="97" t="s">
        <v>472</v>
      </c>
      <c r="C25" s="97" t="s">
        <v>473</v>
      </c>
      <c r="D25" s="97" t="s">
        <v>474</v>
      </c>
      <c r="E25" s="97" t="s">
        <v>475</v>
      </c>
      <c r="F25" s="97" t="s">
        <v>25</v>
      </c>
      <c r="G25" s="97">
        <v>1</v>
      </c>
      <c r="H25" s="97" t="s">
        <v>56</v>
      </c>
      <c r="I25" s="97" t="s">
        <v>39</v>
      </c>
      <c r="J25" s="97"/>
      <c r="K25" s="97"/>
      <c r="L25" s="97"/>
      <c r="M25" s="97"/>
      <c r="N25" s="97" t="s">
        <v>167</v>
      </c>
      <c r="O25" s="97" t="s">
        <v>167</v>
      </c>
      <c r="P25" s="97" t="s">
        <v>167</v>
      </c>
      <c r="Q25" s="97" t="s">
        <v>167</v>
      </c>
      <c r="R25" s="97"/>
      <c r="S25" s="97"/>
      <c r="T25" s="371"/>
      <c r="U25" s="234"/>
      <c r="V25" s="234"/>
      <c r="W25" s="179"/>
      <c r="X25" s="179"/>
      <c r="Y25" s="179"/>
      <c r="Z25" s="179"/>
      <c r="AA25" s="97"/>
      <c r="AB25" s="98"/>
      <c r="AC25" s="303">
        <v>40603</v>
      </c>
      <c r="AD25" s="98">
        <v>41274</v>
      </c>
      <c r="AE25" s="98"/>
      <c r="AF25" s="98"/>
      <c r="AG25" s="98"/>
      <c r="AH25" s="97">
        <f t="shared" si="0"/>
        <v>0</v>
      </c>
      <c r="AI25" s="98"/>
      <c r="AJ25" s="98"/>
      <c r="AK25" s="98"/>
      <c r="AL25" s="98"/>
      <c r="AM25" s="98"/>
      <c r="AN25" s="98"/>
      <c r="AO25" s="98"/>
      <c r="AP25" s="98"/>
      <c r="AQ25" s="98"/>
      <c r="AR25" s="98"/>
      <c r="AS25" s="98"/>
      <c r="AT25" s="437"/>
      <c r="AU25" s="97"/>
      <c r="AV25" s="98"/>
      <c r="AW25" s="99">
        <v>40634</v>
      </c>
      <c r="AX25" s="99"/>
      <c r="AY25" s="99"/>
      <c r="AZ25" s="99"/>
      <c r="BA25" s="99"/>
      <c r="BB25" s="99"/>
      <c r="BC25" s="100"/>
      <c r="BD25" s="99"/>
      <c r="BE25" s="99"/>
      <c r="BF25" s="99"/>
      <c r="BG25" s="99"/>
      <c r="BH25" s="98"/>
      <c r="BI25" s="98"/>
      <c r="BJ25" s="98"/>
      <c r="BK25" s="98"/>
      <c r="BL25" s="97" t="s">
        <v>19</v>
      </c>
      <c r="BM25" s="235" t="s">
        <v>19</v>
      </c>
      <c r="BN25" s="235"/>
      <c r="BO25" s="97"/>
      <c r="BP25" s="97"/>
      <c r="BQ25" s="97"/>
      <c r="BR25" s="97"/>
      <c r="BS25" s="97"/>
      <c r="BT25" s="97"/>
      <c r="BU25" s="97"/>
      <c r="BV25" s="97"/>
      <c r="BW25" s="97" t="s">
        <v>162</v>
      </c>
      <c r="BX25" s="97"/>
      <c r="BY25" s="97"/>
      <c r="BZ25" s="101"/>
      <c r="CA25" s="101"/>
      <c r="CB25" s="97"/>
      <c r="CC25" s="97"/>
      <c r="CD25" s="97"/>
      <c r="CE25" s="97"/>
      <c r="CF25" s="119"/>
      <c r="CG25" s="97"/>
      <c r="CH25" s="97"/>
      <c r="CI25" s="97" t="s">
        <v>167</v>
      </c>
    </row>
    <row r="26" spans="1:88" ht="25" customHeight="1" x14ac:dyDescent="0.35">
      <c r="A26" s="91">
        <v>25</v>
      </c>
      <c r="B26" s="91" t="s">
        <v>476</v>
      </c>
      <c r="C26" s="91" t="s">
        <v>477</v>
      </c>
      <c r="D26" s="91"/>
      <c r="E26" s="91" t="s">
        <v>478</v>
      </c>
      <c r="F26" s="91" t="s">
        <v>24</v>
      </c>
      <c r="G26" s="91">
        <v>1</v>
      </c>
      <c r="H26" s="91" t="s">
        <v>57</v>
      </c>
      <c r="I26" s="91" t="s">
        <v>33</v>
      </c>
      <c r="J26" s="91"/>
      <c r="K26" s="91"/>
      <c r="L26" s="91"/>
      <c r="M26" s="91"/>
      <c r="N26" s="91" t="s">
        <v>167</v>
      </c>
      <c r="O26" s="91" t="s">
        <v>167</v>
      </c>
      <c r="P26" s="91" t="s">
        <v>167</v>
      </c>
      <c r="Q26" s="91" t="s">
        <v>167</v>
      </c>
      <c r="R26" s="91"/>
      <c r="S26" s="91"/>
      <c r="T26" s="370"/>
      <c r="U26" s="232"/>
      <c r="V26" s="232"/>
      <c r="W26" s="233"/>
      <c r="X26" s="233"/>
      <c r="Y26" s="233"/>
      <c r="Z26" s="233"/>
      <c r="AA26" s="91"/>
      <c r="AB26" s="92"/>
      <c r="AC26" s="302">
        <v>40603</v>
      </c>
      <c r="AD26" s="92"/>
      <c r="AE26" s="92"/>
      <c r="AF26" s="92"/>
      <c r="AG26" s="92"/>
      <c r="AH26" s="91">
        <f t="shared" si="0"/>
        <v>0</v>
      </c>
      <c r="AI26" s="92"/>
      <c r="AJ26" s="92"/>
      <c r="AK26" s="92"/>
      <c r="AL26" s="92"/>
      <c r="AM26" s="92"/>
      <c r="AN26" s="92"/>
      <c r="AO26" s="92"/>
      <c r="AP26" s="92"/>
      <c r="AQ26" s="92"/>
      <c r="AR26" s="92"/>
      <c r="AS26" s="92"/>
      <c r="AT26" s="436"/>
      <c r="AU26" s="91"/>
      <c r="AV26" s="92"/>
      <c r="AW26" s="93">
        <v>40634</v>
      </c>
      <c r="AX26" s="93"/>
      <c r="AY26" s="93"/>
      <c r="AZ26" s="93"/>
      <c r="BA26" s="93"/>
      <c r="BB26" s="93"/>
      <c r="BC26" s="94"/>
      <c r="BD26" s="93"/>
      <c r="BE26" s="93"/>
      <c r="BF26" s="93"/>
      <c r="BG26" s="93"/>
      <c r="BH26" s="92"/>
      <c r="BI26" s="92"/>
      <c r="BJ26" s="92"/>
      <c r="BK26" s="92"/>
      <c r="BL26" s="91" t="s">
        <v>62</v>
      </c>
      <c r="BM26" s="236" t="s">
        <v>62</v>
      </c>
      <c r="BN26" s="236"/>
      <c r="BO26" s="91"/>
      <c r="BP26" s="91"/>
      <c r="BQ26" s="91"/>
      <c r="BR26" s="91"/>
      <c r="BS26" s="91"/>
      <c r="BT26" s="91"/>
      <c r="BU26" s="91"/>
      <c r="BV26" s="91"/>
      <c r="BW26" s="91" t="s">
        <v>162</v>
      </c>
      <c r="BX26" s="91"/>
      <c r="BY26" s="91"/>
      <c r="BZ26" s="96"/>
      <c r="CA26" s="96"/>
      <c r="CB26" s="91"/>
      <c r="CC26" s="91"/>
      <c r="CD26" s="91"/>
      <c r="CE26" s="91"/>
      <c r="CF26" s="405"/>
      <c r="CG26" s="91"/>
      <c r="CH26" s="91"/>
      <c r="CI26" s="91" t="s">
        <v>167</v>
      </c>
    </row>
    <row r="27" spans="1:88" ht="25" customHeight="1" x14ac:dyDescent="0.35">
      <c r="A27" s="102">
        <v>26</v>
      </c>
      <c r="B27" s="102" t="s">
        <v>479</v>
      </c>
      <c r="C27" s="102" t="s">
        <v>480</v>
      </c>
      <c r="D27" s="102"/>
      <c r="E27" s="102" t="s">
        <v>481</v>
      </c>
      <c r="F27" s="102" t="s">
        <v>24</v>
      </c>
      <c r="G27" s="102">
        <v>2</v>
      </c>
      <c r="H27" s="102" t="s">
        <v>51</v>
      </c>
      <c r="I27" s="102" t="s">
        <v>30</v>
      </c>
      <c r="J27" s="102" t="s">
        <v>482</v>
      </c>
      <c r="K27" s="102"/>
      <c r="L27" s="102" t="s">
        <v>30</v>
      </c>
      <c r="M27" s="102" t="s">
        <v>149</v>
      </c>
      <c r="N27" s="102"/>
      <c r="O27" s="110" t="s">
        <v>150</v>
      </c>
      <c r="P27" s="237" t="s">
        <v>150</v>
      </c>
      <c r="Q27" s="102"/>
      <c r="R27" s="102" t="s">
        <v>483</v>
      </c>
      <c r="S27" s="102" t="s">
        <v>484</v>
      </c>
      <c r="T27" s="214"/>
      <c r="U27" s="103" t="s">
        <v>485</v>
      </c>
      <c r="V27" s="103">
        <v>27062</v>
      </c>
      <c r="W27" s="111" t="s">
        <v>486</v>
      </c>
      <c r="X27" s="111" t="s">
        <v>178</v>
      </c>
      <c r="Y27" s="111" t="s">
        <v>156</v>
      </c>
      <c r="Z27" s="111" t="s">
        <v>157</v>
      </c>
      <c r="AA27" s="102">
        <v>13.5</v>
      </c>
      <c r="AB27" s="103">
        <v>40924</v>
      </c>
      <c r="AC27" s="304">
        <v>40969</v>
      </c>
      <c r="AD27" s="103"/>
      <c r="AE27" s="103" t="s">
        <v>487</v>
      </c>
      <c r="AF27" s="103" t="s">
        <v>488</v>
      </c>
      <c r="AG27" s="103"/>
      <c r="AH27" s="102">
        <f t="shared" si="0"/>
        <v>2</v>
      </c>
      <c r="AI27" s="103" t="s">
        <v>160</v>
      </c>
      <c r="AJ27" s="103" t="s">
        <v>160</v>
      </c>
      <c r="AK27" s="103"/>
      <c r="AL27" s="103" t="s">
        <v>149</v>
      </c>
      <c r="AM27" s="103" t="s">
        <v>162</v>
      </c>
      <c r="AN27" s="103"/>
      <c r="AO27" s="103" t="s">
        <v>163</v>
      </c>
      <c r="AP27" s="103" t="s">
        <v>248</v>
      </c>
      <c r="AQ27" s="103"/>
      <c r="AR27" s="103"/>
      <c r="AS27" s="103"/>
      <c r="AT27" s="438" t="s">
        <v>327</v>
      </c>
      <c r="AU27" s="102" t="s">
        <v>489</v>
      </c>
      <c r="AV27" s="103"/>
      <c r="AW27" s="105">
        <v>40969</v>
      </c>
      <c r="AX27" s="105">
        <v>41214</v>
      </c>
      <c r="AY27" s="105" t="s">
        <v>149</v>
      </c>
      <c r="AZ27" s="105"/>
      <c r="BA27" s="105"/>
      <c r="BB27" s="105"/>
      <c r="BC27" s="106"/>
      <c r="BD27" s="105">
        <v>41852</v>
      </c>
      <c r="BE27" s="105" t="s">
        <v>149</v>
      </c>
      <c r="BF27" s="105">
        <v>42064</v>
      </c>
      <c r="BG27" s="105" t="s">
        <v>149</v>
      </c>
      <c r="BH27" s="103"/>
      <c r="BI27" s="103"/>
      <c r="BJ27" s="103"/>
      <c r="BK27" s="107">
        <v>45183</v>
      </c>
      <c r="BL27" s="108" t="s">
        <v>17</v>
      </c>
      <c r="BM27" s="238">
        <f>DATEDIF(AW27,BK27, "M")+1</f>
        <v>139</v>
      </c>
      <c r="BN27" s="102">
        <f t="shared" ref="BN27:BN33" si="3">DATEDIF(AX27,BK27, "M")+1</f>
        <v>131</v>
      </c>
      <c r="BO27" s="102"/>
      <c r="BP27" s="102">
        <v>1</v>
      </c>
      <c r="BQ27" s="102">
        <v>14</v>
      </c>
      <c r="BR27" s="102">
        <v>0</v>
      </c>
      <c r="BS27" s="102">
        <v>1</v>
      </c>
      <c r="BT27" s="102">
        <v>0</v>
      </c>
      <c r="BU27" s="102">
        <v>0</v>
      </c>
      <c r="BV27" s="102">
        <v>0</v>
      </c>
      <c r="BW27" s="102" t="s">
        <v>162</v>
      </c>
      <c r="BX27" s="102">
        <v>0</v>
      </c>
      <c r="BY27" s="102"/>
      <c r="BZ27" s="109"/>
      <c r="CA27" s="109"/>
      <c r="CB27" s="102"/>
      <c r="CC27" s="102" t="s">
        <v>162</v>
      </c>
      <c r="CD27" s="102"/>
      <c r="CE27" s="102"/>
      <c r="CF27" s="406">
        <v>2</v>
      </c>
      <c r="CG27" s="102" t="s">
        <v>167</v>
      </c>
      <c r="CH27" s="102"/>
      <c r="CI27" s="102" t="s">
        <v>167</v>
      </c>
    </row>
    <row r="28" spans="1:88" ht="25" customHeight="1" x14ac:dyDescent="0.35">
      <c r="A28" s="102">
        <v>27</v>
      </c>
      <c r="B28" s="102" t="s">
        <v>490</v>
      </c>
      <c r="C28" s="102" t="s">
        <v>491</v>
      </c>
      <c r="D28" s="102"/>
      <c r="E28" s="102" t="s">
        <v>492</v>
      </c>
      <c r="F28" s="102" t="s">
        <v>25</v>
      </c>
      <c r="G28" s="102">
        <v>2</v>
      </c>
      <c r="H28" s="102" t="s">
        <v>50</v>
      </c>
      <c r="I28" s="102" t="s">
        <v>44</v>
      </c>
      <c r="J28" s="102" t="s">
        <v>493</v>
      </c>
      <c r="K28" s="102" t="s">
        <v>493</v>
      </c>
      <c r="L28" s="102" t="s">
        <v>42</v>
      </c>
      <c r="M28" s="102" t="s">
        <v>149</v>
      </c>
      <c r="N28" s="239" t="s">
        <v>21</v>
      </c>
      <c r="O28" s="12" t="s">
        <v>150</v>
      </c>
      <c r="P28" s="13" t="s">
        <v>150</v>
      </c>
      <c r="Q28" s="102" t="s">
        <v>150</v>
      </c>
      <c r="R28" s="347" t="s">
        <v>494</v>
      </c>
      <c r="S28" s="102" t="s">
        <v>495</v>
      </c>
      <c r="T28" s="214" t="s">
        <v>496</v>
      </c>
      <c r="U28" s="103" t="s">
        <v>497</v>
      </c>
      <c r="V28" s="103">
        <v>28103</v>
      </c>
      <c r="W28" s="111" t="s">
        <v>498</v>
      </c>
      <c r="X28" s="111" t="s">
        <v>178</v>
      </c>
      <c r="Y28" s="111" t="s">
        <v>162</v>
      </c>
      <c r="Z28" s="111" t="s">
        <v>157</v>
      </c>
      <c r="AA28" s="102">
        <v>18</v>
      </c>
      <c r="AB28" s="103">
        <v>40917</v>
      </c>
      <c r="AC28" s="304">
        <v>40969</v>
      </c>
      <c r="AD28" s="103"/>
      <c r="AE28" s="103" t="s">
        <v>499</v>
      </c>
      <c r="AF28" s="103" t="s">
        <v>296</v>
      </c>
      <c r="AG28" s="103"/>
      <c r="AH28" s="102">
        <f t="shared" si="0"/>
        <v>2</v>
      </c>
      <c r="AI28" s="103" t="s">
        <v>160</v>
      </c>
      <c r="AJ28" s="103" t="s">
        <v>160</v>
      </c>
      <c r="AK28" s="103"/>
      <c r="AL28" s="103" t="s">
        <v>149</v>
      </c>
      <c r="AM28" s="103" t="s">
        <v>149</v>
      </c>
      <c r="AN28" s="103"/>
      <c r="AO28" s="103" t="s">
        <v>163</v>
      </c>
      <c r="AP28" s="103" t="s">
        <v>500</v>
      </c>
      <c r="AQ28" s="110" t="s">
        <v>216</v>
      </c>
      <c r="AR28" s="103" t="s">
        <v>149</v>
      </c>
      <c r="AS28" s="103" t="s">
        <v>501</v>
      </c>
      <c r="AT28" s="439" t="s">
        <v>502</v>
      </c>
      <c r="AU28" s="102" t="s">
        <v>503</v>
      </c>
      <c r="AV28" s="103"/>
      <c r="AW28" s="105">
        <v>40969</v>
      </c>
      <c r="AX28" s="105">
        <v>41214</v>
      </c>
      <c r="AY28" s="105" t="s">
        <v>149</v>
      </c>
      <c r="AZ28" s="105"/>
      <c r="BA28" s="105"/>
      <c r="BB28" s="105"/>
      <c r="BC28" s="106"/>
      <c r="BD28" s="105">
        <v>41852</v>
      </c>
      <c r="BE28" s="105" t="s">
        <v>149</v>
      </c>
      <c r="BF28" s="105">
        <v>42064</v>
      </c>
      <c r="BG28" s="105" t="s">
        <v>149</v>
      </c>
      <c r="BH28" s="103"/>
      <c r="BI28" s="103"/>
      <c r="BJ28" s="103"/>
      <c r="BK28" s="107">
        <v>42460</v>
      </c>
      <c r="BL28" s="102" t="s">
        <v>17</v>
      </c>
      <c r="BM28" s="238">
        <f>DATEDIF(AW28,BK28, "M")+1</f>
        <v>49</v>
      </c>
      <c r="BN28" s="102">
        <f t="shared" si="3"/>
        <v>41</v>
      </c>
      <c r="BO28" s="102"/>
      <c r="BP28" s="102">
        <v>0</v>
      </c>
      <c r="BQ28" s="102">
        <v>4</v>
      </c>
      <c r="BR28" s="102">
        <v>36</v>
      </c>
      <c r="BS28" s="102">
        <v>1</v>
      </c>
      <c r="BT28" s="102">
        <v>0</v>
      </c>
      <c r="BU28" s="102">
        <v>1</v>
      </c>
      <c r="BV28" s="102">
        <v>1</v>
      </c>
      <c r="BW28" s="102" t="s">
        <v>162</v>
      </c>
      <c r="BX28" s="102">
        <v>0</v>
      </c>
      <c r="BY28" s="102"/>
      <c r="BZ28" s="109"/>
      <c r="CA28" s="109"/>
      <c r="CB28" s="102"/>
      <c r="CC28" s="102" t="s">
        <v>162</v>
      </c>
      <c r="CD28" s="102"/>
      <c r="CE28" s="102"/>
      <c r="CF28" s="406">
        <v>2</v>
      </c>
      <c r="CG28" s="102">
        <v>2</v>
      </c>
      <c r="CH28" s="102"/>
      <c r="CI28" s="102" t="s">
        <v>504</v>
      </c>
    </row>
    <row r="29" spans="1:88" ht="25" customHeight="1" x14ac:dyDescent="0.35">
      <c r="A29" s="102">
        <v>28</v>
      </c>
      <c r="B29" s="102" t="s">
        <v>505</v>
      </c>
      <c r="C29" s="102" t="s">
        <v>506</v>
      </c>
      <c r="D29" s="102" t="s">
        <v>507</v>
      </c>
      <c r="E29" s="102" t="s">
        <v>508</v>
      </c>
      <c r="F29" s="102" t="s">
        <v>24</v>
      </c>
      <c r="G29" s="102">
        <v>2</v>
      </c>
      <c r="H29" s="102" t="s">
        <v>50</v>
      </c>
      <c r="I29" s="102" t="s">
        <v>44</v>
      </c>
      <c r="J29" s="102" t="s">
        <v>223</v>
      </c>
      <c r="K29" s="102"/>
      <c r="L29" s="102" t="s">
        <v>42</v>
      </c>
      <c r="M29" s="102" t="s">
        <v>149</v>
      </c>
      <c r="N29" s="102"/>
      <c r="O29" s="102"/>
      <c r="P29" s="102" t="s">
        <v>167</v>
      </c>
      <c r="Q29" s="102"/>
      <c r="R29" s="102" t="s">
        <v>509</v>
      </c>
      <c r="S29" s="102"/>
      <c r="T29" s="214" t="s">
        <v>510</v>
      </c>
      <c r="U29" s="102" t="s">
        <v>511</v>
      </c>
      <c r="V29" s="102">
        <v>26796</v>
      </c>
      <c r="W29" s="102" t="s">
        <v>512</v>
      </c>
      <c r="X29" s="102" t="s">
        <v>178</v>
      </c>
      <c r="Y29" s="102" t="s">
        <v>156</v>
      </c>
      <c r="Z29" s="102" t="s">
        <v>157</v>
      </c>
      <c r="AA29" s="102">
        <v>12</v>
      </c>
      <c r="AB29" s="103">
        <v>40977</v>
      </c>
      <c r="AC29" s="304">
        <v>40969</v>
      </c>
      <c r="AD29" s="102"/>
      <c r="AE29" s="102" t="s">
        <v>513</v>
      </c>
      <c r="AF29" s="103" t="s">
        <v>514</v>
      </c>
      <c r="AG29" s="103"/>
      <c r="AH29" s="102">
        <f t="shared" si="0"/>
        <v>2</v>
      </c>
      <c r="AI29" s="103" t="s">
        <v>160</v>
      </c>
      <c r="AJ29" s="103" t="s">
        <v>201</v>
      </c>
      <c r="AK29" s="103"/>
      <c r="AL29" s="103" t="s">
        <v>149</v>
      </c>
      <c r="AM29" s="103" t="s">
        <v>149</v>
      </c>
      <c r="AN29" s="103"/>
      <c r="AO29" s="103" t="s">
        <v>163</v>
      </c>
      <c r="AP29" s="103" t="s">
        <v>202</v>
      </c>
      <c r="AQ29" s="110" t="s">
        <v>216</v>
      </c>
      <c r="AR29" s="103" t="s">
        <v>149</v>
      </c>
      <c r="AS29" s="103"/>
      <c r="AT29" s="438" t="s">
        <v>297</v>
      </c>
      <c r="AU29" s="102" t="s">
        <v>515</v>
      </c>
      <c r="AV29" s="103"/>
      <c r="AW29" s="105">
        <v>40969</v>
      </c>
      <c r="AX29" s="105">
        <v>41214</v>
      </c>
      <c r="AY29" s="105" t="s">
        <v>149</v>
      </c>
      <c r="AZ29" s="105"/>
      <c r="BA29" s="105"/>
      <c r="BB29" s="105"/>
      <c r="BC29" s="106"/>
      <c r="BD29" s="105">
        <v>41852</v>
      </c>
      <c r="BE29" s="105" t="s">
        <v>149</v>
      </c>
      <c r="BF29" s="105">
        <v>42064</v>
      </c>
      <c r="BG29" s="105" t="s">
        <v>149</v>
      </c>
      <c r="BH29" s="103"/>
      <c r="BI29" s="103"/>
      <c r="BJ29" s="103"/>
      <c r="BK29" s="107">
        <v>42704</v>
      </c>
      <c r="BL29" s="102" t="s">
        <v>17</v>
      </c>
      <c r="BM29" s="238">
        <f t="shared" ref="BM29:BM33" si="4">DATEDIF(AW29,BK29, "M")+1</f>
        <v>57</v>
      </c>
      <c r="BN29" s="102">
        <f t="shared" si="3"/>
        <v>49</v>
      </c>
      <c r="BO29" s="102"/>
      <c r="BP29" s="102">
        <v>2</v>
      </c>
      <c r="BQ29" s="102">
        <v>1</v>
      </c>
      <c r="BR29" s="102">
        <v>9</v>
      </c>
      <c r="BS29" s="102">
        <v>1</v>
      </c>
      <c r="BT29" s="102">
        <v>1</v>
      </c>
      <c r="BU29" s="102">
        <v>0</v>
      </c>
      <c r="BV29" s="102">
        <v>0</v>
      </c>
      <c r="BW29" s="102" t="s">
        <v>162</v>
      </c>
      <c r="BX29" s="102">
        <v>0</v>
      </c>
      <c r="BY29" s="102"/>
      <c r="BZ29" s="109"/>
      <c r="CA29" s="109"/>
      <c r="CB29" s="102"/>
      <c r="CC29" s="102" t="s">
        <v>162</v>
      </c>
      <c r="CD29" s="102"/>
      <c r="CE29" s="102"/>
      <c r="CF29" s="406" t="s">
        <v>167</v>
      </c>
      <c r="CG29" s="102" t="s">
        <v>167</v>
      </c>
      <c r="CH29" s="102"/>
      <c r="CI29" s="102" t="s">
        <v>516</v>
      </c>
    </row>
    <row r="30" spans="1:88" ht="25" customHeight="1" x14ac:dyDescent="0.35">
      <c r="A30" s="102">
        <v>29</v>
      </c>
      <c r="B30" s="102" t="s">
        <v>517</v>
      </c>
      <c r="C30" s="102" t="s">
        <v>518</v>
      </c>
      <c r="D30" s="102" t="s">
        <v>21</v>
      </c>
      <c r="E30" s="102" t="s">
        <v>519</v>
      </c>
      <c r="F30" s="102" t="s">
        <v>25</v>
      </c>
      <c r="G30" s="102">
        <v>2</v>
      </c>
      <c r="H30" s="102" t="s">
        <v>49</v>
      </c>
      <c r="I30" s="102" t="s">
        <v>35</v>
      </c>
      <c r="J30" s="102" t="s">
        <v>520</v>
      </c>
      <c r="K30" s="102" t="s">
        <v>521</v>
      </c>
      <c r="L30" s="102" t="s">
        <v>35</v>
      </c>
      <c r="M30" s="102" t="s">
        <v>149</v>
      </c>
      <c r="N30" s="239"/>
      <c r="O30" s="12" t="s">
        <v>150</v>
      </c>
      <c r="P30" s="14" t="s">
        <v>150</v>
      </c>
      <c r="Q30" s="102"/>
      <c r="R30" s="347" t="s">
        <v>522</v>
      </c>
      <c r="S30" s="102" t="s">
        <v>523</v>
      </c>
      <c r="T30" s="211" t="s">
        <v>524</v>
      </c>
      <c r="U30" s="103" t="s">
        <v>525</v>
      </c>
      <c r="V30" s="103">
        <v>27531</v>
      </c>
      <c r="W30" s="111"/>
      <c r="X30" s="111" t="s">
        <v>155</v>
      </c>
      <c r="Y30" s="111" t="s">
        <v>526</v>
      </c>
      <c r="Z30" s="111" t="s">
        <v>157</v>
      </c>
      <c r="AA30" s="102"/>
      <c r="AB30" s="103">
        <v>41334</v>
      </c>
      <c r="AC30" s="304">
        <v>40969</v>
      </c>
      <c r="AD30" s="103"/>
      <c r="AE30" s="102" t="s">
        <v>527</v>
      </c>
      <c r="AF30" s="102" t="s">
        <v>528</v>
      </c>
      <c r="AG30" s="102"/>
      <c r="AH30" s="102">
        <f t="shared" si="0"/>
        <v>2</v>
      </c>
      <c r="AI30" s="102" t="s">
        <v>281</v>
      </c>
      <c r="AJ30" s="102" t="s">
        <v>201</v>
      </c>
      <c r="AK30" s="102"/>
      <c r="AL30" s="102" t="s">
        <v>162</v>
      </c>
      <c r="AM30" s="102" t="s">
        <v>162</v>
      </c>
      <c r="AN30" s="102"/>
      <c r="AO30" s="102" t="s">
        <v>163</v>
      </c>
      <c r="AP30" s="102" t="s">
        <v>249</v>
      </c>
      <c r="AQ30" s="102" t="s">
        <v>216</v>
      </c>
      <c r="AR30" s="102" t="s">
        <v>149</v>
      </c>
      <c r="AS30" s="102"/>
      <c r="AT30" s="11" t="s">
        <v>203</v>
      </c>
      <c r="AU30" s="102" t="s">
        <v>529</v>
      </c>
      <c r="AV30" s="102"/>
      <c r="AW30" s="105">
        <v>40969</v>
      </c>
      <c r="AX30" s="105">
        <v>41214</v>
      </c>
      <c r="AY30" s="102" t="s">
        <v>149</v>
      </c>
      <c r="AZ30" s="102"/>
      <c r="BA30" s="102"/>
      <c r="BB30" s="102"/>
      <c r="BC30" s="102"/>
      <c r="BD30" s="105">
        <v>41852</v>
      </c>
      <c r="BE30" s="105" t="s">
        <v>149</v>
      </c>
      <c r="BF30" s="105">
        <v>42064</v>
      </c>
      <c r="BG30" s="105" t="s">
        <v>149</v>
      </c>
      <c r="BH30" s="103"/>
      <c r="BI30" s="103"/>
      <c r="BJ30" s="103"/>
      <c r="BK30" s="107">
        <v>42704</v>
      </c>
      <c r="BL30" s="102" t="s">
        <v>17</v>
      </c>
      <c r="BM30" s="238">
        <f t="shared" si="4"/>
        <v>57</v>
      </c>
      <c r="BN30" s="102">
        <f t="shared" si="3"/>
        <v>49</v>
      </c>
      <c r="BO30" s="111" t="s">
        <v>530</v>
      </c>
      <c r="BP30" s="102">
        <v>8</v>
      </c>
      <c r="BQ30" s="102">
        <v>19</v>
      </c>
      <c r="BR30" s="102">
        <v>43</v>
      </c>
      <c r="BS30" s="102">
        <v>2</v>
      </c>
      <c r="BT30" s="102">
        <v>2</v>
      </c>
      <c r="BU30" s="102">
        <v>1</v>
      </c>
      <c r="BV30" s="102">
        <v>0</v>
      </c>
      <c r="BW30" s="102" t="s">
        <v>162</v>
      </c>
      <c r="BX30" s="102">
        <v>0</v>
      </c>
      <c r="BY30" s="102"/>
      <c r="BZ30" s="109"/>
      <c r="CA30" s="109"/>
      <c r="CB30" s="102"/>
      <c r="CC30" s="102" t="s">
        <v>162</v>
      </c>
      <c r="CD30" s="102"/>
      <c r="CE30" s="102"/>
      <c r="CF30" s="406">
        <v>2</v>
      </c>
      <c r="CG30" s="102">
        <v>2</v>
      </c>
      <c r="CH30" s="102">
        <v>2</v>
      </c>
      <c r="CI30" s="102" t="s">
        <v>167</v>
      </c>
    </row>
    <row r="31" spans="1:88" ht="25" customHeight="1" x14ac:dyDescent="0.35">
      <c r="A31" s="102">
        <v>30</v>
      </c>
      <c r="B31" s="102" t="s">
        <v>531</v>
      </c>
      <c r="C31" s="102" t="s">
        <v>532</v>
      </c>
      <c r="D31" s="102"/>
      <c r="E31" s="102" t="s">
        <v>533</v>
      </c>
      <c r="F31" s="102" t="s">
        <v>25</v>
      </c>
      <c r="G31" s="102">
        <v>2</v>
      </c>
      <c r="H31" s="102" t="s">
        <v>56</v>
      </c>
      <c r="I31" s="102" t="s">
        <v>39</v>
      </c>
      <c r="J31" s="102" t="s">
        <v>482</v>
      </c>
      <c r="K31" s="102" t="s">
        <v>534</v>
      </c>
      <c r="L31" s="102" t="s">
        <v>40</v>
      </c>
      <c r="M31" s="102" t="s">
        <v>162</v>
      </c>
      <c r="N31" s="239"/>
      <c r="O31" s="12" t="s">
        <v>321</v>
      </c>
      <c r="P31" s="13" t="s">
        <v>321</v>
      </c>
      <c r="Q31" s="102" t="s">
        <v>321</v>
      </c>
      <c r="R31" s="102" t="s">
        <v>535</v>
      </c>
      <c r="S31" s="111" t="s">
        <v>536</v>
      </c>
      <c r="T31" s="214"/>
      <c r="U31" s="240" t="s">
        <v>537</v>
      </c>
      <c r="V31" s="240">
        <v>29064</v>
      </c>
      <c r="W31" s="111" t="s">
        <v>538</v>
      </c>
      <c r="X31" s="111" t="s">
        <v>178</v>
      </c>
      <c r="Y31" s="111" t="s">
        <v>162</v>
      </c>
      <c r="Z31" s="111" t="s">
        <v>157</v>
      </c>
      <c r="AA31" s="102">
        <v>21.5</v>
      </c>
      <c r="AB31" s="103">
        <v>40946</v>
      </c>
      <c r="AC31" s="304">
        <v>40969</v>
      </c>
      <c r="AD31" s="103"/>
      <c r="AE31" s="103" t="s">
        <v>539</v>
      </c>
      <c r="AF31" s="103" t="s">
        <v>540</v>
      </c>
      <c r="AG31" s="103"/>
      <c r="AH31" s="102">
        <f t="shared" si="0"/>
        <v>2</v>
      </c>
      <c r="AI31" s="103" t="s">
        <v>161</v>
      </c>
      <c r="AJ31" s="103" t="s">
        <v>161</v>
      </c>
      <c r="AK31" s="103"/>
      <c r="AL31" s="103" t="s">
        <v>149</v>
      </c>
      <c r="AM31" s="103" t="s">
        <v>149</v>
      </c>
      <c r="AN31" s="103"/>
      <c r="AO31" s="103" t="s">
        <v>181</v>
      </c>
      <c r="AP31" s="103" t="s">
        <v>180</v>
      </c>
      <c r="AQ31" s="103" t="s">
        <v>202</v>
      </c>
      <c r="AR31" s="103" t="s">
        <v>162</v>
      </c>
      <c r="AS31" s="103"/>
      <c r="AT31" s="438" t="s">
        <v>541</v>
      </c>
      <c r="AU31" s="102"/>
      <c r="AV31" s="103"/>
      <c r="AW31" s="105">
        <v>40969</v>
      </c>
      <c r="AX31" s="105">
        <v>41214</v>
      </c>
      <c r="AY31" s="105" t="s">
        <v>149</v>
      </c>
      <c r="AZ31" s="105"/>
      <c r="BA31" s="105"/>
      <c r="BB31" s="105"/>
      <c r="BC31" s="106"/>
      <c r="BD31" s="105">
        <v>41852</v>
      </c>
      <c r="BE31" s="105" t="s">
        <v>149</v>
      </c>
      <c r="BF31" s="105">
        <v>42064</v>
      </c>
      <c r="BG31" s="105" t="s">
        <v>149</v>
      </c>
      <c r="BH31" s="103"/>
      <c r="BI31" s="103"/>
      <c r="BJ31" s="103"/>
      <c r="BK31" s="107">
        <v>42735</v>
      </c>
      <c r="BL31" s="102" t="s">
        <v>17</v>
      </c>
      <c r="BM31" s="238">
        <f t="shared" si="4"/>
        <v>58</v>
      </c>
      <c r="BN31" s="102">
        <f t="shared" si="3"/>
        <v>50</v>
      </c>
      <c r="BO31" s="102"/>
      <c r="BP31" s="102" t="s">
        <v>167</v>
      </c>
      <c r="BQ31" s="102">
        <v>0</v>
      </c>
      <c r="BR31" s="102">
        <v>1</v>
      </c>
      <c r="BS31" s="102">
        <v>0</v>
      </c>
      <c r="BT31" s="102">
        <v>0</v>
      </c>
      <c r="BU31" s="102">
        <v>0</v>
      </c>
      <c r="BV31" s="102">
        <v>1</v>
      </c>
      <c r="BW31" s="102" t="s">
        <v>162</v>
      </c>
      <c r="BX31" s="102">
        <v>0</v>
      </c>
      <c r="BY31" s="102"/>
      <c r="BZ31" s="109"/>
      <c r="CA31" s="109"/>
      <c r="CB31" s="102"/>
      <c r="CC31" s="102" t="s">
        <v>162</v>
      </c>
      <c r="CD31" s="102"/>
      <c r="CE31" s="102"/>
      <c r="CF31" s="406" t="s">
        <v>167</v>
      </c>
      <c r="CG31" s="102" t="s">
        <v>167</v>
      </c>
      <c r="CH31" s="102"/>
      <c r="CI31" s="102" t="s">
        <v>542</v>
      </c>
    </row>
    <row r="32" spans="1:88" ht="25" customHeight="1" x14ac:dyDescent="0.35">
      <c r="A32" s="102">
        <v>31</v>
      </c>
      <c r="B32" s="102" t="s">
        <v>543</v>
      </c>
      <c r="C32" s="102" t="s">
        <v>544</v>
      </c>
      <c r="D32" s="102" t="s">
        <v>545</v>
      </c>
      <c r="E32" s="102" t="s">
        <v>546</v>
      </c>
      <c r="F32" s="102" t="s">
        <v>24</v>
      </c>
      <c r="G32" s="102">
        <v>2</v>
      </c>
      <c r="H32" s="102" t="s">
        <v>57</v>
      </c>
      <c r="I32" s="102" t="s">
        <v>33</v>
      </c>
      <c r="J32" s="102" t="s">
        <v>482</v>
      </c>
      <c r="K32" s="102" t="s">
        <v>547</v>
      </c>
      <c r="L32" s="102" t="s">
        <v>33</v>
      </c>
      <c r="M32" s="102" t="s">
        <v>149</v>
      </c>
      <c r="N32" s="239"/>
      <c r="O32" s="12" t="s">
        <v>150</v>
      </c>
      <c r="P32" s="13" t="s">
        <v>239</v>
      </c>
      <c r="Q32" s="102" t="s">
        <v>150</v>
      </c>
      <c r="R32" s="347" t="s">
        <v>548</v>
      </c>
      <c r="S32" s="102" t="s">
        <v>549</v>
      </c>
      <c r="T32" s="211" t="s">
        <v>550</v>
      </c>
      <c r="U32" s="103" t="s">
        <v>551</v>
      </c>
      <c r="V32" s="103">
        <v>30697</v>
      </c>
      <c r="W32" s="111" t="s">
        <v>552</v>
      </c>
      <c r="X32" s="111" t="s">
        <v>178</v>
      </c>
      <c r="Y32" s="111" t="s">
        <v>162</v>
      </c>
      <c r="Z32" s="111" t="s">
        <v>157</v>
      </c>
      <c r="AA32" s="102">
        <v>2</v>
      </c>
      <c r="AB32" s="103">
        <v>40946</v>
      </c>
      <c r="AC32" s="304">
        <v>40969</v>
      </c>
      <c r="AD32" s="103"/>
      <c r="AE32" s="103" t="s">
        <v>553</v>
      </c>
      <c r="AF32" s="103" t="s">
        <v>554</v>
      </c>
      <c r="AG32" s="103"/>
      <c r="AH32" s="102">
        <f t="shared" si="0"/>
        <v>2</v>
      </c>
      <c r="AI32" s="103" t="s">
        <v>160</v>
      </c>
      <c r="AJ32" s="103" t="s">
        <v>160</v>
      </c>
      <c r="AK32" s="103"/>
      <c r="AL32" s="103" t="s">
        <v>149</v>
      </c>
      <c r="AM32" s="103" t="s">
        <v>162</v>
      </c>
      <c r="AN32" s="103"/>
      <c r="AO32" s="103" t="s">
        <v>163</v>
      </c>
      <c r="AP32" s="103" t="s">
        <v>180</v>
      </c>
      <c r="AQ32" s="103" t="s">
        <v>249</v>
      </c>
      <c r="AR32" s="103" t="s">
        <v>149</v>
      </c>
      <c r="AS32" s="103" t="s">
        <v>555</v>
      </c>
      <c r="AT32" s="438" t="s">
        <v>556</v>
      </c>
      <c r="AU32" s="102" t="s">
        <v>557</v>
      </c>
      <c r="AV32" s="103"/>
      <c r="AW32" s="105">
        <v>40969</v>
      </c>
      <c r="AX32" s="105">
        <v>41214</v>
      </c>
      <c r="AY32" s="105" t="s">
        <v>149</v>
      </c>
      <c r="AZ32" s="105"/>
      <c r="BA32" s="105"/>
      <c r="BB32" s="105"/>
      <c r="BC32" s="106" t="s">
        <v>558</v>
      </c>
      <c r="BD32" s="105">
        <v>41852</v>
      </c>
      <c r="BE32" s="105" t="s">
        <v>149</v>
      </c>
      <c r="BF32" s="105">
        <v>42064</v>
      </c>
      <c r="BG32" s="105" t="s">
        <v>149</v>
      </c>
      <c r="BH32" s="103"/>
      <c r="BI32" s="103"/>
      <c r="BJ32" s="103"/>
      <c r="BK32" s="107">
        <v>42460</v>
      </c>
      <c r="BL32" s="102" t="s">
        <v>17</v>
      </c>
      <c r="BM32" s="238">
        <f t="shared" si="4"/>
        <v>49</v>
      </c>
      <c r="BN32" s="102">
        <f t="shared" si="3"/>
        <v>41</v>
      </c>
      <c r="BO32" s="111" t="s">
        <v>558</v>
      </c>
      <c r="BP32" s="102">
        <v>0</v>
      </c>
      <c r="BQ32" s="102">
        <v>10</v>
      </c>
      <c r="BR32" s="102">
        <v>16</v>
      </c>
      <c r="BS32" s="102">
        <v>6</v>
      </c>
      <c r="BT32" s="102">
        <v>2</v>
      </c>
      <c r="BU32" s="102">
        <v>2</v>
      </c>
      <c r="BV32" s="102">
        <v>0</v>
      </c>
      <c r="BW32" s="102" t="s">
        <v>162</v>
      </c>
      <c r="BX32" s="102">
        <v>0</v>
      </c>
      <c r="BY32" s="102"/>
      <c r="BZ32" s="109"/>
      <c r="CA32" s="109"/>
      <c r="CB32" s="102"/>
      <c r="CC32" s="102" t="s">
        <v>162</v>
      </c>
      <c r="CD32" s="102"/>
      <c r="CE32" s="102"/>
      <c r="CF32" s="406">
        <v>2</v>
      </c>
      <c r="CG32" s="102">
        <v>3</v>
      </c>
      <c r="CH32" s="102"/>
      <c r="CI32" s="102" t="s">
        <v>542</v>
      </c>
    </row>
    <row r="33" spans="1:100" ht="25" customHeight="1" x14ac:dyDescent="0.35">
      <c r="A33" s="102">
        <v>32</v>
      </c>
      <c r="B33" s="102" t="s">
        <v>559</v>
      </c>
      <c r="C33" s="102" t="s">
        <v>560</v>
      </c>
      <c r="D33" s="102" t="s">
        <v>561</v>
      </c>
      <c r="E33" s="102" t="s">
        <v>562</v>
      </c>
      <c r="F33" s="102" t="s">
        <v>24</v>
      </c>
      <c r="G33" s="102">
        <v>2</v>
      </c>
      <c r="H33" s="102" t="s">
        <v>51</v>
      </c>
      <c r="I33" s="102" t="s">
        <v>30</v>
      </c>
      <c r="J33" s="102" t="s">
        <v>563</v>
      </c>
      <c r="K33" s="102" t="s">
        <v>564</v>
      </c>
      <c r="L33" s="102" t="s">
        <v>30</v>
      </c>
      <c r="M33" s="102" t="s">
        <v>149</v>
      </c>
      <c r="N33" s="239">
        <v>152419</v>
      </c>
      <c r="O33" s="12"/>
      <c r="P33" s="15" t="s">
        <v>150</v>
      </c>
      <c r="Q33" s="102"/>
      <c r="R33" s="347" t="s">
        <v>565</v>
      </c>
      <c r="S33" s="102" t="s">
        <v>566</v>
      </c>
      <c r="T33" s="211" t="s">
        <v>567</v>
      </c>
      <c r="U33" s="103" t="s">
        <v>568</v>
      </c>
      <c r="V33" s="103">
        <v>27076</v>
      </c>
      <c r="W33" s="111" t="s">
        <v>569</v>
      </c>
      <c r="X33" s="111" t="s">
        <v>178</v>
      </c>
      <c r="Y33" s="111" t="s">
        <v>162</v>
      </c>
      <c r="Z33" s="111" t="s">
        <v>157</v>
      </c>
      <c r="AA33" s="102">
        <v>4</v>
      </c>
      <c r="AB33" s="103">
        <v>40987</v>
      </c>
      <c r="AC33" s="304">
        <v>40969</v>
      </c>
      <c r="AD33" s="103"/>
      <c r="AE33" s="103" t="s">
        <v>570</v>
      </c>
      <c r="AF33" s="103"/>
      <c r="AG33" s="103"/>
      <c r="AH33" s="102">
        <f t="shared" si="0"/>
        <v>1</v>
      </c>
      <c r="AI33" s="103" t="s">
        <v>160</v>
      </c>
      <c r="AJ33" s="103"/>
      <c r="AK33" s="103"/>
      <c r="AL33" s="103" t="s">
        <v>149</v>
      </c>
      <c r="AM33" s="103"/>
      <c r="AN33" s="103"/>
      <c r="AO33" s="103" t="s">
        <v>163</v>
      </c>
      <c r="AP33" s="103" t="s">
        <v>282</v>
      </c>
      <c r="AQ33" s="103" t="s">
        <v>312</v>
      </c>
      <c r="AR33" s="103" t="s">
        <v>149</v>
      </c>
      <c r="AS33" s="103"/>
      <c r="AT33" s="438" t="s">
        <v>327</v>
      </c>
      <c r="AU33" s="102" t="s">
        <v>571</v>
      </c>
      <c r="AV33" s="103"/>
      <c r="AW33" s="105">
        <v>40969</v>
      </c>
      <c r="AX33" s="105">
        <v>41214</v>
      </c>
      <c r="AY33" s="105" t="s">
        <v>149</v>
      </c>
      <c r="AZ33" s="105"/>
      <c r="BA33" s="105"/>
      <c r="BB33" s="105"/>
      <c r="BC33" s="106"/>
      <c r="BD33" s="105">
        <v>41852</v>
      </c>
      <c r="BE33" s="105" t="s">
        <v>149</v>
      </c>
      <c r="BF33" s="105">
        <v>42064</v>
      </c>
      <c r="BG33" s="105" t="s">
        <v>149</v>
      </c>
      <c r="BH33" s="103"/>
      <c r="BI33" s="103"/>
      <c r="BJ33" s="103"/>
      <c r="BK33" s="107">
        <v>41729</v>
      </c>
      <c r="BL33" s="102" t="s">
        <v>17</v>
      </c>
      <c r="BM33" s="238">
        <f t="shared" si="4"/>
        <v>25</v>
      </c>
      <c r="BN33" s="102">
        <f t="shared" si="3"/>
        <v>17</v>
      </c>
      <c r="BO33" s="102"/>
      <c r="BP33" s="102">
        <v>6</v>
      </c>
      <c r="BQ33" s="102">
        <v>6</v>
      </c>
      <c r="BR33" s="102">
        <v>93</v>
      </c>
      <c r="BS33" s="102">
        <v>8</v>
      </c>
      <c r="BT33" s="102">
        <v>4</v>
      </c>
      <c r="BU33" s="102">
        <v>18</v>
      </c>
      <c r="BV33" s="102">
        <v>4</v>
      </c>
      <c r="BW33" s="102" t="s">
        <v>162</v>
      </c>
      <c r="BX33" s="102">
        <v>0</v>
      </c>
      <c r="BY33" s="102"/>
      <c r="BZ33" s="109"/>
      <c r="CA33" s="109"/>
      <c r="CB33" s="102"/>
      <c r="CC33" s="102" t="s">
        <v>162</v>
      </c>
      <c r="CD33" s="102"/>
      <c r="CE33" s="102"/>
      <c r="CF33" s="406" t="s">
        <v>167</v>
      </c>
      <c r="CG33" s="102">
        <v>2</v>
      </c>
      <c r="CH33" s="102"/>
      <c r="CI33" s="102" t="s">
        <v>572</v>
      </c>
    </row>
    <row r="34" spans="1:100" ht="25" customHeight="1" x14ac:dyDescent="0.35">
      <c r="A34" s="102">
        <v>33</v>
      </c>
      <c r="B34" s="102" t="s">
        <v>573</v>
      </c>
      <c r="C34" s="102" t="s">
        <v>574</v>
      </c>
      <c r="D34" s="102"/>
      <c r="E34" s="102" t="s">
        <v>575</v>
      </c>
      <c r="F34" s="102" t="s">
        <v>24</v>
      </c>
      <c r="G34" s="102">
        <v>2</v>
      </c>
      <c r="H34" s="102" t="s">
        <v>57</v>
      </c>
      <c r="I34" s="102" t="s">
        <v>33</v>
      </c>
      <c r="J34" s="102" t="s">
        <v>482</v>
      </c>
      <c r="K34" s="102"/>
      <c r="L34" s="102" t="s">
        <v>33</v>
      </c>
      <c r="M34" s="102" t="s">
        <v>149</v>
      </c>
      <c r="N34" s="102"/>
      <c r="O34" s="110"/>
      <c r="P34" s="237" t="s">
        <v>167</v>
      </c>
      <c r="Q34" s="102"/>
      <c r="R34" s="102" t="s">
        <v>576</v>
      </c>
      <c r="S34" s="111" t="s">
        <v>577</v>
      </c>
      <c r="T34" s="211" t="s">
        <v>578</v>
      </c>
      <c r="U34" s="103" t="s">
        <v>579</v>
      </c>
      <c r="V34" s="103">
        <v>29825</v>
      </c>
      <c r="W34" s="111" t="s">
        <v>580</v>
      </c>
      <c r="X34" s="111" t="s">
        <v>155</v>
      </c>
      <c r="Y34" s="111" t="s">
        <v>156</v>
      </c>
      <c r="Z34" s="111" t="s">
        <v>157</v>
      </c>
      <c r="AA34" s="102">
        <v>18.5</v>
      </c>
      <c r="AB34" s="103">
        <v>40933</v>
      </c>
      <c r="AC34" s="304">
        <v>40969</v>
      </c>
      <c r="AD34" s="103"/>
      <c r="AE34" s="103" t="s">
        <v>581</v>
      </c>
      <c r="AF34" s="103" t="s">
        <v>582</v>
      </c>
      <c r="AG34" s="103"/>
      <c r="AH34" s="102">
        <f t="shared" ref="AH34:AH65" si="5">COUNTA(AE34:AG34)</f>
        <v>2</v>
      </c>
      <c r="AI34" s="103" t="s">
        <v>160</v>
      </c>
      <c r="AJ34" s="103" t="s">
        <v>201</v>
      </c>
      <c r="AK34" s="103"/>
      <c r="AL34" s="103" t="s">
        <v>149</v>
      </c>
      <c r="AM34" s="103" t="s">
        <v>162</v>
      </c>
      <c r="AN34" s="103"/>
      <c r="AO34" s="103" t="s">
        <v>163</v>
      </c>
      <c r="AP34" s="103" t="s">
        <v>583</v>
      </c>
      <c r="AQ34" s="103"/>
      <c r="AR34" s="103"/>
      <c r="AS34" s="103"/>
      <c r="AT34" s="438" t="s">
        <v>584</v>
      </c>
      <c r="AU34" s="102" t="s">
        <v>585</v>
      </c>
      <c r="AV34" s="103"/>
      <c r="AW34" s="105">
        <v>40969</v>
      </c>
      <c r="AX34" s="105">
        <v>41214</v>
      </c>
      <c r="AY34" s="105" t="s">
        <v>149</v>
      </c>
      <c r="AZ34" s="105"/>
      <c r="BA34" s="105"/>
      <c r="BB34" s="105"/>
      <c r="BC34" s="106"/>
      <c r="BD34" s="105">
        <v>41852</v>
      </c>
      <c r="BE34" s="105" t="s">
        <v>149</v>
      </c>
      <c r="BF34" s="105">
        <v>42064</v>
      </c>
      <c r="BG34" s="105" t="s">
        <v>149</v>
      </c>
      <c r="BH34" s="103"/>
      <c r="BI34" s="103"/>
      <c r="BJ34" s="103"/>
      <c r="BK34" s="107"/>
      <c r="BL34" s="112" t="s">
        <v>18</v>
      </c>
      <c r="BM34" s="238"/>
      <c r="BN34" s="102"/>
      <c r="BO34" s="102"/>
      <c r="BP34" s="102">
        <v>1</v>
      </c>
      <c r="BQ34" s="102">
        <v>9</v>
      </c>
      <c r="BR34" s="102">
        <v>0</v>
      </c>
      <c r="BS34" s="102">
        <v>1</v>
      </c>
      <c r="BT34" s="102">
        <v>0</v>
      </c>
      <c r="BU34" s="102">
        <v>0</v>
      </c>
      <c r="BV34" s="102">
        <v>0</v>
      </c>
      <c r="BW34" s="102" t="s">
        <v>162</v>
      </c>
      <c r="BX34" s="102">
        <v>0</v>
      </c>
      <c r="BY34" s="102"/>
      <c r="BZ34" s="109"/>
      <c r="CA34" s="109"/>
      <c r="CB34" s="102"/>
      <c r="CC34" s="102" t="s">
        <v>162</v>
      </c>
      <c r="CD34" s="102"/>
      <c r="CE34" s="102"/>
      <c r="CF34" s="406">
        <v>3</v>
      </c>
      <c r="CG34" s="102" t="s">
        <v>167</v>
      </c>
      <c r="CH34" s="102"/>
      <c r="CI34" s="102" t="s">
        <v>516</v>
      </c>
    </row>
    <row r="35" spans="1:100" ht="25" customHeight="1" x14ac:dyDescent="0.35">
      <c r="A35" s="102">
        <v>34</v>
      </c>
      <c r="B35" s="102" t="s">
        <v>586</v>
      </c>
      <c r="C35" s="102" t="s">
        <v>587</v>
      </c>
      <c r="D35" s="102" t="s">
        <v>588</v>
      </c>
      <c r="E35" s="102" t="s">
        <v>589</v>
      </c>
      <c r="F35" s="102" t="s">
        <v>24</v>
      </c>
      <c r="G35" s="102">
        <v>2</v>
      </c>
      <c r="H35" s="102" t="s">
        <v>50</v>
      </c>
      <c r="I35" s="102" t="s">
        <v>44</v>
      </c>
      <c r="J35" s="102" t="s">
        <v>482</v>
      </c>
      <c r="K35" s="102" t="s">
        <v>547</v>
      </c>
      <c r="L35" s="102" t="s">
        <v>42</v>
      </c>
      <c r="M35" s="102" t="s">
        <v>149</v>
      </c>
      <c r="N35" s="239"/>
      <c r="O35" s="12" t="s">
        <v>150</v>
      </c>
      <c r="P35" s="13" t="s">
        <v>150</v>
      </c>
      <c r="Q35" s="102" t="s">
        <v>150</v>
      </c>
      <c r="R35" s="102" t="s">
        <v>590</v>
      </c>
      <c r="S35" s="102" t="s">
        <v>591</v>
      </c>
      <c r="T35" s="214"/>
      <c r="U35" s="103" t="s">
        <v>592</v>
      </c>
      <c r="V35" s="103">
        <v>29122</v>
      </c>
      <c r="W35" s="111" t="s">
        <v>593</v>
      </c>
      <c r="X35" s="111" t="s">
        <v>155</v>
      </c>
      <c r="Y35" s="111" t="s">
        <v>156</v>
      </c>
      <c r="Z35" s="111" t="s">
        <v>157</v>
      </c>
      <c r="AA35" s="102">
        <v>5.5</v>
      </c>
      <c r="AB35" s="103">
        <v>40961</v>
      </c>
      <c r="AC35" s="304">
        <v>40969</v>
      </c>
      <c r="AD35" s="103"/>
      <c r="AE35" s="103" t="s">
        <v>594</v>
      </c>
      <c r="AF35" s="103" t="s">
        <v>595</v>
      </c>
      <c r="AG35" s="103" t="s">
        <v>596</v>
      </c>
      <c r="AH35" s="102">
        <f t="shared" si="5"/>
        <v>3</v>
      </c>
      <c r="AI35" s="103" t="s">
        <v>160</v>
      </c>
      <c r="AJ35" s="103" t="s">
        <v>201</v>
      </c>
      <c r="AK35" s="103"/>
      <c r="AL35" s="103" t="s">
        <v>149</v>
      </c>
      <c r="AM35" s="103" t="s">
        <v>162</v>
      </c>
      <c r="AN35" s="103"/>
      <c r="AO35" s="103"/>
      <c r="AP35" s="103" t="s">
        <v>597</v>
      </c>
      <c r="AQ35" s="103" t="s">
        <v>598</v>
      </c>
      <c r="AR35" s="103" t="s">
        <v>149</v>
      </c>
      <c r="AS35" s="103"/>
      <c r="AT35" s="438" t="s">
        <v>599</v>
      </c>
      <c r="AU35" s="102" t="s">
        <v>600</v>
      </c>
      <c r="AV35" s="103"/>
      <c r="AW35" s="105">
        <v>40969</v>
      </c>
      <c r="AX35" s="105">
        <v>41214</v>
      </c>
      <c r="AY35" s="105" t="s">
        <v>149</v>
      </c>
      <c r="AZ35" s="105"/>
      <c r="BA35" s="105"/>
      <c r="BB35" s="105"/>
      <c r="BC35" s="106" t="s">
        <v>601</v>
      </c>
      <c r="BD35" s="105">
        <v>41852</v>
      </c>
      <c r="BE35" s="105" t="s">
        <v>149</v>
      </c>
      <c r="BF35" s="105">
        <v>42064</v>
      </c>
      <c r="BG35" s="105" t="s">
        <v>149</v>
      </c>
      <c r="BH35" s="103"/>
      <c r="BI35" s="103"/>
      <c r="BJ35" s="103"/>
      <c r="BK35" s="107">
        <v>42185</v>
      </c>
      <c r="BL35" s="102" t="s">
        <v>17</v>
      </c>
      <c r="BM35" s="238">
        <f t="shared" ref="BM35:BM38" si="6">DATEDIF(AW35,BK35, "M")+1</f>
        <v>40</v>
      </c>
      <c r="BN35" s="102">
        <f t="shared" ref="BN35:BN40" si="7">DATEDIF(AX35,BK35, "M")+1</f>
        <v>32</v>
      </c>
      <c r="BO35" s="111" t="s">
        <v>601</v>
      </c>
      <c r="BP35" s="102">
        <v>3</v>
      </c>
      <c r="BQ35" s="102">
        <v>1</v>
      </c>
      <c r="BR35" s="102">
        <v>13</v>
      </c>
      <c r="BS35" s="102">
        <v>3</v>
      </c>
      <c r="BT35" s="102">
        <v>0</v>
      </c>
      <c r="BU35" s="102">
        <v>0</v>
      </c>
      <c r="BV35" s="102">
        <v>0</v>
      </c>
      <c r="BW35" s="102" t="s">
        <v>162</v>
      </c>
      <c r="BX35" s="102">
        <v>0</v>
      </c>
      <c r="BY35" s="102"/>
      <c r="BZ35" s="109"/>
      <c r="CA35" s="109"/>
      <c r="CB35" s="102"/>
      <c r="CC35" s="102" t="s">
        <v>162</v>
      </c>
      <c r="CD35" s="102"/>
      <c r="CE35" s="102"/>
      <c r="CF35" s="406">
        <v>1</v>
      </c>
      <c r="CG35" s="102">
        <v>2</v>
      </c>
      <c r="CH35" s="102"/>
      <c r="CI35" s="102" t="s">
        <v>167</v>
      </c>
    </row>
    <row r="36" spans="1:100" ht="25" customHeight="1" x14ac:dyDescent="0.35">
      <c r="A36" s="102">
        <v>35</v>
      </c>
      <c r="B36" s="102" t="s">
        <v>602</v>
      </c>
      <c r="C36" s="102" t="s">
        <v>603</v>
      </c>
      <c r="D36" s="102" t="s">
        <v>604</v>
      </c>
      <c r="E36" s="102" t="s">
        <v>605</v>
      </c>
      <c r="F36" s="102" t="s">
        <v>24</v>
      </c>
      <c r="G36" s="102">
        <v>2</v>
      </c>
      <c r="H36" s="102" t="s">
        <v>49</v>
      </c>
      <c r="I36" s="102" t="s">
        <v>36</v>
      </c>
      <c r="J36" s="102" t="s">
        <v>606</v>
      </c>
      <c r="K36" s="102" t="s">
        <v>607</v>
      </c>
      <c r="L36" s="102" t="s">
        <v>43</v>
      </c>
      <c r="M36" s="102" t="s">
        <v>162</v>
      </c>
      <c r="N36" s="239"/>
      <c r="O36" s="12" t="s">
        <v>150</v>
      </c>
      <c r="P36" s="13" t="s">
        <v>150</v>
      </c>
      <c r="Q36" s="102" t="s">
        <v>150</v>
      </c>
      <c r="R36" s="102" t="s">
        <v>608</v>
      </c>
      <c r="S36" s="113" t="s">
        <v>609</v>
      </c>
      <c r="T36" s="211" t="s">
        <v>610</v>
      </c>
      <c r="U36" s="240" t="s">
        <v>611</v>
      </c>
      <c r="V36" s="240">
        <v>29322</v>
      </c>
      <c r="W36" s="111" t="s">
        <v>612</v>
      </c>
      <c r="X36" s="111" t="s">
        <v>178</v>
      </c>
      <c r="Y36" s="111" t="s">
        <v>156</v>
      </c>
      <c r="Z36" s="111" t="s">
        <v>157</v>
      </c>
      <c r="AA36" s="102">
        <v>2</v>
      </c>
      <c r="AB36" s="103">
        <v>40987</v>
      </c>
      <c r="AC36" s="304">
        <v>40969</v>
      </c>
      <c r="AD36" s="103"/>
      <c r="AE36" s="103" t="s">
        <v>613</v>
      </c>
      <c r="AF36" s="103" t="s">
        <v>614</v>
      </c>
      <c r="AG36" s="103" t="s">
        <v>615</v>
      </c>
      <c r="AH36" s="102">
        <f t="shared" si="5"/>
        <v>3</v>
      </c>
      <c r="AI36" s="103" t="s">
        <v>160</v>
      </c>
      <c r="AJ36" s="103" t="s">
        <v>160</v>
      </c>
      <c r="AK36" s="103" t="s">
        <v>201</v>
      </c>
      <c r="AL36" s="103" t="s">
        <v>149</v>
      </c>
      <c r="AM36" s="103" t="s">
        <v>149</v>
      </c>
      <c r="AN36" s="103" t="s">
        <v>162</v>
      </c>
      <c r="AO36" s="103" t="s">
        <v>181</v>
      </c>
      <c r="AP36" s="103" t="s">
        <v>616</v>
      </c>
      <c r="AQ36" s="318" t="s">
        <v>617</v>
      </c>
      <c r="AR36" s="103" t="s">
        <v>149</v>
      </c>
      <c r="AS36" s="103"/>
      <c r="AT36" s="439" t="s">
        <v>618</v>
      </c>
      <c r="AU36" s="102" t="s">
        <v>619</v>
      </c>
      <c r="AV36" s="103"/>
      <c r="AW36" s="105">
        <v>40973</v>
      </c>
      <c r="AX36" s="105">
        <v>41225</v>
      </c>
      <c r="AY36" s="105" t="s">
        <v>149</v>
      </c>
      <c r="AZ36" s="105">
        <v>41740</v>
      </c>
      <c r="BA36" s="105"/>
      <c r="BB36" s="105">
        <v>41880</v>
      </c>
      <c r="BC36" s="106"/>
      <c r="BD36" s="105">
        <v>41852</v>
      </c>
      <c r="BE36" s="105" t="s">
        <v>149</v>
      </c>
      <c r="BF36" s="105">
        <v>42064</v>
      </c>
      <c r="BG36" s="105" t="s">
        <v>149</v>
      </c>
      <c r="BH36" s="103">
        <v>42859</v>
      </c>
      <c r="BI36" s="103">
        <v>42859</v>
      </c>
      <c r="BJ36" s="103">
        <v>43047</v>
      </c>
      <c r="BK36" s="107">
        <v>43438</v>
      </c>
      <c r="BL36" s="102" t="s">
        <v>17</v>
      </c>
      <c r="BM36" s="238">
        <f t="shared" si="6"/>
        <v>81</v>
      </c>
      <c r="BN36" s="102">
        <f t="shared" si="7"/>
        <v>73</v>
      </c>
      <c r="BO36" s="111" t="s">
        <v>620</v>
      </c>
      <c r="BP36" s="102">
        <v>6</v>
      </c>
      <c r="BQ36" s="102">
        <v>20</v>
      </c>
      <c r="BR36" s="102">
        <v>7</v>
      </c>
      <c r="BS36" s="102">
        <v>1</v>
      </c>
      <c r="BT36" s="102">
        <v>2</v>
      </c>
      <c r="BU36" s="102">
        <v>0</v>
      </c>
      <c r="BV36" s="102">
        <v>0</v>
      </c>
      <c r="BW36" s="102" t="s">
        <v>162</v>
      </c>
      <c r="BX36" s="102">
        <v>0</v>
      </c>
      <c r="BY36" s="102"/>
      <c r="BZ36" s="109"/>
      <c r="CA36" s="109"/>
      <c r="CB36" s="102"/>
      <c r="CC36" s="102" t="s">
        <v>162</v>
      </c>
      <c r="CD36" s="102"/>
      <c r="CE36" s="102"/>
      <c r="CF36" s="406">
        <v>1</v>
      </c>
      <c r="CG36" s="102">
        <v>3</v>
      </c>
      <c r="CH36" s="102"/>
      <c r="CI36" s="102" t="s">
        <v>516</v>
      </c>
    </row>
    <row r="37" spans="1:100" ht="25" customHeight="1" x14ac:dyDescent="0.35">
      <c r="A37" s="102">
        <v>36</v>
      </c>
      <c r="B37" s="102" t="s">
        <v>621</v>
      </c>
      <c r="C37" s="102" t="s">
        <v>622</v>
      </c>
      <c r="D37" s="102" t="s">
        <v>623</v>
      </c>
      <c r="E37" s="102" t="s">
        <v>624</v>
      </c>
      <c r="F37" s="102" t="s">
        <v>24</v>
      </c>
      <c r="G37" s="102">
        <v>2</v>
      </c>
      <c r="H37" s="102" t="s">
        <v>49</v>
      </c>
      <c r="I37" s="102" t="s">
        <v>40</v>
      </c>
      <c r="J37" s="102" t="s">
        <v>625</v>
      </c>
      <c r="K37" s="102" t="s">
        <v>626</v>
      </c>
      <c r="L37" s="102" t="s">
        <v>40</v>
      </c>
      <c r="M37" s="102" t="s">
        <v>149</v>
      </c>
      <c r="N37" s="239"/>
      <c r="O37" s="12"/>
      <c r="P37" s="13" t="s">
        <v>167</v>
      </c>
      <c r="Q37" s="102"/>
      <c r="R37" s="102" t="s">
        <v>627</v>
      </c>
      <c r="S37" s="102"/>
      <c r="T37" s="211" t="s">
        <v>628</v>
      </c>
      <c r="U37" s="103" t="s">
        <v>167</v>
      </c>
      <c r="V37" s="103">
        <v>26369</v>
      </c>
      <c r="W37" s="111" t="s">
        <v>629</v>
      </c>
      <c r="X37" s="111" t="s">
        <v>178</v>
      </c>
      <c r="Y37" s="111" t="s">
        <v>162</v>
      </c>
      <c r="Z37" s="111" t="s">
        <v>157</v>
      </c>
      <c r="AA37" s="102">
        <v>15</v>
      </c>
      <c r="AB37" s="103">
        <v>40959</v>
      </c>
      <c r="AC37" s="304">
        <v>40969</v>
      </c>
      <c r="AD37" s="103"/>
      <c r="AE37" s="103" t="s">
        <v>539</v>
      </c>
      <c r="AF37" s="103" t="s">
        <v>630</v>
      </c>
      <c r="AG37" s="103"/>
      <c r="AH37" s="102">
        <f t="shared" si="5"/>
        <v>2</v>
      </c>
      <c r="AI37" s="103" t="s">
        <v>160</v>
      </c>
      <c r="AJ37" s="103" t="s">
        <v>160</v>
      </c>
      <c r="AK37" s="103"/>
      <c r="AL37" s="103" t="s">
        <v>149</v>
      </c>
      <c r="AM37" s="103" t="s">
        <v>162</v>
      </c>
      <c r="AN37" s="103"/>
      <c r="AO37" s="103" t="s">
        <v>163</v>
      </c>
      <c r="AP37" s="103"/>
      <c r="AQ37" s="103"/>
      <c r="AR37" s="103"/>
      <c r="AS37" s="103"/>
      <c r="AT37" s="438" t="s">
        <v>167</v>
      </c>
      <c r="AU37" s="102" t="s">
        <v>631</v>
      </c>
      <c r="AV37" s="103"/>
      <c r="AW37" s="105">
        <v>40969</v>
      </c>
      <c r="AX37" s="105">
        <v>41214</v>
      </c>
      <c r="AY37" s="105" t="s">
        <v>149</v>
      </c>
      <c r="AZ37" s="105"/>
      <c r="BA37" s="105"/>
      <c r="BB37" s="105"/>
      <c r="BC37" s="106"/>
      <c r="BD37" s="105">
        <v>41852</v>
      </c>
      <c r="BE37" s="105" t="s">
        <v>149</v>
      </c>
      <c r="BF37" s="105">
        <v>42064</v>
      </c>
      <c r="BG37" s="105" t="s">
        <v>149</v>
      </c>
      <c r="BH37" s="103"/>
      <c r="BI37" s="103"/>
      <c r="BJ37" s="103"/>
      <c r="BK37" s="107">
        <v>42735</v>
      </c>
      <c r="BL37" s="102" t="s">
        <v>17</v>
      </c>
      <c r="BM37" s="238">
        <f t="shared" si="6"/>
        <v>58</v>
      </c>
      <c r="BN37" s="102">
        <f t="shared" si="7"/>
        <v>50</v>
      </c>
      <c r="BO37" s="102"/>
      <c r="BP37" s="102">
        <v>1</v>
      </c>
      <c r="BQ37" s="102">
        <v>6</v>
      </c>
      <c r="BR37" s="102">
        <v>6</v>
      </c>
      <c r="BS37" s="102">
        <v>0</v>
      </c>
      <c r="BT37" s="102">
        <v>0</v>
      </c>
      <c r="BU37" s="102">
        <v>0</v>
      </c>
      <c r="BV37" s="102">
        <v>0</v>
      </c>
      <c r="BW37" s="102" t="s">
        <v>162</v>
      </c>
      <c r="BX37" s="102">
        <v>0</v>
      </c>
      <c r="BY37" s="102"/>
      <c r="BZ37" s="109"/>
      <c r="CA37" s="109"/>
      <c r="CB37" s="102"/>
      <c r="CC37" s="102" t="s">
        <v>162</v>
      </c>
      <c r="CD37" s="102"/>
      <c r="CE37" s="102"/>
      <c r="CF37" s="406" t="s">
        <v>167</v>
      </c>
      <c r="CG37" s="102" t="s">
        <v>167</v>
      </c>
      <c r="CH37" s="102"/>
      <c r="CI37" s="102" t="s">
        <v>542</v>
      </c>
    </row>
    <row r="38" spans="1:100" ht="25" customHeight="1" x14ac:dyDescent="0.35">
      <c r="A38" s="102">
        <v>37</v>
      </c>
      <c r="B38" s="102" t="s">
        <v>632</v>
      </c>
      <c r="C38" s="102" t="s">
        <v>633</v>
      </c>
      <c r="D38" s="102" t="s">
        <v>634</v>
      </c>
      <c r="E38" s="102" t="s">
        <v>635</v>
      </c>
      <c r="F38" s="102" t="s">
        <v>25</v>
      </c>
      <c r="G38" s="102">
        <v>2</v>
      </c>
      <c r="H38" s="102" t="s">
        <v>51</v>
      </c>
      <c r="I38" s="102" t="s">
        <v>37</v>
      </c>
      <c r="J38" s="102" t="s">
        <v>361</v>
      </c>
      <c r="K38" s="102" t="s">
        <v>438</v>
      </c>
      <c r="L38" s="102" t="s">
        <v>37</v>
      </c>
      <c r="M38" s="102" t="s">
        <v>149</v>
      </c>
      <c r="N38" s="239"/>
      <c r="O38" s="12" t="s">
        <v>150</v>
      </c>
      <c r="P38" s="15" t="s">
        <v>150</v>
      </c>
      <c r="Q38" s="102" t="s">
        <v>150</v>
      </c>
      <c r="R38" s="347" t="s">
        <v>636</v>
      </c>
      <c r="S38" s="347" t="s">
        <v>637</v>
      </c>
      <c r="T38" s="211" t="s">
        <v>638</v>
      </c>
      <c r="U38" s="103" t="s">
        <v>429</v>
      </c>
      <c r="V38" s="103">
        <v>29380</v>
      </c>
      <c r="W38" s="111" t="s">
        <v>639</v>
      </c>
      <c r="X38" s="111" t="s">
        <v>178</v>
      </c>
      <c r="Y38" s="111" t="s">
        <v>162</v>
      </c>
      <c r="Z38" s="111" t="s">
        <v>157</v>
      </c>
      <c r="AA38" s="102">
        <v>11</v>
      </c>
      <c r="AB38" s="103">
        <v>40961</v>
      </c>
      <c r="AC38" s="304">
        <v>40969</v>
      </c>
      <c r="AD38" s="103"/>
      <c r="AE38" s="102" t="s">
        <v>640</v>
      </c>
      <c r="AF38" s="102" t="s">
        <v>641</v>
      </c>
      <c r="AG38" s="103"/>
      <c r="AH38" s="102">
        <f t="shared" si="5"/>
        <v>2</v>
      </c>
      <c r="AI38" s="103" t="s">
        <v>160</v>
      </c>
      <c r="AJ38" s="103"/>
      <c r="AK38" s="103"/>
      <c r="AL38" s="103" t="s">
        <v>149</v>
      </c>
      <c r="AM38" s="103"/>
      <c r="AN38" s="103"/>
      <c r="AO38" s="103" t="s">
        <v>163</v>
      </c>
      <c r="AP38" s="103" t="s">
        <v>444</v>
      </c>
      <c r="AQ38" s="103" t="s">
        <v>249</v>
      </c>
      <c r="AR38" s="103" t="s">
        <v>149</v>
      </c>
      <c r="AS38" s="103"/>
      <c r="AT38" s="438" t="s">
        <v>284</v>
      </c>
      <c r="AU38" s="102" t="s">
        <v>642</v>
      </c>
      <c r="AV38" s="103"/>
      <c r="AW38" s="105">
        <v>40969</v>
      </c>
      <c r="AX38" s="105">
        <v>41214</v>
      </c>
      <c r="AY38" s="105" t="s">
        <v>149</v>
      </c>
      <c r="AZ38" s="105"/>
      <c r="BA38" s="105"/>
      <c r="BB38" s="105"/>
      <c r="BC38" s="106"/>
      <c r="BD38" s="105">
        <v>41852</v>
      </c>
      <c r="BE38" s="105" t="s">
        <v>149</v>
      </c>
      <c r="BF38" s="105">
        <v>42064</v>
      </c>
      <c r="BG38" s="105" t="s">
        <v>149</v>
      </c>
      <c r="BH38" s="103"/>
      <c r="BI38" s="103"/>
      <c r="BJ38" s="103"/>
      <c r="BK38" s="107">
        <v>41729</v>
      </c>
      <c r="BL38" s="102" t="s">
        <v>17</v>
      </c>
      <c r="BM38" s="238">
        <f t="shared" si="6"/>
        <v>25</v>
      </c>
      <c r="BN38" s="102">
        <f t="shared" si="7"/>
        <v>17</v>
      </c>
      <c r="BO38" s="102"/>
      <c r="BP38" s="102">
        <v>1</v>
      </c>
      <c r="BQ38" s="102">
        <v>0</v>
      </c>
      <c r="BR38" s="102">
        <v>12</v>
      </c>
      <c r="BS38" s="102">
        <v>1</v>
      </c>
      <c r="BT38" s="102">
        <v>0</v>
      </c>
      <c r="BU38" s="102">
        <v>1</v>
      </c>
      <c r="BV38" s="102">
        <v>0</v>
      </c>
      <c r="BW38" s="102" t="s">
        <v>643</v>
      </c>
      <c r="BX38" s="102">
        <v>0</v>
      </c>
      <c r="BY38" s="102"/>
      <c r="BZ38" s="109"/>
      <c r="CA38" s="109"/>
      <c r="CB38" s="102"/>
      <c r="CC38" s="102" t="s">
        <v>162</v>
      </c>
      <c r="CD38" s="102"/>
      <c r="CE38" s="102"/>
      <c r="CF38" s="406">
        <v>2</v>
      </c>
      <c r="CG38" s="102">
        <v>3</v>
      </c>
      <c r="CH38" s="102"/>
      <c r="CI38" s="102" t="s">
        <v>542</v>
      </c>
    </row>
    <row r="39" spans="1:100" ht="25" customHeight="1" x14ac:dyDescent="0.35">
      <c r="A39" s="85">
        <v>38</v>
      </c>
      <c r="B39" s="85" t="s">
        <v>644</v>
      </c>
      <c r="C39" s="85" t="s">
        <v>645</v>
      </c>
      <c r="D39" s="85" t="s">
        <v>646</v>
      </c>
      <c r="E39" s="85" t="s">
        <v>647</v>
      </c>
      <c r="F39" s="85" t="s">
        <v>25</v>
      </c>
      <c r="G39" s="85">
        <v>2</v>
      </c>
      <c r="H39" s="85" t="s">
        <v>51</v>
      </c>
      <c r="I39" s="85" t="s">
        <v>30</v>
      </c>
      <c r="J39" s="85" t="s">
        <v>223</v>
      </c>
      <c r="K39" s="85"/>
      <c r="L39" s="85" t="s">
        <v>30</v>
      </c>
      <c r="M39" s="85" t="s">
        <v>149</v>
      </c>
      <c r="N39" s="85"/>
      <c r="O39" s="313"/>
      <c r="P39" s="85" t="s">
        <v>150</v>
      </c>
      <c r="Q39" s="85" t="s">
        <v>150</v>
      </c>
      <c r="R39" s="85" t="s">
        <v>648</v>
      </c>
      <c r="S39" s="314" t="s">
        <v>649</v>
      </c>
      <c r="T39" s="369" t="s">
        <v>650</v>
      </c>
      <c r="U39" s="86" t="s">
        <v>651</v>
      </c>
      <c r="V39" s="86">
        <v>26284</v>
      </c>
      <c r="W39" s="230" t="s">
        <v>652</v>
      </c>
      <c r="X39" s="230" t="s">
        <v>178</v>
      </c>
      <c r="Y39" s="230" t="s">
        <v>162</v>
      </c>
      <c r="Z39" s="230" t="s">
        <v>157</v>
      </c>
      <c r="AA39" s="85">
        <v>17</v>
      </c>
      <c r="AB39" s="86">
        <v>40920</v>
      </c>
      <c r="AC39" s="301">
        <v>40969</v>
      </c>
      <c r="AD39" s="86"/>
      <c r="AE39" s="86" t="s">
        <v>653</v>
      </c>
      <c r="AF39" s="86"/>
      <c r="AG39" s="86"/>
      <c r="AH39" s="85">
        <f t="shared" si="5"/>
        <v>1</v>
      </c>
      <c r="AI39" s="86" t="s">
        <v>160</v>
      </c>
      <c r="AJ39" s="86"/>
      <c r="AK39" s="86"/>
      <c r="AL39" s="86" t="s">
        <v>149</v>
      </c>
      <c r="AM39" s="86"/>
      <c r="AN39" s="86"/>
      <c r="AO39" s="86" t="s">
        <v>163</v>
      </c>
      <c r="AP39" s="86"/>
      <c r="AQ39" s="86" t="s">
        <v>202</v>
      </c>
      <c r="AR39" s="86"/>
      <c r="AS39" s="86"/>
      <c r="AT39" s="440" t="s">
        <v>30</v>
      </c>
      <c r="AU39" s="85" t="s">
        <v>654</v>
      </c>
      <c r="AV39" s="86"/>
      <c r="AW39" s="87">
        <v>40969</v>
      </c>
      <c r="AX39" s="87">
        <v>41214</v>
      </c>
      <c r="AY39" s="87" t="s">
        <v>149</v>
      </c>
      <c r="AZ39" s="87"/>
      <c r="BA39" s="87"/>
      <c r="BB39" s="87"/>
      <c r="BC39" s="88"/>
      <c r="BD39" s="87">
        <v>41852</v>
      </c>
      <c r="BE39" s="87" t="s">
        <v>149</v>
      </c>
      <c r="BF39" s="87">
        <v>42064</v>
      </c>
      <c r="BG39" s="87" t="s">
        <v>149</v>
      </c>
      <c r="BH39" s="86"/>
      <c r="BI39" s="86"/>
      <c r="BJ39" s="86"/>
      <c r="BK39" s="89">
        <v>43787</v>
      </c>
      <c r="BL39" s="85" t="s">
        <v>17</v>
      </c>
      <c r="BM39" s="231">
        <f>DATEDIF(AW39,BK39, "M")+1</f>
        <v>93</v>
      </c>
      <c r="BN39" s="85">
        <f t="shared" si="7"/>
        <v>85</v>
      </c>
      <c r="BO39" s="85"/>
      <c r="BP39" s="85">
        <v>4</v>
      </c>
      <c r="BQ39" s="85">
        <v>0</v>
      </c>
      <c r="BR39" s="85">
        <v>0</v>
      </c>
      <c r="BS39" s="85">
        <v>0</v>
      </c>
      <c r="BT39" s="85">
        <v>0</v>
      </c>
      <c r="BU39" s="85">
        <v>0</v>
      </c>
      <c r="BV39" s="85">
        <v>0</v>
      </c>
      <c r="BW39" s="85" t="s">
        <v>162</v>
      </c>
      <c r="BX39" s="85">
        <v>0</v>
      </c>
      <c r="BY39" s="85"/>
      <c r="BZ39" s="90"/>
      <c r="CA39" s="90"/>
      <c r="CB39" s="85"/>
      <c r="CC39" s="85" t="s">
        <v>162</v>
      </c>
      <c r="CD39" s="85"/>
      <c r="CE39" s="85"/>
      <c r="CF39" s="404">
        <v>3</v>
      </c>
      <c r="CG39" s="85">
        <v>3</v>
      </c>
      <c r="CH39" s="85"/>
      <c r="CI39" s="85" t="s">
        <v>167</v>
      </c>
      <c r="CJ39" s="315" t="s">
        <v>655</v>
      </c>
    </row>
    <row r="40" spans="1:100" ht="25" customHeight="1" x14ac:dyDescent="0.35">
      <c r="A40" s="102">
        <v>39</v>
      </c>
      <c r="B40" s="102" t="s">
        <v>656</v>
      </c>
      <c r="C40" s="102" t="s">
        <v>387</v>
      </c>
      <c r="D40" s="102" t="s">
        <v>657</v>
      </c>
      <c r="E40" s="102" t="s">
        <v>658</v>
      </c>
      <c r="F40" s="102" t="s">
        <v>24</v>
      </c>
      <c r="G40" s="102">
        <v>2</v>
      </c>
      <c r="H40" s="102" t="s">
        <v>50</v>
      </c>
      <c r="I40" s="102" t="s">
        <v>44</v>
      </c>
      <c r="J40" s="102" t="s">
        <v>659</v>
      </c>
      <c r="K40" s="102" t="s">
        <v>660</v>
      </c>
      <c r="L40" s="102" t="s">
        <v>42</v>
      </c>
      <c r="M40" s="102" t="s">
        <v>149</v>
      </c>
      <c r="N40" s="239"/>
      <c r="O40" s="12"/>
      <c r="P40" s="16" t="s">
        <v>239</v>
      </c>
      <c r="Q40" s="102" t="s">
        <v>150</v>
      </c>
      <c r="R40" s="102" t="s">
        <v>661</v>
      </c>
      <c r="S40" s="111" t="s">
        <v>662</v>
      </c>
      <c r="T40" s="211" t="s">
        <v>663</v>
      </c>
      <c r="U40" s="103" t="s">
        <v>664</v>
      </c>
      <c r="V40" s="103">
        <v>27826</v>
      </c>
      <c r="W40" s="111" t="s">
        <v>665</v>
      </c>
      <c r="X40" s="111" t="s">
        <v>155</v>
      </c>
      <c r="Y40" s="111" t="s">
        <v>156</v>
      </c>
      <c r="Z40" s="111" t="s">
        <v>157</v>
      </c>
      <c r="AA40" s="102">
        <v>8</v>
      </c>
      <c r="AB40" s="103">
        <v>41186</v>
      </c>
      <c r="AC40" s="304">
        <v>40969</v>
      </c>
      <c r="AD40" s="103"/>
      <c r="AE40" s="103" t="s">
        <v>666</v>
      </c>
      <c r="AF40" s="103" t="s">
        <v>667</v>
      </c>
      <c r="AG40" s="103" t="s">
        <v>668</v>
      </c>
      <c r="AH40" s="102">
        <f t="shared" si="5"/>
        <v>3</v>
      </c>
      <c r="AI40" s="103" t="s">
        <v>281</v>
      </c>
      <c r="AJ40" s="103" t="s">
        <v>281</v>
      </c>
      <c r="AK40" s="103" t="s">
        <v>281</v>
      </c>
      <c r="AL40" s="103" t="s">
        <v>162</v>
      </c>
      <c r="AM40" s="103" t="s">
        <v>162</v>
      </c>
      <c r="AN40" s="103" t="s">
        <v>162</v>
      </c>
      <c r="AO40" s="103" t="s">
        <v>163</v>
      </c>
      <c r="AP40" s="103" t="s">
        <v>202</v>
      </c>
      <c r="AQ40" s="103" t="s">
        <v>202</v>
      </c>
      <c r="AR40" s="103" t="s">
        <v>162</v>
      </c>
      <c r="AS40" s="103" t="s">
        <v>669</v>
      </c>
      <c r="AT40" s="438" t="s">
        <v>297</v>
      </c>
      <c r="AU40" s="102" t="s">
        <v>670</v>
      </c>
      <c r="AV40" s="103"/>
      <c r="AW40" s="105">
        <v>40969</v>
      </c>
      <c r="AX40" s="105">
        <v>41214</v>
      </c>
      <c r="AY40" s="105" t="s">
        <v>149</v>
      </c>
      <c r="AZ40" s="105"/>
      <c r="BA40" s="105"/>
      <c r="BB40" s="105"/>
      <c r="BC40" s="106"/>
      <c r="BD40" s="105">
        <v>41852</v>
      </c>
      <c r="BE40" s="105" t="s">
        <v>149</v>
      </c>
      <c r="BF40" s="105">
        <v>42064</v>
      </c>
      <c r="BG40" s="105" t="s">
        <v>149</v>
      </c>
      <c r="BH40" s="103"/>
      <c r="BI40" s="103"/>
      <c r="BJ40" s="103"/>
      <c r="BK40" s="107">
        <v>42064</v>
      </c>
      <c r="BL40" s="102" t="s">
        <v>17</v>
      </c>
      <c r="BM40" s="238">
        <f>DATEDIF(AW40,BK40, "M")+1</f>
        <v>37</v>
      </c>
      <c r="BN40" s="102">
        <f t="shared" si="7"/>
        <v>29</v>
      </c>
      <c r="BO40" s="102"/>
      <c r="BP40" s="102">
        <v>0</v>
      </c>
      <c r="BQ40" s="102">
        <v>2</v>
      </c>
      <c r="BR40" s="102">
        <v>6</v>
      </c>
      <c r="BS40" s="102">
        <v>1</v>
      </c>
      <c r="BT40" s="102">
        <v>0</v>
      </c>
      <c r="BU40" s="102">
        <v>1</v>
      </c>
      <c r="BV40" s="102">
        <v>0</v>
      </c>
      <c r="BW40" s="102" t="s">
        <v>162</v>
      </c>
      <c r="BX40" s="102">
        <v>0</v>
      </c>
      <c r="BY40" s="102"/>
      <c r="BZ40" s="109"/>
      <c r="CA40" s="109"/>
      <c r="CB40" s="102"/>
      <c r="CC40" s="102" t="s">
        <v>162</v>
      </c>
      <c r="CD40" s="102"/>
      <c r="CE40" s="102"/>
      <c r="CF40" s="406">
        <v>5</v>
      </c>
      <c r="CG40" s="102">
        <v>6</v>
      </c>
      <c r="CH40" s="102"/>
      <c r="CI40" s="102" t="s">
        <v>167</v>
      </c>
    </row>
    <row r="41" spans="1:100" s="120" customFormat="1" ht="25" customHeight="1" x14ac:dyDescent="0.35">
      <c r="A41" s="97">
        <v>40</v>
      </c>
      <c r="B41" s="97" t="s">
        <v>671</v>
      </c>
      <c r="C41" s="97" t="s">
        <v>672</v>
      </c>
      <c r="D41" s="97" t="s">
        <v>673</v>
      </c>
      <c r="E41" s="97" t="s">
        <v>674</v>
      </c>
      <c r="F41" s="97" t="s">
        <v>25</v>
      </c>
      <c r="G41" s="97">
        <v>2</v>
      </c>
      <c r="H41" s="97" t="s">
        <v>55</v>
      </c>
      <c r="I41" s="97" t="s">
        <v>43</v>
      </c>
      <c r="J41" s="97" t="s">
        <v>675</v>
      </c>
      <c r="K41" s="97" t="s">
        <v>676</v>
      </c>
      <c r="L41" s="97" t="s">
        <v>43</v>
      </c>
      <c r="M41" s="97" t="s">
        <v>149</v>
      </c>
      <c r="N41" s="97"/>
      <c r="O41" s="269"/>
      <c r="P41" s="270" t="s">
        <v>167</v>
      </c>
      <c r="Q41" s="97"/>
      <c r="R41" s="97" t="s">
        <v>677</v>
      </c>
      <c r="S41" s="97" t="s">
        <v>678</v>
      </c>
      <c r="T41" s="371" t="s">
        <v>679</v>
      </c>
      <c r="U41" s="98" t="s">
        <v>680</v>
      </c>
      <c r="V41" s="98">
        <v>27470</v>
      </c>
      <c r="W41" s="179" t="s">
        <v>681</v>
      </c>
      <c r="X41" s="179" t="s">
        <v>178</v>
      </c>
      <c r="Y41" s="179" t="s">
        <v>162</v>
      </c>
      <c r="Z41" s="179" t="s">
        <v>157</v>
      </c>
      <c r="AA41" s="97">
        <v>15.5</v>
      </c>
      <c r="AB41" s="98">
        <v>40952</v>
      </c>
      <c r="AC41" s="303">
        <v>40969</v>
      </c>
      <c r="AD41" s="98">
        <v>45741</v>
      </c>
      <c r="AE41" s="98" t="s">
        <v>682</v>
      </c>
      <c r="AF41" s="98" t="s">
        <v>683</v>
      </c>
      <c r="AG41" s="98" t="s">
        <v>684</v>
      </c>
      <c r="AH41" s="97">
        <f t="shared" si="5"/>
        <v>3</v>
      </c>
      <c r="AI41" s="98" t="s">
        <v>281</v>
      </c>
      <c r="AJ41" s="98" t="s">
        <v>160</v>
      </c>
      <c r="AK41" s="98" t="s">
        <v>685</v>
      </c>
      <c r="AL41" s="98" t="s">
        <v>149</v>
      </c>
      <c r="AM41" s="98" t="s">
        <v>149</v>
      </c>
      <c r="AN41" s="98" t="s">
        <v>149</v>
      </c>
      <c r="AO41" s="98" t="s">
        <v>163</v>
      </c>
      <c r="AP41" s="98" t="s">
        <v>202</v>
      </c>
      <c r="AQ41" s="98"/>
      <c r="AR41" s="98"/>
      <c r="AS41" s="98"/>
      <c r="AT41" s="437" t="s">
        <v>167</v>
      </c>
      <c r="AU41" s="97" t="s">
        <v>686</v>
      </c>
      <c r="AV41" s="98"/>
      <c r="AW41" s="99">
        <v>40969</v>
      </c>
      <c r="AX41" s="99">
        <v>41214</v>
      </c>
      <c r="AY41" s="99" t="s">
        <v>149</v>
      </c>
      <c r="AZ41" s="99"/>
      <c r="BA41" s="99"/>
      <c r="BB41" s="99"/>
      <c r="BC41" s="100"/>
      <c r="BD41" s="99">
        <v>41852</v>
      </c>
      <c r="BE41" s="99" t="s">
        <v>149</v>
      </c>
      <c r="BF41" s="99">
        <v>42064</v>
      </c>
      <c r="BG41" s="99" t="s">
        <v>149</v>
      </c>
      <c r="BH41" s="98"/>
      <c r="BI41" s="98"/>
      <c r="BJ41" s="98"/>
      <c r="BK41" s="115"/>
      <c r="BL41" s="166" t="s">
        <v>19</v>
      </c>
      <c r="BM41" s="286"/>
      <c r="BN41" s="97"/>
      <c r="BO41" s="97"/>
      <c r="BP41" s="97">
        <v>1</v>
      </c>
      <c r="BQ41" s="97">
        <v>0</v>
      </c>
      <c r="BR41" s="97">
        <v>0</v>
      </c>
      <c r="BS41" s="97">
        <v>0</v>
      </c>
      <c r="BT41" s="97">
        <v>0</v>
      </c>
      <c r="BU41" s="97">
        <v>0</v>
      </c>
      <c r="BV41" s="97">
        <v>0</v>
      </c>
      <c r="BW41" s="97" t="s">
        <v>162</v>
      </c>
      <c r="BX41" s="97">
        <v>0</v>
      </c>
      <c r="BY41" s="97"/>
      <c r="BZ41" s="101"/>
      <c r="CA41" s="101"/>
      <c r="CB41" s="97"/>
      <c r="CC41" s="97" t="s">
        <v>162</v>
      </c>
      <c r="CD41" s="97"/>
      <c r="CE41" s="97"/>
      <c r="CF41" s="119">
        <v>1</v>
      </c>
      <c r="CG41" s="97" t="s">
        <v>167</v>
      </c>
      <c r="CH41" s="97"/>
      <c r="CI41" s="97" t="s">
        <v>167</v>
      </c>
      <c r="CQ41" s="398"/>
      <c r="CR41" s="398"/>
      <c r="CS41" s="398"/>
      <c r="CU41" s="398"/>
      <c r="CV41" s="398"/>
    </row>
    <row r="42" spans="1:100" ht="25" customHeight="1" x14ac:dyDescent="0.35">
      <c r="A42" s="102">
        <v>41</v>
      </c>
      <c r="B42" s="102" t="s">
        <v>687</v>
      </c>
      <c r="C42" s="102" t="s">
        <v>688</v>
      </c>
      <c r="D42" s="102" t="s">
        <v>689</v>
      </c>
      <c r="E42" s="102" t="s">
        <v>690</v>
      </c>
      <c r="F42" s="102" t="s">
        <v>25</v>
      </c>
      <c r="G42" s="102">
        <v>2</v>
      </c>
      <c r="H42" s="102" t="s">
        <v>57</v>
      </c>
      <c r="I42" s="102" t="s">
        <v>33</v>
      </c>
      <c r="J42" s="102" t="s">
        <v>482</v>
      </c>
      <c r="K42" s="102" t="s">
        <v>691</v>
      </c>
      <c r="L42" s="102" t="s">
        <v>33</v>
      </c>
      <c r="M42" s="102" t="s">
        <v>149</v>
      </c>
      <c r="N42" s="239"/>
      <c r="O42" s="12" t="s">
        <v>150</v>
      </c>
      <c r="P42" s="16" t="s">
        <v>150</v>
      </c>
      <c r="Q42" s="102" t="s">
        <v>150</v>
      </c>
      <c r="R42" s="347" t="s">
        <v>692</v>
      </c>
      <c r="S42" s="102" t="s">
        <v>693</v>
      </c>
      <c r="T42" s="211" t="s">
        <v>694</v>
      </c>
      <c r="U42" s="103" t="s">
        <v>695</v>
      </c>
      <c r="V42" s="103">
        <v>28657</v>
      </c>
      <c r="W42" s="111" t="s">
        <v>696</v>
      </c>
      <c r="X42" s="111" t="s">
        <v>178</v>
      </c>
      <c r="Y42" s="111" t="s">
        <v>162</v>
      </c>
      <c r="Z42" s="111" t="s">
        <v>157</v>
      </c>
      <c r="AA42" s="102">
        <v>29</v>
      </c>
      <c r="AB42" s="103">
        <v>40867</v>
      </c>
      <c r="AC42" s="304">
        <v>40969</v>
      </c>
      <c r="AD42" s="103"/>
      <c r="AE42" s="103" t="s">
        <v>697</v>
      </c>
      <c r="AF42" s="103" t="s">
        <v>698</v>
      </c>
      <c r="AG42" s="103" t="s">
        <v>699</v>
      </c>
      <c r="AH42" s="102">
        <f t="shared" si="5"/>
        <v>3</v>
      </c>
      <c r="AI42" s="103" t="s">
        <v>160</v>
      </c>
      <c r="AJ42" s="103" t="s">
        <v>160</v>
      </c>
      <c r="AK42" s="103" t="s">
        <v>685</v>
      </c>
      <c r="AL42" s="103" t="s">
        <v>149</v>
      </c>
      <c r="AM42" s="103" t="s">
        <v>162</v>
      </c>
      <c r="AN42" s="103" t="s">
        <v>162</v>
      </c>
      <c r="AO42" s="103" t="s">
        <v>163</v>
      </c>
      <c r="AP42" s="103" t="s">
        <v>202</v>
      </c>
      <c r="AQ42" s="103" t="s">
        <v>202</v>
      </c>
      <c r="AR42" s="103" t="s">
        <v>162</v>
      </c>
      <c r="AS42" s="103"/>
      <c r="AT42" s="438" t="s">
        <v>700</v>
      </c>
      <c r="AU42" s="102" t="s">
        <v>701</v>
      </c>
      <c r="AV42" s="103"/>
      <c r="AW42" s="105">
        <v>40969</v>
      </c>
      <c r="AX42" s="105">
        <v>41214</v>
      </c>
      <c r="AY42" s="105" t="s">
        <v>149</v>
      </c>
      <c r="AZ42" s="105"/>
      <c r="BA42" s="105"/>
      <c r="BB42" s="105"/>
      <c r="BC42" s="106"/>
      <c r="BD42" s="105">
        <v>41852</v>
      </c>
      <c r="BE42" s="105" t="s">
        <v>149</v>
      </c>
      <c r="BF42" s="105">
        <v>42064</v>
      </c>
      <c r="BG42" s="105" t="s">
        <v>149</v>
      </c>
      <c r="BH42" s="103"/>
      <c r="BI42" s="103"/>
      <c r="BJ42" s="103"/>
      <c r="BK42" s="107">
        <v>43108</v>
      </c>
      <c r="BL42" s="102" t="s">
        <v>17</v>
      </c>
      <c r="BM42" s="238">
        <f t="shared" ref="BM42:BM43" si="8">DATEDIF(AW42,BK42, "M")+1</f>
        <v>71</v>
      </c>
      <c r="BN42" s="102">
        <f t="shared" ref="BN42:BN43" si="9">DATEDIF(AX42,BK42, "M")+1</f>
        <v>63</v>
      </c>
      <c r="BO42" s="102"/>
      <c r="BP42" s="102">
        <v>6</v>
      </c>
      <c r="BQ42" s="102">
        <v>20</v>
      </c>
      <c r="BR42" s="102">
        <v>18</v>
      </c>
      <c r="BS42" s="102">
        <v>5</v>
      </c>
      <c r="BT42" s="102">
        <v>0</v>
      </c>
      <c r="BU42" s="102">
        <v>0</v>
      </c>
      <c r="BV42" s="102">
        <v>0</v>
      </c>
      <c r="BW42" s="102" t="s">
        <v>702</v>
      </c>
      <c r="BX42" s="102">
        <v>0</v>
      </c>
      <c r="BY42" s="102"/>
      <c r="BZ42" s="109"/>
      <c r="CA42" s="109"/>
      <c r="CB42" s="102"/>
      <c r="CC42" s="102" t="s">
        <v>162</v>
      </c>
      <c r="CD42" s="102"/>
      <c r="CE42" s="102"/>
      <c r="CF42" s="406">
        <v>3</v>
      </c>
      <c r="CG42" s="102">
        <v>3</v>
      </c>
      <c r="CH42" s="102"/>
      <c r="CI42" s="102" t="s">
        <v>167</v>
      </c>
    </row>
    <row r="43" spans="1:100" ht="25" customHeight="1" x14ac:dyDescent="0.35">
      <c r="A43" s="102">
        <v>42</v>
      </c>
      <c r="B43" s="102" t="s">
        <v>703</v>
      </c>
      <c r="C43" s="102" t="s">
        <v>704</v>
      </c>
      <c r="D43" s="102"/>
      <c r="E43" s="102" t="s">
        <v>705</v>
      </c>
      <c r="F43" s="102" t="s">
        <v>25</v>
      </c>
      <c r="G43" s="102">
        <v>2</v>
      </c>
      <c r="H43" s="102" t="s">
        <v>57</v>
      </c>
      <c r="I43" s="102" t="s">
        <v>33</v>
      </c>
      <c r="J43" s="102" t="s">
        <v>706</v>
      </c>
      <c r="K43" s="102"/>
      <c r="L43" s="102" t="s">
        <v>33</v>
      </c>
      <c r="M43" s="102" t="s">
        <v>149</v>
      </c>
      <c r="N43" s="239"/>
      <c r="O43" s="12"/>
      <c r="P43" s="16" t="s">
        <v>167</v>
      </c>
      <c r="Q43" s="102"/>
      <c r="R43" s="347" t="s">
        <v>707</v>
      </c>
      <c r="S43" s="102" t="s">
        <v>708</v>
      </c>
      <c r="T43" s="211" t="s">
        <v>709</v>
      </c>
      <c r="U43" s="103" t="s">
        <v>710</v>
      </c>
      <c r="V43" s="103">
        <v>26892</v>
      </c>
      <c r="W43" s="111" t="s">
        <v>711</v>
      </c>
      <c r="X43" s="111" t="s">
        <v>155</v>
      </c>
      <c r="Y43" s="111" t="s">
        <v>162</v>
      </c>
      <c r="Z43" s="111" t="s">
        <v>157</v>
      </c>
      <c r="AA43" s="102">
        <v>19</v>
      </c>
      <c r="AB43" s="103">
        <v>40931</v>
      </c>
      <c r="AC43" s="304">
        <v>40969</v>
      </c>
      <c r="AD43" s="103"/>
      <c r="AE43" s="103" t="s">
        <v>712</v>
      </c>
      <c r="AF43" s="103" t="s">
        <v>713</v>
      </c>
      <c r="AG43" s="103" t="s">
        <v>697</v>
      </c>
      <c r="AH43" s="102">
        <f t="shared" si="5"/>
        <v>3</v>
      </c>
      <c r="AI43" s="103" t="s">
        <v>160</v>
      </c>
      <c r="AJ43" s="103" t="s">
        <v>160</v>
      </c>
      <c r="AK43" s="103" t="s">
        <v>685</v>
      </c>
      <c r="AL43" s="103" t="s">
        <v>149</v>
      </c>
      <c r="AM43" s="103" t="s">
        <v>162</v>
      </c>
      <c r="AN43" s="103" t="s">
        <v>149</v>
      </c>
      <c r="AO43" s="103"/>
      <c r="AP43" s="103" t="s">
        <v>202</v>
      </c>
      <c r="AQ43" s="103" t="s">
        <v>249</v>
      </c>
      <c r="AR43" s="103" t="s">
        <v>149</v>
      </c>
      <c r="AS43" s="103"/>
      <c r="AT43" s="438" t="s">
        <v>700</v>
      </c>
      <c r="AU43" s="102" t="s">
        <v>714</v>
      </c>
      <c r="AV43" s="103"/>
      <c r="AW43" s="105">
        <v>40969</v>
      </c>
      <c r="AX43" s="105">
        <v>41214</v>
      </c>
      <c r="AY43" s="105" t="s">
        <v>149</v>
      </c>
      <c r="AZ43" s="105"/>
      <c r="BA43" s="105"/>
      <c r="BB43" s="105"/>
      <c r="BC43" s="106"/>
      <c r="BD43" s="105">
        <v>41852</v>
      </c>
      <c r="BE43" s="105" t="s">
        <v>149</v>
      </c>
      <c r="BF43" s="105">
        <v>42064</v>
      </c>
      <c r="BG43" s="105" t="s">
        <v>149</v>
      </c>
      <c r="BH43" s="103"/>
      <c r="BI43" s="103"/>
      <c r="BJ43" s="103"/>
      <c r="BK43" s="107">
        <v>42766</v>
      </c>
      <c r="BL43" s="102" t="s">
        <v>17</v>
      </c>
      <c r="BM43" s="238">
        <f t="shared" si="8"/>
        <v>59</v>
      </c>
      <c r="BN43" s="102">
        <f t="shared" si="9"/>
        <v>51</v>
      </c>
      <c r="BO43" s="102"/>
      <c r="BP43" s="102" t="s">
        <v>167</v>
      </c>
      <c r="BQ43" s="102">
        <v>2</v>
      </c>
      <c r="BR43" s="102">
        <v>0</v>
      </c>
      <c r="BS43" s="102">
        <v>1</v>
      </c>
      <c r="BT43" s="102">
        <v>0</v>
      </c>
      <c r="BU43" s="102">
        <v>0</v>
      </c>
      <c r="BV43" s="102">
        <v>0</v>
      </c>
      <c r="BW43" s="102" t="s">
        <v>162</v>
      </c>
      <c r="BX43" s="102">
        <v>0</v>
      </c>
      <c r="BY43" s="102"/>
      <c r="BZ43" s="109"/>
      <c r="CA43" s="109"/>
      <c r="CB43" s="102"/>
      <c r="CC43" s="102" t="s">
        <v>162</v>
      </c>
      <c r="CD43" s="102"/>
      <c r="CE43" s="102"/>
      <c r="CF43" s="406" t="s">
        <v>167</v>
      </c>
      <c r="CG43" s="102" t="s">
        <v>167</v>
      </c>
      <c r="CH43" s="102"/>
      <c r="CI43" s="102" t="s">
        <v>167</v>
      </c>
    </row>
    <row r="44" spans="1:100" s="120" customFormat="1" ht="25" customHeight="1" x14ac:dyDescent="0.35">
      <c r="A44" s="97">
        <v>43</v>
      </c>
      <c r="B44" s="97" t="s">
        <v>715</v>
      </c>
      <c r="C44" s="97" t="s">
        <v>716</v>
      </c>
      <c r="D44" s="97"/>
      <c r="E44" s="97" t="s">
        <v>717</v>
      </c>
      <c r="F44" s="97" t="s">
        <v>24</v>
      </c>
      <c r="G44" s="97">
        <v>2</v>
      </c>
      <c r="H44" s="97" t="s">
        <v>55</v>
      </c>
      <c r="I44" s="97" t="s">
        <v>43</v>
      </c>
      <c r="J44" s="97" t="s">
        <v>482</v>
      </c>
      <c r="K44" s="97"/>
      <c r="L44" s="97" t="s">
        <v>43</v>
      </c>
      <c r="M44" s="97" t="s">
        <v>149</v>
      </c>
      <c r="N44" s="97"/>
      <c r="O44" s="269"/>
      <c r="P44" s="270" t="s">
        <v>167</v>
      </c>
      <c r="Q44" s="97"/>
      <c r="R44" s="425" t="s">
        <v>718</v>
      </c>
      <c r="S44" s="97"/>
      <c r="T44" s="371" t="s">
        <v>719</v>
      </c>
      <c r="U44" s="98" t="s">
        <v>720</v>
      </c>
      <c r="V44" s="98">
        <v>28270</v>
      </c>
      <c r="W44" s="179" t="s">
        <v>721</v>
      </c>
      <c r="X44" s="179" t="s">
        <v>155</v>
      </c>
      <c r="Y44" s="179" t="s">
        <v>162</v>
      </c>
      <c r="Z44" s="179" t="s">
        <v>157</v>
      </c>
      <c r="AA44" s="97">
        <v>1.5</v>
      </c>
      <c r="AB44" s="98">
        <v>40892</v>
      </c>
      <c r="AC44" s="303">
        <v>40969</v>
      </c>
      <c r="AD44" s="98">
        <v>45741</v>
      </c>
      <c r="AE44" s="98" t="s">
        <v>382</v>
      </c>
      <c r="AF44" s="98" t="s">
        <v>722</v>
      </c>
      <c r="AG44" s="98" t="s">
        <v>723</v>
      </c>
      <c r="AH44" s="97">
        <f t="shared" si="5"/>
        <v>3</v>
      </c>
      <c r="AI44" s="98" t="s">
        <v>160</v>
      </c>
      <c r="AJ44" s="98" t="s">
        <v>160</v>
      </c>
      <c r="AK44" s="98" t="s">
        <v>685</v>
      </c>
      <c r="AL44" s="98" t="s">
        <v>149</v>
      </c>
      <c r="AM44" s="98" t="s">
        <v>162</v>
      </c>
      <c r="AN44" s="98" t="s">
        <v>162</v>
      </c>
      <c r="AO44" s="98" t="s">
        <v>181</v>
      </c>
      <c r="AP44" s="98" t="s">
        <v>724</v>
      </c>
      <c r="AQ44" s="98"/>
      <c r="AR44" s="98"/>
      <c r="AS44" s="98"/>
      <c r="AT44" s="437" t="s">
        <v>371</v>
      </c>
      <c r="AU44" s="97" t="s">
        <v>725</v>
      </c>
      <c r="AV44" s="98"/>
      <c r="AW44" s="99">
        <v>40969</v>
      </c>
      <c r="AX44" s="99">
        <v>41214</v>
      </c>
      <c r="AY44" s="99" t="s">
        <v>149</v>
      </c>
      <c r="AZ44" s="99"/>
      <c r="BA44" s="99"/>
      <c r="BB44" s="99"/>
      <c r="BC44" s="100"/>
      <c r="BD44" s="99">
        <v>41852</v>
      </c>
      <c r="BE44" s="99" t="s">
        <v>149</v>
      </c>
      <c r="BF44" s="99" t="s">
        <v>726</v>
      </c>
      <c r="BG44" s="99" t="s">
        <v>162</v>
      </c>
      <c r="BH44" s="98"/>
      <c r="BI44" s="98"/>
      <c r="BJ44" s="98"/>
      <c r="BK44" s="115"/>
      <c r="BL44" s="208" t="s">
        <v>19</v>
      </c>
      <c r="BM44" s="286"/>
      <c r="BN44" s="97"/>
      <c r="BO44" s="97"/>
      <c r="BP44" s="97">
        <v>1</v>
      </c>
      <c r="BQ44" s="97">
        <v>31</v>
      </c>
      <c r="BR44" s="97">
        <v>0</v>
      </c>
      <c r="BS44" s="97">
        <v>7</v>
      </c>
      <c r="BT44" s="97">
        <v>3</v>
      </c>
      <c r="BU44" s="97">
        <v>0</v>
      </c>
      <c r="BV44" s="97">
        <v>0</v>
      </c>
      <c r="BW44" s="97" t="s">
        <v>162</v>
      </c>
      <c r="BX44" s="97">
        <v>0</v>
      </c>
      <c r="BY44" s="97"/>
      <c r="BZ44" s="101"/>
      <c r="CA44" s="101"/>
      <c r="CB44" s="97"/>
      <c r="CC44" s="97" t="s">
        <v>162</v>
      </c>
      <c r="CD44" s="97"/>
      <c r="CE44" s="97"/>
      <c r="CF44" s="119" t="s">
        <v>167</v>
      </c>
      <c r="CG44" s="97" t="s">
        <v>167</v>
      </c>
      <c r="CH44" s="97"/>
      <c r="CI44" s="97" t="s">
        <v>167</v>
      </c>
      <c r="CQ44" s="398"/>
      <c r="CR44" s="398"/>
      <c r="CS44" s="398"/>
      <c r="CU44" s="398"/>
      <c r="CV44" s="398"/>
    </row>
    <row r="45" spans="1:100" ht="25" customHeight="1" x14ac:dyDescent="0.35">
      <c r="A45" s="97">
        <v>44</v>
      </c>
      <c r="B45" s="97" t="s">
        <v>727</v>
      </c>
      <c r="C45" s="97" t="s">
        <v>728</v>
      </c>
      <c r="D45" s="97" t="s">
        <v>729</v>
      </c>
      <c r="E45" s="97" t="s">
        <v>730</v>
      </c>
      <c r="F45" s="97" t="s">
        <v>25</v>
      </c>
      <c r="G45" s="97">
        <v>2</v>
      </c>
      <c r="H45" s="114" t="s">
        <v>49</v>
      </c>
      <c r="I45" s="97" t="s">
        <v>40</v>
      </c>
      <c r="J45" s="97"/>
      <c r="K45" s="97"/>
      <c r="L45" s="97" t="s">
        <v>43</v>
      </c>
      <c r="M45" s="97" t="s">
        <v>162</v>
      </c>
      <c r="N45" s="97" t="s">
        <v>167</v>
      </c>
      <c r="O45" s="97" t="s">
        <v>167</v>
      </c>
      <c r="P45" s="97" t="s">
        <v>167</v>
      </c>
      <c r="Q45" s="97" t="s">
        <v>167</v>
      </c>
      <c r="R45" s="97"/>
      <c r="S45" s="97"/>
      <c r="T45" s="215"/>
      <c r="U45" s="98"/>
      <c r="V45" s="98"/>
      <c r="W45" s="179"/>
      <c r="X45" s="179"/>
      <c r="Y45" s="179"/>
      <c r="Z45" s="179"/>
      <c r="AA45" s="97">
        <v>4</v>
      </c>
      <c r="AB45" s="115"/>
      <c r="AC45" s="303">
        <v>40969</v>
      </c>
      <c r="AD45" s="98">
        <v>42662</v>
      </c>
      <c r="AE45" s="116"/>
      <c r="AF45" s="98"/>
      <c r="AG45" s="98"/>
      <c r="AH45" s="97">
        <f t="shared" si="5"/>
        <v>0</v>
      </c>
      <c r="AI45" s="98"/>
      <c r="AJ45" s="98"/>
      <c r="AK45" s="98"/>
      <c r="AL45" s="98"/>
      <c r="AM45" s="98"/>
      <c r="AN45" s="98"/>
      <c r="AO45" s="98"/>
      <c r="AP45" s="116"/>
      <c r="AQ45" s="98"/>
      <c r="AR45" s="98"/>
      <c r="AS45" s="98"/>
      <c r="AT45" s="437"/>
      <c r="AU45" s="97"/>
      <c r="AV45" s="115"/>
      <c r="AW45" s="99">
        <v>40969</v>
      </c>
      <c r="AX45" s="99"/>
      <c r="AY45" s="99"/>
      <c r="AZ45" s="99"/>
      <c r="BA45" s="117"/>
      <c r="BB45" s="99"/>
      <c r="BC45" s="118"/>
      <c r="BD45" s="99"/>
      <c r="BE45" s="99"/>
      <c r="BF45" s="99"/>
      <c r="BG45" s="99"/>
      <c r="BH45" s="98"/>
      <c r="BI45" s="98"/>
      <c r="BJ45" s="98"/>
      <c r="BK45" s="98"/>
      <c r="BL45" s="97" t="s">
        <v>19</v>
      </c>
      <c r="BM45" s="235" t="s">
        <v>19</v>
      </c>
      <c r="BN45" s="235"/>
      <c r="BO45" s="97"/>
      <c r="BP45" s="97"/>
      <c r="BQ45" s="97"/>
      <c r="BR45" s="97"/>
      <c r="BS45" s="97"/>
      <c r="BT45" s="97"/>
      <c r="BU45" s="97"/>
      <c r="BV45" s="97"/>
      <c r="BW45" s="97" t="s">
        <v>162</v>
      </c>
      <c r="BX45" s="97"/>
      <c r="BY45" s="97"/>
      <c r="BZ45" s="101"/>
      <c r="CA45" s="101"/>
      <c r="CB45" s="97"/>
      <c r="CC45" s="97"/>
      <c r="CD45" s="97"/>
      <c r="CE45" s="97"/>
      <c r="CF45" s="119"/>
      <c r="CG45" s="97"/>
      <c r="CH45" s="97"/>
      <c r="CI45" s="97" t="s">
        <v>542</v>
      </c>
    </row>
    <row r="46" spans="1:100" ht="25" customHeight="1" x14ac:dyDescent="0.35">
      <c r="A46" s="97">
        <v>45</v>
      </c>
      <c r="B46" s="97" t="s">
        <v>731</v>
      </c>
      <c r="C46" s="97" t="s">
        <v>732</v>
      </c>
      <c r="D46" s="97" t="s">
        <v>733</v>
      </c>
      <c r="E46" s="97" t="s">
        <v>734</v>
      </c>
      <c r="F46" s="97" t="s">
        <v>24</v>
      </c>
      <c r="G46" s="97">
        <v>2</v>
      </c>
      <c r="H46" s="114" t="s">
        <v>56</v>
      </c>
      <c r="I46" s="97" t="s">
        <v>38</v>
      </c>
      <c r="J46" s="97"/>
      <c r="K46" s="97" t="s">
        <v>735</v>
      </c>
      <c r="L46" s="97" t="s">
        <v>39</v>
      </c>
      <c r="M46" s="97" t="s">
        <v>162</v>
      </c>
      <c r="N46" s="97" t="s">
        <v>167</v>
      </c>
      <c r="O46" s="97" t="s">
        <v>167</v>
      </c>
      <c r="P46" s="97" t="s">
        <v>167</v>
      </c>
      <c r="Q46" s="97" t="s">
        <v>167</v>
      </c>
      <c r="R46" s="97" t="s">
        <v>736</v>
      </c>
      <c r="S46" s="97" t="s">
        <v>737</v>
      </c>
      <c r="T46" s="215"/>
      <c r="U46" s="97"/>
      <c r="V46" s="97"/>
      <c r="W46" s="97"/>
      <c r="X46" s="97"/>
      <c r="Y46" s="97"/>
      <c r="Z46" s="97"/>
      <c r="AA46" s="97">
        <v>22.5</v>
      </c>
      <c r="AB46" s="119"/>
      <c r="AC46" s="303">
        <v>40969</v>
      </c>
      <c r="AD46" s="98">
        <v>42380</v>
      </c>
      <c r="AE46" s="114"/>
      <c r="AF46" s="97"/>
      <c r="AG46" s="97"/>
      <c r="AH46" s="97">
        <f t="shared" si="5"/>
        <v>0</v>
      </c>
      <c r="AI46" s="97"/>
      <c r="AJ46" s="97"/>
      <c r="AK46" s="97"/>
      <c r="AL46" s="97"/>
      <c r="AM46" s="97"/>
      <c r="AN46" s="97"/>
      <c r="AO46" s="97"/>
      <c r="AP46" s="120"/>
      <c r="AQ46" s="120"/>
      <c r="AR46" s="120"/>
      <c r="AS46" s="120"/>
      <c r="AT46" s="441"/>
      <c r="AU46" s="120"/>
      <c r="AV46" s="120"/>
      <c r="AW46" s="99">
        <v>40969</v>
      </c>
      <c r="AX46" s="97"/>
      <c r="AY46" s="97"/>
      <c r="AZ46" s="97"/>
      <c r="BA46" s="120"/>
      <c r="BB46" s="120"/>
      <c r="BC46" s="120"/>
      <c r="BD46" s="97"/>
      <c r="BE46" s="97"/>
      <c r="BF46" s="97"/>
      <c r="BG46" s="97"/>
      <c r="BH46" s="97"/>
      <c r="BI46" s="97"/>
      <c r="BJ46" s="97"/>
      <c r="BK46" s="97"/>
      <c r="BL46" s="121" t="s">
        <v>19</v>
      </c>
      <c r="BM46" s="97" t="s">
        <v>19</v>
      </c>
      <c r="BN46" s="97"/>
      <c r="BO46" s="97"/>
      <c r="BP46" s="97"/>
      <c r="BQ46" s="97"/>
      <c r="BR46" s="97"/>
      <c r="BS46" s="97"/>
      <c r="BT46" s="97"/>
      <c r="BU46" s="97"/>
      <c r="BV46" s="97"/>
      <c r="BW46" s="97" t="s">
        <v>162</v>
      </c>
      <c r="BX46" s="97"/>
      <c r="BY46" s="97"/>
      <c r="BZ46" s="101"/>
      <c r="CA46" s="101"/>
      <c r="CB46" s="97"/>
      <c r="CC46" s="97"/>
      <c r="CD46" s="97"/>
      <c r="CE46" s="97"/>
      <c r="CF46" s="119"/>
      <c r="CG46" s="97"/>
      <c r="CH46" s="97"/>
      <c r="CI46" s="97" t="s">
        <v>167</v>
      </c>
    </row>
    <row r="47" spans="1:100" ht="25" customHeight="1" x14ac:dyDescent="0.35">
      <c r="A47" s="122">
        <v>47</v>
      </c>
      <c r="B47" s="122" t="s">
        <v>738</v>
      </c>
      <c r="C47" s="122" t="s">
        <v>739</v>
      </c>
      <c r="D47" s="122" t="s">
        <v>740</v>
      </c>
      <c r="E47" s="122" t="s">
        <v>741</v>
      </c>
      <c r="F47" s="122" t="s">
        <v>25</v>
      </c>
      <c r="G47" s="122">
        <v>3</v>
      </c>
      <c r="H47" s="122" t="s">
        <v>51</v>
      </c>
      <c r="I47" s="122" t="s">
        <v>30</v>
      </c>
      <c r="J47" s="122" t="s">
        <v>742</v>
      </c>
      <c r="K47" s="122" t="s">
        <v>743</v>
      </c>
      <c r="L47" s="122" t="s">
        <v>30</v>
      </c>
      <c r="M47" s="122" t="s">
        <v>149</v>
      </c>
      <c r="N47" s="241" t="s">
        <v>744</v>
      </c>
      <c r="O47" s="18" t="s">
        <v>321</v>
      </c>
      <c r="P47" s="19" t="s">
        <v>321</v>
      </c>
      <c r="Q47" s="122" t="s">
        <v>321</v>
      </c>
      <c r="R47" s="122" t="s">
        <v>745</v>
      </c>
      <c r="S47" s="122" t="s">
        <v>746</v>
      </c>
      <c r="T47" s="372" t="s">
        <v>747</v>
      </c>
      <c r="U47" s="123" t="s">
        <v>748</v>
      </c>
      <c r="V47" s="123">
        <v>26540</v>
      </c>
      <c r="W47" s="127" t="s">
        <v>749</v>
      </c>
      <c r="X47" s="127" t="s">
        <v>155</v>
      </c>
      <c r="Y47" s="127" t="s">
        <v>162</v>
      </c>
      <c r="Z47" s="127" t="s">
        <v>157</v>
      </c>
      <c r="AA47" s="122">
        <v>17</v>
      </c>
      <c r="AB47" s="123">
        <v>41325</v>
      </c>
      <c r="AC47" s="305">
        <v>41334</v>
      </c>
      <c r="AD47" s="123"/>
      <c r="AE47" s="20" t="s">
        <v>750</v>
      </c>
      <c r="AF47" s="130" t="s">
        <v>751</v>
      </c>
      <c r="AG47" s="130"/>
      <c r="AH47" s="122">
        <f t="shared" si="5"/>
        <v>2</v>
      </c>
      <c r="AI47" s="18" t="s">
        <v>160</v>
      </c>
      <c r="AJ47" s="20"/>
      <c r="AK47" s="20"/>
      <c r="AL47" s="20" t="s">
        <v>149</v>
      </c>
      <c r="AM47" s="20"/>
      <c r="AN47" s="20"/>
      <c r="AO47" s="20" t="s">
        <v>201</v>
      </c>
      <c r="AP47" s="20" t="s">
        <v>752</v>
      </c>
      <c r="AQ47" s="20" t="s">
        <v>164</v>
      </c>
      <c r="AR47" s="20" t="s">
        <v>149</v>
      </c>
      <c r="AS47" s="20" t="s">
        <v>753</v>
      </c>
      <c r="AT47" s="442" t="s">
        <v>327</v>
      </c>
      <c r="AU47" s="122" t="s">
        <v>754</v>
      </c>
      <c r="AV47" s="123"/>
      <c r="AW47" s="124">
        <v>41334</v>
      </c>
      <c r="AX47" s="124">
        <v>41579</v>
      </c>
      <c r="AY47" s="124" t="s">
        <v>149</v>
      </c>
      <c r="AZ47" s="124">
        <v>41913</v>
      </c>
      <c r="BA47" s="124"/>
      <c r="BB47" s="124">
        <v>42153</v>
      </c>
      <c r="BC47" s="125" t="s">
        <v>755</v>
      </c>
      <c r="BD47" s="124">
        <v>42217</v>
      </c>
      <c r="BE47" s="124" t="s">
        <v>149</v>
      </c>
      <c r="BF47" s="124">
        <v>42428</v>
      </c>
      <c r="BG47" s="124" t="s">
        <v>149</v>
      </c>
      <c r="BH47" s="123">
        <v>42976</v>
      </c>
      <c r="BI47" s="123">
        <v>43011</v>
      </c>
      <c r="BJ47" s="123">
        <v>43038</v>
      </c>
      <c r="BK47" s="126">
        <v>43038</v>
      </c>
      <c r="BL47" s="122" t="s">
        <v>17</v>
      </c>
      <c r="BM47" s="242">
        <f>DATEDIF(AW47,BK47, "M")+1</f>
        <v>56</v>
      </c>
      <c r="BN47" s="122">
        <f t="shared" ref="BN47:BN54" si="10">DATEDIF(AX47,BK47, "M")+1</f>
        <v>48</v>
      </c>
      <c r="BO47" s="127" t="s">
        <v>755</v>
      </c>
      <c r="BP47" s="122">
        <v>0</v>
      </c>
      <c r="BQ47" s="122">
        <v>0</v>
      </c>
      <c r="BR47" s="122">
        <v>5</v>
      </c>
      <c r="BS47" s="122">
        <v>2</v>
      </c>
      <c r="BT47" s="122">
        <v>0</v>
      </c>
      <c r="BU47" s="122">
        <v>0</v>
      </c>
      <c r="BV47" s="122">
        <v>0</v>
      </c>
      <c r="BW47" s="122" t="s">
        <v>162</v>
      </c>
      <c r="BX47" s="122">
        <v>0</v>
      </c>
      <c r="BY47" s="122"/>
      <c r="BZ47" s="128"/>
      <c r="CA47" s="128"/>
      <c r="CB47" s="122"/>
      <c r="CC47" s="122" t="s">
        <v>162</v>
      </c>
      <c r="CD47" s="122"/>
      <c r="CE47" s="122"/>
      <c r="CF47" s="407">
        <v>1</v>
      </c>
      <c r="CG47" s="122">
        <v>1</v>
      </c>
      <c r="CH47" s="122"/>
      <c r="CI47" s="122" t="s">
        <v>542</v>
      </c>
    </row>
    <row r="48" spans="1:100" ht="25" customHeight="1" x14ac:dyDescent="0.35">
      <c r="A48" s="122">
        <v>48</v>
      </c>
      <c r="B48" s="122" t="s">
        <v>756</v>
      </c>
      <c r="C48" s="122" t="s">
        <v>757</v>
      </c>
      <c r="D48" s="122"/>
      <c r="E48" s="122" t="s">
        <v>758</v>
      </c>
      <c r="F48" s="122" t="s">
        <v>25</v>
      </c>
      <c r="G48" s="122">
        <v>3</v>
      </c>
      <c r="H48" s="122" t="s">
        <v>49</v>
      </c>
      <c r="I48" s="122" t="s">
        <v>40</v>
      </c>
      <c r="J48" s="122" t="s">
        <v>482</v>
      </c>
      <c r="K48" s="122"/>
      <c r="L48" s="122" t="s">
        <v>40</v>
      </c>
      <c r="M48" s="122" t="s">
        <v>149</v>
      </c>
      <c r="N48" s="122"/>
      <c r="O48" s="243" t="s">
        <v>150</v>
      </c>
      <c r="P48" s="244" t="s">
        <v>239</v>
      </c>
      <c r="Q48" s="122" t="s">
        <v>150</v>
      </c>
      <c r="R48" s="122" t="s">
        <v>759</v>
      </c>
      <c r="S48" s="129" t="s">
        <v>760</v>
      </c>
      <c r="T48" s="372" t="s">
        <v>761</v>
      </c>
      <c r="U48" s="123" t="s">
        <v>167</v>
      </c>
      <c r="V48" s="123">
        <v>27702</v>
      </c>
      <c r="W48" s="127" t="s">
        <v>762</v>
      </c>
      <c r="X48" s="127" t="s">
        <v>155</v>
      </c>
      <c r="Y48" s="127" t="s">
        <v>156</v>
      </c>
      <c r="Z48" s="127" t="s">
        <v>157</v>
      </c>
      <c r="AA48" s="122">
        <v>18.5</v>
      </c>
      <c r="AB48" s="123">
        <v>41329</v>
      </c>
      <c r="AC48" s="305">
        <v>41334</v>
      </c>
      <c r="AD48" s="123"/>
      <c r="AE48" s="21" t="s">
        <v>763</v>
      </c>
      <c r="AF48" s="122" t="s">
        <v>764</v>
      </c>
      <c r="AG48" s="122"/>
      <c r="AH48" s="122">
        <f t="shared" si="5"/>
        <v>2</v>
      </c>
      <c r="AI48" s="18" t="s">
        <v>160</v>
      </c>
      <c r="AJ48" s="122"/>
      <c r="AK48" s="122"/>
      <c r="AL48" s="122" t="s">
        <v>149</v>
      </c>
      <c r="AM48" s="122"/>
      <c r="AN48" s="122"/>
      <c r="AO48" s="122" t="s">
        <v>163</v>
      </c>
      <c r="AP48" s="122"/>
      <c r="AQ48" s="122" t="s">
        <v>202</v>
      </c>
      <c r="AR48" s="122" t="s">
        <v>149</v>
      </c>
      <c r="AS48" s="122"/>
      <c r="AT48" s="17" t="s">
        <v>419</v>
      </c>
      <c r="AU48" s="122" t="s">
        <v>765</v>
      </c>
      <c r="AV48" s="123"/>
      <c r="AW48" s="124">
        <v>41334</v>
      </c>
      <c r="AX48" s="124">
        <v>41579</v>
      </c>
      <c r="AY48" s="124" t="s">
        <v>149</v>
      </c>
      <c r="AZ48" s="124"/>
      <c r="BA48" s="124"/>
      <c r="BB48" s="124"/>
      <c r="BC48" s="125"/>
      <c r="BD48" s="124">
        <v>42217</v>
      </c>
      <c r="BE48" s="124" t="s">
        <v>149</v>
      </c>
      <c r="BF48" s="124">
        <v>42428</v>
      </c>
      <c r="BG48" s="124" t="s">
        <v>149</v>
      </c>
      <c r="BH48" s="123"/>
      <c r="BI48" s="123"/>
      <c r="BJ48" s="123"/>
      <c r="BK48" s="126">
        <v>43819</v>
      </c>
      <c r="BL48" s="122" t="s">
        <v>17</v>
      </c>
      <c r="BM48" s="242">
        <f t="shared" ref="BM48:BM54" si="11">DATEDIF(AW48,BK48, "M")+1</f>
        <v>82</v>
      </c>
      <c r="BN48" s="122">
        <f t="shared" si="10"/>
        <v>74</v>
      </c>
      <c r="BO48" s="122"/>
      <c r="BP48" s="122">
        <v>2</v>
      </c>
      <c r="BQ48" s="122">
        <v>1</v>
      </c>
      <c r="BR48" s="122">
        <v>1</v>
      </c>
      <c r="BS48" s="122">
        <v>0</v>
      </c>
      <c r="BT48" s="122">
        <v>0</v>
      </c>
      <c r="BU48" s="122">
        <v>0</v>
      </c>
      <c r="BV48" s="122">
        <v>0</v>
      </c>
      <c r="BW48" s="122" t="s">
        <v>162</v>
      </c>
      <c r="BX48" s="122">
        <v>0</v>
      </c>
      <c r="BY48" s="122"/>
      <c r="BZ48" s="128"/>
      <c r="CA48" s="128"/>
      <c r="CB48" s="122"/>
      <c r="CC48" s="122" t="s">
        <v>162</v>
      </c>
      <c r="CD48" s="122"/>
      <c r="CE48" s="122"/>
      <c r="CF48" s="407">
        <v>1</v>
      </c>
      <c r="CG48" s="122">
        <v>4</v>
      </c>
      <c r="CH48" s="122"/>
      <c r="CI48" s="122" t="s">
        <v>542</v>
      </c>
    </row>
    <row r="49" spans="1:100" ht="25" customHeight="1" x14ac:dyDescent="0.35">
      <c r="A49" s="122">
        <v>49</v>
      </c>
      <c r="B49" s="122" t="s">
        <v>766</v>
      </c>
      <c r="C49" s="122" t="s">
        <v>767</v>
      </c>
      <c r="D49" s="122" t="s">
        <v>768</v>
      </c>
      <c r="E49" s="122" t="s">
        <v>769</v>
      </c>
      <c r="F49" s="122" t="s">
        <v>25</v>
      </c>
      <c r="G49" s="122">
        <v>3</v>
      </c>
      <c r="H49" s="122" t="s">
        <v>49</v>
      </c>
      <c r="I49" s="122" t="s">
        <v>40</v>
      </c>
      <c r="J49" s="122" t="s">
        <v>706</v>
      </c>
      <c r="K49" s="122" t="s">
        <v>770</v>
      </c>
      <c r="L49" s="122" t="s">
        <v>40</v>
      </c>
      <c r="M49" s="122" t="s">
        <v>149</v>
      </c>
      <c r="N49" s="241" t="s">
        <v>771</v>
      </c>
      <c r="O49" s="245" t="s">
        <v>321</v>
      </c>
      <c r="P49" s="22" t="s">
        <v>321</v>
      </c>
      <c r="Q49" s="122"/>
      <c r="R49" s="424" t="s">
        <v>772</v>
      </c>
      <c r="S49" s="122" t="s">
        <v>773</v>
      </c>
      <c r="T49" s="373" t="s">
        <v>774</v>
      </c>
      <c r="U49" s="123" t="s">
        <v>775</v>
      </c>
      <c r="V49" s="123">
        <v>30620</v>
      </c>
      <c r="W49" s="127" t="s">
        <v>776</v>
      </c>
      <c r="X49" s="127" t="s">
        <v>178</v>
      </c>
      <c r="Y49" s="127" t="s">
        <v>162</v>
      </c>
      <c r="Z49" s="127" t="s">
        <v>157</v>
      </c>
      <c r="AA49" s="122">
        <v>6.5</v>
      </c>
      <c r="AB49" s="123">
        <v>41097</v>
      </c>
      <c r="AC49" s="305">
        <v>41334</v>
      </c>
      <c r="AD49" s="123"/>
      <c r="AE49" s="20" t="s">
        <v>777</v>
      </c>
      <c r="AF49" s="23" t="s">
        <v>778</v>
      </c>
      <c r="AG49" s="23" t="s">
        <v>779</v>
      </c>
      <c r="AH49" s="122">
        <f t="shared" si="5"/>
        <v>3</v>
      </c>
      <c r="AI49" s="18" t="s">
        <v>160</v>
      </c>
      <c r="AJ49" s="18" t="s">
        <v>160</v>
      </c>
      <c r="AK49" s="18" t="s">
        <v>160</v>
      </c>
      <c r="AL49" s="18" t="s">
        <v>149</v>
      </c>
      <c r="AM49" s="18" t="s">
        <v>162</v>
      </c>
      <c r="AN49" s="18" t="s">
        <v>162</v>
      </c>
      <c r="AO49" s="18" t="s">
        <v>201</v>
      </c>
      <c r="AP49" s="18" t="s">
        <v>780</v>
      </c>
      <c r="AQ49" s="18" t="s">
        <v>781</v>
      </c>
      <c r="AR49" s="18" t="s">
        <v>149</v>
      </c>
      <c r="AS49" s="18"/>
      <c r="AT49" s="443"/>
      <c r="AU49" s="122" t="s">
        <v>782</v>
      </c>
      <c r="AV49" s="123"/>
      <c r="AW49" s="124">
        <v>41334</v>
      </c>
      <c r="AX49" s="124">
        <v>41579</v>
      </c>
      <c r="AY49" s="124" t="s">
        <v>149</v>
      </c>
      <c r="AZ49" s="124"/>
      <c r="BA49" s="124"/>
      <c r="BB49" s="124"/>
      <c r="BC49" s="125" t="s">
        <v>783</v>
      </c>
      <c r="BD49" s="124">
        <v>42217</v>
      </c>
      <c r="BE49" s="124" t="s">
        <v>149</v>
      </c>
      <c r="BF49" s="124">
        <v>42428</v>
      </c>
      <c r="BG49" s="124" t="s">
        <v>149</v>
      </c>
      <c r="BH49" s="123"/>
      <c r="BI49" s="123"/>
      <c r="BJ49" s="123"/>
      <c r="BK49" s="126">
        <v>42735</v>
      </c>
      <c r="BL49" s="122" t="s">
        <v>17</v>
      </c>
      <c r="BM49" s="242">
        <f t="shared" si="11"/>
        <v>46</v>
      </c>
      <c r="BN49" s="122">
        <f t="shared" si="10"/>
        <v>38</v>
      </c>
      <c r="BO49" s="127" t="s">
        <v>783</v>
      </c>
      <c r="BP49" s="122">
        <v>1</v>
      </c>
      <c r="BQ49" s="122">
        <v>1</v>
      </c>
      <c r="BR49" s="122">
        <v>4</v>
      </c>
      <c r="BS49" s="122">
        <v>1</v>
      </c>
      <c r="BT49" s="122">
        <v>0</v>
      </c>
      <c r="BU49" s="122">
        <v>0</v>
      </c>
      <c r="BV49" s="122">
        <v>0</v>
      </c>
      <c r="BW49" s="122" t="s">
        <v>162</v>
      </c>
      <c r="BX49" s="122">
        <v>0</v>
      </c>
      <c r="BY49" s="122"/>
      <c r="BZ49" s="128"/>
      <c r="CA49" s="128"/>
      <c r="CB49" s="122"/>
      <c r="CC49" s="122" t="s">
        <v>162</v>
      </c>
      <c r="CD49" s="122"/>
      <c r="CE49" s="122"/>
      <c r="CF49" s="407">
        <v>0</v>
      </c>
      <c r="CG49" s="122">
        <v>0</v>
      </c>
      <c r="CH49" s="122"/>
      <c r="CI49" s="122" t="s">
        <v>542</v>
      </c>
    </row>
    <row r="50" spans="1:100" ht="25" customHeight="1" x14ac:dyDescent="0.35">
      <c r="A50" s="122">
        <v>50</v>
      </c>
      <c r="B50" s="122" t="s">
        <v>784</v>
      </c>
      <c r="C50" s="122" t="s">
        <v>785</v>
      </c>
      <c r="D50" s="122" t="s">
        <v>786</v>
      </c>
      <c r="E50" s="122" t="s">
        <v>787</v>
      </c>
      <c r="F50" s="122" t="s">
        <v>25</v>
      </c>
      <c r="G50" s="122">
        <v>3</v>
      </c>
      <c r="H50" s="122" t="s">
        <v>51</v>
      </c>
      <c r="I50" s="122" t="s">
        <v>30</v>
      </c>
      <c r="J50" s="122" t="s">
        <v>788</v>
      </c>
      <c r="K50" s="122" t="s">
        <v>789</v>
      </c>
      <c r="L50" s="122" t="s">
        <v>30</v>
      </c>
      <c r="M50" s="122" t="s">
        <v>149</v>
      </c>
      <c r="N50" s="241"/>
      <c r="O50" s="245" t="s">
        <v>321</v>
      </c>
      <c r="P50" s="22" t="s">
        <v>321</v>
      </c>
      <c r="Q50" s="122"/>
      <c r="R50" s="424" t="s">
        <v>790</v>
      </c>
      <c r="S50" s="122" t="s">
        <v>791</v>
      </c>
      <c r="T50" s="372" t="s">
        <v>792</v>
      </c>
      <c r="U50" s="123" t="s">
        <v>793</v>
      </c>
      <c r="V50" s="123">
        <v>26913</v>
      </c>
      <c r="W50" s="127" t="s">
        <v>794</v>
      </c>
      <c r="X50" s="127" t="s">
        <v>178</v>
      </c>
      <c r="Y50" s="127" t="s">
        <v>162</v>
      </c>
      <c r="Z50" s="127" t="s">
        <v>157</v>
      </c>
      <c r="AA50" s="122">
        <v>6.5</v>
      </c>
      <c r="AB50" s="123">
        <v>41326</v>
      </c>
      <c r="AC50" s="305">
        <v>41334</v>
      </c>
      <c r="AD50" s="123"/>
      <c r="AE50" s="20" t="s">
        <v>795</v>
      </c>
      <c r="AF50" s="130"/>
      <c r="AG50" s="130"/>
      <c r="AH50" s="122">
        <f t="shared" si="5"/>
        <v>1</v>
      </c>
      <c r="AI50" s="18" t="s">
        <v>160</v>
      </c>
      <c r="AJ50" s="20"/>
      <c r="AK50" s="20"/>
      <c r="AL50" s="20" t="s">
        <v>149</v>
      </c>
      <c r="AM50" s="20"/>
      <c r="AN50" s="20"/>
      <c r="AO50" s="20" t="s">
        <v>163</v>
      </c>
      <c r="AP50" s="20" t="s">
        <v>796</v>
      </c>
      <c r="AQ50" s="20" t="s">
        <v>797</v>
      </c>
      <c r="AR50" s="20" t="s">
        <v>162</v>
      </c>
      <c r="AS50" s="20" t="s">
        <v>798</v>
      </c>
      <c r="AT50" s="442" t="s">
        <v>327</v>
      </c>
      <c r="AU50" s="122" t="s">
        <v>799</v>
      </c>
      <c r="AV50" s="123"/>
      <c r="AW50" s="124">
        <v>41334</v>
      </c>
      <c r="AX50" s="124">
        <v>41579</v>
      </c>
      <c r="AY50" s="124" t="s">
        <v>149</v>
      </c>
      <c r="AZ50" s="124"/>
      <c r="BA50" s="124"/>
      <c r="BB50" s="124"/>
      <c r="BC50" s="125"/>
      <c r="BD50" s="124">
        <v>42217</v>
      </c>
      <c r="BE50" s="124" t="s">
        <v>149</v>
      </c>
      <c r="BF50" s="124">
        <v>42428</v>
      </c>
      <c r="BG50" s="124" t="s">
        <v>149</v>
      </c>
      <c r="BH50" s="123"/>
      <c r="BI50" s="123"/>
      <c r="BJ50" s="123"/>
      <c r="BK50" s="126">
        <v>42916</v>
      </c>
      <c r="BL50" s="122" t="s">
        <v>17</v>
      </c>
      <c r="BM50" s="242">
        <f t="shared" si="11"/>
        <v>52</v>
      </c>
      <c r="BN50" s="122">
        <f t="shared" si="10"/>
        <v>44</v>
      </c>
      <c r="BO50" s="122"/>
      <c r="BP50" s="122">
        <v>0</v>
      </c>
      <c r="BQ50" s="122">
        <v>18</v>
      </c>
      <c r="BR50" s="122">
        <v>17</v>
      </c>
      <c r="BS50" s="122">
        <v>11</v>
      </c>
      <c r="BT50" s="122">
        <v>1</v>
      </c>
      <c r="BU50" s="122">
        <v>0</v>
      </c>
      <c r="BV50" s="122">
        <v>0</v>
      </c>
      <c r="BW50" s="122" t="s">
        <v>162</v>
      </c>
      <c r="BX50" s="122">
        <v>0</v>
      </c>
      <c r="BY50" s="122"/>
      <c r="BZ50" s="128"/>
      <c r="CA50" s="128"/>
      <c r="CB50" s="122"/>
      <c r="CC50" s="122" t="s">
        <v>162</v>
      </c>
      <c r="CD50" s="122"/>
      <c r="CE50" s="122"/>
      <c r="CF50" s="407">
        <v>0</v>
      </c>
      <c r="CG50" s="122">
        <v>0</v>
      </c>
      <c r="CH50" s="122"/>
      <c r="CI50" s="122" t="s">
        <v>572</v>
      </c>
    </row>
    <row r="51" spans="1:100" ht="25" customHeight="1" x14ac:dyDescent="0.35">
      <c r="A51" s="122">
        <v>51</v>
      </c>
      <c r="B51" s="122" t="s">
        <v>800</v>
      </c>
      <c r="C51" s="122" t="s">
        <v>801</v>
      </c>
      <c r="D51" s="122" t="s">
        <v>802</v>
      </c>
      <c r="E51" s="122" t="s">
        <v>803</v>
      </c>
      <c r="F51" s="122" t="s">
        <v>24</v>
      </c>
      <c r="G51" s="122">
        <v>3</v>
      </c>
      <c r="H51" s="122" t="s">
        <v>57</v>
      </c>
      <c r="I51" s="122" t="s">
        <v>33</v>
      </c>
      <c r="J51" s="122" t="s">
        <v>804</v>
      </c>
      <c r="K51" s="122"/>
      <c r="L51" s="122" t="s">
        <v>33</v>
      </c>
      <c r="M51" s="122" t="s">
        <v>149</v>
      </c>
      <c r="N51" s="241"/>
      <c r="O51" s="246" t="s">
        <v>150</v>
      </c>
      <c r="P51" s="22" t="s">
        <v>150</v>
      </c>
      <c r="Q51" s="122" t="s">
        <v>150</v>
      </c>
      <c r="R51" s="424" t="s">
        <v>805</v>
      </c>
      <c r="S51" s="122" t="s">
        <v>806</v>
      </c>
      <c r="T51" s="372" t="s">
        <v>807</v>
      </c>
      <c r="U51" s="123" t="s">
        <v>808</v>
      </c>
      <c r="V51" s="123">
        <v>29083</v>
      </c>
      <c r="W51" s="127" t="s">
        <v>809</v>
      </c>
      <c r="X51" s="127" t="s">
        <v>810</v>
      </c>
      <c r="Y51" s="127" t="s">
        <v>156</v>
      </c>
      <c r="Z51" s="127" t="s">
        <v>157</v>
      </c>
      <c r="AA51" s="122">
        <v>18.5</v>
      </c>
      <c r="AB51" s="123">
        <v>41163</v>
      </c>
      <c r="AC51" s="305">
        <v>41334</v>
      </c>
      <c r="AD51" s="123"/>
      <c r="AE51" s="122" t="s">
        <v>811</v>
      </c>
      <c r="AF51" s="133" t="s">
        <v>812</v>
      </c>
      <c r="AG51" s="133"/>
      <c r="AH51" s="122">
        <f t="shared" si="5"/>
        <v>2</v>
      </c>
      <c r="AI51" s="18" t="s">
        <v>160</v>
      </c>
      <c r="AJ51" s="20"/>
      <c r="AK51" s="20"/>
      <c r="AL51" s="20" t="s">
        <v>149</v>
      </c>
      <c r="AM51" s="20"/>
      <c r="AN51" s="20"/>
      <c r="AO51" s="20" t="s">
        <v>163</v>
      </c>
      <c r="AP51" s="20" t="s">
        <v>180</v>
      </c>
      <c r="AQ51" s="20" t="s">
        <v>202</v>
      </c>
      <c r="AR51" s="20" t="s">
        <v>149</v>
      </c>
      <c r="AS51" s="20"/>
      <c r="AT51" s="442" t="s">
        <v>556</v>
      </c>
      <c r="AU51" s="122" t="s">
        <v>813</v>
      </c>
      <c r="AV51" s="123"/>
      <c r="AW51" s="124">
        <v>41334</v>
      </c>
      <c r="AX51" s="124">
        <v>41579</v>
      </c>
      <c r="AY51" s="124" t="s">
        <v>149</v>
      </c>
      <c r="AZ51" s="124"/>
      <c r="BA51" s="124"/>
      <c r="BB51" s="124"/>
      <c r="BC51" s="125"/>
      <c r="BD51" s="124">
        <v>42217</v>
      </c>
      <c r="BE51" s="124" t="s">
        <v>149</v>
      </c>
      <c r="BF51" s="124">
        <v>42428</v>
      </c>
      <c r="BG51" s="124" t="s">
        <v>149</v>
      </c>
      <c r="BH51" s="123"/>
      <c r="BI51" s="123"/>
      <c r="BJ51" s="123"/>
      <c r="BK51" s="126">
        <v>42460</v>
      </c>
      <c r="BL51" s="122" t="s">
        <v>17</v>
      </c>
      <c r="BM51" s="242">
        <f t="shared" si="11"/>
        <v>37</v>
      </c>
      <c r="BN51" s="122">
        <f t="shared" si="10"/>
        <v>29</v>
      </c>
      <c r="BO51" s="122"/>
      <c r="BP51" s="122">
        <v>0</v>
      </c>
      <c r="BQ51" s="122">
        <v>6</v>
      </c>
      <c r="BR51" s="122">
        <v>31</v>
      </c>
      <c r="BS51" s="122">
        <v>0</v>
      </c>
      <c r="BT51" s="122">
        <v>1</v>
      </c>
      <c r="BU51" s="122">
        <v>0</v>
      </c>
      <c r="BV51" s="122">
        <v>0</v>
      </c>
      <c r="BW51" s="122" t="s">
        <v>162</v>
      </c>
      <c r="BX51" s="122">
        <v>0</v>
      </c>
      <c r="BY51" s="122"/>
      <c r="BZ51" s="128"/>
      <c r="CA51" s="128"/>
      <c r="CB51" s="122"/>
      <c r="CC51" s="122" t="s">
        <v>162</v>
      </c>
      <c r="CD51" s="122"/>
      <c r="CE51" s="122"/>
      <c r="CF51" s="407">
        <v>1</v>
      </c>
      <c r="CG51" s="122">
        <v>2</v>
      </c>
      <c r="CH51" s="122"/>
      <c r="CI51" s="122" t="s">
        <v>814</v>
      </c>
    </row>
    <row r="52" spans="1:100" ht="25" customHeight="1" x14ac:dyDescent="0.35">
      <c r="A52" s="122">
        <v>52</v>
      </c>
      <c r="B52" s="122" t="s">
        <v>815</v>
      </c>
      <c r="C52" s="122" t="s">
        <v>816</v>
      </c>
      <c r="D52" s="122" t="s">
        <v>817</v>
      </c>
      <c r="E52" s="122" t="s">
        <v>818</v>
      </c>
      <c r="F52" s="122" t="s">
        <v>24</v>
      </c>
      <c r="G52" s="122">
        <v>3</v>
      </c>
      <c r="H52" s="122" t="s">
        <v>52</v>
      </c>
      <c r="I52" s="122" t="s">
        <v>41</v>
      </c>
      <c r="J52" s="122" t="s">
        <v>606</v>
      </c>
      <c r="K52" s="122"/>
      <c r="L52" s="122" t="s">
        <v>41</v>
      </c>
      <c r="M52" s="122" t="s">
        <v>149</v>
      </c>
      <c r="N52" s="241"/>
      <c r="O52" s="246"/>
      <c r="P52" s="22" t="s">
        <v>167</v>
      </c>
      <c r="Q52" s="122"/>
      <c r="R52" s="122" t="s">
        <v>819</v>
      </c>
      <c r="S52" s="122" t="s">
        <v>820</v>
      </c>
      <c r="T52" s="372" t="s">
        <v>821</v>
      </c>
      <c r="U52" s="123" t="s">
        <v>822</v>
      </c>
      <c r="V52" s="123">
        <v>28395</v>
      </c>
      <c r="W52" s="127" t="s">
        <v>823</v>
      </c>
      <c r="X52" s="127" t="s">
        <v>178</v>
      </c>
      <c r="Y52" s="127" t="s">
        <v>162</v>
      </c>
      <c r="Z52" s="127" t="s">
        <v>157</v>
      </c>
      <c r="AA52" s="122">
        <v>15</v>
      </c>
      <c r="AB52" s="123">
        <v>41200</v>
      </c>
      <c r="AC52" s="305">
        <v>41334</v>
      </c>
      <c r="AD52" s="123"/>
      <c r="AE52" s="20" t="s">
        <v>824</v>
      </c>
      <c r="AF52" s="130"/>
      <c r="AG52" s="130"/>
      <c r="AH52" s="122">
        <f t="shared" si="5"/>
        <v>1</v>
      </c>
      <c r="AI52" s="18" t="s">
        <v>160</v>
      </c>
      <c r="AJ52" s="20"/>
      <c r="AK52" s="20"/>
      <c r="AL52" s="20" t="s">
        <v>149</v>
      </c>
      <c r="AM52" s="20"/>
      <c r="AN52" s="20"/>
      <c r="AO52" s="20" t="s">
        <v>163</v>
      </c>
      <c r="AP52" s="20" t="s">
        <v>825</v>
      </c>
      <c r="AQ52" s="20" t="s">
        <v>825</v>
      </c>
      <c r="AR52" s="20" t="s">
        <v>162</v>
      </c>
      <c r="AS52" s="20"/>
      <c r="AT52" s="442" t="s">
        <v>297</v>
      </c>
      <c r="AU52" s="122" t="s">
        <v>826</v>
      </c>
      <c r="AV52" s="123"/>
      <c r="AW52" s="124">
        <v>41334</v>
      </c>
      <c r="AX52" s="124">
        <v>41579</v>
      </c>
      <c r="AY52" s="124" t="s">
        <v>149</v>
      </c>
      <c r="AZ52" s="124"/>
      <c r="BA52" s="124"/>
      <c r="BB52" s="124"/>
      <c r="BC52" s="125" t="s">
        <v>827</v>
      </c>
      <c r="BD52" s="124">
        <v>42217</v>
      </c>
      <c r="BE52" s="124" t="s">
        <v>149</v>
      </c>
      <c r="BF52" s="124">
        <v>42428</v>
      </c>
      <c r="BG52" s="124" t="s">
        <v>149</v>
      </c>
      <c r="BH52" s="123"/>
      <c r="BI52" s="123"/>
      <c r="BJ52" s="123"/>
      <c r="BK52" s="126">
        <v>43069</v>
      </c>
      <c r="BL52" s="122" t="s">
        <v>17</v>
      </c>
      <c r="BM52" s="242">
        <f t="shared" si="11"/>
        <v>57</v>
      </c>
      <c r="BN52" s="122">
        <f t="shared" si="10"/>
        <v>49</v>
      </c>
      <c r="BO52" s="127" t="s">
        <v>827</v>
      </c>
      <c r="BP52" s="122">
        <v>0</v>
      </c>
      <c r="BQ52" s="122">
        <v>3</v>
      </c>
      <c r="BR52" s="122">
        <v>3</v>
      </c>
      <c r="BS52" s="122">
        <v>2</v>
      </c>
      <c r="BT52" s="122">
        <v>0</v>
      </c>
      <c r="BU52" s="122">
        <v>0</v>
      </c>
      <c r="BV52" s="122">
        <v>0</v>
      </c>
      <c r="BW52" s="122" t="s">
        <v>162</v>
      </c>
      <c r="BX52" s="122">
        <v>0</v>
      </c>
      <c r="BY52" s="122"/>
      <c r="BZ52" s="128"/>
      <c r="CA52" s="128"/>
      <c r="CB52" s="122"/>
      <c r="CC52" s="122" t="s">
        <v>162</v>
      </c>
      <c r="CD52" s="122"/>
      <c r="CE52" s="122"/>
      <c r="CF52" s="407" t="s">
        <v>167</v>
      </c>
      <c r="CG52" s="122" t="s">
        <v>167</v>
      </c>
      <c r="CH52" s="122"/>
      <c r="CI52" s="122" t="s">
        <v>542</v>
      </c>
    </row>
    <row r="53" spans="1:100" ht="25" customHeight="1" x14ac:dyDescent="0.35">
      <c r="A53" s="122">
        <v>53</v>
      </c>
      <c r="B53" s="122" t="s">
        <v>828</v>
      </c>
      <c r="C53" s="122" t="s">
        <v>829</v>
      </c>
      <c r="D53" s="122" t="s">
        <v>830</v>
      </c>
      <c r="E53" s="122" t="s">
        <v>831</v>
      </c>
      <c r="F53" s="122" t="s">
        <v>24</v>
      </c>
      <c r="G53" s="122">
        <v>3</v>
      </c>
      <c r="H53" s="122" t="s">
        <v>51</v>
      </c>
      <c r="I53" s="122" t="s">
        <v>30</v>
      </c>
      <c r="J53" s="122" t="s">
        <v>832</v>
      </c>
      <c r="K53" s="122" t="s">
        <v>833</v>
      </c>
      <c r="L53" s="122" t="s">
        <v>30</v>
      </c>
      <c r="M53" s="122" t="s">
        <v>149</v>
      </c>
      <c r="N53" s="241">
        <v>95534</v>
      </c>
      <c r="O53" s="246" t="s">
        <v>150</v>
      </c>
      <c r="P53" s="22" t="s">
        <v>150</v>
      </c>
      <c r="Q53" s="122" t="s">
        <v>150</v>
      </c>
      <c r="R53" s="424" t="s">
        <v>834</v>
      </c>
      <c r="S53" s="122" t="s">
        <v>835</v>
      </c>
      <c r="T53" s="372" t="s">
        <v>836</v>
      </c>
      <c r="U53" s="123" t="s">
        <v>837</v>
      </c>
      <c r="V53" s="123">
        <v>28708</v>
      </c>
      <c r="W53" s="127" t="s">
        <v>838</v>
      </c>
      <c r="X53" s="127" t="s">
        <v>810</v>
      </c>
      <c r="Y53" s="127" t="s">
        <v>156</v>
      </c>
      <c r="Z53" s="127" t="s">
        <v>157</v>
      </c>
      <c r="AA53" s="122">
        <v>14.5</v>
      </c>
      <c r="AB53" s="123">
        <v>41004</v>
      </c>
      <c r="AC53" s="305">
        <v>41334</v>
      </c>
      <c r="AD53" s="123"/>
      <c r="AE53" s="20" t="s">
        <v>839</v>
      </c>
      <c r="AF53" s="130"/>
      <c r="AG53" s="130"/>
      <c r="AH53" s="122">
        <f t="shared" si="5"/>
        <v>1</v>
      </c>
      <c r="AI53" s="18" t="s">
        <v>160</v>
      </c>
      <c r="AJ53" s="130"/>
      <c r="AK53" s="130"/>
      <c r="AL53" s="130" t="s">
        <v>149</v>
      </c>
      <c r="AM53" s="130"/>
      <c r="AN53" s="130"/>
      <c r="AO53" s="130" t="s">
        <v>163</v>
      </c>
      <c r="AP53" s="130" t="s">
        <v>202</v>
      </c>
      <c r="AQ53" s="130" t="s">
        <v>249</v>
      </c>
      <c r="AR53" s="130" t="s">
        <v>149</v>
      </c>
      <c r="AS53" s="130"/>
      <c r="AT53" s="444" t="s">
        <v>327</v>
      </c>
      <c r="AU53" s="122" t="s">
        <v>840</v>
      </c>
      <c r="AV53" s="123"/>
      <c r="AW53" s="124">
        <v>41334</v>
      </c>
      <c r="AX53" s="124">
        <v>41579</v>
      </c>
      <c r="AY53" s="124" t="s">
        <v>149</v>
      </c>
      <c r="AZ53" s="124"/>
      <c r="BA53" s="124"/>
      <c r="BB53" s="124"/>
      <c r="BC53" s="125"/>
      <c r="BD53" s="124">
        <v>42217</v>
      </c>
      <c r="BE53" s="124" t="s">
        <v>149</v>
      </c>
      <c r="BF53" s="124">
        <v>42794</v>
      </c>
      <c r="BG53" s="124" t="s">
        <v>162</v>
      </c>
      <c r="BH53" s="123"/>
      <c r="BI53" s="123"/>
      <c r="BJ53" s="123"/>
      <c r="BK53" s="126">
        <v>42978</v>
      </c>
      <c r="BL53" s="122" t="s">
        <v>17</v>
      </c>
      <c r="BM53" s="242">
        <f t="shared" si="11"/>
        <v>54</v>
      </c>
      <c r="BN53" s="122">
        <f t="shared" si="10"/>
        <v>46</v>
      </c>
      <c r="BO53" s="122"/>
      <c r="BP53" s="122">
        <v>0</v>
      </c>
      <c r="BQ53" s="122">
        <v>3</v>
      </c>
      <c r="BR53" s="122">
        <v>4</v>
      </c>
      <c r="BS53" s="122">
        <v>2</v>
      </c>
      <c r="BT53" s="122">
        <v>0</v>
      </c>
      <c r="BU53" s="122">
        <v>0</v>
      </c>
      <c r="BV53" s="122">
        <v>0</v>
      </c>
      <c r="BW53" s="122" t="s">
        <v>162</v>
      </c>
      <c r="BX53" s="122">
        <v>0</v>
      </c>
      <c r="BY53" s="122"/>
      <c r="BZ53" s="128"/>
      <c r="CA53" s="128"/>
      <c r="CB53" s="122"/>
      <c r="CC53" s="122" t="s">
        <v>162</v>
      </c>
      <c r="CD53" s="122"/>
      <c r="CE53" s="122"/>
      <c r="CF53" s="407"/>
      <c r="CG53" s="122">
        <v>1</v>
      </c>
      <c r="CH53" s="122"/>
      <c r="CI53" s="122" t="s">
        <v>572</v>
      </c>
    </row>
    <row r="54" spans="1:100" ht="25" customHeight="1" x14ac:dyDescent="0.35">
      <c r="A54" s="122">
        <v>54</v>
      </c>
      <c r="B54" s="122" t="s">
        <v>841</v>
      </c>
      <c r="C54" s="122" t="s">
        <v>842</v>
      </c>
      <c r="D54" s="122" t="s">
        <v>843</v>
      </c>
      <c r="E54" s="122" t="s">
        <v>844</v>
      </c>
      <c r="F54" s="122" t="s">
        <v>24</v>
      </c>
      <c r="G54" s="122">
        <v>3</v>
      </c>
      <c r="H54" s="122" t="s">
        <v>50</v>
      </c>
      <c r="I54" s="122" t="s">
        <v>44</v>
      </c>
      <c r="J54" s="122" t="s">
        <v>804</v>
      </c>
      <c r="K54" s="122" t="s">
        <v>845</v>
      </c>
      <c r="L54" s="122" t="s">
        <v>42</v>
      </c>
      <c r="M54" s="122" t="s">
        <v>149</v>
      </c>
      <c r="N54" s="241"/>
      <c r="O54" s="246"/>
      <c r="P54" s="22" t="s">
        <v>150</v>
      </c>
      <c r="Q54" s="122"/>
      <c r="R54" s="424" t="s">
        <v>846</v>
      </c>
      <c r="S54" s="122" t="s">
        <v>847</v>
      </c>
      <c r="T54" s="372" t="s">
        <v>848</v>
      </c>
      <c r="U54" s="123" t="s">
        <v>849</v>
      </c>
      <c r="V54" s="123">
        <v>29697</v>
      </c>
      <c r="W54" s="127" t="s">
        <v>850</v>
      </c>
      <c r="X54" s="127" t="s">
        <v>178</v>
      </c>
      <c r="Y54" s="127" t="s">
        <v>156</v>
      </c>
      <c r="Z54" s="127" t="s">
        <v>157</v>
      </c>
      <c r="AA54" s="122">
        <v>10.5</v>
      </c>
      <c r="AB54" s="123">
        <v>40848</v>
      </c>
      <c r="AC54" s="305">
        <v>41334</v>
      </c>
      <c r="AD54" s="123"/>
      <c r="AE54" s="20" t="s">
        <v>513</v>
      </c>
      <c r="AF54" s="130"/>
      <c r="AG54" s="130"/>
      <c r="AH54" s="122">
        <f t="shared" si="5"/>
        <v>1</v>
      </c>
      <c r="AI54" s="18" t="s">
        <v>160</v>
      </c>
      <c r="AJ54" s="130"/>
      <c r="AK54" s="130"/>
      <c r="AL54" s="130" t="s">
        <v>149</v>
      </c>
      <c r="AM54" s="130"/>
      <c r="AN54" s="130"/>
      <c r="AO54" s="130" t="s">
        <v>163</v>
      </c>
      <c r="AP54" s="130" t="s">
        <v>851</v>
      </c>
      <c r="AQ54" s="130" t="s">
        <v>202</v>
      </c>
      <c r="AR54" s="130" t="s">
        <v>149</v>
      </c>
      <c r="AS54" s="130"/>
      <c r="AT54" s="444" t="s">
        <v>297</v>
      </c>
      <c r="AU54" s="122" t="s">
        <v>852</v>
      </c>
      <c r="AV54" s="123"/>
      <c r="AW54" s="124">
        <v>41334</v>
      </c>
      <c r="AX54" s="124">
        <v>41579</v>
      </c>
      <c r="AY54" s="124" t="s">
        <v>149</v>
      </c>
      <c r="AZ54" s="124"/>
      <c r="BA54" s="124"/>
      <c r="BB54" s="124"/>
      <c r="BC54" s="125"/>
      <c r="BD54" s="124">
        <v>42217</v>
      </c>
      <c r="BE54" s="124" t="s">
        <v>149</v>
      </c>
      <c r="BF54" s="124">
        <v>42428</v>
      </c>
      <c r="BG54" s="124" t="s">
        <v>149</v>
      </c>
      <c r="BH54" s="123"/>
      <c r="BI54" s="123"/>
      <c r="BJ54" s="123"/>
      <c r="BK54" s="126">
        <v>42173</v>
      </c>
      <c r="BL54" s="122" t="s">
        <v>17</v>
      </c>
      <c r="BM54" s="242">
        <f t="shared" si="11"/>
        <v>28</v>
      </c>
      <c r="BN54" s="122">
        <f t="shared" si="10"/>
        <v>20</v>
      </c>
      <c r="BO54" s="122"/>
      <c r="BP54" s="122">
        <v>1</v>
      </c>
      <c r="BQ54" s="122">
        <v>1</v>
      </c>
      <c r="BR54" s="122">
        <v>15</v>
      </c>
      <c r="BS54" s="122">
        <v>2</v>
      </c>
      <c r="BT54" s="122">
        <v>0</v>
      </c>
      <c r="BU54" s="122">
        <v>2</v>
      </c>
      <c r="BV54" s="122">
        <v>0</v>
      </c>
      <c r="BW54" s="122" t="s">
        <v>162</v>
      </c>
      <c r="BX54" s="122">
        <v>0</v>
      </c>
      <c r="BY54" s="122"/>
      <c r="BZ54" s="128"/>
      <c r="CA54" s="128"/>
      <c r="CB54" s="122"/>
      <c r="CC54" s="122" t="s">
        <v>162</v>
      </c>
      <c r="CD54" s="122"/>
      <c r="CE54" s="122"/>
      <c r="CF54" s="407" t="s">
        <v>167</v>
      </c>
      <c r="CG54" s="122" t="s">
        <v>167</v>
      </c>
      <c r="CH54" s="122"/>
      <c r="CI54" s="122" t="s">
        <v>814</v>
      </c>
    </row>
    <row r="55" spans="1:100" ht="25" customHeight="1" x14ac:dyDescent="0.35">
      <c r="A55" s="122">
        <v>55</v>
      </c>
      <c r="B55" s="122" t="s">
        <v>853</v>
      </c>
      <c r="C55" s="122" t="s">
        <v>854</v>
      </c>
      <c r="D55" s="122" t="s">
        <v>855</v>
      </c>
      <c r="E55" s="122" t="s">
        <v>856</v>
      </c>
      <c r="F55" s="122" t="s">
        <v>25</v>
      </c>
      <c r="G55" s="122">
        <v>3</v>
      </c>
      <c r="H55" s="122" t="s">
        <v>49</v>
      </c>
      <c r="I55" s="122" t="s">
        <v>35</v>
      </c>
      <c r="J55" s="122" t="s">
        <v>857</v>
      </c>
      <c r="K55" s="122" t="s">
        <v>858</v>
      </c>
      <c r="L55" s="122" t="s">
        <v>35</v>
      </c>
      <c r="M55" s="122" t="s">
        <v>149</v>
      </c>
      <c r="N55" s="122" t="s">
        <v>859</v>
      </c>
      <c r="O55" s="243" t="s">
        <v>150</v>
      </c>
      <c r="P55" s="244" t="s">
        <v>860</v>
      </c>
      <c r="Q55" s="122"/>
      <c r="R55" s="122" t="s">
        <v>861</v>
      </c>
      <c r="S55" s="122" t="s">
        <v>862</v>
      </c>
      <c r="T55" s="372" t="s">
        <v>863</v>
      </c>
      <c r="U55" s="123" t="s">
        <v>864</v>
      </c>
      <c r="V55" s="123">
        <v>26750</v>
      </c>
      <c r="W55" s="127" t="s">
        <v>865</v>
      </c>
      <c r="X55" s="127" t="s">
        <v>178</v>
      </c>
      <c r="Y55" s="127" t="s">
        <v>162</v>
      </c>
      <c r="Z55" s="127" t="s">
        <v>157</v>
      </c>
      <c r="AA55" s="122">
        <v>15</v>
      </c>
      <c r="AB55" s="123">
        <v>41153</v>
      </c>
      <c r="AC55" s="305">
        <v>41334</v>
      </c>
      <c r="AD55" s="123"/>
      <c r="AE55" s="21" t="s">
        <v>866</v>
      </c>
      <c r="AF55" s="23" t="s">
        <v>867</v>
      </c>
      <c r="AG55" s="122"/>
      <c r="AH55" s="122">
        <f t="shared" si="5"/>
        <v>2</v>
      </c>
      <c r="AI55" s="18" t="s">
        <v>160</v>
      </c>
      <c r="AJ55" s="18" t="s">
        <v>160</v>
      </c>
      <c r="AK55" s="122"/>
      <c r="AL55" s="122" t="s">
        <v>149</v>
      </c>
      <c r="AM55" s="122" t="s">
        <v>149</v>
      </c>
      <c r="AN55" s="122"/>
      <c r="AO55" s="122" t="s">
        <v>163</v>
      </c>
      <c r="AP55" s="122" t="s">
        <v>202</v>
      </c>
      <c r="AQ55" s="122"/>
      <c r="AR55" s="122"/>
      <c r="AS55" s="122"/>
      <c r="AT55" s="17" t="s">
        <v>203</v>
      </c>
      <c r="AU55" s="122" t="s">
        <v>868</v>
      </c>
      <c r="AV55" s="123"/>
      <c r="AW55" s="124">
        <v>41334</v>
      </c>
      <c r="AX55" s="124">
        <v>41579</v>
      </c>
      <c r="AY55" s="124" t="s">
        <v>149</v>
      </c>
      <c r="AZ55" s="124"/>
      <c r="BA55" s="124"/>
      <c r="BB55" s="124"/>
      <c r="BC55" s="125"/>
      <c r="BD55" s="124">
        <v>42585</v>
      </c>
      <c r="BE55" s="124" t="s">
        <v>162</v>
      </c>
      <c r="BF55" s="124">
        <v>42793</v>
      </c>
      <c r="BG55" s="124" t="s">
        <v>162</v>
      </c>
      <c r="BH55" s="123"/>
      <c r="BI55" s="123"/>
      <c r="BJ55" s="123"/>
      <c r="BK55" s="126"/>
      <c r="BL55" s="131" t="s">
        <v>18</v>
      </c>
      <c r="BM55" s="242"/>
      <c r="BN55" s="122"/>
      <c r="BO55" s="122"/>
      <c r="BP55" s="122">
        <v>0</v>
      </c>
      <c r="BQ55" s="122">
        <v>7</v>
      </c>
      <c r="BR55" s="122">
        <v>0</v>
      </c>
      <c r="BS55" s="122">
        <v>0</v>
      </c>
      <c r="BT55" s="122">
        <v>0</v>
      </c>
      <c r="BU55" s="122">
        <v>0</v>
      </c>
      <c r="BV55" s="122">
        <v>0</v>
      </c>
      <c r="BW55" s="122" t="s">
        <v>162</v>
      </c>
      <c r="BX55" s="122">
        <v>0</v>
      </c>
      <c r="BY55" s="122"/>
      <c r="BZ55" s="128"/>
      <c r="CA55" s="128"/>
      <c r="CB55" s="122"/>
      <c r="CC55" s="122" t="s">
        <v>162</v>
      </c>
      <c r="CD55" s="122"/>
      <c r="CE55" s="122"/>
      <c r="CF55" s="407">
        <v>3</v>
      </c>
      <c r="CG55" s="122" t="s">
        <v>167</v>
      </c>
      <c r="CH55" s="122"/>
      <c r="CI55" s="122" t="s">
        <v>814</v>
      </c>
    </row>
    <row r="56" spans="1:100" ht="25" customHeight="1" x14ac:dyDescent="0.35">
      <c r="A56" s="122">
        <v>56</v>
      </c>
      <c r="B56" s="122" t="s">
        <v>869</v>
      </c>
      <c r="C56" s="122" t="s">
        <v>870</v>
      </c>
      <c r="D56" s="122" t="s">
        <v>871</v>
      </c>
      <c r="E56" s="122" t="s">
        <v>872</v>
      </c>
      <c r="F56" s="122" t="s">
        <v>25</v>
      </c>
      <c r="G56" s="122">
        <v>3</v>
      </c>
      <c r="H56" s="122" t="s">
        <v>55</v>
      </c>
      <c r="I56" s="122" t="s">
        <v>43</v>
      </c>
      <c r="J56" s="122" t="s">
        <v>606</v>
      </c>
      <c r="K56" s="122" t="s">
        <v>873</v>
      </c>
      <c r="L56" s="122" t="s">
        <v>43</v>
      </c>
      <c r="M56" s="122" t="s">
        <v>149</v>
      </c>
      <c r="N56" s="241">
        <v>705854</v>
      </c>
      <c r="O56" s="246"/>
      <c r="P56" s="22" t="s">
        <v>150</v>
      </c>
      <c r="Q56" s="122"/>
      <c r="R56" s="122" t="s">
        <v>874</v>
      </c>
      <c r="S56" s="132" t="s">
        <v>875</v>
      </c>
      <c r="T56" s="373">
        <v>113585404</v>
      </c>
      <c r="U56" s="123" t="s">
        <v>876</v>
      </c>
      <c r="V56" s="123">
        <v>29258</v>
      </c>
      <c r="W56" s="127" t="s">
        <v>877</v>
      </c>
      <c r="X56" s="127" t="s">
        <v>178</v>
      </c>
      <c r="Y56" s="127" t="s">
        <v>162</v>
      </c>
      <c r="Z56" s="127" t="s">
        <v>157</v>
      </c>
      <c r="AA56" s="122">
        <v>8.5</v>
      </c>
      <c r="AB56" s="123">
        <v>41548</v>
      </c>
      <c r="AC56" s="305">
        <v>41334</v>
      </c>
      <c r="AD56" s="123"/>
      <c r="AE56" s="20" t="s">
        <v>878</v>
      </c>
      <c r="AF56" s="130"/>
      <c r="AG56" s="130"/>
      <c r="AH56" s="122">
        <f t="shared" si="5"/>
        <v>1</v>
      </c>
      <c r="AI56" s="20" t="s">
        <v>281</v>
      </c>
      <c r="AJ56" s="130"/>
      <c r="AK56" s="130"/>
      <c r="AL56" s="130" t="s">
        <v>162</v>
      </c>
      <c r="AM56" s="130"/>
      <c r="AN56" s="130"/>
      <c r="AO56" s="130" t="s">
        <v>201</v>
      </c>
      <c r="AP56" s="130" t="s">
        <v>879</v>
      </c>
      <c r="AQ56" s="130" t="s">
        <v>880</v>
      </c>
      <c r="AR56" s="130" t="s">
        <v>149</v>
      </c>
      <c r="AS56" s="130"/>
      <c r="AT56" s="444" t="s">
        <v>881</v>
      </c>
      <c r="AU56" s="122" t="s">
        <v>882</v>
      </c>
      <c r="AV56" s="123"/>
      <c r="AW56" s="124">
        <v>41334</v>
      </c>
      <c r="AX56" s="124">
        <v>41579</v>
      </c>
      <c r="AY56" s="124" t="s">
        <v>149</v>
      </c>
      <c r="AZ56" s="124"/>
      <c r="BA56" s="124"/>
      <c r="BB56" s="124"/>
      <c r="BC56" s="125" t="s">
        <v>883</v>
      </c>
      <c r="BD56" s="124">
        <v>42217</v>
      </c>
      <c r="BE56" s="124" t="s">
        <v>149</v>
      </c>
      <c r="BF56" s="124">
        <v>42428</v>
      </c>
      <c r="BG56" s="124" t="s">
        <v>149</v>
      </c>
      <c r="BH56" s="123"/>
      <c r="BI56" s="123"/>
      <c r="BJ56" s="123"/>
      <c r="BK56" s="126">
        <v>43291</v>
      </c>
      <c r="BL56" s="122" t="s">
        <v>17</v>
      </c>
      <c r="BM56" s="242">
        <f>DATEDIF(AW56,BK56, "M")+1</f>
        <v>65</v>
      </c>
      <c r="BN56" s="122">
        <f>DATEDIF(AX56,BK56, "M")+1</f>
        <v>57</v>
      </c>
      <c r="BO56" s="127" t="s">
        <v>883</v>
      </c>
      <c r="BP56" s="122">
        <v>0</v>
      </c>
      <c r="BQ56" s="122">
        <v>5</v>
      </c>
      <c r="BR56" s="122">
        <v>31</v>
      </c>
      <c r="BS56" s="122">
        <v>1</v>
      </c>
      <c r="BT56" s="122">
        <v>0</v>
      </c>
      <c r="BU56" s="122">
        <v>0</v>
      </c>
      <c r="BV56" s="122">
        <v>0</v>
      </c>
      <c r="BW56" s="122" t="s">
        <v>162</v>
      </c>
      <c r="BX56" s="122">
        <v>0</v>
      </c>
      <c r="BY56" s="122"/>
      <c r="BZ56" s="128"/>
      <c r="CA56" s="128"/>
      <c r="CB56" s="122"/>
      <c r="CC56" s="122" t="s">
        <v>162</v>
      </c>
      <c r="CD56" s="122"/>
      <c r="CE56" s="122"/>
      <c r="CF56" s="407">
        <v>1</v>
      </c>
      <c r="CG56" s="122">
        <v>2</v>
      </c>
      <c r="CH56" s="122"/>
      <c r="CI56" s="122" t="s">
        <v>504</v>
      </c>
    </row>
    <row r="57" spans="1:100" ht="25" customHeight="1" x14ac:dyDescent="0.35">
      <c r="A57" s="122">
        <v>57</v>
      </c>
      <c r="B57" s="122" t="s">
        <v>884</v>
      </c>
      <c r="C57" s="122" t="s">
        <v>830</v>
      </c>
      <c r="D57" s="122"/>
      <c r="E57" s="122" t="s">
        <v>885</v>
      </c>
      <c r="F57" s="122" t="s">
        <v>24</v>
      </c>
      <c r="G57" s="122">
        <v>3</v>
      </c>
      <c r="H57" s="122" t="s">
        <v>52</v>
      </c>
      <c r="I57" s="122" t="s">
        <v>41</v>
      </c>
      <c r="J57" s="122" t="s">
        <v>361</v>
      </c>
      <c r="K57" s="122"/>
      <c r="L57" s="122" t="s">
        <v>35</v>
      </c>
      <c r="M57" s="122" t="s">
        <v>162</v>
      </c>
      <c r="N57" s="122" t="s">
        <v>886</v>
      </c>
      <c r="O57" s="243" t="s">
        <v>150</v>
      </c>
      <c r="P57" s="244" t="s">
        <v>150</v>
      </c>
      <c r="Q57" s="122"/>
      <c r="R57" s="122" t="s">
        <v>887</v>
      </c>
      <c r="S57" s="127" t="s">
        <v>888</v>
      </c>
      <c r="T57" s="372" t="s">
        <v>889</v>
      </c>
      <c r="U57" s="123" t="s">
        <v>890</v>
      </c>
      <c r="V57" s="123">
        <v>27997</v>
      </c>
      <c r="W57" s="127" t="s">
        <v>891</v>
      </c>
      <c r="X57" s="127" t="s">
        <v>178</v>
      </c>
      <c r="Y57" s="127" t="s">
        <v>162</v>
      </c>
      <c r="Z57" s="127" t="s">
        <v>157</v>
      </c>
      <c r="AA57" s="122">
        <v>17.5</v>
      </c>
      <c r="AB57" s="123">
        <v>41360</v>
      </c>
      <c r="AC57" s="305">
        <v>41334</v>
      </c>
      <c r="AD57" s="123"/>
      <c r="AE57" s="122" t="s">
        <v>892</v>
      </c>
      <c r="AF57" s="122" t="s">
        <v>893</v>
      </c>
      <c r="AG57" s="122"/>
      <c r="AH57" s="122">
        <f t="shared" si="5"/>
        <v>2</v>
      </c>
      <c r="AI57" s="127" t="s">
        <v>161</v>
      </c>
      <c r="AJ57" s="122"/>
      <c r="AK57" s="122"/>
      <c r="AL57" s="122" t="s">
        <v>149</v>
      </c>
      <c r="AM57" s="122"/>
      <c r="AN57" s="122"/>
      <c r="AO57" s="122" t="s">
        <v>163</v>
      </c>
      <c r="AP57" s="122" t="s">
        <v>180</v>
      </c>
      <c r="AQ57" s="122" t="s">
        <v>180</v>
      </c>
      <c r="AR57" s="122" t="s">
        <v>162</v>
      </c>
      <c r="AS57" s="122"/>
      <c r="AT57" s="17" t="s">
        <v>218</v>
      </c>
      <c r="AU57" s="122"/>
      <c r="AV57" s="123"/>
      <c r="AW57" s="124">
        <v>41334</v>
      </c>
      <c r="AX57" s="124">
        <v>41579</v>
      </c>
      <c r="AY57" s="124" t="s">
        <v>149</v>
      </c>
      <c r="AZ57" s="124">
        <v>42860</v>
      </c>
      <c r="BA57" s="124">
        <v>42860</v>
      </c>
      <c r="BB57" s="124"/>
      <c r="BC57" s="125" t="s">
        <v>894</v>
      </c>
      <c r="BD57" s="124">
        <v>42948</v>
      </c>
      <c r="BE57" s="124" t="s">
        <v>162</v>
      </c>
      <c r="BF57" s="124">
        <v>43164</v>
      </c>
      <c r="BG57" s="124" t="s">
        <v>162</v>
      </c>
      <c r="BH57" s="123"/>
      <c r="BI57" s="123"/>
      <c r="BJ57" s="123"/>
      <c r="BK57" s="126"/>
      <c r="BL57" s="131" t="s">
        <v>18</v>
      </c>
      <c r="BM57" s="242"/>
      <c r="BN57" s="122"/>
      <c r="BO57" s="122"/>
      <c r="BP57" s="122">
        <v>0</v>
      </c>
      <c r="BQ57" s="122">
        <v>0</v>
      </c>
      <c r="BR57" s="122">
        <v>0</v>
      </c>
      <c r="BS57" s="122">
        <v>0</v>
      </c>
      <c r="BT57" s="122">
        <v>0</v>
      </c>
      <c r="BU57" s="122">
        <v>0</v>
      </c>
      <c r="BV57" s="122">
        <v>0</v>
      </c>
      <c r="BW57" s="122" t="s">
        <v>162</v>
      </c>
      <c r="BX57" s="122">
        <v>0</v>
      </c>
      <c r="BY57" s="122"/>
      <c r="BZ57" s="128"/>
      <c r="CA57" s="128"/>
      <c r="CB57" s="122"/>
      <c r="CC57" s="122" t="s">
        <v>162</v>
      </c>
      <c r="CD57" s="122"/>
      <c r="CE57" s="122"/>
      <c r="CF57" s="407">
        <v>4</v>
      </c>
      <c r="CG57" s="122">
        <v>5</v>
      </c>
      <c r="CH57" s="122"/>
      <c r="CI57" s="122" t="s">
        <v>504</v>
      </c>
    </row>
    <row r="58" spans="1:100" ht="25" customHeight="1" x14ac:dyDescent="0.35">
      <c r="A58" s="122">
        <v>58</v>
      </c>
      <c r="B58" s="122" t="s">
        <v>895</v>
      </c>
      <c r="C58" s="122" t="s">
        <v>896</v>
      </c>
      <c r="D58" s="122" t="s">
        <v>897</v>
      </c>
      <c r="E58" s="122" t="s">
        <v>898</v>
      </c>
      <c r="F58" s="122" t="s">
        <v>24</v>
      </c>
      <c r="G58" s="122">
        <v>3</v>
      </c>
      <c r="H58" s="122" t="s">
        <v>49</v>
      </c>
      <c r="I58" s="122" t="s">
        <v>35</v>
      </c>
      <c r="J58" s="122" t="s">
        <v>899</v>
      </c>
      <c r="K58" s="122" t="s">
        <v>534</v>
      </c>
      <c r="L58" s="122" t="s">
        <v>35</v>
      </c>
      <c r="M58" s="122" t="s">
        <v>149</v>
      </c>
      <c r="N58" s="241" t="s">
        <v>900</v>
      </c>
      <c r="O58" s="246" t="s">
        <v>150</v>
      </c>
      <c r="P58" s="22" t="s">
        <v>150</v>
      </c>
      <c r="Q58" s="122" t="s">
        <v>150</v>
      </c>
      <c r="R58" s="122" t="s">
        <v>901</v>
      </c>
      <c r="S58" s="127" t="s">
        <v>902</v>
      </c>
      <c r="T58" s="373" t="s">
        <v>903</v>
      </c>
      <c r="U58" s="247" t="s">
        <v>904</v>
      </c>
      <c r="V58" s="247">
        <v>26787</v>
      </c>
      <c r="W58" s="127" t="s">
        <v>905</v>
      </c>
      <c r="X58" s="127" t="s">
        <v>178</v>
      </c>
      <c r="Y58" s="127" t="s">
        <v>162</v>
      </c>
      <c r="Z58" s="127" t="s">
        <v>157</v>
      </c>
      <c r="AA58" s="122">
        <v>22.5</v>
      </c>
      <c r="AB58" s="123">
        <v>41130</v>
      </c>
      <c r="AC58" s="305">
        <v>41334</v>
      </c>
      <c r="AD58" s="123"/>
      <c r="AE58" s="20" t="s">
        <v>906</v>
      </c>
      <c r="AF58" s="20" t="s">
        <v>907</v>
      </c>
      <c r="AG58" s="133"/>
      <c r="AH58" s="122">
        <f t="shared" si="5"/>
        <v>2</v>
      </c>
      <c r="AI58" s="20" t="s">
        <v>160</v>
      </c>
      <c r="AJ58" s="133"/>
      <c r="AK58" s="133"/>
      <c r="AL58" s="133" t="s">
        <v>149</v>
      </c>
      <c r="AM58" s="133"/>
      <c r="AN58" s="133"/>
      <c r="AO58" s="133" t="s">
        <v>163</v>
      </c>
      <c r="AP58" s="133" t="s">
        <v>180</v>
      </c>
      <c r="AQ58" s="248" t="s">
        <v>249</v>
      </c>
      <c r="AR58" s="133" t="s">
        <v>149</v>
      </c>
      <c r="AS58" s="133"/>
      <c r="AT58" s="445" t="s">
        <v>203</v>
      </c>
      <c r="AU58" s="122" t="s">
        <v>908</v>
      </c>
      <c r="AV58" s="123"/>
      <c r="AW58" s="124">
        <v>41334</v>
      </c>
      <c r="AX58" s="124">
        <v>41579</v>
      </c>
      <c r="AY58" s="124" t="s">
        <v>149</v>
      </c>
      <c r="AZ58" s="124">
        <v>41802</v>
      </c>
      <c r="BA58" s="124"/>
      <c r="BB58" s="124">
        <v>41960</v>
      </c>
      <c r="BC58" s="125" t="s">
        <v>909</v>
      </c>
      <c r="BD58" s="124">
        <v>42217</v>
      </c>
      <c r="BE58" s="124" t="s">
        <v>149</v>
      </c>
      <c r="BF58" s="124">
        <v>42428</v>
      </c>
      <c r="BG58" s="124" t="s">
        <v>149</v>
      </c>
      <c r="BH58" s="123">
        <v>42522</v>
      </c>
      <c r="BI58" s="123">
        <v>42660</v>
      </c>
      <c r="BJ58" s="123">
        <v>42678</v>
      </c>
      <c r="BK58" s="126">
        <v>42678</v>
      </c>
      <c r="BL58" s="122" t="s">
        <v>17</v>
      </c>
      <c r="BM58" s="242">
        <f t="shared" ref="BM58:BM62" si="12">DATEDIF(AW58,BK58, "M")+1</f>
        <v>45</v>
      </c>
      <c r="BN58" s="122">
        <f t="shared" ref="BN58:BN62" si="13">DATEDIF(AX58,BK58, "M")+1</f>
        <v>37</v>
      </c>
      <c r="BO58" s="127" t="s">
        <v>909</v>
      </c>
      <c r="BP58" s="122">
        <v>0</v>
      </c>
      <c r="BQ58" s="122">
        <v>1</v>
      </c>
      <c r="BR58" s="122">
        <v>4</v>
      </c>
      <c r="BS58" s="122">
        <v>0</v>
      </c>
      <c r="BT58" s="122">
        <v>0</v>
      </c>
      <c r="BU58" s="122">
        <v>2</v>
      </c>
      <c r="BV58" s="122">
        <v>0</v>
      </c>
      <c r="BW58" s="122" t="s">
        <v>162</v>
      </c>
      <c r="BX58" s="122">
        <v>0</v>
      </c>
      <c r="BY58" s="122"/>
      <c r="BZ58" s="128"/>
      <c r="CA58" s="128"/>
      <c r="CB58" s="122"/>
      <c r="CC58" s="122" t="s">
        <v>162</v>
      </c>
      <c r="CD58" s="122"/>
      <c r="CE58" s="122"/>
      <c r="CF58" s="407">
        <v>3</v>
      </c>
      <c r="CG58" s="122">
        <v>3</v>
      </c>
      <c r="CH58" s="122"/>
      <c r="CI58" s="122" t="s">
        <v>542</v>
      </c>
    </row>
    <row r="59" spans="1:100" ht="25" customHeight="1" x14ac:dyDescent="0.35">
      <c r="A59" s="122">
        <v>59</v>
      </c>
      <c r="B59" s="122" t="s">
        <v>910</v>
      </c>
      <c r="C59" s="122" t="s">
        <v>911</v>
      </c>
      <c r="D59" s="122" t="s">
        <v>912</v>
      </c>
      <c r="E59" s="122" t="s">
        <v>913</v>
      </c>
      <c r="F59" s="122" t="s">
        <v>24</v>
      </c>
      <c r="G59" s="122">
        <v>3</v>
      </c>
      <c r="H59" s="122" t="s">
        <v>51</v>
      </c>
      <c r="I59" s="122" t="s">
        <v>37</v>
      </c>
      <c r="J59" s="122" t="s">
        <v>482</v>
      </c>
      <c r="K59" s="122"/>
      <c r="L59" s="122" t="s">
        <v>37</v>
      </c>
      <c r="M59" s="122" t="s">
        <v>149</v>
      </c>
      <c r="N59" s="241"/>
      <c r="O59" s="246" t="s">
        <v>150</v>
      </c>
      <c r="P59" s="22" t="s">
        <v>150</v>
      </c>
      <c r="Q59" s="122" t="s">
        <v>150</v>
      </c>
      <c r="R59" s="424" t="s">
        <v>914</v>
      </c>
      <c r="S59" s="122" t="s">
        <v>915</v>
      </c>
      <c r="T59" s="372" t="s">
        <v>916</v>
      </c>
      <c r="U59" s="123" t="s">
        <v>917</v>
      </c>
      <c r="V59" s="123">
        <v>26608</v>
      </c>
      <c r="W59" s="127" t="s">
        <v>918</v>
      </c>
      <c r="X59" s="127" t="s">
        <v>178</v>
      </c>
      <c r="Y59" s="127" t="s">
        <v>162</v>
      </c>
      <c r="Z59" s="127" t="s">
        <v>157</v>
      </c>
      <c r="AA59" s="122">
        <v>20</v>
      </c>
      <c r="AB59" s="123">
        <v>41178</v>
      </c>
      <c r="AC59" s="305">
        <v>41334</v>
      </c>
      <c r="AD59" s="123"/>
      <c r="AE59" s="20" t="s">
        <v>919</v>
      </c>
      <c r="AF59" s="130"/>
      <c r="AG59" s="130"/>
      <c r="AH59" s="122">
        <f t="shared" si="5"/>
        <v>1</v>
      </c>
      <c r="AI59" s="20" t="s">
        <v>160</v>
      </c>
      <c r="AJ59" s="130"/>
      <c r="AK59" s="130"/>
      <c r="AL59" s="130" t="s">
        <v>149</v>
      </c>
      <c r="AM59" s="130"/>
      <c r="AN59" s="130"/>
      <c r="AO59" s="130" t="s">
        <v>163</v>
      </c>
      <c r="AP59" s="130" t="s">
        <v>444</v>
      </c>
      <c r="AQ59" s="130" t="s">
        <v>249</v>
      </c>
      <c r="AR59" s="130" t="s">
        <v>149</v>
      </c>
      <c r="AS59" s="248" t="s">
        <v>920</v>
      </c>
      <c r="AT59" s="444" t="s">
        <v>284</v>
      </c>
      <c r="AU59" s="122" t="s">
        <v>921</v>
      </c>
      <c r="AV59" s="123"/>
      <c r="AW59" s="124">
        <v>41334</v>
      </c>
      <c r="AX59" s="124">
        <v>41579</v>
      </c>
      <c r="AY59" s="124" t="s">
        <v>149</v>
      </c>
      <c r="AZ59" s="124">
        <v>41506</v>
      </c>
      <c r="BA59" s="122"/>
      <c r="BB59" s="124">
        <v>43403</v>
      </c>
      <c r="BC59" s="125" t="s">
        <v>922</v>
      </c>
      <c r="BD59" s="124">
        <v>42217</v>
      </c>
      <c r="BE59" s="124" t="s">
        <v>149</v>
      </c>
      <c r="BF59" s="124">
        <v>42428</v>
      </c>
      <c r="BG59" s="124" t="s">
        <v>149</v>
      </c>
      <c r="BH59" s="123">
        <v>42205</v>
      </c>
      <c r="BI59" s="123">
        <v>42231</v>
      </c>
      <c r="BJ59" s="123">
        <v>42258</v>
      </c>
      <c r="BK59" s="126">
        <v>42350</v>
      </c>
      <c r="BL59" s="122" t="s">
        <v>17</v>
      </c>
      <c r="BM59" s="242">
        <f t="shared" si="12"/>
        <v>34</v>
      </c>
      <c r="BN59" s="122">
        <f t="shared" si="13"/>
        <v>26</v>
      </c>
      <c r="BO59" s="127" t="s">
        <v>922</v>
      </c>
      <c r="BP59" s="122">
        <v>3</v>
      </c>
      <c r="BQ59" s="122">
        <v>1</v>
      </c>
      <c r="BR59" s="122">
        <v>13</v>
      </c>
      <c r="BS59" s="122">
        <v>2</v>
      </c>
      <c r="BT59" s="122">
        <v>0</v>
      </c>
      <c r="BU59" s="122">
        <v>3</v>
      </c>
      <c r="BV59" s="122">
        <v>0</v>
      </c>
      <c r="BW59" s="122" t="s">
        <v>162</v>
      </c>
      <c r="BX59" s="122">
        <v>0</v>
      </c>
      <c r="BY59" s="122"/>
      <c r="BZ59" s="128"/>
      <c r="CA59" s="128"/>
      <c r="CB59" s="122"/>
      <c r="CC59" s="122" t="s">
        <v>162</v>
      </c>
      <c r="CD59" s="122"/>
      <c r="CE59" s="122"/>
      <c r="CF59" s="407">
        <v>2</v>
      </c>
      <c r="CG59" s="122">
        <v>3</v>
      </c>
      <c r="CH59" s="122"/>
      <c r="CI59" s="122" t="s">
        <v>542</v>
      </c>
    </row>
    <row r="60" spans="1:100" ht="25" customHeight="1" x14ac:dyDescent="0.35">
      <c r="A60" s="122">
        <v>60</v>
      </c>
      <c r="B60" s="122" t="s">
        <v>923</v>
      </c>
      <c r="C60" s="122" t="s">
        <v>924</v>
      </c>
      <c r="D60" s="122" t="s">
        <v>925</v>
      </c>
      <c r="E60" s="122" t="s">
        <v>926</v>
      </c>
      <c r="F60" s="122" t="s">
        <v>25</v>
      </c>
      <c r="G60" s="122">
        <v>3</v>
      </c>
      <c r="H60" s="122" t="s">
        <v>49</v>
      </c>
      <c r="I60" s="122" t="s">
        <v>35</v>
      </c>
      <c r="J60" s="122" t="s">
        <v>482</v>
      </c>
      <c r="K60" s="122" t="s">
        <v>927</v>
      </c>
      <c r="L60" s="122" t="s">
        <v>40</v>
      </c>
      <c r="M60" s="122" t="s">
        <v>162</v>
      </c>
      <c r="N60" s="241" t="s">
        <v>928</v>
      </c>
      <c r="O60" s="246" t="s">
        <v>150</v>
      </c>
      <c r="P60" s="22" t="s">
        <v>150</v>
      </c>
      <c r="Q60" s="122" t="s">
        <v>150</v>
      </c>
      <c r="R60" s="424" t="s">
        <v>929</v>
      </c>
      <c r="S60" s="122" t="s">
        <v>930</v>
      </c>
      <c r="T60" s="372" t="s">
        <v>931</v>
      </c>
      <c r="U60" s="123" t="s">
        <v>932</v>
      </c>
      <c r="V60" s="123">
        <v>28293</v>
      </c>
      <c r="W60" s="127" t="s">
        <v>933</v>
      </c>
      <c r="X60" s="127" t="s">
        <v>178</v>
      </c>
      <c r="Y60" s="127" t="s">
        <v>162</v>
      </c>
      <c r="Z60" s="127" t="s">
        <v>157</v>
      </c>
      <c r="AA60" s="122">
        <v>3.5</v>
      </c>
      <c r="AB60" s="123">
        <v>41432</v>
      </c>
      <c r="AC60" s="305">
        <v>41334</v>
      </c>
      <c r="AD60" s="123"/>
      <c r="AE60" s="20" t="s">
        <v>934</v>
      </c>
      <c r="AF60" s="130"/>
      <c r="AG60" s="130"/>
      <c r="AH60" s="122">
        <f t="shared" si="5"/>
        <v>1</v>
      </c>
      <c r="AI60" s="20" t="s">
        <v>160</v>
      </c>
      <c r="AJ60" s="130"/>
      <c r="AK60" s="130"/>
      <c r="AL60" s="130" t="s">
        <v>149</v>
      </c>
      <c r="AM60" s="130"/>
      <c r="AN60" s="130"/>
      <c r="AO60" s="130" t="s">
        <v>163</v>
      </c>
      <c r="AP60" s="130" t="s">
        <v>180</v>
      </c>
      <c r="AQ60" s="130" t="s">
        <v>202</v>
      </c>
      <c r="AR60" s="130" t="s">
        <v>149</v>
      </c>
      <c r="AS60" s="248" t="s">
        <v>935</v>
      </c>
      <c r="AT60" s="444" t="s">
        <v>203</v>
      </c>
      <c r="AU60" s="122" t="s">
        <v>936</v>
      </c>
      <c r="AV60" s="123"/>
      <c r="AW60" s="124">
        <v>41334</v>
      </c>
      <c r="AX60" s="124">
        <v>41579</v>
      </c>
      <c r="AY60" s="124" t="s">
        <v>149</v>
      </c>
      <c r="AZ60" s="124"/>
      <c r="BA60" s="124"/>
      <c r="BB60" s="124"/>
      <c r="BC60" s="125"/>
      <c r="BD60" s="124">
        <v>42217</v>
      </c>
      <c r="BE60" s="124" t="s">
        <v>149</v>
      </c>
      <c r="BF60" s="124">
        <v>42428</v>
      </c>
      <c r="BG60" s="124" t="s">
        <v>149</v>
      </c>
      <c r="BH60" s="123"/>
      <c r="BI60" s="123"/>
      <c r="BJ60" s="123"/>
      <c r="BK60" s="126">
        <v>42855</v>
      </c>
      <c r="BL60" s="122" t="s">
        <v>17</v>
      </c>
      <c r="BM60" s="242">
        <f t="shared" si="12"/>
        <v>50</v>
      </c>
      <c r="BN60" s="122">
        <f t="shared" si="13"/>
        <v>42</v>
      </c>
      <c r="BO60" s="122"/>
      <c r="BP60" s="122">
        <v>3</v>
      </c>
      <c r="BQ60" s="122">
        <v>3</v>
      </c>
      <c r="BR60" s="122">
        <v>10</v>
      </c>
      <c r="BS60" s="122">
        <v>4</v>
      </c>
      <c r="BT60" s="122">
        <v>1</v>
      </c>
      <c r="BU60" s="122">
        <v>0</v>
      </c>
      <c r="BV60" s="122">
        <v>0</v>
      </c>
      <c r="BW60" s="122" t="s">
        <v>162</v>
      </c>
      <c r="BX60" s="122">
        <v>0</v>
      </c>
      <c r="BY60" s="122"/>
      <c r="BZ60" s="128"/>
      <c r="CA60" s="128"/>
      <c r="CB60" s="122"/>
      <c r="CC60" s="122" t="s">
        <v>162</v>
      </c>
      <c r="CD60" s="122"/>
      <c r="CE60" s="122"/>
      <c r="CF60" s="407">
        <v>3</v>
      </c>
      <c r="CG60" s="122">
        <v>3</v>
      </c>
      <c r="CH60" s="122"/>
      <c r="CI60" s="122" t="s">
        <v>814</v>
      </c>
    </row>
    <row r="61" spans="1:100" ht="25" customHeight="1" x14ac:dyDescent="0.35">
      <c r="A61" s="122">
        <v>61</v>
      </c>
      <c r="B61" s="122" t="s">
        <v>937</v>
      </c>
      <c r="C61" s="122" t="s">
        <v>938</v>
      </c>
      <c r="D61" s="122" t="s">
        <v>939</v>
      </c>
      <c r="E61" s="122" t="s">
        <v>940</v>
      </c>
      <c r="F61" s="122" t="s">
        <v>24</v>
      </c>
      <c r="G61" s="122">
        <v>3</v>
      </c>
      <c r="H61" s="122" t="s">
        <v>51</v>
      </c>
      <c r="I61" s="122" t="s">
        <v>37</v>
      </c>
      <c r="J61" s="122" t="s">
        <v>941</v>
      </c>
      <c r="K61" s="122" t="s">
        <v>941</v>
      </c>
      <c r="L61" s="122" t="s">
        <v>43</v>
      </c>
      <c r="M61" s="122" t="s">
        <v>162</v>
      </c>
      <c r="N61" s="241">
        <v>671975</v>
      </c>
      <c r="O61" s="246" t="s">
        <v>150</v>
      </c>
      <c r="P61" s="22" t="s">
        <v>150</v>
      </c>
      <c r="Q61" s="122" t="s">
        <v>150</v>
      </c>
      <c r="R61" s="424" t="s">
        <v>942</v>
      </c>
      <c r="S61" s="127" t="s">
        <v>943</v>
      </c>
      <c r="T61" s="372" t="s">
        <v>944</v>
      </c>
      <c r="U61" s="123" t="s">
        <v>945</v>
      </c>
      <c r="V61" s="123">
        <v>27857</v>
      </c>
      <c r="W61" s="127" t="s">
        <v>946</v>
      </c>
      <c r="X61" s="127" t="s">
        <v>178</v>
      </c>
      <c r="Y61" s="127" t="s">
        <v>162</v>
      </c>
      <c r="Z61" s="127" t="s">
        <v>157</v>
      </c>
      <c r="AA61" s="122">
        <v>11.5</v>
      </c>
      <c r="AB61" s="123">
        <v>41330</v>
      </c>
      <c r="AC61" s="305">
        <v>41334</v>
      </c>
      <c r="AD61" s="123"/>
      <c r="AE61" s="20" t="s">
        <v>947</v>
      </c>
      <c r="AF61" s="133"/>
      <c r="AG61" s="133"/>
      <c r="AH61" s="122">
        <f t="shared" si="5"/>
        <v>1</v>
      </c>
      <c r="AI61" s="20" t="s">
        <v>161</v>
      </c>
      <c r="AJ61" s="133"/>
      <c r="AK61" s="133"/>
      <c r="AL61" s="133" t="s">
        <v>162</v>
      </c>
      <c r="AM61" s="133"/>
      <c r="AN61" s="133"/>
      <c r="AO61" s="133" t="s">
        <v>163</v>
      </c>
      <c r="AP61" s="133" t="s">
        <v>444</v>
      </c>
      <c r="AQ61" s="133" t="s">
        <v>948</v>
      </c>
      <c r="AR61" s="133" t="s">
        <v>149</v>
      </c>
      <c r="AS61" s="248" t="s">
        <v>949</v>
      </c>
      <c r="AT61" s="445" t="s">
        <v>284</v>
      </c>
      <c r="AU61" s="122" t="s">
        <v>950</v>
      </c>
      <c r="AV61" s="123"/>
      <c r="AW61" s="124">
        <v>41337</v>
      </c>
      <c r="AX61" s="124">
        <v>41579</v>
      </c>
      <c r="AY61" s="124" t="s">
        <v>149</v>
      </c>
      <c r="AZ61" s="124">
        <v>41485</v>
      </c>
      <c r="BA61" s="124"/>
      <c r="BB61" s="124">
        <v>41607</v>
      </c>
      <c r="BC61" s="125"/>
      <c r="BD61" s="124">
        <v>42227</v>
      </c>
      <c r="BE61" s="124" t="s">
        <v>149</v>
      </c>
      <c r="BF61" s="124">
        <v>42429</v>
      </c>
      <c r="BG61" s="124" t="s">
        <v>149</v>
      </c>
      <c r="BH61" s="123">
        <v>42429</v>
      </c>
      <c r="BI61" s="123">
        <v>42559</v>
      </c>
      <c r="BJ61" s="123">
        <v>42618</v>
      </c>
      <c r="BK61" s="126">
        <v>42620</v>
      </c>
      <c r="BL61" s="122" t="s">
        <v>17</v>
      </c>
      <c r="BM61" s="242">
        <f t="shared" si="12"/>
        <v>43</v>
      </c>
      <c r="BN61" s="122">
        <f t="shared" si="13"/>
        <v>35</v>
      </c>
      <c r="BO61" s="127" t="s">
        <v>951</v>
      </c>
      <c r="BP61" s="122">
        <v>9</v>
      </c>
      <c r="BQ61" s="122">
        <v>5</v>
      </c>
      <c r="BR61" s="122">
        <v>10</v>
      </c>
      <c r="BS61" s="122">
        <v>4</v>
      </c>
      <c r="BT61" s="122">
        <v>2</v>
      </c>
      <c r="BU61" s="122">
        <v>2</v>
      </c>
      <c r="BV61" s="122">
        <v>1</v>
      </c>
      <c r="BW61" s="122" t="s">
        <v>162</v>
      </c>
      <c r="BX61" s="122">
        <v>0</v>
      </c>
      <c r="BY61" s="122"/>
      <c r="BZ61" s="128"/>
      <c r="CA61" s="128"/>
      <c r="CB61" s="122"/>
      <c r="CC61" s="122" t="s">
        <v>162</v>
      </c>
      <c r="CD61" s="122"/>
      <c r="CE61" s="122"/>
      <c r="CF61" s="407">
        <v>1</v>
      </c>
      <c r="CG61" s="122">
        <v>3</v>
      </c>
      <c r="CH61" s="122"/>
      <c r="CI61" s="122" t="s">
        <v>504</v>
      </c>
    </row>
    <row r="62" spans="1:100" ht="25" customHeight="1" x14ac:dyDescent="0.35">
      <c r="A62" s="122">
        <v>62</v>
      </c>
      <c r="B62" s="122" t="s">
        <v>952</v>
      </c>
      <c r="C62" s="122" t="s">
        <v>953</v>
      </c>
      <c r="D62" s="122" t="s">
        <v>954</v>
      </c>
      <c r="E62" s="122" t="s">
        <v>955</v>
      </c>
      <c r="F62" s="122" t="s">
        <v>25</v>
      </c>
      <c r="G62" s="122">
        <v>3</v>
      </c>
      <c r="H62" s="122" t="s">
        <v>57</v>
      </c>
      <c r="I62" s="122" t="s">
        <v>33</v>
      </c>
      <c r="J62" s="122" t="s">
        <v>606</v>
      </c>
      <c r="K62" s="122" t="s">
        <v>956</v>
      </c>
      <c r="L62" s="122" t="s">
        <v>33</v>
      </c>
      <c r="M62" s="122" t="s">
        <v>149</v>
      </c>
      <c r="N62" s="122"/>
      <c r="O62" s="243" t="s">
        <v>150</v>
      </c>
      <c r="P62" s="244" t="s">
        <v>150</v>
      </c>
      <c r="Q62" s="122" t="s">
        <v>150</v>
      </c>
      <c r="R62" s="122" t="s">
        <v>957</v>
      </c>
      <c r="S62" s="127" t="s">
        <v>958</v>
      </c>
      <c r="T62" s="372" t="s">
        <v>959</v>
      </c>
      <c r="U62" s="123" t="s">
        <v>960</v>
      </c>
      <c r="V62" s="123">
        <v>28469</v>
      </c>
      <c r="W62" s="127" t="s">
        <v>961</v>
      </c>
      <c r="X62" s="127" t="s">
        <v>178</v>
      </c>
      <c r="Y62" s="127" t="s">
        <v>162</v>
      </c>
      <c r="Z62" s="127" t="s">
        <v>157</v>
      </c>
      <c r="AA62" s="122">
        <v>20.5</v>
      </c>
      <c r="AB62" s="123">
        <v>41325</v>
      </c>
      <c r="AC62" s="305">
        <v>41334</v>
      </c>
      <c r="AD62" s="122"/>
      <c r="AE62" s="20" t="s">
        <v>962</v>
      </c>
      <c r="AF62" s="133" t="s">
        <v>963</v>
      </c>
      <c r="AG62" s="122"/>
      <c r="AH62" s="122">
        <f t="shared" si="5"/>
        <v>2</v>
      </c>
      <c r="AI62" s="127" t="s">
        <v>281</v>
      </c>
      <c r="AJ62" s="122" t="s">
        <v>160</v>
      </c>
      <c r="AK62" s="122"/>
      <c r="AL62" s="122" t="s">
        <v>162</v>
      </c>
      <c r="AM62" s="122"/>
      <c r="AN62" s="122"/>
      <c r="AO62" s="122" t="s">
        <v>964</v>
      </c>
      <c r="AP62" s="122" t="s">
        <v>180</v>
      </c>
      <c r="AQ62" s="122"/>
      <c r="AR62" s="122"/>
      <c r="AS62" s="122"/>
      <c r="AT62" s="17" t="s">
        <v>584</v>
      </c>
      <c r="AU62" s="122"/>
      <c r="AV62" s="123"/>
      <c r="AW62" s="124">
        <v>41334</v>
      </c>
      <c r="AX62" s="124">
        <v>41579</v>
      </c>
      <c r="AY62" s="124" t="s">
        <v>149</v>
      </c>
      <c r="AZ62" s="124"/>
      <c r="BA62" s="124"/>
      <c r="BB62" s="124"/>
      <c r="BC62" s="125"/>
      <c r="BD62" s="124">
        <v>42217</v>
      </c>
      <c r="BE62" s="124" t="s">
        <v>149</v>
      </c>
      <c r="BF62" s="124">
        <v>42428</v>
      </c>
      <c r="BG62" s="124" t="s">
        <v>149</v>
      </c>
      <c r="BH62" s="123"/>
      <c r="BI62" s="123">
        <v>44578</v>
      </c>
      <c r="BJ62" s="123"/>
      <c r="BK62" s="126">
        <v>44578</v>
      </c>
      <c r="BL62" s="122" t="s">
        <v>17</v>
      </c>
      <c r="BM62" s="242">
        <f t="shared" si="12"/>
        <v>107</v>
      </c>
      <c r="BN62" s="122">
        <f t="shared" si="13"/>
        <v>99</v>
      </c>
      <c r="BO62" s="122" t="s">
        <v>965</v>
      </c>
      <c r="BP62" s="122">
        <v>0</v>
      </c>
      <c r="BQ62" s="122">
        <v>0</v>
      </c>
      <c r="BR62" s="122">
        <v>0</v>
      </c>
      <c r="BS62" s="122">
        <v>0</v>
      </c>
      <c r="BT62" s="122">
        <v>0</v>
      </c>
      <c r="BU62" s="122">
        <v>0</v>
      </c>
      <c r="BV62" s="122">
        <v>0</v>
      </c>
      <c r="BW62" s="122" t="s">
        <v>162</v>
      </c>
      <c r="BX62" s="122">
        <v>0</v>
      </c>
      <c r="BY62" s="122"/>
      <c r="BZ62" s="128"/>
      <c r="CA62" s="128"/>
      <c r="CB62" s="122"/>
      <c r="CC62" s="122" t="s">
        <v>162</v>
      </c>
      <c r="CD62" s="122"/>
      <c r="CE62" s="122"/>
      <c r="CF62" s="407">
        <v>2</v>
      </c>
      <c r="CG62" s="122">
        <v>2</v>
      </c>
      <c r="CH62" s="122"/>
      <c r="CI62" s="122" t="s">
        <v>542</v>
      </c>
    </row>
    <row r="63" spans="1:100" s="120" customFormat="1" ht="25" customHeight="1" x14ac:dyDescent="0.35">
      <c r="A63" s="97">
        <v>63</v>
      </c>
      <c r="B63" s="97" t="s">
        <v>966</v>
      </c>
      <c r="C63" s="97" t="s">
        <v>967</v>
      </c>
      <c r="D63" s="97" t="s">
        <v>968</v>
      </c>
      <c r="E63" s="97" t="s">
        <v>969</v>
      </c>
      <c r="F63" s="97" t="s">
        <v>25</v>
      </c>
      <c r="G63" s="97">
        <v>3</v>
      </c>
      <c r="H63" s="97" t="s">
        <v>55</v>
      </c>
      <c r="I63" s="97" t="s">
        <v>43</v>
      </c>
      <c r="J63" s="97" t="s">
        <v>606</v>
      </c>
      <c r="K63" s="97"/>
      <c r="L63" s="97" t="s">
        <v>43</v>
      </c>
      <c r="M63" s="97" t="s">
        <v>149</v>
      </c>
      <c r="N63" s="97"/>
      <c r="O63" s="269"/>
      <c r="P63" s="270" t="s">
        <v>167</v>
      </c>
      <c r="Q63" s="97"/>
      <c r="R63" s="97" t="s">
        <v>970</v>
      </c>
      <c r="S63" s="97" t="s">
        <v>971</v>
      </c>
      <c r="T63" s="371" t="s">
        <v>972</v>
      </c>
      <c r="U63" s="98" t="s">
        <v>973</v>
      </c>
      <c r="V63" s="98">
        <v>29865</v>
      </c>
      <c r="W63" s="179" t="s">
        <v>974</v>
      </c>
      <c r="X63" s="179" t="s">
        <v>178</v>
      </c>
      <c r="Y63" s="179" t="s">
        <v>162</v>
      </c>
      <c r="Z63" s="179" t="s">
        <v>157</v>
      </c>
      <c r="AA63" s="97">
        <v>4</v>
      </c>
      <c r="AB63" s="98">
        <v>41345</v>
      </c>
      <c r="AC63" s="303">
        <v>41334</v>
      </c>
      <c r="AD63" s="98">
        <v>45741</v>
      </c>
      <c r="AE63" s="399" t="s">
        <v>975</v>
      </c>
      <c r="AF63" s="50" t="s">
        <v>976</v>
      </c>
      <c r="AG63" s="97"/>
      <c r="AH63" s="97">
        <f t="shared" si="5"/>
        <v>2</v>
      </c>
      <c r="AI63" s="400" t="s">
        <v>160</v>
      </c>
      <c r="AJ63" s="97" t="s">
        <v>201</v>
      </c>
      <c r="AK63" s="97"/>
      <c r="AL63" s="97" t="s">
        <v>149</v>
      </c>
      <c r="AM63" s="97" t="s">
        <v>162</v>
      </c>
      <c r="AN63" s="97"/>
      <c r="AO63" s="97" t="s">
        <v>163</v>
      </c>
      <c r="AP63" s="97" t="s">
        <v>181</v>
      </c>
      <c r="AQ63" s="97"/>
      <c r="AR63" s="97"/>
      <c r="AS63" s="97"/>
      <c r="AT63" s="10" t="s">
        <v>371</v>
      </c>
      <c r="AU63" s="97" t="s">
        <v>977</v>
      </c>
      <c r="AV63" s="98"/>
      <c r="AW63" s="99">
        <v>41334</v>
      </c>
      <c r="AX63" s="99">
        <v>41579</v>
      </c>
      <c r="AY63" s="99" t="s">
        <v>149</v>
      </c>
      <c r="AZ63" s="99"/>
      <c r="BA63" s="99"/>
      <c r="BB63" s="99"/>
      <c r="BC63" s="100"/>
      <c r="BD63" s="99">
        <v>42217</v>
      </c>
      <c r="BE63" s="99" t="s">
        <v>149</v>
      </c>
      <c r="BF63" s="99">
        <v>42428</v>
      </c>
      <c r="BG63" s="99" t="s">
        <v>149</v>
      </c>
      <c r="BH63" s="98"/>
      <c r="BI63" s="98"/>
      <c r="BJ63" s="98"/>
      <c r="BK63" s="115"/>
      <c r="BL63" s="166" t="s">
        <v>19</v>
      </c>
      <c r="BM63" s="286"/>
      <c r="BN63" s="97"/>
      <c r="BO63" s="97"/>
      <c r="BP63" s="97">
        <v>1</v>
      </c>
      <c r="BQ63" s="97">
        <v>13</v>
      </c>
      <c r="BR63" s="97">
        <v>0</v>
      </c>
      <c r="BS63" s="97">
        <v>0</v>
      </c>
      <c r="BT63" s="97">
        <v>0</v>
      </c>
      <c r="BU63" s="97">
        <v>0</v>
      </c>
      <c r="BV63" s="97">
        <v>0</v>
      </c>
      <c r="BW63" s="97" t="s">
        <v>162</v>
      </c>
      <c r="BX63" s="97">
        <v>0</v>
      </c>
      <c r="BY63" s="97"/>
      <c r="BZ63" s="101"/>
      <c r="CA63" s="101"/>
      <c r="CB63" s="97"/>
      <c r="CC63" s="97" t="s">
        <v>162</v>
      </c>
      <c r="CD63" s="97"/>
      <c r="CE63" s="97"/>
      <c r="CF63" s="119" t="s">
        <v>167</v>
      </c>
      <c r="CG63" s="97" t="s">
        <v>167</v>
      </c>
      <c r="CH63" s="97"/>
      <c r="CI63" s="97" t="s">
        <v>167</v>
      </c>
      <c r="CQ63" s="398"/>
      <c r="CR63" s="398"/>
      <c r="CS63" s="398"/>
      <c r="CU63" s="398"/>
      <c r="CV63" s="398"/>
    </row>
    <row r="64" spans="1:100" ht="25" customHeight="1" x14ac:dyDescent="0.35">
      <c r="A64" s="122">
        <v>64</v>
      </c>
      <c r="B64" s="122" t="s">
        <v>978</v>
      </c>
      <c r="C64" s="122" t="s">
        <v>979</v>
      </c>
      <c r="D64" s="122" t="s">
        <v>980</v>
      </c>
      <c r="E64" s="122" t="s">
        <v>981</v>
      </c>
      <c r="F64" s="122" t="s">
        <v>25</v>
      </c>
      <c r="G64" s="122">
        <v>3</v>
      </c>
      <c r="H64" s="122" t="s">
        <v>51</v>
      </c>
      <c r="I64" s="122" t="s">
        <v>37</v>
      </c>
      <c r="J64" s="122" t="s">
        <v>361</v>
      </c>
      <c r="K64" s="122" t="s">
        <v>982</v>
      </c>
      <c r="L64" s="122" t="s">
        <v>37</v>
      </c>
      <c r="M64" s="122" t="s">
        <v>149</v>
      </c>
      <c r="N64" s="241" t="s">
        <v>983</v>
      </c>
      <c r="O64" s="246" t="s">
        <v>150</v>
      </c>
      <c r="P64" s="22" t="s">
        <v>150</v>
      </c>
      <c r="Q64" s="122" t="s">
        <v>150</v>
      </c>
      <c r="R64" s="424" t="s">
        <v>984</v>
      </c>
      <c r="S64" s="122" t="s">
        <v>985</v>
      </c>
      <c r="T64" s="372" t="s">
        <v>986</v>
      </c>
      <c r="U64" s="123" t="s">
        <v>987</v>
      </c>
      <c r="V64" s="123">
        <v>27926</v>
      </c>
      <c r="W64" s="127" t="s">
        <v>988</v>
      </c>
      <c r="X64" s="127" t="s">
        <v>178</v>
      </c>
      <c r="Y64" s="127" t="s">
        <v>162</v>
      </c>
      <c r="Z64" s="127" t="s">
        <v>308</v>
      </c>
      <c r="AA64" s="122">
        <v>19.5</v>
      </c>
      <c r="AB64" s="123">
        <v>41304</v>
      </c>
      <c r="AC64" s="305">
        <v>41334</v>
      </c>
      <c r="AD64" s="123"/>
      <c r="AE64" s="20" t="s">
        <v>989</v>
      </c>
      <c r="AF64" s="23" t="s">
        <v>990</v>
      </c>
      <c r="AG64" s="130"/>
      <c r="AH64" s="122">
        <f t="shared" si="5"/>
        <v>2</v>
      </c>
      <c r="AI64" s="20" t="s">
        <v>160</v>
      </c>
      <c r="AJ64" s="20" t="s">
        <v>160</v>
      </c>
      <c r="AK64" s="130"/>
      <c r="AL64" s="130" t="s">
        <v>149</v>
      </c>
      <c r="AM64" s="130" t="s">
        <v>149</v>
      </c>
      <c r="AN64" s="130"/>
      <c r="AO64" s="130" t="s">
        <v>163</v>
      </c>
      <c r="AP64" s="130" t="s">
        <v>444</v>
      </c>
      <c r="AQ64" s="134" t="s">
        <v>948</v>
      </c>
      <c r="AR64" s="130" t="s">
        <v>149</v>
      </c>
      <c r="AS64" s="248" t="s">
        <v>991</v>
      </c>
      <c r="AT64" s="444" t="s">
        <v>284</v>
      </c>
      <c r="AU64" s="122" t="s">
        <v>992</v>
      </c>
      <c r="AV64" s="123"/>
      <c r="AW64" s="124">
        <v>41334</v>
      </c>
      <c r="AX64" s="124">
        <v>41579</v>
      </c>
      <c r="AY64" s="124" t="s">
        <v>149</v>
      </c>
      <c r="AZ64" s="124"/>
      <c r="BA64" s="124"/>
      <c r="BB64" s="124"/>
      <c r="BC64" s="125"/>
      <c r="BD64" s="124">
        <v>42217</v>
      </c>
      <c r="BE64" s="124" t="s">
        <v>149</v>
      </c>
      <c r="BF64" s="124">
        <v>42428</v>
      </c>
      <c r="BG64" s="124" t="s">
        <v>149</v>
      </c>
      <c r="BH64" s="123"/>
      <c r="BI64" s="123"/>
      <c r="BJ64" s="123"/>
      <c r="BK64" s="126">
        <v>42151</v>
      </c>
      <c r="BL64" s="122" t="s">
        <v>17</v>
      </c>
      <c r="BM64" s="242">
        <f t="shared" ref="BM64:BM66" si="14">DATEDIF(AW64,BK64, "M")+1</f>
        <v>27</v>
      </c>
      <c r="BN64" s="122">
        <f t="shared" ref="BN64:BN66" si="15">DATEDIF(AX64,BK64, "M")+1</f>
        <v>19</v>
      </c>
      <c r="BO64" s="122"/>
      <c r="BP64" s="122">
        <v>1</v>
      </c>
      <c r="BQ64" s="122">
        <v>0</v>
      </c>
      <c r="BR64" s="122">
        <v>12</v>
      </c>
      <c r="BS64" s="122">
        <v>0</v>
      </c>
      <c r="BT64" s="122">
        <v>0</v>
      </c>
      <c r="BU64" s="122">
        <v>1</v>
      </c>
      <c r="BV64" s="122">
        <v>1</v>
      </c>
      <c r="BW64" s="122" t="s">
        <v>993</v>
      </c>
      <c r="BX64" s="122">
        <v>0</v>
      </c>
      <c r="BY64" s="122"/>
      <c r="BZ64" s="128"/>
      <c r="CA64" s="128"/>
      <c r="CB64" s="122"/>
      <c r="CC64" s="122" t="s">
        <v>162</v>
      </c>
      <c r="CD64" s="122"/>
      <c r="CE64" s="122"/>
      <c r="CF64" s="407">
        <v>5</v>
      </c>
      <c r="CG64" s="122">
        <v>5</v>
      </c>
      <c r="CH64" s="122"/>
      <c r="CI64" s="122" t="s">
        <v>542</v>
      </c>
    </row>
    <row r="65" spans="1:87" ht="25" customHeight="1" x14ac:dyDescent="0.35">
      <c r="A65" s="122">
        <v>65</v>
      </c>
      <c r="B65" s="122" t="s">
        <v>994</v>
      </c>
      <c r="C65" s="122" t="s">
        <v>995</v>
      </c>
      <c r="D65" s="122" t="s">
        <v>996</v>
      </c>
      <c r="E65" s="122" t="s">
        <v>997</v>
      </c>
      <c r="F65" s="122" t="s">
        <v>25</v>
      </c>
      <c r="G65" s="122">
        <v>3</v>
      </c>
      <c r="H65" s="122" t="s">
        <v>51</v>
      </c>
      <c r="I65" s="122" t="s">
        <v>30</v>
      </c>
      <c r="J65" s="122" t="s">
        <v>606</v>
      </c>
      <c r="K65" s="122"/>
      <c r="L65" s="122" t="s">
        <v>30</v>
      </c>
      <c r="M65" s="122" t="s">
        <v>149</v>
      </c>
      <c r="N65" s="241"/>
      <c r="O65" s="246" t="s">
        <v>150</v>
      </c>
      <c r="P65" s="22" t="s">
        <v>150</v>
      </c>
      <c r="Q65" s="122" t="s">
        <v>150</v>
      </c>
      <c r="R65" s="122" t="s">
        <v>998</v>
      </c>
      <c r="S65" s="122" t="s">
        <v>999</v>
      </c>
      <c r="T65" s="372" t="s">
        <v>1000</v>
      </c>
      <c r="U65" s="123" t="s">
        <v>1001</v>
      </c>
      <c r="V65" s="123">
        <v>28167</v>
      </c>
      <c r="W65" s="127" t="s">
        <v>1002</v>
      </c>
      <c r="X65" s="127" t="s">
        <v>178</v>
      </c>
      <c r="Y65" s="127" t="s">
        <v>162</v>
      </c>
      <c r="Z65" s="127" t="s">
        <v>157</v>
      </c>
      <c r="AA65" s="122">
        <v>15</v>
      </c>
      <c r="AB65" s="123">
        <v>41178</v>
      </c>
      <c r="AC65" s="305">
        <v>41334</v>
      </c>
      <c r="AD65" s="123"/>
      <c r="AE65" s="20" t="s">
        <v>1003</v>
      </c>
      <c r="AF65" s="130"/>
      <c r="AG65" s="130"/>
      <c r="AH65" s="122">
        <f t="shared" si="5"/>
        <v>1</v>
      </c>
      <c r="AI65" s="20" t="s">
        <v>160</v>
      </c>
      <c r="AJ65" s="130"/>
      <c r="AK65" s="130"/>
      <c r="AL65" s="130" t="s">
        <v>149</v>
      </c>
      <c r="AM65" s="130"/>
      <c r="AN65" s="130"/>
      <c r="AO65" s="130" t="s">
        <v>163</v>
      </c>
      <c r="AP65" s="130" t="s">
        <v>1004</v>
      </c>
      <c r="AQ65" s="134" t="s">
        <v>1005</v>
      </c>
      <c r="AR65" s="130" t="s">
        <v>149</v>
      </c>
      <c r="AS65" s="130"/>
      <c r="AT65" s="446" t="s">
        <v>1006</v>
      </c>
      <c r="AU65" s="122" t="s">
        <v>1007</v>
      </c>
      <c r="AV65" s="123"/>
      <c r="AW65" s="124">
        <v>41337</v>
      </c>
      <c r="AX65" s="124">
        <v>41596</v>
      </c>
      <c r="AY65" s="124" t="s">
        <v>149</v>
      </c>
      <c r="AZ65" s="124">
        <v>41883</v>
      </c>
      <c r="BA65" s="124"/>
      <c r="BB65" s="124">
        <v>42040</v>
      </c>
      <c r="BC65" s="125"/>
      <c r="BD65" s="124">
        <v>42217</v>
      </c>
      <c r="BE65" s="124" t="s">
        <v>149</v>
      </c>
      <c r="BF65" s="124">
        <v>42429</v>
      </c>
      <c r="BG65" s="124" t="s">
        <v>149</v>
      </c>
      <c r="BH65" s="123"/>
      <c r="BI65" s="123" t="s">
        <v>1008</v>
      </c>
      <c r="BJ65" s="123">
        <v>42957</v>
      </c>
      <c r="BK65" s="126">
        <v>42825</v>
      </c>
      <c r="BL65" s="122" t="s">
        <v>17</v>
      </c>
      <c r="BM65" s="242">
        <f t="shared" si="14"/>
        <v>49</v>
      </c>
      <c r="BN65" s="122">
        <f t="shared" si="15"/>
        <v>41</v>
      </c>
      <c r="BO65" s="127" t="s">
        <v>1009</v>
      </c>
      <c r="BP65" s="122">
        <v>1</v>
      </c>
      <c r="BQ65" s="122">
        <v>3</v>
      </c>
      <c r="BR65" s="122">
        <v>6</v>
      </c>
      <c r="BS65" s="122">
        <v>3</v>
      </c>
      <c r="BT65" s="122">
        <v>0</v>
      </c>
      <c r="BU65" s="122">
        <v>0</v>
      </c>
      <c r="BV65" s="122">
        <v>0</v>
      </c>
      <c r="BW65" s="122" t="s">
        <v>162</v>
      </c>
      <c r="BX65" s="122">
        <v>0</v>
      </c>
      <c r="BY65" s="122"/>
      <c r="BZ65" s="128"/>
      <c r="CA65" s="128"/>
      <c r="CB65" s="122"/>
      <c r="CC65" s="122" t="s">
        <v>162</v>
      </c>
      <c r="CD65" s="122"/>
      <c r="CE65" s="122"/>
      <c r="CF65" s="407">
        <v>3</v>
      </c>
      <c r="CG65" s="122">
        <v>3</v>
      </c>
      <c r="CH65" s="122"/>
      <c r="CI65" s="122" t="s">
        <v>814</v>
      </c>
    </row>
    <row r="66" spans="1:87" ht="25" customHeight="1" x14ac:dyDescent="0.35">
      <c r="A66" s="122">
        <v>66</v>
      </c>
      <c r="B66" s="122" t="s">
        <v>1010</v>
      </c>
      <c r="C66" s="122" t="s">
        <v>1011</v>
      </c>
      <c r="D66" s="122" t="s">
        <v>21</v>
      </c>
      <c r="E66" s="122" t="s">
        <v>1012</v>
      </c>
      <c r="F66" s="122" t="s">
        <v>25</v>
      </c>
      <c r="G66" s="122">
        <v>3</v>
      </c>
      <c r="H66" s="122" t="s">
        <v>56</v>
      </c>
      <c r="I66" s="122" t="s">
        <v>39</v>
      </c>
      <c r="J66" s="122" t="s">
        <v>1013</v>
      </c>
      <c r="K66" s="122" t="s">
        <v>1014</v>
      </c>
      <c r="L66" s="122" t="s">
        <v>39</v>
      </c>
      <c r="M66" s="122" t="s">
        <v>149</v>
      </c>
      <c r="N66" s="241" t="s">
        <v>1015</v>
      </c>
      <c r="O66" s="246" t="s">
        <v>150</v>
      </c>
      <c r="P66" s="22" t="s">
        <v>150</v>
      </c>
      <c r="Q66" s="122" t="s">
        <v>150</v>
      </c>
      <c r="R66" s="122" t="s">
        <v>1016</v>
      </c>
      <c r="S66" s="122" t="s">
        <v>1017</v>
      </c>
      <c r="T66" s="372" t="s">
        <v>1018</v>
      </c>
      <c r="U66" s="123" t="s">
        <v>1019</v>
      </c>
      <c r="V66" s="123">
        <v>29476</v>
      </c>
      <c r="W66" s="127" t="s">
        <v>1020</v>
      </c>
      <c r="X66" s="127" t="s">
        <v>810</v>
      </c>
      <c r="Y66" s="127" t="s">
        <v>156</v>
      </c>
      <c r="Z66" s="127" t="s">
        <v>157</v>
      </c>
      <c r="AA66" s="122">
        <v>19.5</v>
      </c>
      <c r="AB66" s="123">
        <v>41205</v>
      </c>
      <c r="AC66" s="305">
        <v>40969</v>
      </c>
      <c r="AD66" s="123"/>
      <c r="AE66" s="20" t="s">
        <v>1021</v>
      </c>
      <c r="AF66" s="23" t="s">
        <v>1022</v>
      </c>
      <c r="AG66" s="130"/>
      <c r="AH66" s="122">
        <f t="shared" ref="AH66:AH97" si="16">COUNTA(AE66:AG66)</f>
        <v>2</v>
      </c>
      <c r="AI66" s="20" t="s">
        <v>160</v>
      </c>
      <c r="AJ66" s="20" t="s">
        <v>160</v>
      </c>
      <c r="AK66" s="130"/>
      <c r="AL66" s="130" t="s">
        <v>149</v>
      </c>
      <c r="AM66" s="130" t="s">
        <v>162</v>
      </c>
      <c r="AN66" s="130"/>
      <c r="AO66" s="130" t="s">
        <v>163</v>
      </c>
      <c r="AP66" s="130" t="s">
        <v>180</v>
      </c>
      <c r="AQ66" s="130" t="s">
        <v>249</v>
      </c>
      <c r="AR66" s="130" t="s">
        <v>149</v>
      </c>
      <c r="AS66" s="130"/>
      <c r="AT66" s="444" t="s">
        <v>541</v>
      </c>
      <c r="AU66" s="122" t="s">
        <v>1023</v>
      </c>
      <c r="AV66" s="123"/>
      <c r="AW66" s="124">
        <v>41334</v>
      </c>
      <c r="AX66" s="124">
        <v>41579</v>
      </c>
      <c r="AY66" s="124" t="s">
        <v>149</v>
      </c>
      <c r="AZ66" s="124">
        <v>41432</v>
      </c>
      <c r="BA66" s="124"/>
      <c r="BB66" s="124">
        <v>41590</v>
      </c>
      <c r="BC66" s="125" t="s">
        <v>1024</v>
      </c>
      <c r="BD66" s="124">
        <v>42217</v>
      </c>
      <c r="BE66" s="124" t="s">
        <v>149</v>
      </c>
      <c r="BF66" s="124">
        <v>42428</v>
      </c>
      <c r="BG66" s="124" t="s">
        <v>149</v>
      </c>
      <c r="BH66" s="123">
        <v>42260</v>
      </c>
      <c r="BI66" s="123">
        <v>42565</v>
      </c>
      <c r="BJ66" s="123">
        <v>42612</v>
      </c>
      <c r="BK66" s="126">
        <v>42612</v>
      </c>
      <c r="BL66" s="122" t="s">
        <v>17</v>
      </c>
      <c r="BM66" s="242">
        <f t="shared" si="14"/>
        <v>42</v>
      </c>
      <c r="BN66" s="122">
        <f t="shared" si="15"/>
        <v>34</v>
      </c>
      <c r="BO66" s="127" t="s">
        <v>1024</v>
      </c>
      <c r="BP66" s="122">
        <v>0</v>
      </c>
      <c r="BQ66" s="122">
        <v>0</v>
      </c>
      <c r="BR66" s="122">
        <v>8</v>
      </c>
      <c r="BS66" s="122">
        <v>2</v>
      </c>
      <c r="BT66" s="122">
        <v>0</v>
      </c>
      <c r="BU66" s="122">
        <v>0</v>
      </c>
      <c r="BV66" s="122">
        <v>0</v>
      </c>
      <c r="BW66" s="122" t="s">
        <v>162</v>
      </c>
      <c r="BX66" s="122">
        <v>0</v>
      </c>
      <c r="BY66" s="122"/>
      <c r="BZ66" s="128"/>
      <c r="CA66" s="128"/>
      <c r="CB66" s="122"/>
      <c r="CC66" s="122" t="s">
        <v>162</v>
      </c>
      <c r="CD66" s="122"/>
      <c r="CE66" s="122"/>
      <c r="CF66" s="407">
        <v>2</v>
      </c>
      <c r="CG66" s="122">
        <v>2</v>
      </c>
      <c r="CH66" s="122" t="s">
        <v>1025</v>
      </c>
      <c r="CI66" s="122" t="s">
        <v>542</v>
      </c>
    </row>
    <row r="67" spans="1:87" ht="25" customHeight="1" x14ac:dyDescent="0.35">
      <c r="A67" s="122">
        <v>67</v>
      </c>
      <c r="B67" s="122" t="s">
        <v>1026</v>
      </c>
      <c r="C67" s="122" t="s">
        <v>1027</v>
      </c>
      <c r="D67" s="122" t="s">
        <v>1028</v>
      </c>
      <c r="E67" s="122" t="s">
        <v>1029</v>
      </c>
      <c r="F67" s="122" t="s">
        <v>25</v>
      </c>
      <c r="G67" s="122">
        <v>3</v>
      </c>
      <c r="H67" s="122" t="s">
        <v>49</v>
      </c>
      <c r="I67" s="122" t="s">
        <v>35</v>
      </c>
      <c r="J67" s="122" t="s">
        <v>1030</v>
      </c>
      <c r="K67" s="122" t="s">
        <v>1031</v>
      </c>
      <c r="L67" s="122" t="s">
        <v>35</v>
      </c>
      <c r="M67" s="122" t="s">
        <v>149</v>
      </c>
      <c r="N67" s="122" t="s">
        <v>1032</v>
      </c>
      <c r="O67" s="243"/>
      <c r="P67" s="244" t="s">
        <v>150</v>
      </c>
      <c r="Q67" s="122"/>
      <c r="R67" s="122" t="s">
        <v>1033</v>
      </c>
      <c r="S67" s="122" t="s">
        <v>1034</v>
      </c>
      <c r="T67" s="372" t="s">
        <v>1035</v>
      </c>
      <c r="U67" s="123" t="s">
        <v>1036</v>
      </c>
      <c r="V67" s="123">
        <v>28857</v>
      </c>
      <c r="W67" s="127" t="s">
        <v>1037</v>
      </c>
      <c r="X67" s="127" t="s">
        <v>178</v>
      </c>
      <c r="Y67" s="127" t="s">
        <v>162</v>
      </c>
      <c r="Z67" s="127" t="s">
        <v>157</v>
      </c>
      <c r="AA67" s="122">
        <v>5</v>
      </c>
      <c r="AB67" s="123">
        <v>41153</v>
      </c>
      <c r="AC67" s="305">
        <v>41334</v>
      </c>
      <c r="AD67" s="123"/>
      <c r="AE67" s="21" t="s">
        <v>1038</v>
      </c>
      <c r="AF67" s="23" t="s">
        <v>1039</v>
      </c>
      <c r="AG67" s="122"/>
      <c r="AH67" s="122">
        <f t="shared" si="16"/>
        <v>2</v>
      </c>
      <c r="AI67" s="20" t="s">
        <v>160</v>
      </c>
      <c r="AJ67" s="122" t="s">
        <v>201</v>
      </c>
      <c r="AK67" s="122"/>
      <c r="AL67" s="122">
        <v>2013</v>
      </c>
      <c r="AM67" s="122"/>
      <c r="AN67" s="122"/>
      <c r="AO67" s="122"/>
      <c r="AP67" s="122" t="s">
        <v>180</v>
      </c>
      <c r="AQ67" s="122"/>
      <c r="AR67" s="122"/>
      <c r="AS67" s="122"/>
      <c r="AT67" s="17" t="s">
        <v>203</v>
      </c>
      <c r="AU67" s="122" t="s">
        <v>1040</v>
      </c>
      <c r="AV67" s="123"/>
      <c r="AW67" s="124">
        <v>41334</v>
      </c>
      <c r="AX67" s="124">
        <v>41579</v>
      </c>
      <c r="AY67" s="124" t="s">
        <v>149</v>
      </c>
      <c r="AZ67" s="124"/>
      <c r="BA67" s="124"/>
      <c r="BB67" s="124"/>
      <c r="BC67" s="125"/>
      <c r="BD67" s="124">
        <v>42583</v>
      </c>
      <c r="BE67" s="124" t="s">
        <v>162</v>
      </c>
      <c r="BF67" s="124">
        <v>42793</v>
      </c>
      <c r="BG67" s="124" t="s">
        <v>162</v>
      </c>
      <c r="BH67" s="123"/>
      <c r="BI67" s="123"/>
      <c r="BJ67" s="123"/>
      <c r="BK67" s="126"/>
      <c r="BL67" s="131" t="s">
        <v>18</v>
      </c>
      <c r="BM67" s="242"/>
      <c r="BN67" s="122"/>
      <c r="BO67" s="122"/>
      <c r="BP67" s="122">
        <v>0</v>
      </c>
      <c r="BQ67" s="122">
        <v>0</v>
      </c>
      <c r="BR67" s="122">
        <v>0</v>
      </c>
      <c r="BS67" s="122">
        <v>0</v>
      </c>
      <c r="BT67" s="122">
        <v>0</v>
      </c>
      <c r="BU67" s="122">
        <v>0</v>
      </c>
      <c r="BV67" s="122">
        <v>0</v>
      </c>
      <c r="BW67" s="122" t="s">
        <v>1041</v>
      </c>
      <c r="BX67" s="122">
        <v>0</v>
      </c>
      <c r="BY67" s="122"/>
      <c r="BZ67" s="128"/>
      <c r="CA67" s="128"/>
      <c r="CB67" s="122"/>
      <c r="CC67" s="122" t="s">
        <v>162</v>
      </c>
      <c r="CD67" s="122"/>
      <c r="CE67" s="122"/>
      <c r="CF67" s="407" t="s">
        <v>167</v>
      </c>
      <c r="CG67" s="122" t="s">
        <v>167</v>
      </c>
      <c r="CH67" s="122"/>
      <c r="CI67" s="122" t="s">
        <v>814</v>
      </c>
    </row>
    <row r="68" spans="1:87" ht="25" customHeight="1" x14ac:dyDescent="0.35">
      <c r="A68" s="122">
        <v>68</v>
      </c>
      <c r="B68" s="122" t="s">
        <v>1042</v>
      </c>
      <c r="C68" s="122" t="s">
        <v>1043</v>
      </c>
      <c r="D68" s="122"/>
      <c r="E68" s="122" t="s">
        <v>1044</v>
      </c>
      <c r="F68" s="122" t="s">
        <v>24</v>
      </c>
      <c r="G68" s="122">
        <v>3</v>
      </c>
      <c r="H68" s="122" t="s">
        <v>50</v>
      </c>
      <c r="I68" s="122" t="s">
        <v>44</v>
      </c>
      <c r="J68" s="122" t="s">
        <v>606</v>
      </c>
      <c r="K68" s="122" t="s">
        <v>606</v>
      </c>
      <c r="L68" s="122" t="s">
        <v>42</v>
      </c>
      <c r="M68" s="122" t="s">
        <v>149</v>
      </c>
      <c r="N68" s="249" t="s">
        <v>1045</v>
      </c>
      <c r="O68" s="246"/>
      <c r="P68" s="22" t="s">
        <v>150</v>
      </c>
      <c r="Q68" s="122" t="s">
        <v>150</v>
      </c>
      <c r="R68" s="132" t="s">
        <v>1046</v>
      </c>
      <c r="S68" s="122" t="s">
        <v>1047</v>
      </c>
      <c r="T68" s="372" t="s">
        <v>1048</v>
      </c>
      <c r="U68" s="123" t="s">
        <v>822</v>
      </c>
      <c r="V68" s="123">
        <v>28167</v>
      </c>
      <c r="W68" s="127" t="s">
        <v>1049</v>
      </c>
      <c r="X68" s="127" t="s">
        <v>178</v>
      </c>
      <c r="Y68" s="127" t="s">
        <v>156</v>
      </c>
      <c r="Z68" s="127" t="s">
        <v>157</v>
      </c>
      <c r="AA68" s="122">
        <v>8.5</v>
      </c>
      <c r="AB68" s="123">
        <v>41579</v>
      </c>
      <c r="AC68" s="305">
        <v>41334</v>
      </c>
      <c r="AD68" s="123"/>
      <c r="AE68" s="20" t="s">
        <v>1050</v>
      </c>
      <c r="AF68" s="20" t="s">
        <v>1051</v>
      </c>
      <c r="AG68" s="20"/>
      <c r="AH68" s="122">
        <f t="shared" si="16"/>
        <v>2</v>
      </c>
      <c r="AI68" s="20" t="s">
        <v>160</v>
      </c>
      <c r="AJ68" s="20" t="s">
        <v>160</v>
      </c>
      <c r="AK68" s="20"/>
      <c r="AL68" s="20" t="s">
        <v>162</v>
      </c>
      <c r="AM68" s="20" t="s">
        <v>162</v>
      </c>
      <c r="AN68" s="20"/>
      <c r="AO68" s="20" t="s">
        <v>163</v>
      </c>
      <c r="AP68" s="20" t="s">
        <v>202</v>
      </c>
      <c r="AQ68" s="20" t="s">
        <v>216</v>
      </c>
      <c r="AR68" s="20" t="s">
        <v>149</v>
      </c>
      <c r="AS68" s="20"/>
      <c r="AT68" s="442" t="s">
        <v>297</v>
      </c>
      <c r="AU68" s="122" t="s">
        <v>1052</v>
      </c>
      <c r="AV68" s="123"/>
      <c r="AW68" s="124">
        <v>41334</v>
      </c>
      <c r="AX68" s="124">
        <v>41579</v>
      </c>
      <c r="AY68" s="124" t="s">
        <v>149</v>
      </c>
      <c r="AZ68" s="124">
        <v>41415</v>
      </c>
      <c r="BA68" s="124">
        <v>41700</v>
      </c>
      <c r="BB68" s="124"/>
      <c r="BC68" s="125" t="s">
        <v>1053</v>
      </c>
      <c r="BD68" s="124">
        <v>42217</v>
      </c>
      <c r="BE68" s="124" t="s">
        <v>149</v>
      </c>
      <c r="BF68" s="124">
        <v>42428</v>
      </c>
      <c r="BG68" s="124" t="s">
        <v>149</v>
      </c>
      <c r="BH68" s="123"/>
      <c r="BI68" s="123"/>
      <c r="BJ68" s="123"/>
      <c r="BK68" s="126">
        <v>43568</v>
      </c>
      <c r="BL68" s="122" t="s">
        <v>17</v>
      </c>
      <c r="BM68" s="242">
        <f>DATEDIF(AW68,BK68, "M")+1</f>
        <v>74</v>
      </c>
      <c r="BN68" s="122">
        <f>DATEDIF(AX68,BK68, "M")+1</f>
        <v>66</v>
      </c>
      <c r="BO68" s="122"/>
      <c r="BP68" s="122">
        <v>1</v>
      </c>
      <c r="BQ68" s="122">
        <v>16</v>
      </c>
      <c r="BR68" s="122">
        <v>5</v>
      </c>
      <c r="BS68" s="122">
        <v>5</v>
      </c>
      <c r="BT68" s="122">
        <v>1</v>
      </c>
      <c r="BU68" s="122">
        <v>0</v>
      </c>
      <c r="BV68" s="122">
        <v>0</v>
      </c>
      <c r="BW68" s="122" t="s">
        <v>162</v>
      </c>
      <c r="BX68" s="122">
        <v>0</v>
      </c>
      <c r="BY68" s="122"/>
      <c r="BZ68" s="128"/>
      <c r="CA68" s="128"/>
      <c r="CB68" s="122"/>
      <c r="CC68" s="122" t="s">
        <v>162</v>
      </c>
      <c r="CD68" s="122"/>
      <c r="CE68" s="122"/>
      <c r="CF68" s="407">
        <v>1</v>
      </c>
      <c r="CG68" s="122">
        <v>3</v>
      </c>
      <c r="CH68" s="122"/>
      <c r="CI68" s="122" t="s">
        <v>814</v>
      </c>
    </row>
    <row r="69" spans="1:87" ht="25" customHeight="1" x14ac:dyDescent="0.35">
      <c r="A69" s="135">
        <v>69</v>
      </c>
      <c r="B69" s="135" t="s">
        <v>1054</v>
      </c>
      <c r="C69" s="135" t="s">
        <v>1055</v>
      </c>
      <c r="D69" s="135"/>
      <c r="E69" s="135" t="s">
        <v>1056</v>
      </c>
      <c r="F69" s="135" t="s">
        <v>24</v>
      </c>
      <c r="G69" s="135">
        <v>3</v>
      </c>
      <c r="H69" s="136" t="s">
        <v>52</v>
      </c>
      <c r="I69" s="135" t="s">
        <v>41</v>
      </c>
      <c r="J69" s="135"/>
      <c r="K69" s="135"/>
      <c r="L69" s="135" t="s">
        <v>41</v>
      </c>
      <c r="M69" s="135" t="s">
        <v>149</v>
      </c>
      <c r="N69" s="135" t="s">
        <v>167</v>
      </c>
      <c r="O69" s="135" t="s">
        <v>167</v>
      </c>
      <c r="P69" s="135" t="s">
        <v>167</v>
      </c>
      <c r="Q69" s="135" t="s">
        <v>167</v>
      </c>
      <c r="R69" s="135"/>
      <c r="S69" s="135"/>
      <c r="T69" s="374"/>
      <c r="U69" s="138"/>
      <c r="V69" s="138"/>
      <c r="W69" s="250"/>
      <c r="X69" s="250"/>
      <c r="Y69" s="250"/>
      <c r="Z69" s="250"/>
      <c r="AA69" s="135"/>
      <c r="AB69" s="137"/>
      <c r="AC69" s="306">
        <v>41334</v>
      </c>
      <c r="AD69" s="138"/>
      <c r="AE69" s="139"/>
      <c r="AF69" s="138"/>
      <c r="AG69" s="138"/>
      <c r="AH69" s="135">
        <f t="shared" si="16"/>
        <v>0</v>
      </c>
      <c r="AI69" s="138"/>
      <c r="AJ69" s="138"/>
      <c r="AK69" s="138"/>
      <c r="AL69" s="138"/>
      <c r="AM69" s="138"/>
      <c r="AN69" s="138"/>
      <c r="AO69" s="138"/>
      <c r="AP69" s="138"/>
      <c r="AQ69" s="138"/>
      <c r="AR69" s="138"/>
      <c r="AS69" s="138"/>
      <c r="AT69" s="447"/>
      <c r="AU69" s="135"/>
      <c r="AV69" s="137"/>
      <c r="AW69" s="140">
        <v>41334</v>
      </c>
      <c r="AX69" s="140"/>
      <c r="AY69" s="140"/>
      <c r="AZ69" s="140"/>
      <c r="BA69" s="141"/>
      <c r="BB69" s="140"/>
      <c r="BC69" s="142"/>
      <c r="BD69" s="140"/>
      <c r="BE69" s="140"/>
      <c r="BF69" s="140"/>
      <c r="BG69" s="140"/>
      <c r="BH69" s="138"/>
      <c r="BI69" s="138"/>
      <c r="BJ69" s="138"/>
      <c r="BK69" s="138"/>
      <c r="BL69" s="95" t="s">
        <v>62</v>
      </c>
      <c r="BM69" s="251" t="s">
        <v>62</v>
      </c>
      <c r="BN69" s="251"/>
      <c r="BO69" s="135"/>
      <c r="BP69" s="135"/>
      <c r="BQ69" s="135"/>
      <c r="BR69" s="135"/>
      <c r="BS69" s="135"/>
      <c r="BT69" s="135"/>
      <c r="BU69" s="135"/>
      <c r="BV69" s="135"/>
      <c r="BW69" s="135" t="s">
        <v>162</v>
      </c>
      <c r="BX69" s="135"/>
      <c r="BY69" s="135"/>
      <c r="BZ69" s="143"/>
      <c r="CA69" s="143"/>
      <c r="CB69" s="135"/>
      <c r="CC69" s="135"/>
      <c r="CD69" s="135"/>
      <c r="CE69" s="135"/>
      <c r="CF69" s="408"/>
      <c r="CG69" s="91"/>
      <c r="CH69" s="91"/>
      <c r="CI69" s="91" t="s">
        <v>167</v>
      </c>
    </row>
    <row r="70" spans="1:87" ht="25" customHeight="1" x14ac:dyDescent="0.35">
      <c r="A70" s="97">
        <v>70</v>
      </c>
      <c r="B70" s="97" t="s">
        <v>1057</v>
      </c>
      <c r="C70" s="97" t="s">
        <v>1058</v>
      </c>
      <c r="D70" s="97"/>
      <c r="E70" s="97" t="s">
        <v>1059</v>
      </c>
      <c r="F70" s="97" t="s">
        <v>24</v>
      </c>
      <c r="G70" s="97">
        <v>3</v>
      </c>
      <c r="H70" s="97" t="s">
        <v>55</v>
      </c>
      <c r="I70" s="97" t="s">
        <v>43</v>
      </c>
      <c r="J70" s="97"/>
      <c r="K70" s="97"/>
      <c r="L70" s="97" t="s">
        <v>43</v>
      </c>
      <c r="M70" s="97" t="s">
        <v>162</v>
      </c>
      <c r="N70" s="97" t="s">
        <v>167</v>
      </c>
      <c r="O70" s="97" t="s">
        <v>167</v>
      </c>
      <c r="P70" s="97" t="s">
        <v>167</v>
      </c>
      <c r="Q70" s="97" t="s">
        <v>167</v>
      </c>
      <c r="R70" s="97"/>
      <c r="S70" s="97"/>
      <c r="T70" s="371"/>
      <c r="U70" s="98"/>
      <c r="V70" s="98"/>
      <c r="W70" s="179"/>
      <c r="X70" s="179"/>
      <c r="Y70" s="179"/>
      <c r="Z70" s="179"/>
      <c r="AA70" s="97"/>
      <c r="AB70" s="98"/>
      <c r="AC70" s="303">
        <v>41334</v>
      </c>
      <c r="AD70" s="98">
        <v>42004</v>
      </c>
      <c r="AE70" s="98"/>
      <c r="AF70" s="98"/>
      <c r="AG70" s="98"/>
      <c r="AH70" s="97">
        <f t="shared" si="16"/>
        <v>0</v>
      </c>
      <c r="AI70" s="98"/>
      <c r="AJ70" s="98"/>
      <c r="AK70" s="98"/>
      <c r="AL70" s="98"/>
      <c r="AM70" s="98"/>
      <c r="AN70" s="98"/>
      <c r="AO70" s="98"/>
      <c r="AP70" s="98"/>
      <c r="AQ70" s="98"/>
      <c r="AR70" s="98"/>
      <c r="AS70" s="98"/>
      <c r="AT70" s="437"/>
      <c r="AU70" s="97"/>
      <c r="AV70" s="98"/>
      <c r="AW70" s="99">
        <v>41334</v>
      </c>
      <c r="AX70" s="99"/>
      <c r="AY70" s="99"/>
      <c r="AZ70" s="99"/>
      <c r="BA70" s="99"/>
      <c r="BB70" s="99"/>
      <c r="BC70" s="100"/>
      <c r="BD70" s="99"/>
      <c r="BE70" s="99"/>
      <c r="BF70" s="99"/>
      <c r="BG70" s="99"/>
      <c r="BH70" s="98"/>
      <c r="BI70" s="98"/>
      <c r="BJ70" s="98"/>
      <c r="BK70" s="98"/>
      <c r="BL70" s="121" t="s">
        <v>19</v>
      </c>
      <c r="BM70" s="235" t="s">
        <v>19</v>
      </c>
      <c r="BN70" s="235"/>
      <c r="BO70" s="97"/>
      <c r="BP70" s="97"/>
      <c r="BQ70" s="97"/>
      <c r="BR70" s="97"/>
      <c r="BS70" s="97"/>
      <c r="BT70" s="97"/>
      <c r="BU70" s="97"/>
      <c r="BV70" s="97"/>
      <c r="BW70" s="97" t="s">
        <v>162</v>
      </c>
      <c r="BX70" s="97"/>
      <c r="BY70" s="97"/>
      <c r="BZ70" s="101"/>
      <c r="CA70" s="101"/>
      <c r="CB70" s="97"/>
      <c r="CC70" s="97"/>
      <c r="CD70" s="97"/>
      <c r="CE70" s="97"/>
      <c r="CF70" s="119"/>
      <c r="CG70" s="97"/>
      <c r="CH70" s="97"/>
      <c r="CI70" s="97" t="s">
        <v>167</v>
      </c>
    </row>
    <row r="71" spans="1:87" ht="25" customHeight="1" x14ac:dyDescent="0.35">
      <c r="A71" s="144">
        <v>71</v>
      </c>
      <c r="B71" s="144" t="s">
        <v>1060</v>
      </c>
      <c r="C71" s="144" t="s">
        <v>1061</v>
      </c>
      <c r="D71" s="144" t="s">
        <v>623</v>
      </c>
      <c r="E71" s="144" t="s">
        <v>1062</v>
      </c>
      <c r="F71" s="144" t="s">
        <v>24</v>
      </c>
      <c r="G71" s="144">
        <v>4</v>
      </c>
      <c r="H71" s="144" t="s">
        <v>51</v>
      </c>
      <c r="I71" s="144" t="s">
        <v>30</v>
      </c>
      <c r="J71" s="144" t="s">
        <v>1063</v>
      </c>
      <c r="K71" s="144" t="s">
        <v>1064</v>
      </c>
      <c r="L71" s="144" t="s">
        <v>40</v>
      </c>
      <c r="M71" s="144" t="s">
        <v>162</v>
      </c>
      <c r="N71" s="252" t="s">
        <v>1065</v>
      </c>
      <c r="O71" s="48" t="s">
        <v>150</v>
      </c>
      <c r="P71" s="48" t="s">
        <v>150</v>
      </c>
      <c r="Q71" s="144"/>
      <c r="R71" s="144" t="s">
        <v>1066</v>
      </c>
      <c r="S71" s="145" t="s">
        <v>1067</v>
      </c>
      <c r="T71" s="375" t="s">
        <v>1068</v>
      </c>
      <c r="U71" s="146" t="s">
        <v>1069</v>
      </c>
      <c r="V71" s="146">
        <v>27906</v>
      </c>
      <c r="W71" s="253" t="s">
        <v>1070</v>
      </c>
      <c r="X71" s="253" t="s">
        <v>178</v>
      </c>
      <c r="Y71" s="253" t="s">
        <v>162</v>
      </c>
      <c r="Z71" s="253" t="s">
        <v>157</v>
      </c>
      <c r="AA71" s="144">
        <v>33</v>
      </c>
      <c r="AB71" s="146">
        <v>42277</v>
      </c>
      <c r="AC71" s="307">
        <v>41699</v>
      </c>
      <c r="AD71" s="146"/>
      <c r="AE71" s="144" t="s">
        <v>1071</v>
      </c>
      <c r="AF71" s="147" t="s">
        <v>1072</v>
      </c>
      <c r="AG71" s="147"/>
      <c r="AH71" s="144">
        <f t="shared" si="16"/>
        <v>2</v>
      </c>
      <c r="AI71" s="254" t="s">
        <v>161</v>
      </c>
      <c r="AJ71" s="147"/>
      <c r="AK71" s="147"/>
      <c r="AL71" s="147" t="s">
        <v>149</v>
      </c>
      <c r="AM71" s="147"/>
      <c r="AN71" s="147"/>
      <c r="AO71" s="147" t="s">
        <v>163</v>
      </c>
      <c r="AP71" s="147" t="s">
        <v>1004</v>
      </c>
      <c r="AQ71" s="147" t="s">
        <v>444</v>
      </c>
      <c r="AR71" s="147" t="s">
        <v>149</v>
      </c>
      <c r="AS71" s="147"/>
      <c r="AT71" s="448" t="s">
        <v>327</v>
      </c>
      <c r="AU71" s="144" t="s">
        <v>1073</v>
      </c>
      <c r="AV71" s="146"/>
      <c r="AW71" s="148">
        <v>41700</v>
      </c>
      <c r="AX71" s="148">
        <v>41946</v>
      </c>
      <c r="AY71" s="148" t="s">
        <v>149</v>
      </c>
      <c r="AZ71" s="148"/>
      <c r="BA71" s="148"/>
      <c r="BB71" s="148"/>
      <c r="BC71" s="149" t="s">
        <v>1074</v>
      </c>
      <c r="BD71" s="148">
        <v>42585</v>
      </c>
      <c r="BE71" s="148" t="s">
        <v>149</v>
      </c>
      <c r="BF71" s="148">
        <v>42793</v>
      </c>
      <c r="BG71" s="148" t="s">
        <v>149</v>
      </c>
      <c r="BH71" s="146">
        <v>42951</v>
      </c>
      <c r="BI71" s="146"/>
      <c r="BJ71" s="146"/>
      <c r="BK71" s="150">
        <v>43089</v>
      </c>
      <c r="BL71" s="151" t="s">
        <v>17</v>
      </c>
      <c r="BM71" s="255">
        <f>DATEDIF(AW71,BK71, "M")+1</f>
        <v>46</v>
      </c>
      <c r="BN71" s="151">
        <f t="shared" ref="BN71:BN85" si="17">DATEDIF(AX71,BK71, "M")+1</f>
        <v>38</v>
      </c>
      <c r="BO71" s="144"/>
      <c r="BP71" s="144">
        <v>2</v>
      </c>
      <c r="BQ71" s="144">
        <v>0</v>
      </c>
      <c r="BR71" s="144">
        <v>2</v>
      </c>
      <c r="BS71" s="144">
        <v>3</v>
      </c>
      <c r="BT71" s="144">
        <v>1</v>
      </c>
      <c r="BU71" s="144">
        <v>0</v>
      </c>
      <c r="BV71" s="144">
        <v>1</v>
      </c>
      <c r="BW71" s="144" t="s">
        <v>162</v>
      </c>
      <c r="BX71" s="144">
        <v>0</v>
      </c>
      <c r="BY71" s="144"/>
      <c r="BZ71" s="152"/>
      <c r="CA71" s="152"/>
      <c r="CB71" s="144"/>
      <c r="CC71" s="144" t="s">
        <v>162</v>
      </c>
      <c r="CD71" s="144"/>
      <c r="CE71" s="144"/>
      <c r="CF71" s="409">
        <v>2</v>
      </c>
      <c r="CG71" s="151">
        <v>3</v>
      </c>
      <c r="CH71" s="151">
        <v>2</v>
      </c>
      <c r="CI71" s="151" t="s">
        <v>504</v>
      </c>
    </row>
    <row r="72" spans="1:87" ht="25" customHeight="1" x14ac:dyDescent="0.35">
      <c r="A72" s="151">
        <v>72</v>
      </c>
      <c r="B72" s="151" t="s">
        <v>1075</v>
      </c>
      <c r="C72" s="151" t="s">
        <v>1076</v>
      </c>
      <c r="D72" s="151" t="s">
        <v>1077</v>
      </c>
      <c r="E72" s="151" t="s">
        <v>1078</v>
      </c>
      <c r="F72" s="151" t="s">
        <v>24</v>
      </c>
      <c r="G72" s="151">
        <v>4</v>
      </c>
      <c r="H72" s="144" t="s">
        <v>55</v>
      </c>
      <c r="I72" s="144" t="s">
        <v>43</v>
      </c>
      <c r="J72" s="144" t="s">
        <v>1079</v>
      </c>
      <c r="K72" s="144" t="s">
        <v>1080</v>
      </c>
      <c r="L72" s="144" t="s">
        <v>43</v>
      </c>
      <c r="M72" s="144" t="s">
        <v>149</v>
      </c>
      <c r="N72" s="151">
        <v>769258</v>
      </c>
      <c r="O72" s="256" t="s">
        <v>150</v>
      </c>
      <c r="P72" s="257" t="s">
        <v>150</v>
      </c>
      <c r="Q72" s="151" t="s">
        <v>150</v>
      </c>
      <c r="R72" s="151" t="s">
        <v>1081</v>
      </c>
      <c r="S72" s="151" t="s">
        <v>1082</v>
      </c>
      <c r="T72" s="376" t="s">
        <v>1083</v>
      </c>
      <c r="U72" s="154" t="s">
        <v>822</v>
      </c>
      <c r="V72" s="154">
        <v>29840</v>
      </c>
      <c r="W72" s="162" t="s">
        <v>1084</v>
      </c>
      <c r="X72" s="162" t="s">
        <v>155</v>
      </c>
      <c r="Y72" s="162" t="s">
        <v>156</v>
      </c>
      <c r="Z72" s="162" t="s">
        <v>157</v>
      </c>
      <c r="AA72" s="151">
        <v>6</v>
      </c>
      <c r="AB72" s="154">
        <v>42809</v>
      </c>
      <c r="AC72" s="308">
        <v>41699</v>
      </c>
      <c r="AD72" s="154"/>
      <c r="AE72" s="28" t="s">
        <v>1085</v>
      </c>
      <c r="AF72" s="151"/>
      <c r="AG72" s="151"/>
      <c r="AH72" s="151">
        <f t="shared" si="16"/>
        <v>1</v>
      </c>
      <c r="AI72" s="27" t="s">
        <v>160</v>
      </c>
      <c r="AJ72" s="151"/>
      <c r="AK72" s="151"/>
      <c r="AL72" s="151" t="s">
        <v>149</v>
      </c>
      <c r="AM72" s="151"/>
      <c r="AN72" s="151"/>
      <c r="AO72" s="151" t="s">
        <v>181</v>
      </c>
      <c r="AP72" s="151" t="s">
        <v>181</v>
      </c>
      <c r="AQ72" s="151" t="s">
        <v>1086</v>
      </c>
      <c r="AR72" s="151"/>
      <c r="AS72" s="151"/>
      <c r="AT72" s="26" t="s">
        <v>371</v>
      </c>
      <c r="AU72" s="151" t="s">
        <v>1087</v>
      </c>
      <c r="AV72" s="154"/>
      <c r="AW72" s="156">
        <v>41700</v>
      </c>
      <c r="AX72" s="156">
        <v>41946</v>
      </c>
      <c r="AY72" s="156" t="s">
        <v>149</v>
      </c>
      <c r="AZ72" s="156">
        <v>42341</v>
      </c>
      <c r="BA72" s="156">
        <v>42579</v>
      </c>
      <c r="BB72" s="156"/>
      <c r="BC72" s="157" t="s">
        <v>1088</v>
      </c>
      <c r="BD72" s="156">
        <v>42950</v>
      </c>
      <c r="BE72" s="156" t="s">
        <v>162</v>
      </c>
      <c r="BF72" s="156">
        <v>43164</v>
      </c>
      <c r="BG72" s="156" t="s">
        <v>162</v>
      </c>
      <c r="BH72" s="154"/>
      <c r="BI72" s="154"/>
      <c r="BJ72" s="154"/>
      <c r="BK72" s="158">
        <v>43799</v>
      </c>
      <c r="BL72" s="151" t="s">
        <v>17</v>
      </c>
      <c r="BM72" s="255">
        <f t="shared" ref="BM72:BM79" si="18">DATEDIF(AW72,BK72, "M")+1</f>
        <v>69</v>
      </c>
      <c r="BN72" s="151">
        <f t="shared" si="17"/>
        <v>61</v>
      </c>
      <c r="BO72" s="151"/>
      <c r="BP72" s="151">
        <v>1</v>
      </c>
      <c r="BQ72" s="151">
        <v>17</v>
      </c>
      <c r="BR72" s="151">
        <v>11</v>
      </c>
      <c r="BS72" s="151">
        <v>4</v>
      </c>
      <c r="BT72" s="151">
        <v>0</v>
      </c>
      <c r="BU72" s="151">
        <v>0</v>
      </c>
      <c r="BV72" s="151">
        <v>0</v>
      </c>
      <c r="BW72" s="151" t="s">
        <v>162</v>
      </c>
      <c r="BX72" s="151">
        <v>0</v>
      </c>
      <c r="BY72" s="151"/>
      <c r="BZ72" s="159"/>
      <c r="CA72" s="159"/>
      <c r="CB72" s="151"/>
      <c r="CC72" s="151" t="s">
        <v>162</v>
      </c>
      <c r="CD72" s="151"/>
      <c r="CE72" s="151"/>
      <c r="CF72" s="410">
        <v>1</v>
      </c>
      <c r="CG72" s="151" t="s">
        <v>167</v>
      </c>
      <c r="CH72" s="151"/>
      <c r="CI72" s="151" t="s">
        <v>814</v>
      </c>
    </row>
    <row r="73" spans="1:87" ht="25" customHeight="1" x14ac:dyDescent="0.35">
      <c r="A73" s="151">
        <v>73</v>
      </c>
      <c r="B73" s="151" t="s">
        <v>1089</v>
      </c>
      <c r="C73" s="151" t="s">
        <v>1090</v>
      </c>
      <c r="D73" s="151" t="s">
        <v>21</v>
      </c>
      <c r="E73" s="151" t="s">
        <v>1091</v>
      </c>
      <c r="F73" s="151" t="s">
        <v>24</v>
      </c>
      <c r="G73" s="151">
        <v>4</v>
      </c>
      <c r="H73" s="144" t="s">
        <v>57</v>
      </c>
      <c r="I73" s="144" t="s">
        <v>33</v>
      </c>
      <c r="J73" s="144" t="s">
        <v>606</v>
      </c>
      <c r="K73" s="144" t="s">
        <v>1092</v>
      </c>
      <c r="L73" s="144" t="s">
        <v>33</v>
      </c>
      <c r="M73" s="144" t="s">
        <v>149</v>
      </c>
      <c r="N73" s="210" t="s">
        <v>1093</v>
      </c>
      <c r="O73" s="259" t="s">
        <v>150</v>
      </c>
      <c r="P73" s="25" t="s">
        <v>150</v>
      </c>
      <c r="Q73" s="151" t="s">
        <v>150</v>
      </c>
      <c r="R73" s="151" t="s">
        <v>1094</v>
      </c>
      <c r="S73" s="160" t="s">
        <v>1095</v>
      </c>
      <c r="T73" s="376" t="s">
        <v>1096</v>
      </c>
      <c r="U73" s="154" t="s">
        <v>822</v>
      </c>
      <c r="V73" s="154">
        <v>28400</v>
      </c>
      <c r="W73" s="162" t="s">
        <v>1097</v>
      </c>
      <c r="X73" s="162" t="s">
        <v>810</v>
      </c>
      <c r="Y73" s="162" t="s">
        <v>156</v>
      </c>
      <c r="Z73" s="162" t="s">
        <v>157</v>
      </c>
      <c r="AA73" s="151">
        <v>25.5</v>
      </c>
      <c r="AB73" s="154">
        <v>41710</v>
      </c>
      <c r="AC73" s="308">
        <v>41699</v>
      </c>
      <c r="AD73" s="154"/>
      <c r="AE73" s="27" t="s">
        <v>1098</v>
      </c>
      <c r="AF73" s="27" t="s">
        <v>1099</v>
      </c>
      <c r="AG73" s="27" t="s">
        <v>1100</v>
      </c>
      <c r="AH73" s="151">
        <f t="shared" si="16"/>
        <v>3</v>
      </c>
      <c r="AI73" s="27" t="s">
        <v>160</v>
      </c>
      <c r="AJ73" s="161"/>
      <c r="AK73" s="161"/>
      <c r="AL73" s="161" t="s">
        <v>162</v>
      </c>
      <c r="AM73" s="161"/>
      <c r="AN73" s="161"/>
      <c r="AO73" s="161" t="s">
        <v>163</v>
      </c>
      <c r="AP73" s="161" t="s">
        <v>180</v>
      </c>
      <c r="AQ73" s="161" t="s">
        <v>202</v>
      </c>
      <c r="AR73" s="161" t="s">
        <v>162</v>
      </c>
      <c r="AS73" s="161"/>
      <c r="AT73" s="449" t="s">
        <v>556</v>
      </c>
      <c r="AU73" s="151" t="s">
        <v>1101</v>
      </c>
      <c r="AV73" s="154"/>
      <c r="AW73" s="156">
        <v>41700</v>
      </c>
      <c r="AX73" s="156">
        <v>41946</v>
      </c>
      <c r="AY73" s="156" t="s">
        <v>149</v>
      </c>
      <c r="AZ73" s="156"/>
      <c r="BA73" s="156"/>
      <c r="BB73" s="156"/>
      <c r="BC73" s="157"/>
      <c r="BD73" s="156">
        <v>42585</v>
      </c>
      <c r="BE73" s="156" t="s">
        <v>149</v>
      </c>
      <c r="BF73" s="156">
        <v>42793</v>
      </c>
      <c r="BG73" s="156" t="s">
        <v>149</v>
      </c>
      <c r="BH73" s="154"/>
      <c r="BI73" s="154"/>
      <c r="BJ73" s="154"/>
      <c r="BK73" s="158">
        <v>42824</v>
      </c>
      <c r="BL73" s="151" t="s">
        <v>17</v>
      </c>
      <c r="BM73" s="255">
        <f t="shared" si="18"/>
        <v>37</v>
      </c>
      <c r="BN73" s="151">
        <f t="shared" si="17"/>
        <v>29</v>
      </c>
      <c r="BO73" s="151"/>
      <c r="BP73" s="151">
        <v>1</v>
      </c>
      <c r="BQ73" s="151">
        <v>4</v>
      </c>
      <c r="BR73" s="151">
        <v>8</v>
      </c>
      <c r="BS73" s="151">
        <v>1</v>
      </c>
      <c r="BT73" s="151">
        <v>0</v>
      </c>
      <c r="BU73" s="151">
        <v>0</v>
      </c>
      <c r="BV73" s="151">
        <v>0</v>
      </c>
      <c r="BW73" s="151" t="s">
        <v>162</v>
      </c>
      <c r="BX73" s="151">
        <v>0</v>
      </c>
      <c r="BY73" s="151"/>
      <c r="BZ73" s="159"/>
      <c r="CA73" s="159"/>
      <c r="CB73" s="151"/>
      <c r="CC73" s="151" t="s">
        <v>162</v>
      </c>
      <c r="CD73" s="151"/>
      <c r="CE73" s="151"/>
      <c r="CF73" s="410">
        <v>3</v>
      </c>
      <c r="CG73" s="151">
        <v>4</v>
      </c>
      <c r="CH73" s="151"/>
      <c r="CI73" s="151" t="s">
        <v>814</v>
      </c>
    </row>
    <row r="74" spans="1:87" ht="25" customHeight="1" x14ac:dyDescent="0.35">
      <c r="A74" s="151">
        <v>74</v>
      </c>
      <c r="B74" s="151" t="s">
        <v>1102</v>
      </c>
      <c r="C74" s="151" t="s">
        <v>1103</v>
      </c>
      <c r="D74" s="151" t="s">
        <v>1104</v>
      </c>
      <c r="E74" s="151" t="s">
        <v>1105</v>
      </c>
      <c r="F74" s="151" t="s">
        <v>25</v>
      </c>
      <c r="G74" s="151">
        <v>4</v>
      </c>
      <c r="H74" s="144" t="s">
        <v>51</v>
      </c>
      <c r="I74" s="144" t="s">
        <v>37</v>
      </c>
      <c r="J74" s="144" t="s">
        <v>1106</v>
      </c>
      <c r="K74" s="144" t="s">
        <v>1107</v>
      </c>
      <c r="L74" s="144" t="s">
        <v>37</v>
      </c>
      <c r="M74" s="144" t="s">
        <v>149</v>
      </c>
      <c r="N74" s="210" t="s">
        <v>1108</v>
      </c>
      <c r="O74" s="259" t="s">
        <v>150</v>
      </c>
      <c r="P74" s="25" t="s">
        <v>150</v>
      </c>
      <c r="Q74" s="151" t="s">
        <v>150</v>
      </c>
      <c r="R74" s="151" t="s">
        <v>1109</v>
      </c>
      <c r="S74" s="151" t="s">
        <v>1110</v>
      </c>
      <c r="T74" s="376" t="s">
        <v>1111</v>
      </c>
      <c r="U74" s="154" t="s">
        <v>1112</v>
      </c>
      <c r="V74" s="154">
        <v>27152</v>
      </c>
      <c r="W74" s="162" t="s">
        <v>1113</v>
      </c>
      <c r="X74" s="162" t="s">
        <v>155</v>
      </c>
      <c r="Y74" s="162" t="s">
        <v>162</v>
      </c>
      <c r="Z74" s="162" t="s">
        <v>157</v>
      </c>
      <c r="AA74" s="151">
        <v>14</v>
      </c>
      <c r="AB74" s="154">
        <v>41348</v>
      </c>
      <c r="AC74" s="308">
        <v>41699</v>
      </c>
      <c r="AD74" s="154"/>
      <c r="AE74" s="151" t="s">
        <v>1114</v>
      </c>
      <c r="AF74" s="151" t="s">
        <v>1115</v>
      </c>
      <c r="AG74" s="161"/>
      <c r="AH74" s="151">
        <f t="shared" si="16"/>
        <v>2</v>
      </c>
      <c r="AI74" s="27" t="s">
        <v>160</v>
      </c>
      <c r="AJ74" s="161"/>
      <c r="AK74" s="161"/>
      <c r="AL74" s="161" t="s">
        <v>149</v>
      </c>
      <c r="AM74" s="161"/>
      <c r="AN74" s="161"/>
      <c r="AO74" s="161" t="s">
        <v>163</v>
      </c>
      <c r="AP74" s="161" t="s">
        <v>202</v>
      </c>
      <c r="AQ74" s="316" t="s">
        <v>216</v>
      </c>
      <c r="AR74" s="161" t="s">
        <v>149</v>
      </c>
      <c r="AS74" s="316" t="s">
        <v>1116</v>
      </c>
      <c r="AT74" s="449" t="s">
        <v>284</v>
      </c>
      <c r="AU74" s="151" t="s">
        <v>1117</v>
      </c>
      <c r="AV74" s="154"/>
      <c r="AW74" s="156">
        <v>41700</v>
      </c>
      <c r="AX74" s="156">
        <v>41946</v>
      </c>
      <c r="AY74" s="156" t="s">
        <v>149</v>
      </c>
      <c r="AZ74" s="156"/>
      <c r="BA74" s="156"/>
      <c r="BB74" s="156"/>
      <c r="BC74" s="157" t="s">
        <v>1118</v>
      </c>
      <c r="BD74" s="156">
        <v>42585</v>
      </c>
      <c r="BE74" s="156" t="s">
        <v>149</v>
      </c>
      <c r="BF74" s="156">
        <v>42793</v>
      </c>
      <c r="BG74" s="156" t="s">
        <v>149</v>
      </c>
      <c r="BH74" s="154"/>
      <c r="BI74" s="154"/>
      <c r="BJ74" s="154"/>
      <c r="BK74" s="158">
        <v>42825</v>
      </c>
      <c r="BL74" s="151" t="s">
        <v>17</v>
      </c>
      <c r="BM74" s="255">
        <f t="shared" si="18"/>
        <v>37</v>
      </c>
      <c r="BN74" s="151">
        <f t="shared" si="17"/>
        <v>29</v>
      </c>
      <c r="BO74" s="162" t="s">
        <v>1118</v>
      </c>
      <c r="BP74" s="151">
        <v>9</v>
      </c>
      <c r="BQ74" s="151">
        <v>6</v>
      </c>
      <c r="BR74" s="151">
        <v>15</v>
      </c>
      <c r="BS74" s="151">
        <v>0</v>
      </c>
      <c r="BT74" s="151">
        <v>1</v>
      </c>
      <c r="BU74" s="151">
        <v>0</v>
      </c>
      <c r="BV74" s="151">
        <v>0</v>
      </c>
      <c r="BW74" s="151" t="s">
        <v>162</v>
      </c>
      <c r="BX74" s="151">
        <v>0</v>
      </c>
      <c r="BY74" s="151"/>
      <c r="BZ74" s="159"/>
      <c r="CA74" s="159"/>
      <c r="CB74" s="151"/>
      <c r="CC74" s="151" t="s">
        <v>162</v>
      </c>
      <c r="CD74" s="151"/>
      <c r="CE74" s="151"/>
      <c r="CF74" s="410">
        <v>3</v>
      </c>
      <c r="CG74" s="151">
        <v>3</v>
      </c>
      <c r="CH74" s="151"/>
      <c r="CI74" s="151" t="s">
        <v>814</v>
      </c>
    </row>
    <row r="75" spans="1:87" ht="25" customHeight="1" x14ac:dyDescent="0.35">
      <c r="A75" s="151">
        <v>75</v>
      </c>
      <c r="B75" s="151" t="s">
        <v>1119</v>
      </c>
      <c r="C75" s="151" t="s">
        <v>1120</v>
      </c>
      <c r="D75" s="151" t="s">
        <v>1121</v>
      </c>
      <c r="E75" s="151" t="s">
        <v>1122</v>
      </c>
      <c r="F75" s="151" t="s">
        <v>24</v>
      </c>
      <c r="G75" s="151">
        <v>4</v>
      </c>
      <c r="H75" s="144" t="s">
        <v>51</v>
      </c>
      <c r="I75" s="144" t="s">
        <v>30</v>
      </c>
      <c r="J75" s="144" t="s">
        <v>1123</v>
      </c>
      <c r="K75" s="144" t="s">
        <v>148</v>
      </c>
      <c r="L75" s="144" t="s">
        <v>30</v>
      </c>
      <c r="M75" s="144" t="s">
        <v>149</v>
      </c>
      <c r="N75" s="151">
        <v>65466</v>
      </c>
      <c r="O75" s="256" t="s">
        <v>150</v>
      </c>
      <c r="P75" s="257" t="s">
        <v>150</v>
      </c>
      <c r="Q75" s="151" t="s">
        <v>150</v>
      </c>
      <c r="R75" s="423" t="s">
        <v>1124</v>
      </c>
      <c r="S75" s="151" t="s">
        <v>1125</v>
      </c>
      <c r="T75" s="376" t="s">
        <v>1126</v>
      </c>
      <c r="U75" s="154" t="s">
        <v>153</v>
      </c>
      <c r="V75" s="154">
        <v>27687</v>
      </c>
      <c r="W75" s="162" t="s">
        <v>1127</v>
      </c>
      <c r="X75" s="162" t="s">
        <v>178</v>
      </c>
      <c r="Y75" s="162" t="s">
        <v>162</v>
      </c>
      <c r="Z75" s="162" t="s">
        <v>157</v>
      </c>
      <c r="AA75" s="151">
        <v>3</v>
      </c>
      <c r="AB75" s="154">
        <v>41830</v>
      </c>
      <c r="AC75" s="308">
        <v>41699</v>
      </c>
      <c r="AD75" s="154"/>
      <c r="AE75" s="28" t="s">
        <v>1128</v>
      </c>
      <c r="AF75" s="28" t="s">
        <v>1129</v>
      </c>
      <c r="AG75" s="151"/>
      <c r="AH75" s="151">
        <f t="shared" si="16"/>
        <v>2</v>
      </c>
      <c r="AI75" s="27" t="s">
        <v>160</v>
      </c>
      <c r="AJ75" s="151"/>
      <c r="AK75" s="151"/>
      <c r="AL75" s="151" t="s">
        <v>149</v>
      </c>
      <c r="AM75" s="151"/>
      <c r="AN75" s="151"/>
      <c r="AO75" s="151" t="s">
        <v>163</v>
      </c>
      <c r="AP75" s="151" t="s">
        <v>202</v>
      </c>
      <c r="AQ75" s="162" t="s">
        <v>1130</v>
      </c>
      <c r="AR75" s="151" t="s">
        <v>149</v>
      </c>
      <c r="AS75" s="151"/>
      <c r="AT75" s="26" t="s">
        <v>327</v>
      </c>
      <c r="AU75" s="151" t="s">
        <v>1131</v>
      </c>
      <c r="AV75" s="154"/>
      <c r="AW75" s="156">
        <v>41700</v>
      </c>
      <c r="AX75" s="156">
        <v>41946</v>
      </c>
      <c r="AY75" s="156" t="s">
        <v>149</v>
      </c>
      <c r="AZ75" s="156">
        <v>42866</v>
      </c>
      <c r="BA75" s="156">
        <v>42829</v>
      </c>
      <c r="BB75" s="156">
        <v>42863</v>
      </c>
      <c r="BC75" s="157" t="s">
        <v>1132</v>
      </c>
      <c r="BD75" s="156">
        <v>42950</v>
      </c>
      <c r="BE75" s="156" t="s">
        <v>162</v>
      </c>
      <c r="BF75" s="156">
        <v>43164</v>
      </c>
      <c r="BG75" s="156" t="s">
        <v>162</v>
      </c>
      <c r="BH75" s="154"/>
      <c r="BI75" s="154"/>
      <c r="BJ75" s="154"/>
      <c r="BK75" s="158">
        <v>44260</v>
      </c>
      <c r="BL75" s="151" t="s">
        <v>17</v>
      </c>
      <c r="BM75" s="255">
        <f t="shared" si="18"/>
        <v>85</v>
      </c>
      <c r="BN75" s="151">
        <f t="shared" si="17"/>
        <v>77</v>
      </c>
      <c r="BO75" s="151"/>
      <c r="BP75" s="151">
        <v>14</v>
      </c>
      <c r="BQ75" s="151">
        <v>17</v>
      </c>
      <c r="BR75" s="151">
        <v>2</v>
      </c>
      <c r="BS75" s="151">
        <v>5</v>
      </c>
      <c r="BT75" s="151">
        <v>5</v>
      </c>
      <c r="BU75" s="151">
        <v>0</v>
      </c>
      <c r="BV75" s="151">
        <v>0</v>
      </c>
      <c r="BW75" s="151" t="s">
        <v>162</v>
      </c>
      <c r="BX75" s="151">
        <v>0</v>
      </c>
      <c r="BY75" s="151"/>
      <c r="BZ75" s="159"/>
      <c r="CA75" s="159"/>
      <c r="CB75" s="151"/>
      <c r="CC75" s="151" t="s">
        <v>162</v>
      </c>
      <c r="CD75" s="151"/>
      <c r="CE75" s="151"/>
      <c r="CF75" s="410">
        <v>2</v>
      </c>
      <c r="CG75" s="151">
        <v>2</v>
      </c>
      <c r="CH75" s="151"/>
      <c r="CI75" s="151" t="s">
        <v>542</v>
      </c>
    </row>
    <row r="76" spans="1:87" ht="25" customHeight="1" x14ac:dyDescent="0.35">
      <c r="A76" s="151">
        <v>76</v>
      </c>
      <c r="B76" s="151" t="s">
        <v>1133</v>
      </c>
      <c r="C76" s="151" t="s">
        <v>1134</v>
      </c>
      <c r="D76" s="151" t="s">
        <v>21</v>
      </c>
      <c r="E76" s="151" t="s">
        <v>1135</v>
      </c>
      <c r="F76" s="151" t="s">
        <v>24</v>
      </c>
      <c r="G76" s="151">
        <v>4</v>
      </c>
      <c r="H76" s="144" t="s">
        <v>57</v>
      </c>
      <c r="I76" s="144" t="s">
        <v>33</v>
      </c>
      <c r="J76" s="144" t="s">
        <v>1136</v>
      </c>
      <c r="K76" s="144" t="s">
        <v>1137</v>
      </c>
      <c r="L76" s="144" t="s">
        <v>43</v>
      </c>
      <c r="M76" s="144" t="s">
        <v>162</v>
      </c>
      <c r="N76" s="151">
        <v>1018550</v>
      </c>
      <c r="O76" s="256" t="s">
        <v>150</v>
      </c>
      <c r="P76" s="257" t="s">
        <v>150</v>
      </c>
      <c r="Q76" s="151" t="s">
        <v>150</v>
      </c>
      <c r="R76" s="151" t="s">
        <v>1138</v>
      </c>
      <c r="S76" s="151" t="s">
        <v>1139</v>
      </c>
      <c r="T76" s="376" t="s">
        <v>1140</v>
      </c>
      <c r="U76" s="154" t="s">
        <v>1141</v>
      </c>
      <c r="V76" s="154">
        <v>29807</v>
      </c>
      <c r="W76" s="162" t="s">
        <v>1142</v>
      </c>
      <c r="X76" s="162" t="s">
        <v>178</v>
      </c>
      <c r="Y76" s="162" t="s">
        <v>162</v>
      </c>
      <c r="Z76" s="162" t="s">
        <v>157</v>
      </c>
      <c r="AA76" s="151">
        <v>13.5</v>
      </c>
      <c r="AB76" s="154">
        <v>42005</v>
      </c>
      <c r="AC76" s="308">
        <v>41699</v>
      </c>
      <c r="AD76" s="154"/>
      <c r="AE76" s="28" t="s">
        <v>1143</v>
      </c>
      <c r="AF76" s="151" t="s">
        <v>1144</v>
      </c>
      <c r="AG76" s="151" t="s">
        <v>1145</v>
      </c>
      <c r="AH76" s="151">
        <f t="shared" si="16"/>
        <v>3</v>
      </c>
      <c r="AI76" s="27" t="s">
        <v>161</v>
      </c>
      <c r="AJ76" s="151"/>
      <c r="AK76" s="151"/>
      <c r="AL76" s="151" t="s">
        <v>149</v>
      </c>
      <c r="AM76" s="151"/>
      <c r="AN76" s="151"/>
      <c r="AO76" s="151" t="s">
        <v>163</v>
      </c>
      <c r="AP76" s="151" t="s">
        <v>180</v>
      </c>
      <c r="AQ76" s="151" t="s">
        <v>180</v>
      </c>
      <c r="AR76" s="151" t="s">
        <v>162</v>
      </c>
      <c r="AS76" s="151"/>
      <c r="AT76" s="26" t="s">
        <v>584</v>
      </c>
      <c r="AU76" s="151" t="s">
        <v>1146</v>
      </c>
      <c r="AV76" s="154"/>
      <c r="AW76" s="156">
        <v>41700</v>
      </c>
      <c r="AX76" s="156">
        <v>41946</v>
      </c>
      <c r="AY76" s="156" t="s">
        <v>149</v>
      </c>
      <c r="AZ76" s="156">
        <v>42104</v>
      </c>
      <c r="BA76" s="156">
        <v>42109</v>
      </c>
      <c r="BB76" s="156"/>
      <c r="BC76" s="157"/>
      <c r="BD76" s="156">
        <v>42585</v>
      </c>
      <c r="BE76" s="156" t="s">
        <v>149</v>
      </c>
      <c r="BF76" s="156">
        <v>42793</v>
      </c>
      <c r="BG76" s="156" t="s">
        <v>149</v>
      </c>
      <c r="BH76" s="154"/>
      <c r="BI76" s="154"/>
      <c r="BJ76" s="154"/>
      <c r="BK76" s="158">
        <v>44365</v>
      </c>
      <c r="BL76" s="151" t="s">
        <v>17</v>
      </c>
      <c r="BM76" s="255">
        <f t="shared" si="18"/>
        <v>88</v>
      </c>
      <c r="BN76" s="151">
        <f t="shared" si="17"/>
        <v>80</v>
      </c>
      <c r="BO76" s="151" t="s">
        <v>1147</v>
      </c>
      <c r="BP76" s="151">
        <v>1</v>
      </c>
      <c r="BQ76" s="151">
        <v>11</v>
      </c>
      <c r="BR76" s="151">
        <v>3</v>
      </c>
      <c r="BS76" s="151">
        <v>2</v>
      </c>
      <c r="BT76" s="151">
        <v>0</v>
      </c>
      <c r="BU76" s="151">
        <v>0</v>
      </c>
      <c r="BV76" s="151">
        <v>0</v>
      </c>
      <c r="BW76" s="151" t="s">
        <v>162</v>
      </c>
      <c r="BX76" s="151">
        <v>0</v>
      </c>
      <c r="BY76" s="151"/>
      <c r="BZ76" s="159"/>
      <c r="CA76" s="159"/>
      <c r="CB76" s="151"/>
      <c r="CC76" s="151" t="s">
        <v>162</v>
      </c>
      <c r="CD76" s="151"/>
      <c r="CE76" s="151"/>
      <c r="CF76" s="410">
        <v>1</v>
      </c>
      <c r="CG76" s="151">
        <v>2</v>
      </c>
      <c r="CH76" s="151"/>
      <c r="CI76" s="151" t="s">
        <v>814</v>
      </c>
    </row>
    <row r="77" spans="1:87" ht="25" customHeight="1" x14ac:dyDescent="0.35">
      <c r="A77" s="151">
        <v>77</v>
      </c>
      <c r="B77" s="151" t="s">
        <v>1148</v>
      </c>
      <c r="C77" s="151" t="s">
        <v>186</v>
      </c>
      <c r="D77" s="151" t="s">
        <v>1149</v>
      </c>
      <c r="E77" s="151" t="s">
        <v>1150</v>
      </c>
      <c r="F77" s="151" t="s">
        <v>25</v>
      </c>
      <c r="G77" s="151">
        <v>4</v>
      </c>
      <c r="H77" s="144" t="s">
        <v>49</v>
      </c>
      <c r="I77" s="144" t="s">
        <v>35</v>
      </c>
      <c r="J77" s="144" t="s">
        <v>1151</v>
      </c>
      <c r="K77" s="144" t="s">
        <v>1152</v>
      </c>
      <c r="L77" s="144" t="s">
        <v>40</v>
      </c>
      <c r="M77" s="144" t="s">
        <v>162</v>
      </c>
      <c r="N77" s="151" t="s">
        <v>1153</v>
      </c>
      <c r="O77" s="256" t="s">
        <v>150</v>
      </c>
      <c r="P77" s="257" t="s">
        <v>150</v>
      </c>
      <c r="Q77" s="257"/>
      <c r="R77" s="151" t="s">
        <v>1154</v>
      </c>
      <c r="S77" s="151" t="s">
        <v>1155</v>
      </c>
      <c r="T77" s="376" t="s">
        <v>1156</v>
      </c>
      <c r="U77" s="154" t="s">
        <v>822</v>
      </c>
      <c r="V77" s="154">
        <v>29345</v>
      </c>
      <c r="W77" s="162" t="s">
        <v>1157</v>
      </c>
      <c r="X77" s="162" t="s">
        <v>178</v>
      </c>
      <c r="Y77" s="162" t="s">
        <v>162</v>
      </c>
      <c r="Z77" s="162" t="s">
        <v>157</v>
      </c>
      <c r="AA77" s="151">
        <v>17</v>
      </c>
      <c r="AB77" s="154">
        <v>41730</v>
      </c>
      <c r="AC77" s="308">
        <v>41699</v>
      </c>
      <c r="AD77" s="154"/>
      <c r="AE77" s="151" t="s">
        <v>1158</v>
      </c>
      <c r="AF77" s="151" t="s">
        <v>1159</v>
      </c>
      <c r="AG77" s="151" t="s">
        <v>1160</v>
      </c>
      <c r="AH77" s="151">
        <f>COUNTA(AF77:AG77)</f>
        <v>2</v>
      </c>
      <c r="AI77" s="27" t="s">
        <v>161</v>
      </c>
      <c r="AJ77" s="151"/>
      <c r="AK77" s="151"/>
      <c r="AL77" s="151" t="s">
        <v>149</v>
      </c>
      <c r="AM77" s="151"/>
      <c r="AN77" s="151"/>
      <c r="AO77" s="151" t="s">
        <v>163</v>
      </c>
      <c r="AP77" s="151" t="s">
        <v>1161</v>
      </c>
      <c r="AQ77" s="151" t="s">
        <v>202</v>
      </c>
      <c r="AR77" s="151" t="s">
        <v>149</v>
      </c>
      <c r="AS77" s="151"/>
      <c r="AT77" s="26" t="s">
        <v>203</v>
      </c>
      <c r="AU77" s="151" t="s">
        <v>1162</v>
      </c>
      <c r="AV77" s="154"/>
      <c r="AW77" s="156">
        <v>41700</v>
      </c>
      <c r="AX77" s="156">
        <v>41946</v>
      </c>
      <c r="AY77" s="156" t="s">
        <v>149</v>
      </c>
      <c r="AZ77" s="156">
        <v>42047</v>
      </c>
      <c r="BA77" s="156">
        <v>42073</v>
      </c>
      <c r="BB77" s="156"/>
      <c r="BC77" s="157" t="s">
        <v>1163</v>
      </c>
      <c r="BD77" s="156">
        <v>42585</v>
      </c>
      <c r="BE77" s="156" t="s">
        <v>149</v>
      </c>
      <c r="BF77" s="156">
        <v>42793</v>
      </c>
      <c r="BG77" s="156" t="s">
        <v>149</v>
      </c>
      <c r="BH77" s="154"/>
      <c r="BI77" s="154"/>
      <c r="BJ77" s="154"/>
      <c r="BK77" s="158">
        <v>44442</v>
      </c>
      <c r="BL77" s="151" t="s">
        <v>17</v>
      </c>
      <c r="BM77" s="255">
        <f t="shared" si="18"/>
        <v>91</v>
      </c>
      <c r="BN77" s="151">
        <f t="shared" si="17"/>
        <v>83</v>
      </c>
      <c r="BO77" s="151"/>
      <c r="BP77" s="151">
        <v>0</v>
      </c>
      <c r="BQ77" s="151">
        <v>0</v>
      </c>
      <c r="BR77" s="151">
        <v>0</v>
      </c>
      <c r="BS77" s="151">
        <v>0</v>
      </c>
      <c r="BT77" s="151">
        <v>0</v>
      </c>
      <c r="BU77" s="151">
        <v>0</v>
      </c>
      <c r="BV77" s="151">
        <v>0</v>
      </c>
      <c r="BW77" s="151" t="s">
        <v>1164</v>
      </c>
      <c r="BX77" s="151">
        <v>0</v>
      </c>
      <c r="BY77" s="151"/>
      <c r="BZ77" s="159"/>
      <c r="CA77" s="159"/>
      <c r="CB77" s="151"/>
      <c r="CC77" s="151" t="s">
        <v>162</v>
      </c>
      <c r="CD77" s="151"/>
      <c r="CE77" s="151"/>
      <c r="CF77" s="410">
        <v>1</v>
      </c>
      <c r="CG77" s="151">
        <v>2</v>
      </c>
      <c r="CH77" s="151"/>
      <c r="CI77" s="151" t="s">
        <v>814</v>
      </c>
    </row>
    <row r="78" spans="1:87" ht="25" customHeight="1" x14ac:dyDescent="0.35">
      <c r="A78" s="151">
        <v>78</v>
      </c>
      <c r="B78" s="151" t="s">
        <v>1165</v>
      </c>
      <c r="C78" s="151" t="s">
        <v>1166</v>
      </c>
      <c r="D78" s="151"/>
      <c r="E78" s="151" t="s">
        <v>1167</v>
      </c>
      <c r="F78" s="151" t="s">
        <v>24</v>
      </c>
      <c r="G78" s="151">
        <v>4</v>
      </c>
      <c r="H78" s="144" t="s">
        <v>55</v>
      </c>
      <c r="I78" s="144" t="s">
        <v>43</v>
      </c>
      <c r="J78" s="144" t="s">
        <v>1168</v>
      </c>
      <c r="K78" s="144" t="s">
        <v>1169</v>
      </c>
      <c r="L78" s="144" t="s">
        <v>43</v>
      </c>
      <c r="M78" s="144" t="s">
        <v>149</v>
      </c>
      <c r="N78" s="151"/>
      <c r="O78" s="256" t="s">
        <v>150</v>
      </c>
      <c r="P78" s="256" t="s">
        <v>150</v>
      </c>
      <c r="Q78" s="151" t="s">
        <v>150</v>
      </c>
      <c r="R78" s="151" t="s">
        <v>1170</v>
      </c>
      <c r="S78" s="151" t="s">
        <v>1171</v>
      </c>
      <c r="T78" s="377">
        <v>27716861252</v>
      </c>
      <c r="U78" s="154" t="s">
        <v>1172</v>
      </c>
      <c r="V78" s="154">
        <v>29781</v>
      </c>
      <c r="W78" s="162" t="s">
        <v>1173</v>
      </c>
      <c r="X78" s="162" t="s">
        <v>155</v>
      </c>
      <c r="Y78" s="162" t="s">
        <v>162</v>
      </c>
      <c r="Z78" s="162" t="s">
        <v>157</v>
      </c>
      <c r="AA78" s="151">
        <v>12</v>
      </c>
      <c r="AB78" s="154">
        <v>41617</v>
      </c>
      <c r="AC78" s="308">
        <v>41699</v>
      </c>
      <c r="AD78" s="154"/>
      <c r="AE78" s="28" t="s">
        <v>1174</v>
      </c>
      <c r="AF78" s="151"/>
      <c r="AG78" s="151"/>
      <c r="AH78" s="151">
        <f t="shared" si="16"/>
        <v>1</v>
      </c>
      <c r="AI78" s="27" t="s">
        <v>160</v>
      </c>
      <c r="AJ78" s="151"/>
      <c r="AK78" s="151"/>
      <c r="AL78" s="151" t="s">
        <v>162</v>
      </c>
      <c r="AM78" s="151"/>
      <c r="AN78" s="151"/>
      <c r="AO78" s="151" t="s">
        <v>163</v>
      </c>
      <c r="AP78" s="151" t="s">
        <v>202</v>
      </c>
      <c r="AQ78" s="151"/>
      <c r="AR78" s="151"/>
      <c r="AS78" s="151"/>
      <c r="AT78" s="26" t="s">
        <v>371</v>
      </c>
      <c r="AU78" s="151" t="s">
        <v>1175</v>
      </c>
      <c r="AV78" s="154"/>
      <c r="AW78" s="156">
        <v>41700</v>
      </c>
      <c r="AX78" s="156">
        <v>41946</v>
      </c>
      <c r="AY78" s="156" t="s">
        <v>149</v>
      </c>
      <c r="AZ78" s="156">
        <v>42846</v>
      </c>
      <c r="BA78" s="156">
        <v>42509</v>
      </c>
      <c r="BB78" s="156"/>
      <c r="BC78" s="157" t="s">
        <v>1176</v>
      </c>
      <c r="BD78" s="156">
        <v>43315</v>
      </c>
      <c r="BE78" s="156" t="s">
        <v>162</v>
      </c>
      <c r="BF78" s="156">
        <v>43528</v>
      </c>
      <c r="BG78" s="156" t="s">
        <v>162</v>
      </c>
      <c r="BH78" s="154"/>
      <c r="BI78" s="154"/>
      <c r="BJ78" s="154"/>
      <c r="BK78" s="158">
        <v>44658</v>
      </c>
      <c r="BL78" s="144" t="s">
        <v>17</v>
      </c>
      <c r="BM78" s="255">
        <f t="shared" si="18"/>
        <v>98</v>
      </c>
      <c r="BN78" s="151">
        <f t="shared" si="17"/>
        <v>90</v>
      </c>
      <c r="BO78" s="151" t="s">
        <v>1177</v>
      </c>
      <c r="BP78" s="151">
        <v>4</v>
      </c>
      <c r="BQ78" s="151">
        <v>5</v>
      </c>
      <c r="BR78" s="151">
        <v>0</v>
      </c>
      <c r="BS78" s="151">
        <v>2</v>
      </c>
      <c r="BT78" s="151">
        <v>3</v>
      </c>
      <c r="BU78" s="151">
        <v>0</v>
      </c>
      <c r="BV78" s="151">
        <v>0</v>
      </c>
      <c r="BW78" s="151" t="s">
        <v>162</v>
      </c>
      <c r="BX78" s="151">
        <v>0</v>
      </c>
      <c r="BY78" s="151"/>
      <c r="BZ78" s="159"/>
      <c r="CA78" s="159"/>
      <c r="CB78" s="151"/>
      <c r="CC78" s="151" t="s">
        <v>162</v>
      </c>
      <c r="CD78" s="151"/>
      <c r="CE78" s="151"/>
      <c r="CF78" s="410">
        <v>0</v>
      </c>
      <c r="CG78" s="151">
        <v>1</v>
      </c>
      <c r="CH78" s="151"/>
      <c r="CI78" s="151" t="s">
        <v>814</v>
      </c>
    </row>
    <row r="79" spans="1:87" ht="25" customHeight="1" x14ac:dyDescent="0.35">
      <c r="A79" s="151">
        <v>79</v>
      </c>
      <c r="B79" s="151" t="s">
        <v>1178</v>
      </c>
      <c r="C79" s="151" t="s">
        <v>1179</v>
      </c>
      <c r="D79" s="151" t="s">
        <v>1180</v>
      </c>
      <c r="E79" s="151" t="s">
        <v>1181</v>
      </c>
      <c r="F79" s="151" t="s">
        <v>25</v>
      </c>
      <c r="G79" s="151">
        <v>4</v>
      </c>
      <c r="H79" s="144" t="s">
        <v>49</v>
      </c>
      <c r="I79" s="144" t="s">
        <v>40</v>
      </c>
      <c r="J79" s="144" t="s">
        <v>1182</v>
      </c>
      <c r="K79" s="144" t="s">
        <v>1183</v>
      </c>
      <c r="L79" s="144" t="s">
        <v>40</v>
      </c>
      <c r="M79" s="144" t="s">
        <v>149</v>
      </c>
      <c r="N79" s="151" t="s">
        <v>1184</v>
      </c>
      <c r="O79" s="256" t="s">
        <v>150</v>
      </c>
      <c r="P79" s="257" t="s">
        <v>860</v>
      </c>
      <c r="Q79" s="151" t="s">
        <v>860</v>
      </c>
      <c r="R79" s="151" t="s">
        <v>1185</v>
      </c>
      <c r="S79" s="151" t="s">
        <v>1186</v>
      </c>
      <c r="T79" s="376" t="s">
        <v>1187</v>
      </c>
      <c r="U79" s="154" t="s">
        <v>1188</v>
      </c>
      <c r="V79" s="154">
        <v>29842</v>
      </c>
      <c r="W79" s="162" t="s">
        <v>1189</v>
      </c>
      <c r="X79" s="162" t="s">
        <v>155</v>
      </c>
      <c r="Y79" s="162" t="s">
        <v>156</v>
      </c>
      <c r="Z79" s="162" t="s">
        <v>157</v>
      </c>
      <c r="AA79" s="151">
        <v>37</v>
      </c>
      <c r="AB79" s="154">
        <v>42078</v>
      </c>
      <c r="AC79" s="308">
        <v>41699</v>
      </c>
      <c r="AD79" s="154"/>
      <c r="AE79" s="28" t="s">
        <v>1190</v>
      </c>
      <c r="AF79" s="151"/>
      <c r="AG79" s="151"/>
      <c r="AH79" s="151">
        <f t="shared" si="16"/>
        <v>1</v>
      </c>
      <c r="AI79" s="27" t="s">
        <v>160</v>
      </c>
      <c r="AJ79" s="151"/>
      <c r="AK79" s="151"/>
      <c r="AL79" s="151" t="s">
        <v>149</v>
      </c>
      <c r="AM79" s="151"/>
      <c r="AN79" s="151"/>
      <c r="AO79" s="151" t="s">
        <v>163</v>
      </c>
      <c r="AP79" s="151" t="s">
        <v>1191</v>
      </c>
      <c r="AQ79" s="151" t="s">
        <v>1191</v>
      </c>
      <c r="AR79" s="151"/>
      <c r="AS79" s="151"/>
      <c r="AT79" s="26" t="s">
        <v>419</v>
      </c>
      <c r="AU79" s="151" t="s">
        <v>1192</v>
      </c>
      <c r="AV79" s="154"/>
      <c r="AW79" s="156">
        <v>41700</v>
      </c>
      <c r="AX79" s="156">
        <v>41946</v>
      </c>
      <c r="AY79" s="156" t="s">
        <v>149</v>
      </c>
      <c r="AZ79" s="156">
        <v>43699</v>
      </c>
      <c r="BA79" s="156">
        <v>42238</v>
      </c>
      <c r="BB79" s="156"/>
      <c r="BC79" s="157"/>
      <c r="BD79" s="156">
        <v>42585</v>
      </c>
      <c r="BE79" s="156" t="s">
        <v>149</v>
      </c>
      <c r="BF79" s="156">
        <v>42793</v>
      </c>
      <c r="BG79" s="156" t="s">
        <v>149</v>
      </c>
      <c r="BH79" s="154"/>
      <c r="BI79" s="154"/>
      <c r="BJ79" s="154"/>
      <c r="BK79" s="158">
        <v>45191</v>
      </c>
      <c r="BL79" s="163" t="s">
        <v>17</v>
      </c>
      <c r="BM79" s="258">
        <f t="shared" si="18"/>
        <v>115</v>
      </c>
      <c r="BN79" s="151">
        <f t="shared" si="17"/>
        <v>107</v>
      </c>
      <c r="BO79" s="151" t="s">
        <v>1193</v>
      </c>
      <c r="BP79" s="151">
        <v>0</v>
      </c>
      <c r="BQ79" s="151">
        <v>5</v>
      </c>
      <c r="BR79" s="151">
        <v>0</v>
      </c>
      <c r="BS79" s="151">
        <v>1</v>
      </c>
      <c r="BT79" s="151">
        <v>0</v>
      </c>
      <c r="BU79" s="151">
        <v>0</v>
      </c>
      <c r="BV79" s="151">
        <v>0</v>
      </c>
      <c r="BW79" s="151" t="s">
        <v>1164</v>
      </c>
      <c r="BX79" s="151">
        <v>0</v>
      </c>
      <c r="BY79" s="151"/>
      <c r="BZ79" s="159"/>
      <c r="CA79" s="159"/>
      <c r="CB79" s="151"/>
      <c r="CC79" s="151" t="s">
        <v>162</v>
      </c>
      <c r="CD79" s="151"/>
      <c r="CE79" s="151"/>
      <c r="CF79" s="410">
        <v>1</v>
      </c>
      <c r="CG79" s="151">
        <v>3</v>
      </c>
      <c r="CH79" s="151"/>
      <c r="CI79" s="151" t="s">
        <v>814</v>
      </c>
    </row>
    <row r="80" spans="1:87" ht="25" customHeight="1" x14ac:dyDescent="0.35">
      <c r="A80" s="151">
        <v>80</v>
      </c>
      <c r="B80" s="151" t="s">
        <v>1194</v>
      </c>
      <c r="C80" s="151" t="s">
        <v>1195</v>
      </c>
      <c r="D80" s="151" t="s">
        <v>1196</v>
      </c>
      <c r="E80" s="151" t="s">
        <v>1197</v>
      </c>
      <c r="F80" s="151" t="s">
        <v>25</v>
      </c>
      <c r="G80" s="151">
        <v>4</v>
      </c>
      <c r="H80" s="144" t="s">
        <v>50</v>
      </c>
      <c r="I80" s="144" t="s">
        <v>44</v>
      </c>
      <c r="J80" s="144" t="s">
        <v>1198</v>
      </c>
      <c r="K80" s="144" t="s">
        <v>1199</v>
      </c>
      <c r="L80" s="144" t="s">
        <v>42</v>
      </c>
      <c r="M80" s="144" t="s">
        <v>149</v>
      </c>
      <c r="N80" s="153" t="s">
        <v>1200</v>
      </c>
      <c r="O80" s="256" t="s">
        <v>321</v>
      </c>
      <c r="P80" s="257" t="s">
        <v>150</v>
      </c>
      <c r="Q80" s="151" t="s">
        <v>150</v>
      </c>
      <c r="R80" s="151" t="s">
        <v>1201</v>
      </c>
      <c r="S80" s="151" t="s">
        <v>1202</v>
      </c>
      <c r="T80" s="376" t="s">
        <v>1203</v>
      </c>
      <c r="U80" s="154" t="s">
        <v>1204</v>
      </c>
      <c r="V80" s="154">
        <v>30933</v>
      </c>
      <c r="W80" s="162" t="s">
        <v>1205</v>
      </c>
      <c r="X80" s="162" t="s">
        <v>178</v>
      </c>
      <c r="Y80" s="162" t="s">
        <v>162</v>
      </c>
      <c r="Z80" s="162" t="s">
        <v>157</v>
      </c>
      <c r="AA80" s="151">
        <v>36</v>
      </c>
      <c r="AB80" s="154">
        <v>41729</v>
      </c>
      <c r="AC80" s="308">
        <v>41699</v>
      </c>
      <c r="AD80" s="154"/>
      <c r="AE80" s="29" t="s">
        <v>1206</v>
      </c>
      <c r="AF80" s="151" t="s">
        <v>1207</v>
      </c>
      <c r="AG80" s="151" t="s">
        <v>1208</v>
      </c>
      <c r="AH80" s="151">
        <f t="shared" si="16"/>
        <v>3</v>
      </c>
      <c r="AI80" s="27" t="s">
        <v>160</v>
      </c>
      <c r="AJ80" s="151"/>
      <c r="AK80" s="151"/>
      <c r="AL80" s="151" t="s">
        <v>149</v>
      </c>
      <c r="AM80" s="151"/>
      <c r="AN80" s="151"/>
      <c r="AO80" s="151" t="s">
        <v>181</v>
      </c>
      <c r="AP80" s="151" t="s">
        <v>1209</v>
      </c>
      <c r="AQ80" s="151" t="s">
        <v>1210</v>
      </c>
      <c r="AR80" s="151" t="s">
        <v>149</v>
      </c>
      <c r="AS80" s="151"/>
      <c r="AT80" s="26" t="s">
        <v>1211</v>
      </c>
      <c r="AU80" s="151" t="s">
        <v>1212</v>
      </c>
      <c r="AV80" s="154"/>
      <c r="AW80" s="156">
        <v>41700</v>
      </c>
      <c r="AX80" s="156">
        <v>41946</v>
      </c>
      <c r="AY80" s="156" t="s">
        <v>149</v>
      </c>
      <c r="AZ80" s="156"/>
      <c r="BA80" s="156"/>
      <c r="BB80" s="156"/>
      <c r="BC80" s="157"/>
      <c r="BD80" s="156">
        <v>42585</v>
      </c>
      <c r="BE80" s="156" t="s">
        <v>149</v>
      </c>
      <c r="BF80" s="156">
        <v>42793</v>
      </c>
      <c r="BG80" s="156" t="s">
        <v>149</v>
      </c>
      <c r="BH80" s="154"/>
      <c r="BI80" s="154">
        <v>44176</v>
      </c>
      <c r="BJ80" s="154"/>
      <c r="BK80" s="158">
        <v>44539</v>
      </c>
      <c r="BL80" s="151" t="s">
        <v>17</v>
      </c>
      <c r="BM80" s="151">
        <f t="shared" ref="BM80" si="19">DATEDIF(AW80,BK80, "M")+1</f>
        <v>94</v>
      </c>
      <c r="BN80" s="151">
        <f t="shared" si="17"/>
        <v>86</v>
      </c>
      <c r="BO80" s="151"/>
      <c r="BP80" s="151">
        <v>0</v>
      </c>
      <c r="BQ80" s="151">
        <v>6</v>
      </c>
      <c r="BR80" s="151">
        <v>0</v>
      </c>
      <c r="BS80" s="151">
        <v>1</v>
      </c>
      <c r="BT80" s="151">
        <v>0</v>
      </c>
      <c r="BU80" s="151">
        <v>0</v>
      </c>
      <c r="BV80" s="151">
        <v>0</v>
      </c>
      <c r="BW80" s="151" t="s">
        <v>162</v>
      </c>
      <c r="BX80" s="151">
        <v>0</v>
      </c>
      <c r="BY80" s="151"/>
      <c r="BZ80" s="159"/>
      <c r="CA80" s="159"/>
      <c r="CB80" s="151"/>
      <c r="CC80" s="151" t="s">
        <v>162</v>
      </c>
      <c r="CD80" s="151"/>
      <c r="CE80" s="151"/>
      <c r="CF80" s="410">
        <v>0</v>
      </c>
      <c r="CG80" s="151">
        <v>1</v>
      </c>
      <c r="CH80" s="151"/>
      <c r="CI80" s="151" t="s">
        <v>504</v>
      </c>
    </row>
    <row r="81" spans="1:87" ht="25" customHeight="1" x14ac:dyDescent="0.35">
      <c r="A81" s="151">
        <v>81</v>
      </c>
      <c r="B81" s="151" t="s">
        <v>1213</v>
      </c>
      <c r="C81" s="151" t="s">
        <v>1214</v>
      </c>
      <c r="D81" s="151" t="s">
        <v>1215</v>
      </c>
      <c r="E81" s="151" t="s">
        <v>478</v>
      </c>
      <c r="F81" s="151" t="s">
        <v>25</v>
      </c>
      <c r="G81" s="151">
        <v>4</v>
      </c>
      <c r="H81" s="144" t="s">
        <v>57</v>
      </c>
      <c r="I81" s="144" t="s">
        <v>33</v>
      </c>
      <c r="J81" s="144" t="s">
        <v>1216</v>
      </c>
      <c r="K81" s="144" t="s">
        <v>1216</v>
      </c>
      <c r="L81" s="144" t="s">
        <v>43</v>
      </c>
      <c r="M81" s="144" t="s">
        <v>162</v>
      </c>
      <c r="N81" s="151">
        <v>1060654</v>
      </c>
      <c r="O81" s="256" t="s">
        <v>150</v>
      </c>
      <c r="P81" s="257" t="s">
        <v>150</v>
      </c>
      <c r="Q81" s="151" t="s">
        <v>150</v>
      </c>
      <c r="R81" s="151" t="s">
        <v>1217</v>
      </c>
      <c r="S81" s="160" t="s">
        <v>1218</v>
      </c>
      <c r="T81" s="376" t="s">
        <v>1219</v>
      </c>
      <c r="U81" s="154" t="s">
        <v>1220</v>
      </c>
      <c r="V81" s="154">
        <v>28080</v>
      </c>
      <c r="W81" s="162" t="s">
        <v>1221</v>
      </c>
      <c r="X81" s="162" t="s">
        <v>155</v>
      </c>
      <c r="Y81" s="162" t="s">
        <v>156</v>
      </c>
      <c r="Z81" s="162" t="s">
        <v>157</v>
      </c>
      <c r="AA81" s="151">
        <v>15.5</v>
      </c>
      <c r="AB81" s="154">
        <v>42886</v>
      </c>
      <c r="AC81" s="308">
        <v>41699</v>
      </c>
      <c r="AD81" s="154"/>
      <c r="AE81" s="28" t="s">
        <v>1222</v>
      </c>
      <c r="AF81" s="151"/>
      <c r="AG81" s="151"/>
      <c r="AH81" s="151">
        <f t="shared" si="16"/>
        <v>1</v>
      </c>
      <c r="AI81" s="162" t="s">
        <v>161</v>
      </c>
      <c r="AJ81" s="151"/>
      <c r="AK81" s="151"/>
      <c r="AL81" s="151" t="s">
        <v>149</v>
      </c>
      <c r="AM81" s="151"/>
      <c r="AN81" s="151"/>
      <c r="AO81" s="151" t="s">
        <v>181</v>
      </c>
      <c r="AP81" s="151" t="s">
        <v>181</v>
      </c>
      <c r="AQ81" s="151" t="s">
        <v>1223</v>
      </c>
      <c r="AR81" s="151"/>
      <c r="AS81" s="151"/>
      <c r="AT81" s="26" t="s">
        <v>584</v>
      </c>
      <c r="AU81" s="151" t="s">
        <v>1224</v>
      </c>
      <c r="AV81" s="154"/>
      <c r="AW81" s="156">
        <v>41700</v>
      </c>
      <c r="AX81" s="156">
        <v>41946</v>
      </c>
      <c r="AY81" s="156" t="s">
        <v>149</v>
      </c>
      <c r="AZ81" s="156">
        <v>42207</v>
      </c>
      <c r="BA81" s="156">
        <v>43503</v>
      </c>
      <c r="BB81" s="156"/>
      <c r="BC81" s="157" t="s">
        <v>1225</v>
      </c>
      <c r="BD81" s="156">
        <v>42585</v>
      </c>
      <c r="BE81" s="156" t="s">
        <v>149</v>
      </c>
      <c r="BF81" s="156">
        <v>42793</v>
      </c>
      <c r="BG81" s="156" t="s">
        <v>149</v>
      </c>
      <c r="BH81" s="154"/>
      <c r="BI81" s="154"/>
      <c r="BJ81" s="154"/>
      <c r="BK81" s="158">
        <v>44508</v>
      </c>
      <c r="BL81" s="151" t="s">
        <v>17</v>
      </c>
      <c r="BM81" s="255">
        <f t="shared" ref="BM81:BM85" si="20">DATEDIF(AW81,BK81, "M")+1</f>
        <v>93</v>
      </c>
      <c r="BN81" s="151">
        <f t="shared" si="17"/>
        <v>85</v>
      </c>
      <c r="BO81" s="151"/>
      <c r="BP81" s="151">
        <v>1</v>
      </c>
      <c r="BQ81" s="151">
        <v>15</v>
      </c>
      <c r="BR81" s="151">
        <v>6</v>
      </c>
      <c r="BS81" s="151">
        <v>1</v>
      </c>
      <c r="BT81" s="151">
        <v>1</v>
      </c>
      <c r="BU81" s="151">
        <v>0</v>
      </c>
      <c r="BV81" s="151">
        <v>0</v>
      </c>
      <c r="BW81" s="151" t="s">
        <v>162</v>
      </c>
      <c r="BX81" s="151">
        <v>0</v>
      </c>
      <c r="BY81" s="151"/>
      <c r="BZ81" s="159"/>
      <c r="CA81" s="159"/>
      <c r="CB81" s="151"/>
      <c r="CC81" s="151" t="s">
        <v>162</v>
      </c>
      <c r="CD81" s="151"/>
      <c r="CE81" s="151"/>
      <c r="CF81" s="410" t="s">
        <v>167</v>
      </c>
      <c r="CG81" s="151" t="s">
        <v>167</v>
      </c>
      <c r="CH81" s="151"/>
      <c r="CI81" s="151" t="s">
        <v>542</v>
      </c>
    </row>
    <row r="82" spans="1:87" ht="25" customHeight="1" x14ac:dyDescent="0.35">
      <c r="A82" s="151">
        <v>82</v>
      </c>
      <c r="B82" s="151" t="s">
        <v>1226</v>
      </c>
      <c r="C82" s="151" t="s">
        <v>1227</v>
      </c>
      <c r="D82" s="151" t="s">
        <v>1228</v>
      </c>
      <c r="E82" s="151" t="s">
        <v>1229</v>
      </c>
      <c r="F82" s="151" t="s">
        <v>25</v>
      </c>
      <c r="G82" s="151">
        <v>4</v>
      </c>
      <c r="H82" s="144" t="s">
        <v>49</v>
      </c>
      <c r="I82" s="144" t="s">
        <v>35</v>
      </c>
      <c r="J82" s="144" t="s">
        <v>1230</v>
      </c>
      <c r="K82" s="144" t="s">
        <v>1231</v>
      </c>
      <c r="L82" s="144" t="s">
        <v>40</v>
      </c>
      <c r="M82" s="144" t="s">
        <v>162</v>
      </c>
      <c r="N82" s="210" t="s">
        <v>1232</v>
      </c>
      <c r="O82" s="259" t="s">
        <v>150</v>
      </c>
      <c r="P82" s="25" t="s">
        <v>150</v>
      </c>
      <c r="Q82" s="151" t="s">
        <v>150</v>
      </c>
      <c r="R82" s="423" t="s">
        <v>1233</v>
      </c>
      <c r="S82" s="151" t="s">
        <v>1234</v>
      </c>
      <c r="T82" s="377" t="s">
        <v>1235</v>
      </c>
      <c r="U82" s="154" t="s">
        <v>1236</v>
      </c>
      <c r="V82" s="154">
        <v>29172</v>
      </c>
      <c r="W82" s="162" t="s">
        <v>1237</v>
      </c>
      <c r="X82" s="162" t="s">
        <v>178</v>
      </c>
      <c r="Y82" s="162" t="s">
        <v>162</v>
      </c>
      <c r="Z82" s="162" t="s">
        <v>157</v>
      </c>
      <c r="AA82" s="151">
        <v>10</v>
      </c>
      <c r="AB82" s="154">
        <v>41913</v>
      </c>
      <c r="AC82" s="308">
        <v>41699</v>
      </c>
      <c r="AD82" s="154"/>
      <c r="AE82" s="27" t="s">
        <v>1238</v>
      </c>
      <c r="AF82" s="161" t="s">
        <v>1239</v>
      </c>
      <c r="AG82" s="161"/>
      <c r="AH82" s="151">
        <f t="shared" si="16"/>
        <v>2</v>
      </c>
      <c r="AI82" s="162" t="s">
        <v>161</v>
      </c>
      <c r="AJ82" s="161"/>
      <c r="AK82" s="161"/>
      <c r="AL82" s="161" t="s">
        <v>149</v>
      </c>
      <c r="AM82" s="161"/>
      <c r="AN82" s="161"/>
      <c r="AO82" s="161" t="s">
        <v>163</v>
      </c>
      <c r="AP82" s="161" t="s">
        <v>180</v>
      </c>
      <c r="AQ82" s="161" t="s">
        <v>202</v>
      </c>
      <c r="AR82" s="161" t="s">
        <v>149</v>
      </c>
      <c r="AS82" s="161"/>
      <c r="AT82" s="449" t="s">
        <v>1240</v>
      </c>
      <c r="AU82" s="151" t="s">
        <v>1241</v>
      </c>
      <c r="AV82" s="154"/>
      <c r="AW82" s="156">
        <v>41701</v>
      </c>
      <c r="AX82" s="156">
        <v>41946</v>
      </c>
      <c r="AY82" s="156" t="s">
        <v>149</v>
      </c>
      <c r="AZ82" s="156"/>
      <c r="BA82" s="156"/>
      <c r="BB82" s="156"/>
      <c r="BC82" s="157" t="s">
        <v>1242</v>
      </c>
      <c r="BD82" s="156">
        <v>42585</v>
      </c>
      <c r="BE82" s="156" t="s">
        <v>149</v>
      </c>
      <c r="BF82" s="156">
        <v>42793</v>
      </c>
      <c r="BG82" s="156" t="s">
        <v>149</v>
      </c>
      <c r="BH82" s="154"/>
      <c r="BI82" s="154"/>
      <c r="BJ82" s="154"/>
      <c r="BK82" s="158">
        <v>43242</v>
      </c>
      <c r="BL82" s="151" t="s">
        <v>17</v>
      </c>
      <c r="BM82" s="255">
        <f t="shared" si="20"/>
        <v>51</v>
      </c>
      <c r="BN82" s="151">
        <f t="shared" si="17"/>
        <v>43</v>
      </c>
      <c r="BO82" s="162" t="s">
        <v>1243</v>
      </c>
      <c r="BP82" s="151">
        <v>2</v>
      </c>
      <c r="BQ82" s="151">
        <v>3</v>
      </c>
      <c r="BR82" s="151">
        <v>5</v>
      </c>
      <c r="BS82" s="151">
        <v>6</v>
      </c>
      <c r="BT82" s="151">
        <v>1</v>
      </c>
      <c r="BU82" s="151">
        <v>0</v>
      </c>
      <c r="BV82" s="151">
        <v>0</v>
      </c>
      <c r="BW82" s="151" t="s">
        <v>162</v>
      </c>
      <c r="BX82" s="151">
        <v>0</v>
      </c>
      <c r="BY82" s="151"/>
      <c r="BZ82" s="159"/>
      <c r="CA82" s="159"/>
      <c r="CB82" s="151"/>
      <c r="CC82" s="151" t="s">
        <v>162</v>
      </c>
      <c r="CD82" s="151"/>
      <c r="CE82" s="151"/>
      <c r="CF82" s="410">
        <v>2</v>
      </c>
      <c r="CG82" s="151">
        <v>3</v>
      </c>
      <c r="CH82" s="151"/>
      <c r="CI82" s="151" t="s">
        <v>542</v>
      </c>
    </row>
    <row r="83" spans="1:87" ht="25" customHeight="1" x14ac:dyDescent="0.35">
      <c r="A83" s="151">
        <v>83</v>
      </c>
      <c r="B83" s="151" t="s">
        <v>1244</v>
      </c>
      <c r="C83" s="151" t="s">
        <v>1245</v>
      </c>
      <c r="D83" s="151"/>
      <c r="E83" s="151" t="s">
        <v>1246</v>
      </c>
      <c r="F83" s="151" t="s">
        <v>24</v>
      </c>
      <c r="G83" s="151">
        <v>4</v>
      </c>
      <c r="H83" s="144" t="s">
        <v>57</v>
      </c>
      <c r="I83" s="144" t="s">
        <v>33</v>
      </c>
      <c r="J83" s="144" t="s">
        <v>606</v>
      </c>
      <c r="K83" s="144" t="s">
        <v>1247</v>
      </c>
      <c r="L83" s="144" t="s">
        <v>33</v>
      </c>
      <c r="M83" s="144" t="s">
        <v>149</v>
      </c>
      <c r="N83" s="210"/>
      <c r="O83" s="259" t="s">
        <v>150</v>
      </c>
      <c r="P83" s="25" t="s">
        <v>150</v>
      </c>
      <c r="Q83" s="151" t="s">
        <v>150</v>
      </c>
      <c r="R83" s="423" t="s">
        <v>1248</v>
      </c>
      <c r="S83" s="164" t="s">
        <v>1249</v>
      </c>
      <c r="T83" s="377" t="s">
        <v>1250</v>
      </c>
      <c r="U83" s="154" t="s">
        <v>1251</v>
      </c>
      <c r="V83" s="154">
        <v>27712</v>
      </c>
      <c r="W83" s="162" t="s">
        <v>1252</v>
      </c>
      <c r="X83" s="162" t="s">
        <v>178</v>
      </c>
      <c r="Y83" s="162" t="s">
        <v>162</v>
      </c>
      <c r="Z83" s="162" t="s">
        <v>157</v>
      </c>
      <c r="AA83" s="151">
        <v>9.5</v>
      </c>
      <c r="AB83" s="154">
        <v>41604</v>
      </c>
      <c r="AC83" s="308">
        <v>41699</v>
      </c>
      <c r="AD83" s="154"/>
      <c r="AE83" s="27" t="s">
        <v>1253</v>
      </c>
      <c r="AF83" s="161" t="s">
        <v>1254</v>
      </c>
      <c r="AG83" s="161"/>
      <c r="AH83" s="151">
        <f t="shared" si="16"/>
        <v>2</v>
      </c>
      <c r="AI83" s="27" t="s">
        <v>160</v>
      </c>
      <c r="AJ83" s="161"/>
      <c r="AK83" s="161"/>
      <c r="AL83" s="161" t="s">
        <v>149</v>
      </c>
      <c r="AM83" s="161"/>
      <c r="AN83" s="161"/>
      <c r="AO83" s="161" t="s">
        <v>163</v>
      </c>
      <c r="AP83" s="161" t="s">
        <v>1255</v>
      </c>
      <c r="AQ83" s="161" t="s">
        <v>781</v>
      </c>
      <c r="AR83" s="161" t="s">
        <v>149</v>
      </c>
      <c r="AS83" s="161"/>
      <c r="AT83" s="449" t="s">
        <v>556</v>
      </c>
      <c r="AU83" s="151" t="s">
        <v>1256</v>
      </c>
      <c r="AV83" s="154"/>
      <c r="AW83" s="156">
        <v>41702</v>
      </c>
      <c r="AX83" s="156">
        <v>41946</v>
      </c>
      <c r="AY83" s="156" t="s">
        <v>149</v>
      </c>
      <c r="AZ83" s="156"/>
      <c r="BA83" s="156"/>
      <c r="BB83" s="156"/>
      <c r="BC83" s="157" t="s">
        <v>1257</v>
      </c>
      <c r="BD83" s="156">
        <v>42585</v>
      </c>
      <c r="BE83" s="156" t="s">
        <v>149</v>
      </c>
      <c r="BF83" s="156">
        <v>43164</v>
      </c>
      <c r="BG83" s="156" t="s">
        <v>162</v>
      </c>
      <c r="BH83" s="154">
        <v>43256</v>
      </c>
      <c r="BI83" s="154">
        <v>43378</v>
      </c>
      <c r="BJ83" s="154">
        <v>43399</v>
      </c>
      <c r="BK83" s="158">
        <v>43399</v>
      </c>
      <c r="BL83" s="151" t="s">
        <v>17</v>
      </c>
      <c r="BM83" s="255">
        <f t="shared" si="20"/>
        <v>56</v>
      </c>
      <c r="BN83" s="151">
        <f t="shared" si="17"/>
        <v>48</v>
      </c>
      <c r="BO83" s="162" t="s">
        <v>1257</v>
      </c>
      <c r="BP83" s="151">
        <v>0</v>
      </c>
      <c r="BQ83" s="151">
        <v>6</v>
      </c>
      <c r="BR83" s="151">
        <v>19</v>
      </c>
      <c r="BS83" s="151">
        <v>3</v>
      </c>
      <c r="BT83" s="151">
        <v>0</v>
      </c>
      <c r="BU83" s="151">
        <v>0</v>
      </c>
      <c r="BV83" s="151">
        <v>0</v>
      </c>
      <c r="BW83" s="151" t="s">
        <v>162</v>
      </c>
      <c r="BX83" s="151">
        <v>0</v>
      </c>
      <c r="BY83" s="151"/>
      <c r="BZ83" s="159"/>
      <c r="CA83" s="159"/>
      <c r="CB83" s="151"/>
      <c r="CC83" s="151" t="s">
        <v>162</v>
      </c>
      <c r="CD83" s="151"/>
      <c r="CE83" s="151"/>
      <c r="CF83" s="25">
        <v>2</v>
      </c>
      <c r="CG83" s="151">
        <v>3</v>
      </c>
      <c r="CH83" s="151"/>
      <c r="CI83" s="151" t="s">
        <v>814</v>
      </c>
    </row>
    <row r="84" spans="1:87" ht="25" customHeight="1" x14ac:dyDescent="0.35">
      <c r="A84" s="151">
        <v>84</v>
      </c>
      <c r="B84" s="151" t="s">
        <v>1258</v>
      </c>
      <c r="C84" s="151" t="s">
        <v>1259</v>
      </c>
      <c r="D84" s="151" t="s">
        <v>1260</v>
      </c>
      <c r="E84" s="151" t="s">
        <v>1261</v>
      </c>
      <c r="F84" s="151" t="s">
        <v>25</v>
      </c>
      <c r="G84" s="151">
        <v>4</v>
      </c>
      <c r="H84" s="144" t="s">
        <v>56</v>
      </c>
      <c r="I84" s="144" t="s">
        <v>38</v>
      </c>
      <c r="J84" s="144" t="s">
        <v>1262</v>
      </c>
      <c r="K84" s="144" t="s">
        <v>1263</v>
      </c>
      <c r="L84" s="144" t="s">
        <v>43</v>
      </c>
      <c r="M84" s="144" t="s">
        <v>162</v>
      </c>
      <c r="N84" s="151">
        <v>1197596</v>
      </c>
      <c r="O84" s="256"/>
      <c r="P84" s="257" t="s">
        <v>150</v>
      </c>
      <c r="Q84" s="151" t="s">
        <v>150</v>
      </c>
      <c r="R84" s="151" t="s">
        <v>1264</v>
      </c>
      <c r="S84" s="160" t="s">
        <v>1265</v>
      </c>
      <c r="T84" s="377" t="s">
        <v>1266</v>
      </c>
      <c r="U84" s="154" t="s">
        <v>1267</v>
      </c>
      <c r="V84" s="154">
        <v>30809</v>
      </c>
      <c r="W84" s="162" t="s">
        <v>1268</v>
      </c>
      <c r="X84" s="162" t="s">
        <v>178</v>
      </c>
      <c r="Y84" s="162" t="s">
        <v>162</v>
      </c>
      <c r="Z84" s="162" t="s">
        <v>157</v>
      </c>
      <c r="AA84" s="151">
        <v>9.5</v>
      </c>
      <c r="AB84" s="154">
        <v>42036</v>
      </c>
      <c r="AC84" s="308">
        <v>41699</v>
      </c>
      <c r="AD84" s="154"/>
      <c r="AE84" s="28" t="s">
        <v>1269</v>
      </c>
      <c r="AF84" s="151" t="s">
        <v>1270</v>
      </c>
      <c r="AG84" s="151" t="s">
        <v>1271</v>
      </c>
      <c r="AH84" s="151">
        <f t="shared" si="16"/>
        <v>3</v>
      </c>
      <c r="AI84" s="162" t="s">
        <v>160</v>
      </c>
      <c r="AJ84" s="151"/>
      <c r="AK84" s="151"/>
      <c r="AL84" s="151" t="s">
        <v>149</v>
      </c>
      <c r="AM84" s="151"/>
      <c r="AN84" s="151"/>
      <c r="AO84" s="151" t="s">
        <v>181</v>
      </c>
      <c r="AP84" s="151" t="s">
        <v>1272</v>
      </c>
      <c r="AQ84" s="151" t="s">
        <v>597</v>
      </c>
      <c r="AR84" s="151" t="s">
        <v>149</v>
      </c>
      <c r="AS84" s="151"/>
      <c r="AT84" s="26" t="s">
        <v>1273</v>
      </c>
      <c r="AU84" s="151" t="s">
        <v>1274</v>
      </c>
      <c r="AV84" s="154"/>
      <c r="AW84" s="156">
        <v>41703</v>
      </c>
      <c r="AX84" s="156">
        <v>41946</v>
      </c>
      <c r="AY84" s="156" t="s">
        <v>149</v>
      </c>
      <c r="AZ84" s="156">
        <v>42205</v>
      </c>
      <c r="BA84" s="156">
        <v>42230</v>
      </c>
      <c r="BB84" s="156"/>
      <c r="BC84" s="157" t="s">
        <v>1275</v>
      </c>
      <c r="BD84" s="156">
        <v>42585</v>
      </c>
      <c r="BE84" s="156" t="s">
        <v>149</v>
      </c>
      <c r="BF84" s="156">
        <v>42793</v>
      </c>
      <c r="BG84" s="156" t="s">
        <v>149</v>
      </c>
      <c r="BH84" s="154"/>
      <c r="BI84" s="154"/>
      <c r="BJ84" s="154"/>
      <c r="BK84" s="158">
        <v>43830</v>
      </c>
      <c r="BL84" s="151" t="s">
        <v>17</v>
      </c>
      <c r="BM84" s="255">
        <f t="shared" si="20"/>
        <v>70</v>
      </c>
      <c r="BN84" s="151">
        <f t="shared" si="17"/>
        <v>62</v>
      </c>
      <c r="BO84" s="151"/>
      <c r="BP84" s="151">
        <v>1</v>
      </c>
      <c r="BQ84" s="151">
        <v>5</v>
      </c>
      <c r="BR84" s="151">
        <v>3</v>
      </c>
      <c r="BS84" s="151">
        <v>2</v>
      </c>
      <c r="BT84" s="151">
        <v>0</v>
      </c>
      <c r="BU84" s="151">
        <v>0</v>
      </c>
      <c r="BV84" s="151">
        <v>0</v>
      </c>
      <c r="BW84" s="151" t="s">
        <v>1164</v>
      </c>
      <c r="BX84" s="151">
        <v>0</v>
      </c>
      <c r="BY84" s="151"/>
      <c r="BZ84" s="159"/>
      <c r="CA84" s="159"/>
      <c r="CB84" s="151"/>
      <c r="CC84" s="151" t="s">
        <v>162</v>
      </c>
      <c r="CD84" s="151"/>
      <c r="CE84" s="151"/>
      <c r="CF84" s="410">
        <v>1</v>
      </c>
      <c r="CG84" s="151">
        <v>2</v>
      </c>
      <c r="CH84" s="151"/>
      <c r="CI84" s="151" t="s">
        <v>814</v>
      </c>
    </row>
    <row r="85" spans="1:87" ht="25" customHeight="1" x14ac:dyDescent="0.35">
      <c r="A85" s="151">
        <v>85</v>
      </c>
      <c r="B85" s="151" t="s">
        <v>1276</v>
      </c>
      <c r="C85" s="151" t="s">
        <v>1277</v>
      </c>
      <c r="D85" s="151" t="s">
        <v>911</v>
      </c>
      <c r="E85" s="151" t="s">
        <v>1278</v>
      </c>
      <c r="F85" s="151" t="s">
        <v>24</v>
      </c>
      <c r="G85" s="151">
        <v>4</v>
      </c>
      <c r="H85" s="144" t="s">
        <v>49</v>
      </c>
      <c r="I85" s="144" t="s">
        <v>35</v>
      </c>
      <c r="J85" s="144" t="s">
        <v>1279</v>
      </c>
      <c r="K85" s="144" t="s">
        <v>1279</v>
      </c>
      <c r="L85" s="144" t="s">
        <v>40</v>
      </c>
      <c r="M85" s="144" t="s">
        <v>162</v>
      </c>
      <c r="N85" s="210" t="s">
        <v>1280</v>
      </c>
      <c r="O85" s="259" t="s">
        <v>150</v>
      </c>
      <c r="P85" s="25" t="s">
        <v>150</v>
      </c>
      <c r="Q85" s="151" t="s">
        <v>150</v>
      </c>
      <c r="R85" s="151" t="s">
        <v>1281</v>
      </c>
      <c r="S85" s="151" t="s">
        <v>1282</v>
      </c>
      <c r="T85" s="376" t="s">
        <v>1283</v>
      </c>
      <c r="U85" s="154" t="s">
        <v>1284</v>
      </c>
      <c r="V85" s="154">
        <v>28497</v>
      </c>
      <c r="W85" s="162" t="s">
        <v>1285</v>
      </c>
      <c r="X85" s="162" t="s">
        <v>178</v>
      </c>
      <c r="Y85" s="162" t="s">
        <v>156</v>
      </c>
      <c r="Z85" s="162" t="s">
        <v>157</v>
      </c>
      <c r="AA85" s="151">
        <v>13</v>
      </c>
      <c r="AB85" s="154">
        <v>41642</v>
      </c>
      <c r="AC85" s="308">
        <v>41699</v>
      </c>
      <c r="AD85" s="154"/>
      <c r="AE85" s="27" t="s">
        <v>1286</v>
      </c>
      <c r="AF85" s="161" t="s">
        <v>1287</v>
      </c>
      <c r="AG85" s="161"/>
      <c r="AH85" s="151">
        <f t="shared" si="16"/>
        <v>2</v>
      </c>
      <c r="AI85" s="27" t="s">
        <v>161</v>
      </c>
      <c r="AJ85" s="161"/>
      <c r="AK85" s="161"/>
      <c r="AL85" s="161" t="s">
        <v>149</v>
      </c>
      <c r="AM85" s="161"/>
      <c r="AN85" s="161"/>
      <c r="AO85" s="161" t="s">
        <v>163</v>
      </c>
      <c r="AP85" s="161" t="s">
        <v>1288</v>
      </c>
      <c r="AQ85" s="161" t="s">
        <v>202</v>
      </c>
      <c r="AR85" s="161" t="s">
        <v>149</v>
      </c>
      <c r="AS85" s="161"/>
      <c r="AT85" s="449" t="s">
        <v>203</v>
      </c>
      <c r="AU85" s="151" t="s">
        <v>1289</v>
      </c>
      <c r="AV85" s="154"/>
      <c r="AW85" s="156">
        <v>41704</v>
      </c>
      <c r="AX85" s="156">
        <v>41946</v>
      </c>
      <c r="AY85" s="156" t="s">
        <v>149</v>
      </c>
      <c r="AZ85" s="156">
        <v>42125</v>
      </c>
      <c r="BA85" s="156">
        <v>42156</v>
      </c>
      <c r="BB85" s="156">
        <v>42217</v>
      </c>
      <c r="BC85" s="157" t="s">
        <v>1290</v>
      </c>
      <c r="BD85" s="156">
        <v>42585</v>
      </c>
      <c r="BE85" s="156" t="s">
        <v>149</v>
      </c>
      <c r="BF85" s="156">
        <v>42791</v>
      </c>
      <c r="BG85" s="156" t="s">
        <v>149</v>
      </c>
      <c r="BH85" s="154">
        <v>43115</v>
      </c>
      <c r="BI85" s="154">
        <v>43349</v>
      </c>
      <c r="BJ85" s="154">
        <v>43426</v>
      </c>
      <c r="BK85" s="158">
        <v>43434</v>
      </c>
      <c r="BL85" s="151" t="s">
        <v>17</v>
      </c>
      <c r="BM85" s="255">
        <f t="shared" si="20"/>
        <v>57</v>
      </c>
      <c r="BN85" s="151">
        <f t="shared" si="17"/>
        <v>49</v>
      </c>
      <c r="BO85" s="162" t="s">
        <v>1291</v>
      </c>
      <c r="BP85" s="151">
        <v>1</v>
      </c>
      <c r="BQ85" s="151">
        <v>4</v>
      </c>
      <c r="BR85" s="151">
        <v>3</v>
      </c>
      <c r="BS85" s="151">
        <v>2</v>
      </c>
      <c r="BT85" s="151">
        <v>0</v>
      </c>
      <c r="BU85" s="151">
        <v>0</v>
      </c>
      <c r="BV85" s="151">
        <v>0</v>
      </c>
      <c r="BW85" s="151" t="s">
        <v>162</v>
      </c>
      <c r="BX85" s="151">
        <v>0</v>
      </c>
      <c r="BY85" s="151"/>
      <c r="BZ85" s="159"/>
      <c r="CA85" s="159"/>
      <c r="CB85" s="151"/>
      <c r="CC85" s="151" t="s">
        <v>162</v>
      </c>
      <c r="CD85" s="151"/>
      <c r="CE85" s="151"/>
      <c r="CF85" s="410">
        <v>2</v>
      </c>
      <c r="CG85" s="151">
        <v>2</v>
      </c>
      <c r="CH85" s="151"/>
      <c r="CI85" s="151" t="s">
        <v>814</v>
      </c>
    </row>
    <row r="86" spans="1:87" ht="25" customHeight="1" x14ac:dyDescent="0.35">
      <c r="A86" s="151">
        <v>86</v>
      </c>
      <c r="B86" s="151" t="s">
        <v>1292</v>
      </c>
      <c r="C86" s="151" t="s">
        <v>1293</v>
      </c>
      <c r="D86" s="151" t="s">
        <v>758</v>
      </c>
      <c r="E86" s="151" t="s">
        <v>1294</v>
      </c>
      <c r="F86" s="151" t="s">
        <v>25</v>
      </c>
      <c r="G86" s="151">
        <v>4</v>
      </c>
      <c r="H86" s="144" t="s">
        <v>49</v>
      </c>
      <c r="I86" s="144" t="s">
        <v>35</v>
      </c>
      <c r="J86" s="144" t="s">
        <v>606</v>
      </c>
      <c r="K86" s="144" t="s">
        <v>1295</v>
      </c>
      <c r="L86" s="144" t="s">
        <v>43</v>
      </c>
      <c r="M86" s="144" t="s">
        <v>162</v>
      </c>
      <c r="N86" s="210">
        <v>1061559</v>
      </c>
      <c r="O86" s="259"/>
      <c r="P86" s="25" t="s">
        <v>150</v>
      </c>
      <c r="Q86" s="151"/>
      <c r="R86" s="151" t="s">
        <v>1296</v>
      </c>
      <c r="S86" s="151" t="s">
        <v>1297</v>
      </c>
      <c r="T86" s="376" t="s">
        <v>1298</v>
      </c>
      <c r="U86" s="154" t="s">
        <v>1299</v>
      </c>
      <c r="V86" s="154">
        <v>25297</v>
      </c>
      <c r="W86" s="162" t="s">
        <v>1300</v>
      </c>
      <c r="X86" s="162" t="s">
        <v>178</v>
      </c>
      <c r="Y86" s="162" t="s">
        <v>162</v>
      </c>
      <c r="Z86" s="162" t="s">
        <v>157</v>
      </c>
      <c r="AA86" s="151">
        <v>16</v>
      </c>
      <c r="AB86" s="154">
        <v>41693</v>
      </c>
      <c r="AC86" s="308">
        <v>41699</v>
      </c>
      <c r="AD86" s="154"/>
      <c r="AE86" s="151" t="s">
        <v>1301</v>
      </c>
      <c r="AF86" s="151"/>
      <c r="AG86" s="151"/>
      <c r="AH86" s="151">
        <f t="shared" si="16"/>
        <v>1</v>
      </c>
      <c r="AI86" s="162" t="s">
        <v>160</v>
      </c>
      <c r="AJ86" s="151"/>
      <c r="AK86" s="151"/>
      <c r="AL86" s="151" t="s">
        <v>162</v>
      </c>
      <c r="AM86" s="151"/>
      <c r="AN86" s="151"/>
      <c r="AO86" s="151" t="s">
        <v>163</v>
      </c>
      <c r="AP86" s="151" t="s">
        <v>180</v>
      </c>
      <c r="AQ86" s="151" t="s">
        <v>202</v>
      </c>
      <c r="AR86" s="151" t="s">
        <v>149</v>
      </c>
      <c r="AS86" s="151"/>
      <c r="AT86" s="26" t="s">
        <v>203</v>
      </c>
      <c r="AU86" s="151" t="s">
        <v>1302</v>
      </c>
      <c r="AV86" s="154"/>
      <c r="AW86" s="156">
        <v>41700</v>
      </c>
      <c r="AX86" s="156">
        <v>41946</v>
      </c>
      <c r="AY86" s="156" t="s">
        <v>149</v>
      </c>
      <c r="AZ86" s="156">
        <v>42555</v>
      </c>
      <c r="BA86" s="156">
        <v>42989</v>
      </c>
      <c r="BB86" s="156"/>
      <c r="BC86" s="157"/>
      <c r="BD86" s="156">
        <v>42585</v>
      </c>
      <c r="BE86" s="156" t="s">
        <v>149</v>
      </c>
      <c r="BF86" s="156">
        <v>42793</v>
      </c>
      <c r="BG86" s="156" t="s">
        <v>149</v>
      </c>
      <c r="BH86" s="154"/>
      <c r="BI86" s="154"/>
      <c r="BJ86" s="154"/>
      <c r="BK86" s="158"/>
      <c r="BL86" s="165" t="s">
        <v>18</v>
      </c>
      <c r="BM86" s="258"/>
      <c r="BN86" s="258"/>
      <c r="BO86" s="162"/>
      <c r="BP86" s="151">
        <v>2</v>
      </c>
      <c r="BQ86" s="151">
        <v>3</v>
      </c>
      <c r="BR86" s="151">
        <v>0</v>
      </c>
      <c r="BS86" s="151">
        <v>3</v>
      </c>
      <c r="BT86" s="151">
        <v>0</v>
      </c>
      <c r="BU86" s="151">
        <v>0</v>
      </c>
      <c r="BV86" s="151">
        <v>0</v>
      </c>
      <c r="BW86" s="151" t="s">
        <v>162</v>
      </c>
      <c r="BX86" s="151">
        <v>0</v>
      </c>
      <c r="BY86" s="151"/>
      <c r="BZ86" s="159"/>
      <c r="CA86" s="159"/>
      <c r="CB86" s="151"/>
      <c r="CC86" s="151" t="s">
        <v>162</v>
      </c>
      <c r="CD86" s="151"/>
      <c r="CE86" s="151"/>
      <c r="CF86" s="410" t="s">
        <v>167</v>
      </c>
      <c r="CG86" s="151" t="s">
        <v>167</v>
      </c>
      <c r="CH86" s="151"/>
      <c r="CI86" s="151" t="s">
        <v>1303</v>
      </c>
    </row>
    <row r="87" spans="1:87" ht="25" customHeight="1" x14ac:dyDescent="0.35">
      <c r="A87" s="151">
        <v>87</v>
      </c>
      <c r="B87" s="151" t="s">
        <v>1304</v>
      </c>
      <c r="C87" s="151" t="s">
        <v>1305</v>
      </c>
      <c r="D87" s="151" t="s">
        <v>1306</v>
      </c>
      <c r="E87" s="151" t="s">
        <v>1307</v>
      </c>
      <c r="F87" s="151" t="s">
        <v>25</v>
      </c>
      <c r="G87" s="151">
        <v>4</v>
      </c>
      <c r="H87" s="144" t="s">
        <v>52</v>
      </c>
      <c r="I87" s="144" t="s">
        <v>41</v>
      </c>
      <c r="J87" s="144" t="s">
        <v>606</v>
      </c>
      <c r="K87" s="144" t="s">
        <v>1308</v>
      </c>
      <c r="L87" s="144" t="s">
        <v>33</v>
      </c>
      <c r="M87" s="144" t="s">
        <v>162</v>
      </c>
      <c r="N87" s="210" t="s">
        <v>1309</v>
      </c>
      <c r="O87" s="151" t="s">
        <v>860</v>
      </c>
      <c r="P87" s="25" t="s">
        <v>1310</v>
      </c>
      <c r="Q87" s="25" t="s">
        <v>1310</v>
      </c>
      <c r="R87" s="160" t="s">
        <v>1311</v>
      </c>
      <c r="S87" s="151" t="s">
        <v>1312</v>
      </c>
      <c r="T87" s="377" t="s">
        <v>1313</v>
      </c>
      <c r="U87" s="154" t="s">
        <v>1314</v>
      </c>
      <c r="V87" s="154">
        <v>28294</v>
      </c>
      <c r="W87" s="162" t="s">
        <v>1315</v>
      </c>
      <c r="X87" s="162" t="s">
        <v>178</v>
      </c>
      <c r="Y87" s="162" t="s">
        <v>162</v>
      </c>
      <c r="Z87" s="162" t="s">
        <v>157</v>
      </c>
      <c r="AA87" s="151">
        <v>7.5</v>
      </c>
      <c r="AB87" s="154">
        <v>42353</v>
      </c>
      <c r="AC87" s="308">
        <v>41699</v>
      </c>
      <c r="AD87" s="154"/>
      <c r="AE87" s="28" t="s">
        <v>1316</v>
      </c>
      <c r="AF87" s="151"/>
      <c r="AG87" s="151"/>
      <c r="AH87" s="151">
        <f t="shared" si="16"/>
        <v>1</v>
      </c>
      <c r="AI87" s="162" t="s">
        <v>161</v>
      </c>
      <c r="AJ87" s="151"/>
      <c r="AK87" s="151"/>
      <c r="AL87" s="151" t="s">
        <v>149</v>
      </c>
      <c r="AM87" s="151"/>
      <c r="AN87" s="151"/>
      <c r="AO87" s="151" t="s">
        <v>163</v>
      </c>
      <c r="AP87" s="151" t="s">
        <v>202</v>
      </c>
      <c r="AQ87" s="151" t="s">
        <v>1317</v>
      </c>
      <c r="AR87" s="151" t="s">
        <v>149</v>
      </c>
      <c r="AS87" s="151"/>
      <c r="AT87" s="26" t="s">
        <v>1318</v>
      </c>
      <c r="AU87" s="151" t="s">
        <v>1319</v>
      </c>
      <c r="AV87" s="154"/>
      <c r="AW87" s="156">
        <v>41700</v>
      </c>
      <c r="AX87" s="156">
        <v>41946</v>
      </c>
      <c r="AY87" s="156" t="s">
        <v>149</v>
      </c>
      <c r="AZ87" s="156"/>
      <c r="BA87" s="156"/>
      <c r="BB87" s="156"/>
      <c r="BC87" s="157"/>
      <c r="BD87" s="156">
        <v>42585</v>
      </c>
      <c r="BE87" s="156" t="s">
        <v>149</v>
      </c>
      <c r="BF87" s="156">
        <v>42793</v>
      </c>
      <c r="BG87" s="156" t="s">
        <v>149</v>
      </c>
      <c r="BH87" s="154"/>
      <c r="BI87" s="154">
        <v>44221</v>
      </c>
      <c r="BJ87" s="154"/>
      <c r="BK87" s="158">
        <v>44333</v>
      </c>
      <c r="BL87" s="151" t="s">
        <v>17</v>
      </c>
      <c r="BM87" s="255">
        <f>DATEDIF(AW87,BK87, "M")+1</f>
        <v>87</v>
      </c>
      <c r="BN87" s="151">
        <f>DATEDIF(AX87,BK87, "M")+1</f>
        <v>79</v>
      </c>
      <c r="BO87" s="162" t="s">
        <v>1320</v>
      </c>
      <c r="BP87" s="151">
        <v>0</v>
      </c>
      <c r="BQ87" s="151">
        <v>4</v>
      </c>
      <c r="BR87" s="151">
        <v>0</v>
      </c>
      <c r="BS87" s="151">
        <v>0</v>
      </c>
      <c r="BT87" s="151">
        <v>1</v>
      </c>
      <c r="BU87" s="151">
        <v>0</v>
      </c>
      <c r="BV87" s="151">
        <v>0</v>
      </c>
      <c r="BW87" s="151" t="s">
        <v>162</v>
      </c>
      <c r="BX87" s="151">
        <v>0</v>
      </c>
      <c r="BY87" s="151"/>
      <c r="BZ87" s="159"/>
      <c r="CA87" s="159"/>
      <c r="CB87" s="151"/>
      <c r="CC87" s="151" t="s">
        <v>162</v>
      </c>
      <c r="CD87" s="151"/>
      <c r="CE87" s="151"/>
      <c r="CF87" s="410">
        <v>2</v>
      </c>
      <c r="CG87" s="151">
        <v>2</v>
      </c>
      <c r="CH87" s="151"/>
      <c r="CI87" s="151" t="s">
        <v>1321</v>
      </c>
    </row>
    <row r="88" spans="1:87" ht="25" customHeight="1" x14ac:dyDescent="0.35">
      <c r="A88" s="97">
        <v>88</v>
      </c>
      <c r="B88" s="97" t="s">
        <v>1322</v>
      </c>
      <c r="C88" s="97" t="s">
        <v>1323</v>
      </c>
      <c r="D88" s="97" t="s">
        <v>1324</v>
      </c>
      <c r="E88" s="97" t="s">
        <v>1325</v>
      </c>
      <c r="F88" s="97" t="s">
        <v>24</v>
      </c>
      <c r="G88" s="97">
        <v>4</v>
      </c>
      <c r="H88" s="97" t="s">
        <v>50</v>
      </c>
      <c r="I88" s="97" t="s">
        <v>44</v>
      </c>
      <c r="J88" s="97" t="s">
        <v>606</v>
      </c>
      <c r="K88" s="97" t="s">
        <v>1326</v>
      </c>
      <c r="L88" s="97" t="s">
        <v>42</v>
      </c>
      <c r="M88" s="97" t="s">
        <v>149</v>
      </c>
      <c r="N88" s="97" t="s">
        <v>1327</v>
      </c>
      <c r="O88" s="97" t="s">
        <v>167</v>
      </c>
      <c r="P88" s="97" t="s">
        <v>150</v>
      </c>
      <c r="Q88" s="97"/>
      <c r="R88" s="97" t="s">
        <v>1328</v>
      </c>
      <c r="S88" s="97" t="s">
        <v>1329</v>
      </c>
      <c r="T88" s="215" t="s">
        <v>1330</v>
      </c>
      <c r="U88" s="97" t="s">
        <v>1331</v>
      </c>
      <c r="V88" s="97">
        <v>30152</v>
      </c>
      <c r="W88" s="97" t="s">
        <v>1332</v>
      </c>
      <c r="X88" s="97" t="s">
        <v>155</v>
      </c>
      <c r="Y88" s="97" t="s">
        <v>156</v>
      </c>
      <c r="Z88" s="97" t="s">
        <v>157</v>
      </c>
      <c r="AA88" s="97">
        <v>25</v>
      </c>
      <c r="AB88" s="98">
        <v>41692</v>
      </c>
      <c r="AC88" s="303">
        <v>41699</v>
      </c>
      <c r="AD88" s="98">
        <v>43867</v>
      </c>
      <c r="AE88" s="97" t="s">
        <v>1333</v>
      </c>
      <c r="AF88" s="97"/>
      <c r="AG88" s="97"/>
      <c r="AH88" s="97">
        <f t="shared" si="16"/>
        <v>1</v>
      </c>
      <c r="AI88" s="97" t="s">
        <v>281</v>
      </c>
      <c r="AJ88" s="97"/>
      <c r="AK88" s="97"/>
      <c r="AL88" s="97" t="s">
        <v>149</v>
      </c>
      <c r="AM88" s="97"/>
      <c r="AN88" s="97"/>
      <c r="AO88" s="97" t="s">
        <v>163</v>
      </c>
      <c r="AP88" s="97" t="s">
        <v>202</v>
      </c>
      <c r="AQ88" s="97"/>
      <c r="AR88" s="97"/>
      <c r="AS88" s="97"/>
      <c r="AT88" s="10" t="s">
        <v>297</v>
      </c>
      <c r="AU88" s="97"/>
      <c r="AV88" s="97"/>
      <c r="AW88" s="99">
        <v>41700</v>
      </c>
      <c r="AX88" s="99">
        <v>41946</v>
      </c>
      <c r="AY88" s="97" t="s">
        <v>149</v>
      </c>
      <c r="AZ88" s="97"/>
      <c r="BA88" s="97"/>
      <c r="BB88" s="97"/>
      <c r="BC88" s="97"/>
      <c r="BD88" s="97">
        <v>42585</v>
      </c>
      <c r="BE88" s="97" t="s">
        <v>149</v>
      </c>
      <c r="BF88" s="97"/>
      <c r="BG88" s="97" t="s">
        <v>162</v>
      </c>
      <c r="BH88" s="97"/>
      <c r="BI88" s="97"/>
      <c r="BJ88" s="97"/>
      <c r="BK88" s="97"/>
      <c r="BL88" s="166" t="s">
        <v>19</v>
      </c>
      <c r="BM88" s="97" t="s">
        <v>19</v>
      </c>
      <c r="BN88" s="97"/>
      <c r="BO88" s="97"/>
      <c r="BP88" s="97">
        <v>0</v>
      </c>
      <c r="BQ88" s="97">
        <v>2</v>
      </c>
      <c r="BR88" s="97">
        <v>0</v>
      </c>
      <c r="BS88" s="97">
        <v>1</v>
      </c>
      <c r="BT88" s="97">
        <v>0</v>
      </c>
      <c r="BU88" s="97">
        <v>0</v>
      </c>
      <c r="BV88" s="97">
        <v>0</v>
      </c>
      <c r="BW88" s="97" t="s">
        <v>162</v>
      </c>
      <c r="BX88" s="97">
        <v>0</v>
      </c>
      <c r="BY88" s="97"/>
      <c r="BZ88" s="97"/>
      <c r="CA88" s="97"/>
      <c r="CB88" s="97"/>
      <c r="CC88" s="97" t="s">
        <v>162</v>
      </c>
      <c r="CD88" s="97"/>
      <c r="CE88" s="97"/>
      <c r="CF88" s="119" t="s">
        <v>167</v>
      </c>
      <c r="CG88" s="97" t="s">
        <v>167</v>
      </c>
      <c r="CH88" s="97"/>
      <c r="CI88" s="97" t="s">
        <v>814</v>
      </c>
    </row>
    <row r="89" spans="1:87" ht="25" customHeight="1" x14ac:dyDescent="0.35">
      <c r="A89" s="151">
        <v>89</v>
      </c>
      <c r="B89" s="151" t="s">
        <v>1334</v>
      </c>
      <c r="C89" s="151" t="s">
        <v>1335</v>
      </c>
      <c r="D89" s="151" t="s">
        <v>1336</v>
      </c>
      <c r="E89" s="151" t="s">
        <v>1337</v>
      </c>
      <c r="F89" s="151" t="s">
        <v>24</v>
      </c>
      <c r="G89" s="151">
        <v>4</v>
      </c>
      <c r="H89" s="144" t="s">
        <v>56</v>
      </c>
      <c r="I89" s="144" t="s">
        <v>39</v>
      </c>
      <c r="J89" s="144" t="s">
        <v>1338</v>
      </c>
      <c r="K89" s="144" t="s">
        <v>1339</v>
      </c>
      <c r="L89" s="144" t="s">
        <v>39</v>
      </c>
      <c r="M89" s="144" t="s">
        <v>149</v>
      </c>
      <c r="N89" s="210">
        <v>1034515</v>
      </c>
      <c r="O89" s="25" t="s">
        <v>150</v>
      </c>
      <c r="P89" s="25" t="s">
        <v>150</v>
      </c>
      <c r="Q89" s="151" t="s">
        <v>150</v>
      </c>
      <c r="R89" s="423" t="s">
        <v>1340</v>
      </c>
      <c r="S89" s="151" t="s">
        <v>1341</v>
      </c>
      <c r="T89" s="377" t="s">
        <v>1342</v>
      </c>
      <c r="U89" s="154" t="s">
        <v>1343</v>
      </c>
      <c r="V89" s="154">
        <v>29764</v>
      </c>
      <c r="W89" s="162" t="s">
        <v>1344</v>
      </c>
      <c r="X89" s="162" t="s">
        <v>178</v>
      </c>
      <c r="Y89" s="162" t="s">
        <v>162</v>
      </c>
      <c r="Z89" s="162" t="s">
        <v>157</v>
      </c>
      <c r="AA89" s="151">
        <v>28</v>
      </c>
      <c r="AB89" s="154">
        <v>41730</v>
      </c>
      <c r="AC89" s="308">
        <v>41699</v>
      </c>
      <c r="AD89" s="154"/>
      <c r="AE89" s="27" t="s">
        <v>1345</v>
      </c>
      <c r="AF89" s="161"/>
      <c r="AG89" s="161"/>
      <c r="AH89" s="151">
        <f t="shared" si="16"/>
        <v>1</v>
      </c>
      <c r="AI89" s="27" t="s">
        <v>160</v>
      </c>
      <c r="AJ89" s="161"/>
      <c r="AK89" s="161"/>
      <c r="AL89" s="161" t="s">
        <v>162</v>
      </c>
      <c r="AM89" s="161"/>
      <c r="AN89" s="161"/>
      <c r="AO89" s="161" t="s">
        <v>181</v>
      </c>
      <c r="AP89" s="161" t="s">
        <v>180</v>
      </c>
      <c r="AQ89" s="316" t="s">
        <v>249</v>
      </c>
      <c r="AR89" s="161" t="s">
        <v>149</v>
      </c>
      <c r="AS89" s="161"/>
      <c r="AT89" s="449" t="s">
        <v>541</v>
      </c>
      <c r="AU89" s="151" t="s">
        <v>1346</v>
      </c>
      <c r="AV89" s="154"/>
      <c r="AW89" s="156">
        <v>41700</v>
      </c>
      <c r="AX89" s="156">
        <v>41946</v>
      </c>
      <c r="AY89" s="156" t="s">
        <v>149</v>
      </c>
      <c r="AZ89" s="156"/>
      <c r="BA89" s="156"/>
      <c r="BB89" s="156"/>
      <c r="BC89" s="157"/>
      <c r="BD89" s="156">
        <v>42585</v>
      </c>
      <c r="BE89" s="156" t="s">
        <v>149</v>
      </c>
      <c r="BF89" s="156">
        <v>42793</v>
      </c>
      <c r="BG89" s="156" t="s">
        <v>149</v>
      </c>
      <c r="BH89" s="154"/>
      <c r="BI89" s="154"/>
      <c r="BJ89" s="154"/>
      <c r="BK89" s="158">
        <v>43201</v>
      </c>
      <c r="BL89" s="151" t="s">
        <v>17</v>
      </c>
      <c r="BM89" s="255">
        <f t="shared" ref="BM89:BM97" si="21">DATEDIF(AW89,BK89, "M")+1</f>
        <v>50</v>
      </c>
      <c r="BN89" s="151">
        <f t="shared" ref="BN89:BN103" si="22">DATEDIF(AX89,BK89, "M")+1</f>
        <v>42</v>
      </c>
      <c r="BO89" s="162" t="s">
        <v>1347</v>
      </c>
      <c r="BP89" s="151">
        <v>0</v>
      </c>
      <c r="BQ89" s="151">
        <v>0</v>
      </c>
      <c r="BR89" s="151">
        <v>6</v>
      </c>
      <c r="BS89" s="151">
        <v>1</v>
      </c>
      <c r="BT89" s="151">
        <v>0</v>
      </c>
      <c r="BU89" s="151">
        <v>0</v>
      </c>
      <c r="BV89" s="151">
        <v>0</v>
      </c>
      <c r="BW89" s="151" t="s">
        <v>162</v>
      </c>
      <c r="BX89" s="151">
        <v>0</v>
      </c>
      <c r="BY89" s="151"/>
      <c r="BZ89" s="159"/>
      <c r="CA89" s="159"/>
      <c r="CB89" s="151"/>
      <c r="CC89" s="151" t="s">
        <v>162</v>
      </c>
      <c r="CD89" s="151"/>
      <c r="CE89" s="151"/>
      <c r="CF89" s="410">
        <v>1</v>
      </c>
      <c r="CG89" s="151">
        <v>1</v>
      </c>
      <c r="CH89" s="151"/>
      <c r="CI89" s="151" t="s">
        <v>814</v>
      </c>
    </row>
    <row r="90" spans="1:87" ht="25" customHeight="1" x14ac:dyDescent="0.35">
      <c r="A90" s="151">
        <v>90</v>
      </c>
      <c r="B90" s="151" t="s">
        <v>1348</v>
      </c>
      <c r="C90" s="151" t="s">
        <v>1349</v>
      </c>
      <c r="D90" s="151" t="s">
        <v>1350</v>
      </c>
      <c r="E90" s="151" t="s">
        <v>1351</v>
      </c>
      <c r="F90" s="151" t="s">
        <v>24</v>
      </c>
      <c r="G90" s="151">
        <v>4</v>
      </c>
      <c r="H90" s="144" t="s">
        <v>49</v>
      </c>
      <c r="I90" s="144" t="s">
        <v>36</v>
      </c>
      <c r="J90" s="144" t="s">
        <v>606</v>
      </c>
      <c r="K90" s="144" t="s">
        <v>1352</v>
      </c>
      <c r="L90" s="144" t="s">
        <v>43</v>
      </c>
      <c r="M90" s="144" t="s">
        <v>162</v>
      </c>
      <c r="N90" s="210" t="s">
        <v>1353</v>
      </c>
      <c r="O90" s="259" t="s">
        <v>150</v>
      </c>
      <c r="P90" s="25" t="s">
        <v>150</v>
      </c>
      <c r="Q90" s="151" t="s">
        <v>150</v>
      </c>
      <c r="R90" s="151" t="s">
        <v>1354</v>
      </c>
      <c r="S90" s="333" t="s">
        <v>1355</v>
      </c>
      <c r="T90" s="376" t="s">
        <v>1356</v>
      </c>
      <c r="U90" s="154" t="s">
        <v>1357</v>
      </c>
      <c r="V90" s="154">
        <v>28270</v>
      </c>
      <c r="W90" s="162" t="s">
        <v>1358</v>
      </c>
      <c r="X90" s="162" t="s">
        <v>178</v>
      </c>
      <c r="Y90" s="162" t="s">
        <v>162</v>
      </c>
      <c r="Z90" s="162" t="s">
        <v>157</v>
      </c>
      <c r="AA90" s="151">
        <v>21</v>
      </c>
      <c r="AB90" s="154">
        <v>41756</v>
      </c>
      <c r="AC90" s="308">
        <v>41699</v>
      </c>
      <c r="AD90" s="154"/>
      <c r="AE90" s="27" t="s">
        <v>1359</v>
      </c>
      <c r="AF90" s="161" t="s">
        <v>1360</v>
      </c>
      <c r="AG90" s="161" t="s">
        <v>1361</v>
      </c>
      <c r="AH90" s="151">
        <f t="shared" si="16"/>
        <v>3</v>
      </c>
      <c r="AI90" s="27" t="s">
        <v>161</v>
      </c>
      <c r="AJ90" s="161"/>
      <c r="AK90" s="161"/>
      <c r="AL90" s="161" t="s">
        <v>149</v>
      </c>
      <c r="AM90" s="161"/>
      <c r="AN90" s="161"/>
      <c r="AO90" s="161" t="s">
        <v>181</v>
      </c>
      <c r="AP90" s="161" t="s">
        <v>1362</v>
      </c>
      <c r="AQ90" s="161" t="s">
        <v>1363</v>
      </c>
      <c r="AR90" s="161" t="s">
        <v>1364</v>
      </c>
      <c r="AS90" s="161"/>
      <c r="AT90" s="449" t="s">
        <v>1365</v>
      </c>
      <c r="AU90" s="151" t="s">
        <v>1366</v>
      </c>
      <c r="AV90" s="154"/>
      <c r="AW90" s="156">
        <v>41700</v>
      </c>
      <c r="AX90" s="156">
        <v>41946</v>
      </c>
      <c r="AY90" s="156" t="s">
        <v>149</v>
      </c>
      <c r="AZ90" s="156">
        <v>42235</v>
      </c>
      <c r="BA90" s="156">
        <v>42195</v>
      </c>
      <c r="BB90" s="156"/>
      <c r="BC90" s="157" t="s">
        <v>1367</v>
      </c>
      <c r="BD90" s="156">
        <v>42585</v>
      </c>
      <c r="BE90" s="156" t="s">
        <v>149</v>
      </c>
      <c r="BF90" s="156">
        <v>42793</v>
      </c>
      <c r="BG90" s="156" t="s">
        <v>149</v>
      </c>
      <c r="BH90" s="154"/>
      <c r="BI90" s="154"/>
      <c r="BJ90" s="154"/>
      <c r="BK90" s="158">
        <v>43657</v>
      </c>
      <c r="BL90" s="151" t="s">
        <v>17</v>
      </c>
      <c r="BM90" s="255">
        <f t="shared" si="21"/>
        <v>65</v>
      </c>
      <c r="BN90" s="151">
        <f t="shared" si="22"/>
        <v>57</v>
      </c>
      <c r="BO90" s="151"/>
      <c r="BP90" s="151">
        <v>2</v>
      </c>
      <c r="BQ90" s="151">
        <v>17</v>
      </c>
      <c r="BR90" s="151">
        <v>6</v>
      </c>
      <c r="BS90" s="151">
        <v>3</v>
      </c>
      <c r="BT90" s="151">
        <v>1</v>
      </c>
      <c r="BU90" s="151">
        <v>0</v>
      </c>
      <c r="BV90" s="151">
        <v>0</v>
      </c>
      <c r="BW90" s="151" t="s">
        <v>162</v>
      </c>
      <c r="BX90" s="151">
        <v>0</v>
      </c>
      <c r="BY90" s="151"/>
      <c r="BZ90" s="159"/>
      <c r="CA90" s="159"/>
      <c r="CB90" s="151"/>
      <c r="CC90" s="151" t="s">
        <v>162</v>
      </c>
      <c r="CD90" s="151"/>
      <c r="CE90" s="151"/>
      <c r="CF90" s="410">
        <v>3</v>
      </c>
      <c r="CG90" s="151">
        <v>3</v>
      </c>
      <c r="CH90" s="151"/>
      <c r="CI90" s="151" t="s">
        <v>814</v>
      </c>
    </row>
    <row r="91" spans="1:87" ht="25" customHeight="1" x14ac:dyDescent="0.35">
      <c r="A91" s="151">
        <v>91</v>
      </c>
      <c r="B91" s="151" t="s">
        <v>1368</v>
      </c>
      <c r="C91" s="151" t="s">
        <v>1369</v>
      </c>
      <c r="D91" s="151" t="s">
        <v>1370</v>
      </c>
      <c r="E91" s="151" t="s">
        <v>437</v>
      </c>
      <c r="F91" s="151" t="s">
        <v>25</v>
      </c>
      <c r="G91" s="151">
        <v>4</v>
      </c>
      <c r="H91" s="144" t="s">
        <v>51</v>
      </c>
      <c r="I91" s="144" t="s">
        <v>37</v>
      </c>
      <c r="J91" s="144" t="s">
        <v>1371</v>
      </c>
      <c r="K91" s="144" t="s">
        <v>1372</v>
      </c>
      <c r="L91" s="144" t="s">
        <v>37</v>
      </c>
      <c r="M91" s="144" t="s">
        <v>149</v>
      </c>
      <c r="N91" s="210" t="s">
        <v>1373</v>
      </c>
      <c r="O91" s="259" t="s">
        <v>150</v>
      </c>
      <c r="P91" s="25" t="s">
        <v>150</v>
      </c>
      <c r="Q91" s="151" t="s">
        <v>150</v>
      </c>
      <c r="R91" s="151" t="s">
        <v>1374</v>
      </c>
      <c r="S91" s="160" t="s">
        <v>1375</v>
      </c>
      <c r="T91" s="377" t="s">
        <v>1376</v>
      </c>
      <c r="U91" s="154" t="s">
        <v>1377</v>
      </c>
      <c r="V91" s="154">
        <v>26239</v>
      </c>
      <c r="W91" s="162" t="s">
        <v>1378</v>
      </c>
      <c r="X91" s="162" t="s">
        <v>178</v>
      </c>
      <c r="Y91" s="162" t="s">
        <v>162</v>
      </c>
      <c r="Z91" s="162" t="s">
        <v>157</v>
      </c>
      <c r="AA91" s="151">
        <v>26</v>
      </c>
      <c r="AB91" s="154">
        <v>41156</v>
      </c>
      <c r="AC91" s="308">
        <v>41699</v>
      </c>
      <c r="AD91" s="154"/>
      <c r="AE91" s="27" t="s">
        <v>1379</v>
      </c>
      <c r="AF91" s="161"/>
      <c r="AG91" s="161"/>
      <c r="AH91" s="151">
        <f t="shared" si="16"/>
        <v>1</v>
      </c>
      <c r="AI91" s="27" t="s">
        <v>160</v>
      </c>
      <c r="AJ91" s="161"/>
      <c r="AK91" s="161"/>
      <c r="AL91" s="161" t="s">
        <v>149</v>
      </c>
      <c r="AM91" s="161"/>
      <c r="AN91" s="161"/>
      <c r="AO91" s="161" t="s">
        <v>163</v>
      </c>
      <c r="AP91" s="161" t="s">
        <v>1380</v>
      </c>
      <c r="AQ91" s="161"/>
      <c r="AR91" s="161"/>
      <c r="AS91" s="161"/>
      <c r="AT91" s="449" t="s">
        <v>284</v>
      </c>
      <c r="AU91" s="151" t="s">
        <v>1381</v>
      </c>
      <c r="AV91" s="154"/>
      <c r="AW91" s="156">
        <v>41700</v>
      </c>
      <c r="AX91" s="156">
        <v>41946</v>
      </c>
      <c r="AY91" s="156" t="s">
        <v>149</v>
      </c>
      <c r="AZ91" s="156"/>
      <c r="BA91" s="156"/>
      <c r="BB91" s="156"/>
      <c r="BC91" s="157"/>
      <c r="BD91" s="156">
        <v>42585</v>
      </c>
      <c r="BE91" s="156" t="s">
        <v>149</v>
      </c>
      <c r="BF91" s="156">
        <v>42793</v>
      </c>
      <c r="BG91" s="156" t="s">
        <v>149</v>
      </c>
      <c r="BH91" s="154"/>
      <c r="BI91" s="154"/>
      <c r="BJ91" s="154"/>
      <c r="BK91" s="158">
        <v>42460</v>
      </c>
      <c r="BL91" s="151" t="s">
        <v>17</v>
      </c>
      <c r="BM91" s="255">
        <f t="shared" si="21"/>
        <v>25</v>
      </c>
      <c r="BN91" s="151">
        <f t="shared" si="22"/>
        <v>17</v>
      </c>
      <c r="BO91" s="151"/>
      <c r="BP91" s="151">
        <v>3</v>
      </c>
      <c r="BQ91" s="151">
        <v>0</v>
      </c>
      <c r="BR91" s="151">
        <v>2</v>
      </c>
      <c r="BS91" s="151">
        <v>0</v>
      </c>
      <c r="BT91" s="151">
        <v>0</v>
      </c>
      <c r="BU91" s="151">
        <v>0</v>
      </c>
      <c r="BV91" s="151">
        <v>0</v>
      </c>
      <c r="BW91" s="151" t="s">
        <v>162</v>
      </c>
      <c r="BX91" s="151">
        <v>0</v>
      </c>
      <c r="BY91" s="151"/>
      <c r="BZ91" s="159"/>
      <c r="CA91" s="159"/>
      <c r="CB91" s="151"/>
      <c r="CC91" s="151" t="s">
        <v>162</v>
      </c>
      <c r="CD91" s="151"/>
      <c r="CE91" s="151"/>
      <c r="CF91" s="410">
        <v>1</v>
      </c>
      <c r="CG91" s="151">
        <v>1</v>
      </c>
      <c r="CH91" s="151"/>
      <c r="CI91" s="151" t="s">
        <v>814</v>
      </c>
    </row>
    <row r="92" spans="1:87" ht="25" customHeight="1" x14ac:dyDescent="0.35">
      <c r="A92" s="151">
        <v>92</v>
      </c>
      <c r="B92" s="151" t="s">
        <v>1382</v>
      </c>
      <c r="C92" s="151" t="s">
        <v>1383</v>
      </c>
      <c r="D92" s="151" t="s">
        <v>21</v>
      </c>
      <c r="E92" s="151" t="s">
        <v>1384</v>
      </c>
      <c r="F92" s="151" t="s">
        <v>24</v>
      </c>
      <c r="G92" s="151">
        <v>4</v>
      </c>
      <c r="H92" s="144" t="s">
        <v>55</v>
      </c>
      <c r="I92" s="144" t="s">
        <v>43</v>
      </c>
      <c r="J92" s="144" t="s">
        <v>1385</v>
      </c>
      <c r="K92" s="144" t="s">
        <v>1386</v>
      </c>
      <c r="L92" s="144" t="s">
        <v>43</v>
      </c>
      <c r="M92" s="144" t="s">
        <v>149</v>
      </c>
      <c r="N92" s="210" t="s">
        <v>1387</v>
      </c>
      <c r="O92" s="259" t="s">
        <v>150</v>
      </c>
      <c r="P92" s="25" t="s">
        <v>150</v>
      </c>
      <c r="Q92" s="151" t="s">
        <v>150</v>
      </c>
      <c r="R92" s="160" t="s">
        <v>1388</v>
      </c>
      <c r="S92" s="151" t="s">
        <v>1389</v>
      </c>
      <c r="T92" s="376" t="s">
        <v>1390</v>
      </c>
      <c r="U92" s="154" t="s">
        <v>1391</v>
      </c>
      <c r="V92" s="154">
        <v>28287</v>
      </c>
      <c r="W92" s="162" t="s">
        <v>1392</v>
      </c>
      <c r="X92" s="162" t="s">
        <v>178</v>
      </c>
      <c r="Y92" s="162" t="s">
        <v>162</v>
      </c>
      <c r="Z92" s="162" t="s">
        <v>157</v>
      </c>
      <c r="AA92" s="151">
        <v>20.5</v>
      </c>
      <c r="AB92" s="154">
        <v>41640</v>
      </c>
      <c r="AC92" s="308">
        <v>41699</v>
      </c>
      <c r="AD92" s="154"/>
      <c r="AE92" s="27" t="s">
        <v>1393</v>
      </c>
      <c r="AF92" s="161" t="s">
        <v>1394</v>
      </c>
      <c r="AG92" s="161"/>
      <c r="AH92" s="151">
        <f t="shared" si="16"/>
        <v>2</v>
      </c>
      <c r="AI92" s="27" t="s">
        <v>160</v>
      </c>
      <c r="AJ92" s="161"/>
      <c r="AK92" s="161"/>
      <c r="AL92" s="161" t="s">
        <v>149</v>
      </c>
      <c r="AM92" s="161"/>
      <c r="AN92" s="161"/>
      <c r="AO92" s="161" t="s">
        <v>163</v>
      </c>
      <c r="AP92" s="161" t="s">
        <v>369</v>
      </c>
      <c r="AQ92" s="161" t="s">
        <v>249</v>
      </c>
      <c r="AR92" s="161" t="s">
        <v>149</v>
      </c>
      <c r="AS92" s="161" t="s">
        <v>1395</v>
      </c>
      <c r="AT92" s="449" t="s">
        <v>371</v>
      </c>
      <c r="AU92" s="151" t="s">
        <v>1396</v>
      </c>
      <c r="AV92" s="154"/>
      <c r="AW92" s="156">
        <v>41700</v>
      </c>
      <c r="AX92" s="156">
        <v>41946</v>
      </c>
      <c r="AY92" s="156" t="s">
        <v>149</v>
      </c>
      <c r="AZ92" s="156"/>
      <c r="BA92" s="156"/>
      <c r="BB92" s="156"/>
      <c r="BC92" s="157" t="s">
        <v>1397</v>
      </c>
      <c r="BD92" s="156">
        <v>42585</v>
      </c>
      <c r="BE92" s="156" t="s">
        <v>149</v>
      </c>
      <c r="BF92" s="156">
        <v>43164</v>
      </c>
      <c r="BG92" s="156" t="s">
        <v>162</v>
      </c>
      <c r="BH92" s="154"/>
      <c r="BI92" s="154"/>
      <c r="BJ92" s="154"/>
      <c r="BK92" s="158">
        <v>43285</v>
      </c>
      <c r="BL92" s="151" t="s">
        <v>17</v>
      </c>
      <c r="BM92" s="255">
        <f t="shared" si="21"/>
        <v>53</v>
      </c>
      <c r="BN92" s="151">
        <f t="shared" si="22"/>
        <v>45</v>
      </c>
      <c r="BO92" s="162" t="s">
        <v>1397</v>
      </c>
      <c r="BP92" s="151">
        <v>1</v>
      </c>
      <c r="BQ92" s="151">
        <v>5</v>
      </c>
      <c r="BR92" s="151">
        <v>6</v>
      </c>
      <c r="BS92" s="151">
        <v>2</v>
      </c>
      <c r="BT92" s="151">
        <v>2</v>
      </c>
      <c r="BU92" s="151">
        <v>0</v>
      </c>
      <c r="BV92" s="151">
        <v>0</v>
      </c>
      <c r="BW92" s="151" t="s">
        <v>162</v>
      </c>
      <c r="BX92" s="151">
        <v>0</v>
      </c>
      <c r="BY92" s="151"/>
      <c r="BZ92" s="159"/>
      <c r="CA92" s="159"/>
      <c r="CB92" s="151"/>
      <c r="CC92" s="151" t="s">
        <v>162</v>
      </c>
      <c r="CD92" s="151"/>
      <c r="CE92" s="151"/>
      <c r="CF92" s="410">
        <v>1</v>
      </c>
      <c r="CG92" s="151">
        <v>2</v>
      </c>
      <c r="CH92" s="151">
        <v>1</v>
      </c>
      <c r="CI92" s="151" t="s">
        <v>814</v>
      </c>
    </row>
    <row r="93" spans="1:87" ht="25" customHeight="1" x14ac:dyDescent="0.35">
      <c r="A93" s="151">
        <v>93</v>
      </c>
      <c r="B93" s="151" t="s">
        <v>1398</v>
      </c>
      <c r="C93" s="151" t="s">
        <v>1399</v>
      </c>
      <c r="D93" s="151" t="s">
        <v>1400</v>
      </c>
      <c r="E93" s="151" t="s">
        <v>1401</v>
      </c>
      <c r="F93" s="151" t="s">
        <v>25</v>
      </c>
      <c r="G93" s="151">
        <v>4</v>
      </c>
      <c r="H93" s="144" t="s">
        <v>49</v>
      </c>
      <c r="I93" s="144" t="s">
        <v>40</v>
      </c>
      <c r="J93" s="144" t="s">
        <v>1402</v>
      </c>
      <c r="K93" s="144" t="s">
        <v>1403</v>
      </c>
      <c r="L93" s="144" t="s">
        <v>40</v>
      </c>
      <c r="M93" s="144" t="s">
        <v>149</v>
      </c>
      <c r="N93" s="151" t="s">
        <v>1404</v>
      </c>
      <c r="O93" s="256" t="s">
        <v>150</v>
      </c>
      <c r="P93" s="257" t="s">
        <v>150</v>
      </c>
      <c r="Q93" s="151" t="s">
        <v>150</v>
      </c>
      <c r="R93" s="151" t="s">
        <v>1405</v>
      </c>
      <c r="S93" s="160" t="s">
        <v>1406</v>
      </c>
      <c r="T93" s="377" t="s">
        <v>1407</v>
      </c>
      <c r="U93" s="154" t="s">
        <v>1408</v>
      </c>
      <c r="V93" s="154">
        <v>30065</v>
      </c>
      <c r="W93" s="162" t="s">
        <v>1409</v>
      </c>
      <c r="X93" s="162" t="s">
        <v>178</v>
      </c>
      <c r="Y93" s="162" t="s">
        <v>156</v>
      </c>
      <c r="Z93" s="162" t="s">
        <v>157</v>
      </c>
      <c r="AA93" s="151">
        <v>38</v>
      </c>
      <c r="AB93" s="154">
        <v>42065</v>
      </c>
      <c r="AC93" s="308">
        <v>41699</v>
      </c>
      <c r="AD93" s="154"/>
      <c r="AE93" s="28" t="s">
        <v>1410</v>
      </c>
      <c r="AF93" s="151"/>
      <c r="AG93" s="151"/>
      <c r="AH93" s="151">
        <f t="shared" si="16"/>
        <v>1</v>
      </c>
      <c r="AI93" s="27" t="s">
        <v>160</v>
      </c>
      <c r="AJ93" s="151"/>
      <c r="AK93" s="151"/>
      <c r="AL93" s="151" t="s">
        <v>149</v>
      </c>
      <c r="AM93" s="151"/>
      <c r="AN93" s="151"/>
      <c r="AO93" s="151" t="s">
        <v>163</v>
      </c>
      <c r="AP93" s="151" t="s">
        <v>1288</v>
      </c>
      <c r="AQ93" s="151" t="s">
        <v>202</v>
      </c>
      <c r="AR93" s="151"/>
      <c r="AS93" s="151"/>
      <c r="AT93" s="26" t="s">
        <v>419</v>
      </c>
      <c r="AU93" s="151" t="s">
        <v>1411</v>
      </c>
      <c r="AV93" s="154"/>
      <c r="AW93" s="156">
        <v>41700</v>
      </c>
      <c r="AX93" s="156">
        <v>41946</v>
      </c>
      <c r="AY93" s="156" t="s">
        <v>149</v>
      </c>
      <c r="AZ93" s="156">
        <v>42199</v>
      </c>
      <c r="BA93" s="156">
        <v>42137</v>
      </c>
      <c r="BB93" s="156"/>
      <c r="BC93" s="157"/>
      <c r="BD93" s="156">
        <v>42585</v>
      </c>
      <c r="BE93" s="156" t="s">
        <v>149</v>
      </c>
      <c r="BF93" s="156">
        <v>42793</v>
      </c>
      <c r="BG93" s="156" t="s">
        <v>149</v>
      </c>
      <c r="BH93" s="154"/>
      <c r="BI93" s="154"/>
      <c r="BJ93" s="154"/>
      <c r="BK93" s="158">
        <v>44827</v>
      </c>
      <c r="BL93" s="165" t="s">
        <v>17</v>
      </c>
      <c r="BM93" s="255">
        <f t="shared" si="21"/>
        <v>103</v>
      </c>
      <c r="BN93" s="151">
        <f t="shared" si="22"/>
        <v>95</v>
      </c>
      <c r="BO93" s="151"/>
      <c r="BP93" s="151">
        <v>0</v>
      </c>
      <c r="BQ93" s="151">
        <v>1</v>
      </c>
      <c r="BR93" s="151">
        <v>0</v>
      </c>
      <c r="BS93" s="151">
        <v>1</v>
      </c>
      <c r="BT93" s="151">
        <v>0</v>
      </c>
      <c r="BU93" s="151">
        <v>0</v>
      </c>
      <c r="BV93" s="151">
        <v>0</v>
      </c>
      <c r="BW93" s="151" t="s">
        <v>162</v>
      </c>
      <c r="BX93" s="151">
        <v>0</v>
      </c>
      <c r="BY93" s="151"/>
      <c r="BZ93" s="159"/>
      <c r="CA93" s="159"/>
      <c r="CB93" s="151"/>
      <c r="CC93" s="151" t="s">
        <v>162</v>
      </c>
      <c r="CD93" s="151"/>
      <c r="CE93" s="151"/>
      <c r="CF93" s="410">
        <v>2</v>
      </c>
      <c r="CG93" s="151">
        <v>3</v>
      </c>
      <c r="CH93" s="151"/>
      <c r="CI93" s="151" t="s">
        <v>814</v>
      </c>
    </row>
    <row r="94" spans="1:87" ht="25" customHeight="1" x14ac:dyDescent="0.35">
      <c r="A94" s="151">
        <v>94</v>
      </c>
      <c r="B94" s="151" t="s">
        <v>1412</v>
      </c>
      <c r="C94" s="151" t="s">
        <v>1413</v>
      </c>
      <c r="D94" s="151" t="s">
        <v>1414</v>
      </c>
      <c r="E94" s="151" t="s">
        <v>1415</v>
      </c>
      <c r="F94" s="151" t="s">
        <v>24</v>
      </c>
      <c r="G94" s="151">
        <v>4</v>
      </c>
      <c r="H94" s="144" t="s">
        <v>56</v>
      </c>
      <c r="I94" s="144" t="s">
        <v>39</v>
      </c>
      <c r="J94" s="144" t="s">
        <v>1416</v>
      </c>
      <c r="K94" s="144" t="s">
        <v>1416</v>
      </c>
      <c r="L94" s="144" t="s">
        <v>39</v>
      </c>
      <c r="M94" s="144" t="s">
        <v>149</v>
      </c>
      <c r="N94" s="210" t="s">
        <v>1417</v>
      </c>
      <c r="O94" s="259" t="s">
        <v>150</v>
      </c>
      <c r="P94" s="25" t="s">
        <v>150</v>
      </c>
      <c r="Q94" s="151" t="s">
        <v>150</v>
      </c>
      <c r="R94" s="151" t="s">
        <v>1418</v>
      </c>
      <c r="S94" s="151" t="s">
        <v>1419</v>
      </c>
      <c r="T94" s="376" t="s">
        <v>1420</v>
      </c>
      <c r="U94" s="154" t="s">
        <v>1421</v>
      </c>
      <c r="V94" s="154">
        <v>29335</v>
      </c>
      <c r="W94" s="162" t="s">
        <v>1422</v>
      </c>
      <c r="X94" s="162" t="s">
        <v>178</v>
      </c>
      <c r="Y94" s="162" t="s">
        <v>162</v>
      </c>
      <c r="Z94" s="162" t="s">
        <v>157</v>
      </c>
      <c r="AA94" s="151">
        <v>19.5</v>
      </c>
      <c r="AB94" s="154">
        <v>41746</v>
      </c>
      <c r="AC94" s="308">
        <v>41699</v>
      </c>
      <c r="AD94" s="154"/>
      <c r="AE94" s="27" t="s">
        <v>1423</v>
      </c>
      <c r="AF94" s="155" t="s">
        <v>1424</v>
      </c>
      <c r="AG94" s="155"/>
      <c r="AH94" s="151">
        <f t="shared" si="16"/>
        <v>2</v>
      </c>
      <c r="AI94" s="27" t="s">
        <v>160</v>
      </c>
      <c r="AJ94" s="155"/>
      <c r="AK94" s="155"/>
      <c r="AL94" s="155" t="s">
        <v>149</v>
      </c>
      <c r="AM94" s="155"/>
      <c r="AN94" s="155"/>
      <c r="AO94" s="155" t="s">
        <v>163</v>
      </c>
      <c r="AP94" s="155" t="s">
        <v>180</v>
      </c>
      <c r="AQ94" s="155" t="s">
        <v>202</v>
      </c>
      <c r="AR94" s="155" t="s">
        <v>149</v>
      </c>
      <c r="AS94" s="155"/>
      <c r="AT94" s="450" t="s">
        <v>541</v>
      </c>
      <c r="AU94" s="151" t="s">
        <v>1425</v>
      </c>
      <c r="AV94" s="154"/>
      <c r="AW94" s="156">
        <v>41700</v>
      </c>
      <c r="AX94" s="156">
        <v>41946</v>
      </c>
      <c r="AY94" s="156" t="s">
        <v>149</v>
      </c>
      <c r="AZ94" s="156">
        <v>41706</v>
      </c>
      <c r="BA94" s="156"/>
      <c r="BB94" s="156">
        <v>42080</v>
      </c>
      <c r="BC94" s="157" t="s">
        <v>1426</v>
      </c>
      <c r="BD94" s="156">
        <v>42585</v>
      </c>
      <c r="BE94" s="156" t="s">
        <v>149</v>
      </c>
      <c r="BF94" s="156">
        <v>42793</v>
      </c>
      <c r="BG94" s="156" t="s">
        <v>149</v>
      </c>
      <c r="BH94" s="154">
        <v>43165</v>
      </c>
      <c r="BI94" s="154">
        <v>43376</v>
      </c>
      <c r="BJ94" s="154">
        <v>43399</v>
      </c>
      <c r="BK94" s="158">
        <v>43417</v>
      </c>
      <c r="BL94" s="151" t="s">
        <v>17</v>
      </c>
      <c r="BM94" s="255">
        <f t="shared" si="21"/>
        <v>57</v>
      </c>
      <c r="BN94" s="151">
        <f t="shared" si="22"/>
        <v>49</v>
      </c>
      <c r="BO94" s="162" t="s">
        <v>1426</v>
      </c>
      <c r="BP94" s="151">
        <v>0</v>
      </c>
      <c r="BQ94" s="151">
        <v>0</v>
      </c>
      <c r="BR94" s="151">
        <v>3</v>
      </c>
      <c r="BS94" s="151">
        <v>2</v>
      </c>
      <c r="BT94" s="151">
        <v>0</v>
      </c>
      <c r="BU94" s="151">
        <v>0</v>
      </c>
      <c r="BV94" s="151">
        <v>0</v>
      </c>
      <c r="BW94" s="151" t="s">
        <v>162</v>
      </c>
      <c r="BX94" s="151">
        <v>0</v>
      </c>
      <c r="BY94" s="151"/>
      <c r="BZ94" s="159"/>
      <c r="CA94" s="159"/>
      <c r="CB94" s="151"/>
      <c r="CC94" s="151" t="s">
        <v>162</v>
      </c>
      <c r="CD94" s="151"/>
      <c r="CE94" s="151"/>
      <c r="CF94" s="410">
        <v>2</v>
      </c>
      <c r="CG94" s="151">
        <v>2</v>
      </c>
      <c r="CH94" s="151"/>
      <c r="CI94" s="151" t="s">
        <v>542</v>
      </c>
    </row>
    <row r="95" spans="1:87" ht="25" customHeight="1" x14ac:dyDescent="0.35">
      <c r="A95" s="151">
        <v>95</v>
      </c>
      <c r="B95" s="151" t="s">
        <v>1427</v>
      </c>
      <c r="C95" s="151" t="s">
        <v>423</v>
      </c>
      <c r="D95" s="151" t="s">
        <v>603</v>
      </c>
      <c r="E95" s="151" t="s">
        <v>1428</v>
      </c>
      <c r="F95" s="151" t="s">
        <v>24</v>
      </c>
      <c r="G95" s="151">
        <v>4</v>
      </c>
      <c r="H95" s="144" t="s">
        <v>51</v>
      </c>
      <c r="I95" s="144" t="s">
        <v>37</v>
      </c>
      <c r="J95" s="144" t="s">
        <v>1429</v>
      </c>
      <c r="K95" s="144" t="s">
        <v>1430</v>
      </c>
      <c r="L95" s="144" t="s">
        <v>37</v>
      </c>
      <c r="M95" s="144" t="s">
        <v>149</v>
      </c>
      <c r="N95" s="210"/>
      <c r="O95" s="259" t="s">
        <v>150</v>
      </c>
      <c r="P95" s="25" t="s">
        <v>150</v>
      </c>
      <c r="Q95" s="151" t="s">
        <v>150</v>
      </c>
      <c r="R95" s="423" t="s">
        <v>1431</v>
      </c>
      <c r="S95" s="151" t="s">
        <v>1432</v>
      </c>
      <c r="T95" s="376" t="s">
        <v>1433</v>
      </c>
      <c r="U95" s="154" t="s">
        <v>1434</v>
      </c>
      <c r="V95" s="154">
        <v>28031</v>
      </c>
      <c r="W95" s="162" t="s">
        <v>1435</v>
      </c>
      <c r="X95" s="162" t="s">
        <v>178</v>
      </c>
      <c r="Y95" s="162" t="s">
        <v>162</v>
      </c>
      <c r="Z95" s="162" t="s">
        <v>157</v>
      </c>
      <c r="AA95" s="151">
        <v>31.5</v>
      </c>
      <c r="AB95" s="154">
        <v>41866</v>
      </c>
      <c r="AC95" s="308">
        <v>41699</v>
      </c>
      <c r="AD95" s="154"/>
      <c r="AE95" s="27" t="s">
        <v>1436</v>
      </c>
      <c r="AF95" s="161"/>
      <c r="AG95" s="161"/>
      <c r="AH95" s="151">
        <f t="shared" si="16"/>
        <v>1</v>
      </c>
      <c r="AI95" s="27" t="s">
        <v>160</v>
      </c>
      <c r="AJ95" s="161"/>
      <c r="AK95" s="161"/>
      <c r="AL95" s="161" t="s">
        <v>149</v>
      </c>
      <c r="AM95" s="161"/>
      <c r="AN95" s="161"/>
      <c r="AO95" s="161" t="s">
        <v>163</v>
      </c>
      <c r="AP95" s="161" t="s">
        <v>444</v>
      </c>
      <c r="AQ95" s="161" t="s">
        <v>249</v>
      </c>
      <c r="AR95" s="161" t="s">
        <v>149</v>
      </c>
      <c r="AS95" s="161"/>
      <c r="AT95" s="449" t="s">
        <v>284</v>
      </c>
      <c r="AU95" s="151" t="s">
        <v>1437</v>
      </c>
      <c r="AV95" s="154"/>
      <c r="AW95" s="156">
        <v>41700</v>
      </c>
      <c r="AX95" s="156">
        <v>41946</v>
      </c>
      <c r="AY95" s="156" t="s">
        <v>149</v>
      </c>
      <c r="AZ95" s="156"/>
      <c r="BA95" s="156"/>
      <c r="BB95" s="156"/>
      <c r="BC95" s="157"/>
      <c r="BD95" s="156">
        <v>42951</v>
      </c>
      <c r="BE95" s="156" t="s">
        <v>162</v>
      </c>
      <c r="BF95" s="156">
        <v>43164</v>
      </c>
      <c r="BG95" s="156" t="s">
        <v>162</v>
      </c>
      <c r="BH95" s="154"/>
      <c r="BI95" s="154"/>
      <c r="BJ95" s="154"/>
      <c r="BK95" s="158">
        <v>43433</v>
      </c>
      <c r="BL95" s="151" t="s">
        <v>17</v>
      </c>
      <c r="BM95" s="255">
        <f t="shared" si="21"/>
        <v>57</v>
      </c>
      <c r="BN95" s="151">
        <f t="shared" si="22"/>
        <v>49</v>
      </c>
      <c r="BO95" s="162" t="s">
        <v>1438</v>
      </c>
      <c r="BP95" s="151">
        <v>0</v>
      </c>
      <c r="BQ95" s="151">
        <v>1</v>
      </c>
      <c r="BR95" s="151">
        <v>4</v>
      </c>
      <c r="BS95" s="151">
        <v>1</v>
      </c>
      <c r="BT95" s="151">
        <v>2</v>
      </c>
      <c r="BU95" s="151">
        <v>0</v>
      </c>
      <c r="BV95" s="151">
        <v>0</v>
      </c>
      <c r="BW95" s="151" t="s">
        <v>162</v>
      </c>
      <c r="BX95" s="151">
        <v>0</v>
      </c>
      <c r="BY95" s="151"/>
      <c r="BZ95" s="159"/>
      <c r="CA95" s="159"/>
      <c r="CB95" s="151"/>
      <c r="CC95" s="151" t="s">
        <v>162</v>
      </c>
      <c r="CD95" s="151"/>
      <c r="CE95" s="151"/>
      <c r="CF95" s="410">
        <v>2</v>
      </c>
      <c r="CG95" s="151">
        <v>3</v>
      </c>
      <c r="CH95" s="151"/>
      <c r="CI95" s="151" t="s">
        <v>1303</v>
      </c>
    </row>
    <row r="96" spans="1:87" ht="25" customHeight="1" x14ac:dyDescent="0.35">
      <c r="A96" s="151">
        <v>96</v>
      </c>
      <c r="B96" s="151" t="s">
        <v>1439</v>
      </c>
      <c r="C96" s="151" t="s">
        <v>1440</v>
      </c>
      <c r="D96" s="151" t="s">
        <v>997</v>
      </c>
      <c r="E96" s="151" t="s">
        <v>319</v>
      </c>
      <c r="F96" s="151" t="s">
        <v>24</v>
      </c>
      <c r="G96" s="151">
        <v>4</v>
      </c>
      <c r="H96" s="144" t="s">
        <v>51</v>
      </c>
      <c r="I96" s="144" t="s">
        <v>30</v>
      </c>
      <c r="J96" s="144" t="s">
        <v>606</v>
      </c>
      <c r="K96" s="144" t="s">
        <v>1441</v>
      </c>
      <c r="L96" s="144" t="s">
        <v>43</v>
      </c>
      <c r="M96" s="144" t="s">
        <v>149</v>
      </c>
      <c r="N96" s="151"/>
      <c r="O96" s="256" t="s">
        <v>150</v>
      </c>
      <c r="P96" s="256" t="s">
        <v>239</v>
      </c>
      <c r="Q96" s="151" t="s">
        <v>150</v>
      </c>
      <c r="R96" s="151" t="s">
        <v>1442</v>
      </c>
      <c r="S96" s="160" t="s">
        <v>1443</v>
      </c>
      <c r="T96" s="376" t="s">
        <v>1444</v>
      </c>
      <c r="U96" s="154" t="s">
        <v>1445</v>
      </c>
      <c r="V96" s="154">
        <v>28157</v>
      </c>
      <c r="W96" s="162" t="s">
        <v>1446</v>
      </c>
      <c r="X96" s="162" t="s">
        <v>178</v>
      </c>
      <c r="Y96" s="162" t="s">
        <v>162</v>
      </c>
      <c r="Z96" s="162" t="s">
        <v>157</v>
      </c>
      <c r="AA96" s="151">
        <v>17.5</v>
      </c>
      <c r="AB96" s="154">
        <v>41695</v>
      </c>
      <c r="AC96" s="308">
        <v>41699</v>
      </c>
      <c r="AD96" s="154"/>
      <c r="AE96" s="28" t="s">
        <v>1447</v>
      </c>
      <c r="AF96" s="151"/>
      <c r="AG96" s="151"/>
      <c r="AH96" s="151">
        <f t="shared" si="16"/>
        <v>1</v>
      </c>
      <c r="AI96" s="27" t="s">
        <v>281</v>
      </c>
      <c r="AJ96" s="151"/>
      <c r="AK96" s="151"/>
      <c r="AL96" s="151" t="s">
        <v>162</v>
      </c>
      <c r="AM96" s="151"/>
      <c r="AN96" s="151"/>
      <c r="AO96" s="151" t="s">
        <v>163</v>
      </c>
      <c r="AP96" s="151" t="s">
        <v>1448</v>
      </c>
      <c r="AQ96" s="151" t="s">
        <v>249</v>
      </c>
      <c r="AR96" s="151" t="s">
        <v>149</v>
      </c>
      <c r="AS96" s="151"/>
      <c r="AT96" s="26" t="s">
        <v>327</v>
      </c>
      <c r="AU96" s="151" t="s">
        <v>1449</v>
      </c>
      <c r="AV96" s="154"/>
      <c r="AW96" s="156">
        <v>41700</v>
      </c>
      <c r="AX96" s="156">
        <v>41946</v>
      </c>
      <c r="AY96" s="156" t="s">
        <v>149</v>
      </c>
      <c r="AZ96" s="156">
        <v>42580</v>
      </c>
      <c r="BA96" s="156">
        <v>42580</v>
      </c>
      <c r="BB96" s="156"/>
      <c r="BC96" s="157" t="s">
        <v>1450</v>
      </c>
      <c r="BD96" s="156">
        <v>42952</v>
      </c>
      <c r="BE96" s="156" t="s">
        <v>162</v>
      </c>
      <c r="BF96" s="156">
        <v>43164</v>
      </c>
      <c r="BG96" s="156" t="s">
        <v>162</v>
      </c>
      <c r="BH96" s="154"/>
      <c r="BI96" s="154"/>
      <c r="BJ96" s="154"/>
      <c r="BK96" s="158">
        <v>44137</v>
      </c>
      <c r="BL96" s="151" t="s">
        <v>17</v>
      </c>
      <c r="BM96" s="255">
        <f t="shared" si="21"/>
        <v>81</v>
      </c>
      <c r="BN96" s="151">
        <f t="shared" si="22"/>
        <v>72</v>
      </c>
      <c r="BO96" s="151" t="s">
        <v>1451</v>
      </c>
      <c r="BP96" s="151">
        <v>5</v>
      </c>
      <c r="BQ96" s="151">
        <v>17</v>
      </c>
      <c r="BR96" s="151">
        <v>16</v>
      </c>
      <c r="BS96" s="151">
        <v>0</v>
      </c>
      <c r="BT96" s="151">
        <v>2</v>
      </c>
      <c r="BU96" s="151">
        <v>0</v>
      </c>
      <c r="BV96" s="151">
        <v>0</v>
      </c>
      <c r="BW96" s="151" t="s">
        <v>162</v>
      </c>
      <c r="BX96" s="151">
        <v>0</v>
      </c>
      <c r="BY96" s="151"/>
      <c r="BZ96" s="159"/>
      <c r="CA96" s="159"/>
      <c r="CB96" s="151"/>
      <c r="CC96" s="151" t="s">
        <v>162</v>
      </c>
      <c r="CD96" s="151"/>
      <c r="CE96" s="151"/>
      <c r="CF96" s="410">
        <v>3</v>
      </c>
      <c r="CG96" s="151">
        <v>3</v>
      </c>
      <c r="CH96" s="151"/>
      <c r="CI96" s="151" t="s">
        <v>1303</v>
      </c>
    </row>
    <row r="97" spans="1:87" ht="25" customHeight="1" x14ac:dyDescent="0.35">
      <c r="A97" s="151">
        <v>97</v>
      </c>
      <c r="B97" s="151" t="s">
        <v>1452</v>
      </c>
      <c r="C97" s="151" t="s">
        <v>1453</v>
      </c>
      <c r="D97" s="151" t="s">
        <v>1454</v>
      </c>
      <c r="E97" s="151" t="s">
        <v>1455</v>
      </c>
      <c r="F97" s="151" t="s">
        <v>25</v>
      </c>
      <c r="G97" s="151">
        <v>4</v>
      </c>
      <c r="H97" s="144" t="s">
        <v>55</v>
      </c>
      <c r="I97" s="144" t="s">
        <v>43</v>
      </c>
      <c r="J97" s="144" t="s">
        <v>606</v>
      </c>
      <c r="K97" s="144" t="s">
        <v>1456</v>
      </c>
      <c r="L97" s="144" t="s">
        <v>43</v>
      </c>
      <c r="M97" s="144" t="s">
        <v>149</v>
      </c>
      <c r="N97" s="210"/>
      <c r="O97" s="259" t="s">
        <v>150</v>
      </c>
      <c r="P97" s="151" t="s">
        <v>150</v>
      </c>
      <c r="Q97" s="151" t="s">
        <v>150</v>
      </c>
      <c r="R97" s="151" t="s">
        <v>1457</v>
      </c>
      <c r="S97" s="151" t="s">
        <v>1458</v>
      </c>
      <c r="T97" s="376" t="s">
        <v>1459</v>
      </c>
      <c r="U97" s="154" t="s">
        <v>1460</v>
      </c>
      <c r="V97" s="154">
        <v>28587</v>
      </c>
      <c r="W97" s="162" t="s">
        <v>1461</v>
      </c>
      <c r="X97" s="162" t="s">
        <v>178</v>
      </c>
      <c r="Y97" s="162" t="s">
        <v>162</v>
      </c>
      <c r="Z97" s="162" t="s">
        <v>157</v>
      </c>
      <c r="AA97" s="151">
        <v>7</v>
      </c>
      <c r="AB97" s="154">
        <v>41867</v>
      </c>
      <c r="AC97" s="308">
        <v>41699</v>
      </c>
      <c r="AD97" s="154"/>
      <c r="AE97" s="27" t="s">
        <v>1462</v>
      </c>
      <c r="AF97" s="161"/>
      <c r="AG97" s="161"/>
      <c r="AH97" s="151">
        <f t="shared" si="16"/>
        <v>1</v>
      </c>
      <c r="AI97" s="27" t="s">
        <v>160</v>
      </c>
      <c r="AJ97" s="161"/>
      <c r="AK97" s="161"/>
      <c r="AL97" s="161" t="s">
        <v>149</v>
      </c>
      <c r="AM97" s="161"/>
      <c r="AN97" s="161"/>
      <c r="AO97" s="161" t="s">
        <v>163</v>
      </c>
      <c r="AP97" s="161" t="s">
        <v>202</v>
      </c>
      <c r="AQ97" s="151" t="s">
        <v>249</v>
      </c>
      <c r="AR97" s="161" t="s">
        <v>162</v>
      </c>
      <c r="AS97" s="161" t="s">
        <v>1463</v>
      </c>
      <c r="AT97" s="449" t="s">
        <v>371</v>
      </c>
      <c r="AU97" s="151" t="s">
        <v>1464</v>
      </c>
      <c r="AV97" s="154"/>
      <c r="AW97" s="156">
        <v>41700</v>
      </c>
      <c r="AX97" s="156">
        <v>41946</v>
      </c>
      <c r="AY97" s="156" t="s">
        <v>149</v>
      </c>
      <c r="AZ97" s="156"/>
      <c r="BA97" s="156"/>
      <c r="BB97" s="156"/>
      <c r="BC97" s="157"/>
      <c r="BD97" s="156">
        <v>42953</v>
      </c>
      <c r="BE97" s="156" t="s">
        <v>162</v>
      </c>
      <c r="BF97" s="156">
        <v>43164</v>
      </c>
      <c r="BG97" s="156" t="s">
        <v>162</v>
      </c>
      <c r="BH97" s="154"/>
      <c r="BI97" s="154"/>
      <c r="BJ97" s="154"/>
      <c r="BK97" s="158">
        <v>43658</v>
      </c>
      <c r="BL97" s="151" t="s">
        <v>17</v>
      </c>
      <c r="BM97" s="255">
        <f t="shared" si="21"/>
        <v>65</v>
      </c>
      <c r="BN97" s="151">
        <f t="shared" si="22"/>
        <v>57</v>
      </c>
      <c r="BO97" s="151"/>
      <c r="BP97" s="151">
        <v>0</v>
      </c>
      <c r="BQ97" s="151">
        <v>2</v>
      </c>
      <c r="BR97" s="151">
        <v>2</v>
      </c>
      <c r="BS97" s="151">
        <v>2</v>
      </c>
      <c r="BT97" s="151">
        <v>1</v>
      </c>
      <c r="BU97" s="151">
        <v>0</v>
      </c>
      <c r="BV97" s="151">
        <v>0</v>
      </c>
      <c r="BW97" s="151" t="s">
        <v>162</v>
      </c>
      <c r="BX97" s="151">
        <v>365</v>
      </c>
      <c r="BY97" s="151"/>
      <c r="BZ97" s="159"/>
      <c r="CA97" s="159"/>
      <c r="CB97" s="151"/>
      <c r="CC97" s="151" t="s">
        <v>149</v>
      </c>
      <c r="CD97" s="151"/>
      <c r="CE97" s="151"/>
      <c r="CF97" s="410">
        <v>1</v>
      </c>
      <c r="CG97" s="151">
        <v>1</v>
      </c>
      <c r="CH97" s="151"/>
      <c r="CI97" s="151" t="s">
        <v>542</v>
      </c>
    </row>
    <row r="98" spans="1:87" ht="25" customHeight="1" x14ac:dyDescent="0.35">
      <c r="A98" s="167">
        <v>98</v>
      </c>
      <c r="B98" s="167" t="s">
        <v>1465</v>
      </c>
      <c r="C98" s="167" t="s">
        <v>1466</v>
      </c>
      <c r="D98" s="167"/>
      <c r="E98" s="167" t="s">
        <v>1467</v>
      </c>
      <c r="F98" s="167" t="s">
        <v>24</v>
      </c>
      <c r="G98" s="167">
        <v>5</v>
      </c>
      <c r="H98" s="167" t="s">
        <v>53</v>
      </c>
      <c r="I98" s="167" t="s">
        <v>36</v>
      </c>
      <c r="J98" s="167" t="s">
        <v>606</v>
      </c>
      <c r="K98" s="167" t="s">
        <v>1468</v>
      </c>
      <c r="L98" s="167" t="s">
        <v>43</v>
      </c>
      <c r="M98" s="167" t="s">
        <v>162</v>
      </c>
      <c r="N98" s="260">
        <v>1513579</v>
      </c>
      <c r="O98" s="31" t="s">
        <v>150</v>
      </c>
      <c r="P98" s="32" t="s">
        <v>150</v>
      </c>
      <c r="Q98" s="167" t="s">
        <v>150</v>
      </c>
      <c r="R98" s="167" t="s">
        <v>1469</v>
      </c>
      <c r="S98" s="167" t="s">
        <v>1470</v>
      </c>
      <c r="T98" s="378" t="s">
        <v>1471</v>
      </c>
      <c r="U98" s="169" t="s">
        <v>1472</v>
      </c>
      <c r="V98" s="169">
        <v>27949</v>
      </c>
      <c r="W98" s="176" t="s">
        <v>1473</v>
      </c>
      <c r="X98" s="176" t="s">
        <v>178</v>
      </c>
      <c r="Y98" s="176" t="s">
        <v>162</v>
      </c>
      <c r="Z98" s="176" t="s">
        <v>157</v>
      </c>
      <c r="AA98" s="167">
        <v>5.5</v>
      </c>
      <c r="AB98" s="169">
        <v>42370</v>
      </c>
      <c r="AC98" s="309">
        <v>42064</v>
      </c>
      <c r="AD98" s="169"/>
      <c r="AE98" s="33" t="s">
        <v>1474</v>
      </c>
      <c r="AF98" s="33" t="s">
        <v>1475</v>
      </c>
      <c r="AG98" s="33" t="s">
        <v>1476</v>
      </c>
      <c r="AH98" s="167">
        <f t="shared" ref="AH98:AH129" si="23">COUNTA(AE98:AG98)</f>
        <v>3</v>
      </c>
      <c r="AI98" s="33" t="s">
        <v>160</v>
      </c>
      <c r="AJ98" s="33" t="s">
        <v>160</v>
      </c>
      <c r="AK98" s="33" t="s">
        <v>161</v>
      </c>
      <c r="AL98" s="33" t="s">
        <v>149</v>
      </c>
      <c r="AM98" s="33" t="s">
        <v>162</v>
      </c>
      <c r="AN98" s="33" t="s">
        <v>149</v>
      </c>
      <c r="AO98" s="33" t="s">
        <v>181</v>
      </c>
      <c r="AP98" s="33" t="s">
        <v>1477</v>
      </c>
      <c r="AQ98" s="33" t="s">
        <v>597</v>
      </c>
      <c r="AR98" s="33" t="s">
        <v>149</v>
      </c>
      <c r="AS98" s="33" t="s">
        <v>1478</v>
      </c>
      <c r="AT98" s="451" t="s">
        <v>1479</v>
      </c>
      <c r="AU98" s="33" t="s">
        <v>1480</v>
      </c>
      <c r="AV98" s="33" t="s">
        <v>162</v>
      </c>
      <c r="AW98" s="170">
        <v>42065</v>
      </c>
      <c r="AX98" s="170">
        <v>42310</v>
      </c>
      <c r="AY98" s="170" t="s">
        <v>149</v>
      </c>
      <c r="AZ98" s="170"/>
      <c r="BA98" s="170">
        <v>42492</v>
      </c>
      <c r="BB98" s="170"/>
      <c r="BC98" s="171" t="s">
        <v>1481</v>
      </c>
      <c r="BD98" s="170">
        <v>42947</v>
      </c>
      <c r="BE98" s="170" t="s">
        <v>149</v>
      </c>
      <c r="BF98" s="170">
        <v>43528</v>
      </c>
      <c r="BG98" s="170" t="s">
        <v>162</v>
      </c>
      <c r="BH98" s="169"/>
      <c r="BI98" s="169"/>
      <c r="BJ98" s="169"/>
      <c r="BK98" s="172">
        <v>43646</v>
      </c>
      <c r="BL98" s="167" t="s">
        <v>17</v>
      </c>
      <c r="BM98" s="261">
        <f>DATEDIF(AW98,BK98, "M")+1</f>
        <v>52</v>
      </c>
      <c r="BN98" s="167">
        <f t="shared" si="22"/>
        <v>44</v>
      </c>
      <c r="BO98" s="167"/>
      <c r="BP98" s="167">
        <v>4</v>
      </c>
      <c r="BQ98" s="167">
        <v>2</v>
      </c>
      <c r="BR98" s="167">
        <v>19</v>
      </c>
      <c r="BS98" s="167">
        <v>1</v>
      </c>
      <c r="BT98" s="167">
        <v>1</v>
      </c>
      <c r="BU98" s="167">
        <v>0</v>
      </c>
      <c r="BV98" s="167">
        <v>0</v>
      </c>
      <c r="BW98" s="167" t="s">
        <v>162</v>
      </c>
      <c r="BX98" s="167">
        <v>0</v>
      </c>
      <c r="BY98" s="167"/>
      <c r="BZ98" s="173"/>
      <c r="CA98" s="173"/>
      <c r="CB98" s="167"/>
      <c r="CC98" s="167" t="s">
        <v>162</v>
      </c>
      <c r="CD98" s="167"/>
      <c r="CE98" s="167"/>
      <c r="CF98" s="411">
        <v>3</v>
      </c>
      <c r="CG98" s="167">
        <v>3</v>
      </c>
      <c r="CH98" s="167"/>
      <c r="CI98" s="167" t="s">
        <v>814</v>
      </c>
    </row>
    <row r="99" spans="1:87" ht="25" customHeight="1" x14ac:dyDescent="0.35">
      <c r="A99" s="167">
        <v>99</v>
      </c>
      <c r="B99" s="167" t="s">
        <v>1482</v>
      </c>
      <c r="C99" s="167" t="s">
        <v>1483</v>
      </c>
      <c r="D99" s="167"/>
      <c r="E99" s="167" t="s">
        <v>1484</v>
      </c>
      <c r="F99" s="167" t="s">
        <v>24</v>
      </c>
      <c r="G99" s="167">
        <v>5</v>
      </c>
      <c r="H99" s="167" t="s">
        <v>52</v>
      </c>
      <c r="I99" s="167" t="s">
        <v>41</v>
      </c>
      <c r="J99" s="167" t="s">
        <v>1485</v>
      </c>
      <c r="K99" s="167" t="s">
        <v>1486</v>
      </c>
      <c r="L99" s="167" t="s">
        <v>35</v>
      </c>
      <c r="M99" s="167" t="s">
        <v>162</v>
      </c>
      <c r="N99" s="167" t="s">
        <v>1487</v>
      </c>
      <c r="O99" s="262" t="s">
        <v>150</v>
      </c>
      <c r="P99" s="263" t="s">
        <v>150</v>
      </c>
      <c r="Q99" s="167" t="s">
        <v>150</v>
      </c>
      <c r="R99" s="167" t="s">
        <v>1488</v>
      </c>
      <c r="S99" s="167" t="s">
        <v>1489</v>
      </c>
      <c r="T99" s="379" t="s">
        <v>1490</v>
      </c>
      <c r="U99" s="169" t="s">
        <v>1491</v>
      </c>
      <c r="V99" s="169">
        <v>29221</v>
      </c>
      <c r="W99" s="176" t="s">
        <v>1492</v>
      </c>
      <c r="X99" s="176" t="s">
        <v>178</v>
      </c>
      <c r="Y99" s="176" t="s">
        <v>162</v>
      </c>
      <c r="Z99" s="176" t="s">
        <v>157</v>
      </c>
      <c r="AA99" s="167">
        <v>39</v>
      </c>
      <c r="AB99" s="169">
        <v>42993</v>
      </c>
      <c r="AC99" s="309">
        <v>42064</v>
      </c>
      <c r="AD99" s="169"/>
      <c r="AE99" s="34" t="s">
        <v>1493</v>
      </c>
      <c r="AF99" s="34" t="s">
        <v>1494</v>
      </c>
      <c r="AG99" s="167"/>
      <c r="AH99" s="167">
        <f t="shared" si="23"/>
        <v>2</v>
      </c>
      <c r="AI99" s="176" t="s">
        <v>161</v>
      </c>
      <c r="AJ99" s="167" t="s">
        <v>161</v>
      </c>
      <c r="AK99" s="167"/>
      <c r="AL99" s="167" t="s">
        <v>149</v>
      </c>
      <c r="AM99" s="167" t="s">
        <v>162</v>
      </c>
      <c r="AN99" s="167"/>
      <c r="AO99" s="167" t="s">
        <v>163</v>
      </c>
      <c r="AP99" s="167" t="s">
        <v>180</v>
      </c>
      <c r="AQ99" s="167" t="s">
        <v>249</v>
      </c>
      <c r="AR99" s="167" t="s">
        <v>149</v>
      </c>
      <c r="AS99" s="33" t="s">
        <v>1495</v>
      </c>
      <c r="AT99" s="30" t="s">
        <v>218</v>
      </c>
      <c r="AU99" s="33" t="s">
        <v>1496</v>
      </c>
      <c r="AV99" s="33" t="s">
        <v>162</v>
      </c>
      <c r="AW99" s="170">
        <v>42065</v>
      </c>
      <c r="AX99" s="170">
        <v>42310</v>
      </c>
      <c r="AY99" s="170" t="s">
        <v>149</v>
      </c>
      <c r="AZ99" s="170">
        <v>42850</v>
      </c>
      <c r="BA99" s="170">
        <v>42863</v>
      </c>
      <c r="BB99" s="170"/>
      <c r="BC99" s="171" t="s">
        <v>1497</v>
      </c>
      <c r="BD99" s="170">
        <v>42947</v>
      </c>
      <c r="BE99" s="170" t="s">
        <v>149</v>
      </c>
      <c r="BF99" s="170">
        <v>43164</v>
      </c>
      <c r="BG99" s="170" t="s">
        <v>149</v>
      </c>
      <c r="BH99" s="169"/>
      <c r="BI99" s="169"/>
      <c r="BJ99" s="169"/>
      <c r="BK99" s="172">
        <v>43830</v>
      </c>
      <c r="BL99" s="167" t="s">
        <v>17</v>
      </c>
      <c r="BM99" s="261">
        <f t="shared" ref="BM99:BM103" si="24">DATEDIF(AW99,BK99, "M")+1</f>
        <v>58</v>
      </c>
      <c r="BN99" s="167">
        <f t="shared" si="22"/>
        <v>50</v>
      </c>
      <c r="BO99" s="167"/>
      <c r="BP99" s="167">
        <v>0</v>
      </c>
      <c r="BQ99" s="167">
        <v>1</v>
      </c>
      <c r="BR99" s="167">
        <v>2</v>
      </c>
      <c r="BS99" s="167">
        <v>2</v>
      </c>
      <c r="BT99" s="167">
        <v>0</v>
      </c>
      <c r="BU99" s="167">
        <v>0</v>
      </c>
      <c r="BV99" s="167">
        <v>0</v>
      </c>
      <c r="BW99" s="167" t="s">
        <v>162</v>
      </c>
      <c r="BX99" s="167">
        <v>0</v>
      </c>
      <c r="BY99" s="167"/>
      <c r="BZ99" s="173"/>
      <c r="CA99" s="173"/>
      <c r="CB99" s="167"/>
      <c r="CC99" s="167" t="s">
        <v>162</v>
      </c>
      <c r="CD99" s="167"/>
      <c r="CE99" s="167"/>
      <c r="CF99" s="411">
        <v>1</v>
      </c>
      <c r="CG99" s="167">
        <v>3</v>
      </c>
      <c r="CH99" s="167"/>
      <c r="CI99" s="167" t="s">
        <v>814</v>
      </c>
    </row>
    <row r="100" spans="1:87" ht="25" customHeight="1" x14ac:dyDescent="0.35">
      <c r="A100" s="167">
        <v>100</v>
      </c>
      <c r="B100" s="167" t="s">
        <v>1498</v>
      </c>
      <c r="C100" s="167" t="s">
        <v>346</v>
      </c>
      <c r="D100" s="167" t="s">
        <v>1499</v>
      </c>
      <c r="E100" s="167" t="s">
        <v>449</v>
      </c>
      <c r="F100" s="167" t="s">
        <v>25</v>
      </c>
      <c r="G100" s="167">
        <v>5</v>
      </c>
      <c r="H100" s="167" t="s">
        <v>51</v>
      </c>
      <c r="I100" s="167" t="s">
        <v>37</v>
      </c>
      <c r="J100" s="167" t="s">
        <v>1429</v>
      </c>
      <c r="K100" s="167" t="s">
        <v>1500</v>
      </c>
      <c r="L100" s="167" t="s">
        <v>37</v>
      </c>
      <c r="M100" s="167" t="s">
        <v>149</v>
      </c>
      <c r="N100" s="264" t="s">
        <v>1501</v>
      </c>
      <c r="O100" s="265" t="s">
        <v>150</v>
      </c>
      <c r="P100" s="266" t="s">
        <v>150</v>
      </c>
      <c r="Q100" s="167" t="s">
        <v>150</v>
      </c>
      <c r="R100" s="348" t="s">
        <v>1502</v>
      </c>
      <c r="S100" s="167" t="s">
        <v>1503</v>
      </c>
      <c r="T100" s="379" t="s">
        <v>1504</v>
      </c>
      <c r="U100" s="169" t="s">
        <v>1505</v>
      </c>
      <c r="V100" s="169">
        <v>29998</v>
      </c>
      <c r="W100" s="176" t="s">
        <v>1506</v>
      </c>
      <c r="X100" s="176" t="s">
        <v>155</v>
      </c>
      <c r="Y100" s="176" t="s">
        <v>156</v>
      </c>
      <c r="Z100" s="176" t="s">
        <v>157</v>
      </c>
      <c r="AA100" s="167">
        <v>22</v>
      </c>
      <c r="AB100" s="169">
        <v>41748</v>
      </c>
      <c r="AC100" s="309">
        <v>42064</v>
      </c>
      <c r="AD100" s="169"/>
      <c r="AE100" s="341" t="s">
        <v>1507</v>
      </c>
      <c r="AF100" s="33" t="s">
        <v>1508</v>
      </c>
      <c r="AG100" s="174"/>
      <c r="AH100" s="167">
        <f t="shared" si="23"/>
        <v>2</v>
      </c>
      <c r="AI100" s="33" t="s">
        <v>160</v>
      </c>
      <c r="AJ100" s="33" t="s">
        <v>160</v>
      </c>
      <c r="AK100" s="174"/>
      <c r="AL100" s="174" t="s">
        <v>162</v>
      </c>
      <c r="AM100" s="174" t="s">
        <v>149</v>
      </c>
      <c r="AN100" s="174"/>
      <c r="AO100" s="174" t="s">
        <v>163</v>
      </c>
      <c r="AP100" s="174" t="s">
        <v>444</v>
      </c>
      <c r="AQ100" s="174" t="s">
        <v>216</v>
      </c>
      <c r="AR100" s="174" t="s">
        <v>149</v>
      </c>
      <c r="AS100" s="174"/>
      <c r="AT100" s="452" t="s">
        <v>1509</v>
      </c>
      <c r="AU100" s="33" t="s">
        <v>1510</v>
      </c>
      <c r="AV100" s="33" t="s">
        <v>149</v>
      </c>
      <c r="AW100" s="170">
        <v>42065</v>
      </c>
      <c r="AX100" s="170">
        <v>42310</v>
      </c>
      <c r="AY100" s="170" t="s">
        <v>149</v>
      </c>
      <c r="AZ100" s="170"/>
      <c r="BA100" s="170"/>
      <c r="BB100" s="170"/>
      <c r="BC100" s="171"/>
      <c r="BD100" s="170">
        <v>42947</v>
      </c>
      <c r="BE100" s="170" t="s">
        <v>149</v>
      </c>
      <c r="BF100" s="170">
        <v>43164</v>
      </c>
      <c r="BG100" s="170" t="s">
        <v>149</v>
      </c>
      <c r="BH100" s="169"/>
      <c r="BI100" s="169"/>
      <c r="BJ100" s="169"/>
      <c r="BK100" s="172">
        <v>43250</v>
      </c>
      <c r="BL100" s="167" t="s">
        <v>17</v>
      </c>
      <c r="BM100" s="261">
        <f t="shared" si="24"/>
        <v>39</v>
      </c>
      <c r="BN100" s="167">
        <f t="shared" si="22"/>
        <v>31</v>
      </c>
      <c r="BO100" s="167"/>
      <c r="BP100" s="167">
        <v>0</v>
      </c>
      <c r="BQ100" s="167">
        <v>0</v>
      </c>
      <c r="BR100" s="167">
        <v>3</v>
      </c>
      <c r="BS100" s="167">
        <v>0</v>
      </c>
      <c r="BT100" s="167">
        <v>0</v>
      </c>
      <c r="BU100" s="167">
        <v>0</v>
      </c>
      <c r="BV100" s="167">
        <v>0</v>
      </c>
      <c r="BW100" s="167" t="s">
        <v>162</v>
      </c>
      <c r="BX100" s="167">
        <v>0</v>
      </c>
      <c r="BY100" s="167"/>
      <c r="BZ100" s="173"/>
      <c r="CA100" s="173"/>
      <c r="CB100" s="167"/>
      <c r="CC100" s="167" t="s">
        <v>162</v>
      </c>
      <c r="CD100" s="167"/>
      <c r="CE100" s="167"/>
      <c r="CF100" s="411">
        <v>3</v>
      </c>
      <c r="CG100" s="167">
        <v>3</v>
      </c>
      <c r="CH100" s="167"/>
      <c r="CI100" s="167" t="s">
        <v>814</v>
      </c>
    </row>
    <row r="101" spans="1:87" ht="25" customHeight="1" x14ac:dyDescent="0.35">
      <c r="A101" s="167">
        <v>101</v>
      </c>
      <c r="B101" s="167" t="s">
        <v>1511</v>
      </c>
      <c r="C101" s="167" t="s">
        <v>1512</v>
      </c>
      <c r="D101" s="167" t="s">
        <v>1513</v>
      </c>
      <c r="E101" s="167" t="s">
        <v>1514</v>
      </c>
      <c r="F101" s="167" t="s">
        <v>25</v>
      </c>
      <c r="G101" s="167">
        <v>5</v>
      </c>
      <c r="H101" s="167" t="s">
        <v>55</v>
      </c>
      <c r="I101" s="167" t="s">
        <v>43</v>
      </c>
      <c r="J101" s="167" t="s">
        <v>1515</v>
      </c>
      <c r="K101" s="167" t="s">
        <v>1515</v>
      </c>
      <c r="L101" s="167" t="s">
        <v>43</v>
      </c>
      <c r="M101" s="167" t="s">
        <v>149</v>
      </c>
      <c r="N101" s="167" t="s">
        <v>1516</v>
      </c>
      <c r="O101" s="262" t="s">
        <v>150</v>
      </c>
      <c r="P101" s="263" t="s">
        <v>150</v>
      </c>
      <c r="Q101" s="167"/>
      <c r="R101" s="175" t="s">
        <v>1517</v>
      </c>
      <c r="S101" s="167" t="s">
        <v>1518</v>
      </c>
      <c r="T101" s="378" t="s">
        <v>1519</v>
      </c>
      <c r="U101" s="169" t="s">
        <v>1520</v>
      </c>
      <c r="V101" s="169">
        <v>26236</v>
      </c>
      <c r="W101" s="176" t="s">
        <v>1521</v>
      </c>
      <c r="X101" s="176" t="s">
        <v>178</v>
      </c>
      <c r="Y101" s="176" t="s">
        <v>162</v>
      </c>
      <c r="Z101" s="176" t="s">
        <v>157</v>
      </c>
      <c r="AA101" s="167">
        <v>11.5</v>
      </c>
      <c r="AB101" s="169">
        <v>42430</v>
      </c>
      <c r="AC101" s="309">
        <v>42064</v>
      </c>
      <c r="AD101" s="169"/>
      <c r="AE101" s="34" t="s">
        <v>1522</v>
      </c>
      <c r="AF101" s="34" t="s">
        <v>1523</v>
      </c>
      <c r="AG101" s="33"/>
      <c r="AH101" s="167">
        <f t="shared" si="23"/>
        <v>2</v>
      </c>
      <c r="AI101" s="33" t="s">
        <v>160</v>
      </c>
      <c r="AJ101" s="33" t="s">
        <v>201</v>
      </c>
      <c r="AK101" s="33"/>
      <c r="AL101" s="33" t="s">
        <v>149</v>
      </c>
      <c r="AM101" s="33" t="s">
        <v>162</v>
      </c>
      <c r="AN101" s="33"/>
      <c r="AO101" s="33" t="s">
        <v>163</v>
      </c>
      <c r="AP101" s="33"/>
      <c r="AQ101" s="33" t="s">
        <v>202</v>
      </c>
      <c r="AR101" s="33"/>
      <c r="AS101" s="33"/>
      <c r="AT101" s="453" t="s">
        <v>371</v>
      </c>
      <c r="AU101" s="33" t="s">
        <v>1524</v>
      </c>
      <c r="AV101" s="33" t="s">
        <v>162</v>
      </c>
      <c r="AW101" s="170">
        <v>42065</v>
      </c>
      <c r="AX101" s="170">
        <v>42310</v>
      </c>
      <c r="AY101" s="170" t="s">
        <v>149</v>
      </c>
      <c r="AZ101" s="170"/>
      <c r="BA101" s="170"/>
      <c r="BB101" s="170"/>
      <c r="BC101" s="171"/>
      <c r="BD101" s="170">
        <v>42947</v>
      </c>
      <c r="BE101" s="170" t="s">
        <v>149</v>
      </c>
      <c r="BF101" s="170">
        <v>43164</v>
      </c>
      <c r="BG101" s="170" t="s">
        <v>149</v>
      </c>
      <c r="BH101" s="169"/>
      <c r="BI101" s="169"/>
      <c r="BJ101" s="169"/>
      <c r="BK101" s="172">
        <v>44334</v>
      </c>
      <c r="BL101" s="167" t="s">
        <v>17</v>
      </c>
      <c r="BM101" s="261">
        <f t="shared" si="24"/>
        <v>75</v>
      </c>
      <c r="BN101" s="167">
        <f t="shared" si="22"/>
        <v>67</v>
      </c>
      <c r="BO101" s="176" t="s">
        <v>1525</v>
      </c>
      <c r="BP101" s="167">
        <v>2</v>
      </c>
      <c r="BQ101" s="167">
        <v>5</v>
      </c>
      <c r="BR101" s="167">
        <v>1</v>
      </c>
      <c r="BS101" s="167">
        <v>1</v>
      </c>
      <c r="BT101" s="167">
        <v>0</v>
      </c>
      <c r="BU101" s="167">
        <v>0</v>
      </c>
      <c r="BV101" s="167">
        <v>0</v>
      </c>
      <c r="BW101" s="167" t="s">
        <v>162</v>
      </c>
      <c r="BX101" s="167">
        <v>0</v>
      </c>
      <c r="BY101" s="167"/>
      <c r="BZ101" s="173"/>
      <c r="CA101" s="173"/>
      <c r="CB101" s="167"/>
      <c r="CC101" s="167" t="s">
        <v>162</v>
      </c>
      <c r="CD101" s="167"/>
      <c r="CE101" s="167"/>
      <c r="CF101" s="411">
        <v>3</v>
      </c>
      <c r="CG101" s="167">
        <v>3</v>
      </c>
      <c r="CH101" s="167"/>
      <c r="CI101" s="167" t="s">
        <v>814</v>
      </c>
    </row>
    <row r="102" spans="1:87" ht="25" customHeight="1" x14ac:dyDescent="0.35">
      <c r="A102" s="167">
        <v>102</v>
      </c>
      <c r="B102" s="167" t="s">
        <v>1526</v>
      </c>
      <c r="C102" s="167" t="s">
        <v>437</v>
      </c>
      <c r="D102" s="167" t="s">
        <v>1527</v>
      </c>
      <c r="E102" s="167" t="s">
        <v>1528</v>
      </c>
      <c r="F102" s="167" t="s">
        <v>24</v>
      </c>
      <c r="G102" s="167">
        <v>5</v>
      </c>
      <c r="H102" s="167" t="s">
        <v>51</v>
      </c>
      <c r="I102" s="167" t="s">
        <v>30</v>
      </c>
      <c r="J102" s="167" t="s">
        <v>606</v>
      </c>
      <c r="K102" s="167" t="s">
        <v>1308</v>
      </c>
      <c r="L102" s="167" t="s">
        <v>43</v>
      </c>
      <c r="M102" s="167" t="s">
        <v>162</v>
      </c>
      <c r="N102" s="167">
        <v>951466</v>
      </c>
      <c r="O102" s="262" t="s">
        <v>150</v>
      </c>
      <c r="P102" s="263" t="s">
        <v>150</v>
      </c>
      <c r="Q102" s="167"/>
      <c r="R102" s="167" t="s">
        <v>1529</v>
      </c>
      <c r="S102" s="175" t="s">
        <v>1530</v>
      </c>
      <c r="T102" s="378" t="s">
        <v>1531</v>
      </c>
      <c r="U102" s="169" t="s">
        <v>793</v>
      </c>
      <c r="V102" s="169">
        <v>28992</v>
      </c>
      <c r="W102" s="176" t="s">
        <v>1532</v>
      </c>
      <c r="X102" s="176" t="s">
        <v>178</v>
      </c>
      <c r="Y102" s="176" t="s">
        <v>162</v>
      </c>
      <c r="Z102" s="176" t="s">
        <v>157</v>
      </c>
      <c r="AA102" s="167">
        <v>18</v>
      </c>
      <c r="AB102" s="169">
        <v>42555</v>
      </c>
      <c r="AC102" s="309">
        <v>42064</v>
      </c>
      <c r="AD102" s="169"/>
      <c r="AE102" s="34" t="s">
        <v>1533</v>
      </c>
      <c r="AF102" s="34" t="s">
        <v>1476</v>
      </c>
      <c r="AG102" s="33"/>
      <c r="AH102" s="167">
        <f t="shared" si="23"/>
        <v>2</v>
      </c>
      <c r="AI102" s="34" t="s">
        <v>160</v>
      </c>
      <c r="AJ102" s="34" t="s">
        <v>161</v>
      </c>
      <c r="AK102" s="33"/>
      <c r="AL102" s="33" t="s">
        <v>149</v>
      </c>
      <c r="AM102" s="33" t="s">
        <v>149</v>
      </c>
      <c r="AN102" s="33"/>
      <c r="AO102" s="33" t="s">
        <v>163</v>
      </c>
      <c r="AP102" s="33"/>
      <c r="AQ102" s="33"/>
      <c r="AR102" s="33"/>
      <c r="AS102" s="33"/>
      <c r="AT102" s="451" t="s">
        <v>327</v>
      </c>
      <c r="AU102" s="33" t="s">
        <v>1534</v>
      </c>
      <c r="AV102" s="33" t="s">
        <v>149</v>
      </c>
      <c r="AW102" s="170">
        <v>42065</v>
      </c>
      <c r="AX102" s="170">
        <v>42310</v>
      </c>
      <c r="AY102" s="170" t="s">
        <v>149</v>
      </c>
      <c r="AZ102" s="170">
        <v>42535</v>
      </c>
      <c r="BA102" s="170">
        <v>42620</v>
      </c>
      <c r="BB102" s="167"/>
      <c r="BC102" s="171" t="s">
        <v>1535</v>
      </c>
      <c r="BD102" s="170">
        <v>42947</v>
      </c>
      <c r="BE102" s="170" t="s">
        <v>149</v>
      </c>
      <c r="BF102" s="170">
        <v>43164</v>
      </c>
      <c r="BG102" s="170" t="s">
        <v>149</v>
      </c>
      <c r="BH102" s="169"/>
      <c r="BI102" s="169"/>
      <c r="BJ102" s="169"/>
      <c r="BK102" s="172">
        <v>44529</v>
      </c>
      <c r="BL102" s="167" t="s">
        <v>17</v>
      </c>
      <c r="BM102" s="261">
        <f t="shared" si="24"/>
        <v>81</v>
      </c>
      <c r="BN102" s="167">
        <f t="shared" si="22"/>
        <v>73</v>
      </c>
      <c r="BO102" s="176" t="s">
        <v>1535</v>
      </c>
      <c r="BP102" s="167">
        <v>0</v>
      </c>
      <c r="BQ102" s="167">
        <v>15</v>
      </c>
      <c r="BR102" s="167">
        <v>3</v>
      </c>
      <c r="BS102" s="167">
        <v>6</v>
      </c>
      <c r="BT102" s="167">
        <v>1</v>
      </c>
      <c r="BU102" s="167">
        <v>0</v>
      </c>
      <c r="BV102" s="167">
        <v>0</v>
      </c>
      <c r="BW102" s="167" t="s">
        <v>162</v>
      </c>
      <c r="BX102" s="167">
        <v>0</v>
      </c>
      <c r="BY102" s="167"/>
      <c r="BZ102" s="173"/>
      <c r="CA102" s="173"/>
      <c r="CB102" s="167"/>
      <c r="CC102" s="167" t="s">
        <v>149</v>
      </c>
      <c r="CD102" s="167"/>
      <c r="CE102" s="167"/>
      <c r="CF102" s="411">
        <v>2</v>
      </c>
      <c r="CG102" s="167" t="s">
        <v>167</v>
      </c>
      <c r="CH102" s="167"/>
      <c r="CI102" s="167" t="s">
        <v>814</v>
      </c>
    </row>
    <row r="103" spans="1:87" ht="25" customHeight="1" x14ac:dyDescent="0.35">
      <c r="A103" s="167">
        <v>103</v>
      </c>
      <c r="B103" s="167" t="s">
        <v>1536</v>
      </c>
      <c r="C103" s="167" t="s">
        <v>830</v>
      </c>
      <c r="D103" s="167" t="s">
        <v>1537</v>
      </c>
      <c r="E103" s="167" t="s">
        <v>1538</v>
      </c>
      <c r="F103" s="167" t="s">
        <v>24</v>
      </c>
      <c r="G103" s="167">
        <v>5</v>
      </c>
      <c r="H103" s="167" t="s">
        <v>56</v>
      </c>
      <c r="I103" s="167" t="s">
        <v>38</v>
      </c>
      <c r="J103" s="167" t="s">
        <v>1539</v>
      </c>
      <c r="K103" s="167" t="s">
        <v>1540</v>
      </c>
      <c r="L103" s="167" t="s">
        <v>43</v>
      </c>
      <c r="M103" s="167" t="s">
        <v>162</v>
      </c>
      <c r="N103" s="167">
        <v>1362999</v>
      </c>
      <c r="O103" s="262" t="s">
        <v>321</v>
      </c>
      <c r="P103" s="263" t="s">
        <v>239</v>
      </c>
      <c r="Q103" s="167" t="s">
        <v>150</v>
      </c>
      <c r="R103" s="348" t="s">
        <v>1541</v>
      </c>
      <c r="S103" s="167" t="s">
        <v>1542</v>
      </c>
      <c r="T103" s="378" t="s">
        <v>1543</v>
      </c>
      <c r="U103" s="169" t="s">
        <v>1544</v>
      </c>
      <c r="V103" s="169">
        <v>31406</v>
      </c>
      <c r="W103" s="176" t="s">
        <v>1545</v>
      </c>
      <c r="X103" s="176" t="s">
        <v>178</v>
      </c>
      <c r="Y103" s="176" t="s">
        <v>156</v>
      </c>
      <c r="Z103" s="176" t="s">
        <v>157</v>
      </c>
      <c r="AA103" s="167">
        <v>8.5</v>
      </c>
      <c r="AB103" s="169">
        <v>42231</v>
      </c>
      <c r="AC103" s="309">
        <v>42064</v>
      </c>
      <c r="AD103" s="169"/>
      <c r="AE103" s="167" t="s">
        <v>1546</v>
      </c>
      <c r="AF103" s="167"/>
      <c r="AG103" s="167"/>
      <c r="AH103" s="167">
        <f t="shared" si="23"/>
        <v>1</v>
      </c>
      <c r="AI103" s="176" t="s">
        <v>160</v>
      </c>
      <c r="AJ103" s="167"/>
      <c r="AK103" s="167"/>
      <c r="AL103" s="167" t="s">
        <v>149</v>
      </c>
      <c r="AM103" s="167"/>
      <c r="AN103" s="167"/>
      <c r="AO103" s="167" t="s">
        <v>181</v>
      </c>
      <c r="AP103" s="167" t="s">
        <v>1547</v>
      </c>
      <c r="AQ103" s="167" t="s">
        <v>1547</v>
      </c>
      <c r="AR103" s="167" t="s">
        <v>162</v>
      </c>
      <c r="AS103" s="167" t="s">
        <v>1548</v>
      </c>
      <c r="AT103" s="30" t="s">
        <v>1273</v>
      </c>
      <c r="AU103" s="33" t="s">
        <v>1549</v>
      </c>
      <c r="AV103" s="33"/>
      <c r="AW103" s="170">
        <v>42065</v>
      </c>
      <c r="AX103" s="170">
        <v>42310</v>
      </c>
      <c r="AY103" s="170" t="s">
        <v>149</v>
      </c>
      <c r="AZ103" s="167"/>
      <c r="BA103" s="167"/>
      <c r="BB103" s="167"/>
      <c r="BC103" s="171"/>
      <c r="BD103" s="170">
        <v>42947</v>
      </c>
      <c r="BE103" s="170" t="s">
        <v>149</v>
      </c>
      <c r="BF103" s="170">
        <v>43164</v>
      </c>
      <c r="BG103" s="170" t="s">
        <v>149</v>
      </c>
      <c r="BH103" s="169"/>
      <c r="BI103" s="169"/>
      <c r="BJ103" s="169"/>
      <c r="BK103" s="172">
        <v>43830</v>
      </c>
      <c r="BL103" s="167" t="s">
        <v>17</v>
      </c>
      <c r="BM103" s="261">
        <f t="shared" si="24"/>
        <v>58</v>
      </c>
      <c r="BN103" s="167">
        <f t="shared" si="22"/>
        <v>50</v>
      </c>
      <c r="BO103" s="176" t="s">
        <v>1550</v>
      </c>
      <c r="BP103" s="167">
        <v>1</v>
      </c>
      <c r="BQ103" s="167">
        <v>16</v>
      </c>
      <c r="BR103" s="167">
        <v>9</v>
      </c>
      <c r="BS103" s="167">
        <v>3</v>
      </c>
      <c r="BT103" s="167">
        <v>0</v>
      </c>
      <c r="BU103" s="167">
        <v>0</v>
      </c>
      <c r="BV103" s="167">
        <v>0</v>
      </c>
      <c r="BW103" s="167" t="s">
        <v>162</v>
      </c>
      <c r="BX103" s="167">
        <v>0</v>
      </c>
      <c r="BY103" s="167"/>
      <c r="BZ103" s="173"/>
      <c r="CA103" s="173"/>
      <c r="CB103" s="167"/>
      <c r="CC103" s="167" t="s">
        <v>162</v>
      </c>
      <c r="CD103" s="167"/>
      <c r="CE103" s="167"/>
      <c r="CF103" s="411">
        <v>0</v>
      </c>
      <c r="CG103" s="167">
        <v>1</v>
      </c>
      <c r="CH103" s="167"/>
      <c r="CI103" s="167" t="s">
        <v>814</v>
      </c>
    </row>
    <row r="104" spans="1:87" ht="25" customHeight="1" x14ac:dyDescent="0.35">
      <c r="A104" s="167">
        <v>104</v>
      </c>
      <c r="B104" s="167" t="s">
        <v>1551</v>
      </c>
      <c r="C104" s="167" t="s">
        <v>346</v>
      </c>
      <c r="D104" s="167" t="s">
        <v>1552</v>
      </c>
      <c r="E104" s="167" t="s">
        <v>1553</v>
      </c>
      <c r="F104" s="167" t="s">
        <v>25</v>
      </c>
      <c r="G104" s="167">
        <v>5</v>
      </c>
      <c r="H104" s="167" t="s">
        <v>49</v>
      </c>
      <c r="I104" s="167" t="s">
        <v>40</v>
      </c>
      <c r="J104" s="167" t="s">
        <v>1554</v>
      </c>
      <c r="K104" s="167" t="s">
        <v>1403</v>
      </c>
      <c r="L104" s="167" t="s">
        <v>40</v>
      </c>
      <c r="M104" s="167" t="s">
        <v>149</v>
      </c>
      <c r="N104" s="167" t="s">
        <v>1555</v>
      </c>
      <c r="O104" s="262"/>
      <c r="P104" s="263" t="s">
        <v>321</v>
      </c>
      <c r="Q104" s="167"/>
      <c r="R104" s="167" t="s">
        <v>1556</v>
      </c>
      <c r="S104" s="167" t="s">
        <v>1557</v>
      </c>
      <c r="T104" s="378" t="s">
        <v>1558</v>
      </c>
      <c r="U104" s="169" t="s">
        <v>1408</v>
      </c>
      <c r="V104" s="169">
        <v>29277</v>
      </c>
      <c r="W104" s="176" t="s">
        <v>1559</v>
      </c>
      <c r="X104" s="176" t="s">
        <v>178</v>
      </c>
      <c r="Y104" s="176" t="s">
        <v>156</v>
      </c>
      <c r="Z104" s="176" t="s">
        <v>157</v>
      </c>
      <c r="AA104" s="167">
        <v>28.5</v>
      </c>
      <c r="AB104" s="169">
        <v>42255</v>
      </c>
      <c r="AC104" s="309">
        <v>42064</v>
      </c>
      <c r="AD104" s="169"/>
      <c r="AE104" s="34" t="s">
        <v>1560</v>
      </c>
      <c r="AF104" s="343" t="s">
        <v>1561</v>
      </c>
      <c r="AG104" s="167"/>
      <c r="AH104" s="167">
        <f t="shared" si="23"/>
        <v>2</v>
      </c>
      <c r="AI104" s="176" t="s">
        <v>160</v>
      </c>
      <c r="AJ104" s="176" t="s">
        <v>160</v>
      </c>
      <c r="AK104" s="167"/>
      <c r="AL104" s="167" t="s">
        <v>149</v>
      </c>
      <c r="AM104" s="167" t="s">
        <v>162</v>
      </c>
      <c r="AN104" s="167"/>
      <c r="AO104" s="167" t="s">
        <v>163</v>
      </c>
      <c r="AP104" s="167" t="s">
        <v>202</v>
      </c>
      <c r="AQ104" s="167" t="s">
        <v>202</v>
      </c>
      <c r="AR104" s="167"/>
      <c r="AS104" s="167"/>
      <c r="AT104" s="30" t="s">
        <v>419</v>
      </c>
      <c r="AU104" s="33" t="s">
        <v>1562</v>
      </c>
      <c r="AV104" s="33" t="s">
        <v>162</v>
      </c>
      <c r="AW104" s="170">
        <v>42065</v>
      </c>
      <c r="AX104" s="170">
        <v>42310</v>
      </c>
      <c r="AY104" s="170" t="s">
        <v>149</v>
      </c>
      <c r="AZ104" s="170">
        <v>42248</v>
      </c>
      <c r="BA104" s="170">
        <v>43503</v>
      </c>
      <c r="BB104" s="170"/>
      <c r="BC104" s="171" t="s">
        <v>1563</v>
      </c>
      <c r="BD104" s="170">
        <v>42947</v>
      </c>
      <c r="BE104" s="170" t="s">
        <v>149</v>
      </c>
      <c r="BF104" s="170">
        <v>43164</v>
      </c>
      <c r="BG104" s="170" t="s">
        <v>149</v>
      </c>
      <c r="BH104" s="169"/>
      <c r="BI104" s="169"/>
      <c r="BJ104" s="169"/>
      <c r="BK104" s="172"/>
      <c r="BL104" s="177" t="s">
        <v>18</v>
      </c>
      <c r="BM104" s="261"/>
      <c r="BN104" s="261"/>
      <c r="BO104" s="167"/>
      <c r="BP104" s="167">
        <v>0</v>
      </c>
      <c r="BQ104" s="167">
        <v>0</v>
      </c>
      <c r="BR104" s="167">
        <v>0</v>
      </c>
      <c r="BS104" s="167">
        <v>0</v>
      </c>
      <c r="BT104" s="167">
        <v>0</v>
      </c>
      <c r="BU104" s="167">
        <v>0</v>
      </c>
      <c r="BV104" s="167">
        <v>0</v>
      </c>
      <c r="BW104" s="167" t="s">
        <v>162</v>
      </c>
      <c r="BX104" s="167">
        <v>0</v>
      </c>
      <c r="BY104" s="167"/>
      <c r="BZ104" s="173"/>
      <c r="CA104" s="173"/>
      <c r="CB104" s="167"/>
      <c r="CC104" s="167" t="s">
        <v>162</v>
      </c>
      <c r="CD104" s="167"/>
      <c r="CE104" s="167"/>
      <c r="CF104" s="411">
        <v>2</v>
      </c>
      <c r="CG104" s="167" t="s">
        <v>167</v>
      </c>
      <c r="CH104" s="167"/>
      <c r="CI104" s="167" t="s">
        <v>1321</v>
      </c>
    </row>
    <row r="105" spans="1:87" ht="25" customHeight="1" x14ac:dyDescent="0.35">
      <c r="A105" s="167">
        <v>105</v>
      </c>
      <c r="B105" s="167" t="s">
        <v>1564</v>
      </c>
      <c r="C105" s="167" t="s">
        <v>1565</v>
      </c>
      <c r="D105" s="167" t="s">
        <v>1566</v>
      </c>
      <c r="E105" s="167" t="s">
        <v>1567</v>
      </c>
      <c r="F105" s="167" t="s">
        <v>25</v>
      </c>
      <c r="G105" s="167">
        <v>5</v>
      </c>
      <c r="H105" s="167" t="s">
        <v>51</v>
      </c>
      <c r="I105" s="167" t="s">
        <v>30</v>
      </c>
      <c r="J105" s="167" t="s">
        <v>1568</v>
      </c>
      <c r="K105" s="167" t="s">
        <v>1569</v>
      </c>
      <c r="L105" s="167" t="s">
        <v>30</v>
      </c>
      <c r="M105" s="167" t="s">
        <v>149</v>
      </c>
      <c r="N105" s="167">
        <v>130949</v>
      </c>
      <c r="O105" s="262" t="s">
        <v>150</v>
      </c>
      <c r="P105" s="263" t="s">
        <v>150</v>
      </c>
      <c r="Q105" s="167" t="s">
        <v>239</v>
      </c>
      <c r="R105" s="167" t="s">
        <v>1570</v>
      </c>
      <c r="S105" s="167" t="s">
        <v>1571</v>
      </c>
      <c r="T105" s="379" t="s">
        <v>1572</v>
      </c>
      <c r="U105" s="169" t="s">
        <v>822</v>
      </c>
      <c r="V105" s="169">
        <v>27902</v>
      </c>
      <c r="W105" s="176" t="s">
        <v>1573</v>
      </c>
      <c r="X105" s="176" t="s">
        <v>178</v>
      </c>
      <c r="Y105" s="176" t="s">
        <v>162</v>
      </c>
      <c r="Z105" s="176" t="s">
        <v>157</v>
      </c>
      <c r="AA105" s="167">
        <v>18</v>
      </c>
      <c r="AB105" s="169">
        <v>41852</v>
      </c>
      <c r="AC105" s="309">
        <v>42064</v>
      </c>
      <c r="AD105" s="169"/>
      <c r="AE105" s="34" t="s">
        <v>1574</v>
      </c>
      <c r="AF105" s="167" t="s">
        <v>1575</v>
      </c>
      <c r="AG105" s="167"/>
      <c r="AH105" s="167">
        <f t="shared" si="23"/>
        <v>2</v>
      </c>
      <c r="AI105" s="176" t="s">
        <v>160</v>
      </c>
      <c r="AJ105" s="167"/>
      <c r="AK105" s="167"/>
      <c r="AL105" s="167" t="s">
        <v>149</v>
      </c>
      <c r="AM105" s="167"/>
      <c r="AN105" s="167"/>
      <c r="AO105" s="167" t="s">
        <v>163</v>
      </c>
      <c r="AP105" s="167"/>
      <c r="AQ105" s="167"/>
      <c r="AR105" s="167"/>
      <c r="AS105" s="167"/>
      <c r="AT105" s="30" t="s">
        <v>327</v>
      </c>
      <c r="AU105" s="33" t="s">
        <v>1576</v>
      </c>
      <c r="AV105" s="33"/>
      <c r="AW105" s="170">
        <v>42065</v>
      </c>
      <c r="AX105" s="170">
        <v>42310</v>
      </c>
      <c r="AY105" s="170" t="s">
        <v>149</v>
      </c>
      <c r="AZ105" s="170">
        <v>41730</v>
      </c>
      <c r="BA105" s="170">
        <v>42384</v>
      </c>
      <c r="BB105" s="170"/>
      <c r="BC105" s="171" t="s">
        <v>1577</v>
      </c>
      <c r="BD105" s="170">
        <v>42947</v>
      </c>
      <c r="BE105" s="170" t="s">
        <v>149</v>
      </c>
      <c r="BF105" s="170">
        <v>43164</v>
      </c>
      <c r="BG105" s="170" t="s">
        <v>149</v>
      </c>
      <c r="BH105" s="169"/>
      <c r="BI105" s="169"/>
      <c r="BJ105" s="169"/>
      <c r="BK105" s="172">
        <v>43832</v>
      </c>
      <c r="BL105" s="167" t="s">
        <v>17</v>
      </c>
      <c r="BM105" s="261">
        <f t="shared" ref="BM105:BM108" si="25">DATEDIF(AW105,BK105, "M")+1</f>
        <v>59</v>
      </c>
      <c r="BN105" s="167">
        <f t="shared" ref="BN105:BN108" si="26">DATEDIF(AX105,BK105, "M")+1</f>
        <v>51</v>
      </c>
      <c r="BO105" s="167"/>
      <c r="BP105" s="167">
        <v>0</v>
      </c>
      <c r="BQ105" s="167">
        <v>7</v>
      </c>
      <c r="BR105" s="167">
        <v>7</v>
      </c>
      <c r="BS105" s="167">
        <v>6</v>
      </c>
      <c r="BT105" s="167">
        <v>3</v>
      </c>
      <c r="BU105" s="167">
        <v>0</v>
      </c>
      <c r="BV105" s="167">
        <v>0</v>
      </c>
      <c r="BW105" s="167" t="s">
        <v>1578</v>
      </c>
      <c r="BX105" s="167">
        <v>0</v>
      </c>
      <c r="BY105" s="167"/>
      <c r="BZ105" s="173"/>
      <c r="CA105" s="173"/>
      <c r="CB105" s="167"/>
      <c r="CC105" s="167" t="s">
        <v>162</v>
      </c>
      <c r="CD105" s="167"/>
      <c r="CE105" s="167"/>
      <c r="CF105" s="411">
        <v>3</v>
      </c>
      <c r="CG105" s="167">
        <v>3</v>
      </c>
      <c r="CH105" s="167"/>
      <c r="CI105" s="167" t="s">
        <v>1321</v>
      </c>
    </row>
    <row r="106" spans="1:87" ht="25" customHeight="1" x14ac:dyDescent="0.35">
      <c r="A106" s="167">
        <v>106</v>
      </c>
      <c r="B106" s="167" t="s">
        <v>1579</v>
      </c>
      <c r="C106" s="167" t="s">
        <v>1580</v>
      </c>
      <c r="D106" s="167"/>
      <c r="E106" s="167" t="s">
        <v>1581</v>
      </c>
      <c r="F106" s="167" t="s">
        <v>24</v>
      </c>
      <c r="G106" s="167">
        <v>5</v>
      </c>
      <c r="H106" s="167" t="s">
        <v>50</v>
      </c>
      <c r="I106" s="167" t="s">
        <v>44</v>
      </c>
      <c r="J106" s="167" t="s">
        <v>1582</v>
      </c>
      <c r="K106" s="167" t="s">
        <v>1554</v>
      </c>
      <c r="L106" s="167" t="s">
        <v>42</v>
      </c>
      <c r="M106" s="167" t="s">
        <v>149</v>
      </c>
      <c r="N106" s="267" t="s">
        <v>1583</v>
      </c>
      <c r="O106" s="265" t="s">
        <v>150</v>
      </c>
      <c r="P106" s="35" t="s">
        <v>150</v>
      </c>
      <c r="Q106" s="167" t="s">
        <v>150</v>
      </c>
      <c r="R106" s="348" t="s">
        <v>1584</v>
      </c>
      <c r="S106" s="167" t="s">
        <v>1585</v>
      </c>
      <c r="T106" s="379" t="s">
        <v>1586</v>
      </c>
      <c r="U106" s="169" t="s">
        <v>1587</v>
      </c>
      <c r="V106" s="169">
        <v>29305</v>
      </c>
      <c r="W106" s="176" t="s">
        <v>1588</v>
      </c>
      <c r="X106" s="176" t="s">
        <v>178</v>
      </c>
      <c r="Y106" s="176" t="s">
        <v>156</v>
      </c>
      <c r="Z106" s="176" t="s">
        <v>157</v>
      </c>
      <c r="AA106" s="167">
        <v>28.5</v>
      </c>
      <c r="AB106" s="169">
        <v>42037</v>
      </c>
      <c r="AC106" s="309">
        <v>42064</v>
      </c>
      <c r="AD106" s="169"/>
      <c r="AE106" s="34" t="s">
        <v>1589</v>
      </c>
      <c r="AF106" s="34" t="s">
        <v>1590</v>
      </c>
      <c r="AG106" s="167"/>
      <c r="AH106" s="167">
        <f t="shared" si="23"/>
        <v>2</v>
      </c>
      <c r="AI106" s="176" t="s">
        <v>160</v>
      </c>
      <c r="AJ106" s="33" t="s">
        <v>201</v>
      </c>
      <c r="AK106" s="167"/>
      <c r="AL106" s="167" t="s">
        <v>149</v>
      </c>
      <c r="AM106" s="167" t="s">
        <v>162</v>
      </c>
      <c r="AN106" s="167"/>
      <c r="AO106" s="167" t="s">
        <v>163</v>
      </c>
      <c r="AP106" s="167" t="s">
        <v>164</v>
      </c>
      <c r="AQ106" s="317" t="s">
        <v>216</v>
      </c>
      <c r="AR106" s="167" t="s">
        <v>149</v>
      </c>
      <c r="AS106" s="167"/>
      <c r="AT106" s="30" t="s">
        <v>297</v>
      </c>
      <c r="AU106" s="33" t="s">
        <v>1591</v>
      </c>
      <c r="AV106" s="33" t="s">
        <v>162</v>
      </c>
      <c r="AW106" s="170">
        <v>42065</v>
      </c>
      <c r="AX106" s="170">
        <v>42310</v>
      </c>
      <c r="AY106" s="170" t="s">
        <v>149</v>
      </c>
      <c r="AZ106" s="170">
        <v>41974</v>
      </c>
      <c r="BA106" s="170"/>
      <c r="BB106" s="170">
        <v>42214</v>
      </c>
      <c r="BC106" s="171" t="s">
        <v>1592</v>
      </c>
      <c r="BD106" s="170">
        <v>42947</v>
      </c>
      <c r="BE106" s="170" t="s">
        <v>149</v>
      </c>
      <c r="BF106" s="170">
        <v>43164</v>
      </c>
      <c r="BG106" s="170" t="s">
        <v>149</v>
      </c>
      <c r="BH106" s="169">
        <v>43119</v>
      </c>
      <c r="BI106" s="169">
        <v>43328</v>
      </c>
      <c r="BJ106" s="169">
        <v>43424</v>
      </c>
      <c r="BK106" s="172">
        <v>43465</v>
      </c>
      <c r="BL106" s="167" t="s">
        <v>17</v>
      </c>
      <c r="BM106" s="261">
        <f t="shared" si="25"/>
        <v>46</v>
      </c>
      <c r="BN106" s="167">
        <f t="shared" si="26"/>
        <v>38</v>
      </c>
      <c r="BO106" s="176" t="s">
        <v>1592</v>
      </c>
      <c r="BP106" s="167">
        <v>1</v>
      </c>
      <c r="BQ106" s="167">
        <v>3</v>
      </c>
      <c r="BR106" s="167">
        <v>13</v>
      </c>
      <c r="BS106" s="167">
        <v>2</v>
      </c>
      <c r="BT106" s="167">
        <v>0</v>
      </c>
      <c r="BU106" s="167">
        <v>0</v>
      </c>
      <c r="BV106" s="167">
        <v>0</v>
      </c>
      <c r="BW106" s="167" t="s">
        <v>162</v>
      </c>
      <c r="BX106" s="167">
        <v>0</v>
      </c>
      <c r="BY106" s="167"/>
      <c r="BZ106" s="173"/>
      <c r="CA106" s="173"/>
      <c r="CB106" s="167"/>
      <c r="CC106" s="167" t="s">
        <v>162</v>
      </c>
      <c r="CD106" s="167"/>
      <c r="CE106" s="167"/>
      <c r="CF106" s="411">
        <v>1</v>
      </c>
      <c r="CG106" s="167">
        <v>3</v>
      </c>
      <c r="CH106" s="167">
        <v>3</v>
      </c>
      <c r="CI106" s="167" t="s">
        <v>814</v>
      </c>
    </row>
    <row r="107" spans="1:87" ht="25" customHeight="1" x14ac:dyDescent="0.35">
      <c r="A107" s="167">
        <v>107</v>
      </c>
      <c r="B107" s="167" t="s">
        <v>1593</v>
      </c>
      <c r="C107" s="167" t="s">
        <v>1594</v>
      </c>
      <c r="D107" s="167"/>
      <c r="E107" s="167" t="s">
        <v>1595</v>
      </c>
      <c r="F107" s="167" t="s">
        <v>24</v>
      </c>
      <c r="G107" s="167">
        <v>5</v>
      </c>
      <c r="H107" s="167" t="s">
        <v>57</v>
      </c>
      <c r="I107" s="167" t="s">
        <v>33</v>
      </c>
      <c r="J107" s="167" t="s">
        <v>361</v>
      </c>
      <c r="K107" s="167" t="s">
        <v>1596</v>
      </c>
      <c r="L107" s="167" t="s">
        <v>33</v>
      </c>
      <c r="M107" s="167" t="s">
        <v>149</v>
      </c>
      <c r="N107" s="264" t="s">
        <v>1597</v>
      </c>
      <c r="O107" s="265" t="s">
        <v>150</v>
      </c>
      <c r="P107" s="35" t="s">
        <v>150</v>
      </c>
      <c r="Q107" s="167" t="s">
        <v>150</v>
      </c>
      <c r="R107" s="167" t="s">
        <v>1598</v>
      </c>
      <c r="S107" s="167" t="s">
        <v>1599</v>
      </c>
      <c r="T107" s="379" t="s">
        <v>1600</v>
      </c>
      <c r="U107" s="169" t="s">
        <v>1601</v>
      </c>
      <c r="V107" s="169">
        <v>29718</v>
      </c>
      <c r="W107" s="176" t="s">
        <v>1602</v>
      </c>
      <c r="X107" s="176" t="s">
        <v>178</v>
      </c>
      <c r="Y107" s="176" t="s">
        <v>162</v>
      </c>
      <c r="Z107" s="176" t="s">
        <v>157</v>
      </c>
      <c r="AA107" s="167">
        <v>32.5</v>
      </c>
      <c r="AB107" s="169">
        <v>42125</v>
      </c>
      <c r="AC107" s="309">
        <v>42064</v>
      </c>
      <c r="AD107" s="169"/>
      <c r="AE107" s="34" t="s">
        <v>1603</v>
      </c>
      <c r="AF107" s="34" t="s">
        <v>554</v>
      </c>
      <c r="AG107" s="167"/>
      <c r="AH107" s="167">
        <f t="shared" si="23"/>
        <v>2</v>
      </c>
      <c r="AI107" s="176" t="s">
        <v>160</v>
      </c>
      <c r="AJ107" s="176" t="s">
        <v>160</v>
      </c>
      <c r="AK107" s="167"/>
      <c r="AL107" s="167" t="s">
        <v>149</v>
      </c>
      <c r="AM107" s="167" t="s">
        <v>162</v>
      </c>
      <c r="AN107" s="167"/>
      <c r="AO107" s="167" t="s">
        <v>163</v>
      </c>
      <c r="AP107" s="167" t="s">
        <v>180</v>
      </c>
      <c r="AQ107" s="167" t="s">
        <v>180</v>
      </c>
      <c r="AR107" s="167" t="s">
        <v>162</v>
      </c>
      <c r="AS107" s="167"/>
      <c r="AT107" s="30" t="s">
        <v>556</v>
      </c>
      <c r="AU107" s="33" t="s">
        <v>1604</v>
      </c>
      <c r="AV107" s="33" t="s">
        <v>162</v>
      </c>
      <c r="AW107" s="170">
        <v>42065</v>
      </c>
      <c r="AX107" s="170">
        <v>42310</v>
      </c>
      <c r="AY107" s="170" t="s">
        <v>149</v>
      </c>
      <c r="AZ107" s="170">
        <v>42494</v>
      </c>
      <c r="BA107" s="170">
        <v>42553</v>
      </c>
      <c r="BB107" s="170"/>
      <c r="BC107" s="171" t="s">
        <v>1605</v>
      </c>
      <c r="BD107" s="170">
        <v>42947</v>
      </c>
      <c r="BE107" s="170" t="s">
        <v>149</v>
      </c>
      <c r="BF107" s="170">
        <v>43164</v>
      </c>
      <c r="BG107" s="170" t="s">
        <v>149</v>
      </c>
      <c r="BH107" s="169"/>
      <c r="BI107" s="169"/>
      <c r="BJ107" s="169"/>
      <c r="BK107" s="172">
        <v>43677</v>
      </c>
      <c r="BL107" s="167" t="s">
        <v>17</v>
      </c>
      <c r="BM107" s="261">
        <f t="shared" si="25"/>
        <v>53</v>
      </c>
      <c r="BN107" s="167">
        <f t="shared" si="26"/>
        <v>45</v>
      </c>
      <c r="BO107" s="167"/>
      <c r="BP107" s="167">
        <v>0</v>
      </c>
      <c r="BQ107" s="167">
        <v>2</v>
      </c>
      <c r="BR107" s="167">
        <v>3</v>
      </c>
      <c r="BS107" s="167">
        <v>1</v>
      </c>
      <c r="BT107" s="167">
        <v>0</v>
      </c>
      <c r="BU107" s="167">
        <v>0</v>
      </c>
      <c r="BV107" s="167">
        <v>0</v>
      </c>
      <c r="BW107" s="167" t="s">
        <v>162</v>
      </c>
      <c r="BX107" s="167">
        <v>0</v>
      </c>
      <c r="BY107" s="167"/>
      <c r="BZ107" s="173"/>
      <c r="CA107" s="173"/>
      <c r="CB107" s="167"/>
      <c r="CC107" s="167" t="s">
        <v>162</v>
      </c>
      <c r="CD107" s="167"/>
      <c r="CE107" s="167"/>
      <c r="CF107" s="411">
        <v>1</v>
      </c>
      <c r="CG107" s="167">
        <v>3</v>
      </c>
      <c r="CH107" s="167"/>
      <c r="CI107" s="167" t="s">
        <v>814</v>
      </c>
    </row>
    <row r="108" spans="1:87" ht="25" customHeight="1" x14ac:dyDescent="0.35">
      <c r="A108" s="167">
        <v>108</v>
      </c>
      <c r="B108" s="167" t="s">
        <v>1606</v>
      </c>
      <c r="C108" s="167" t="s">
        <v>1607</v>
      </c>
      <c r="D108" s="167" t="s">
        <v>1608</v>
      </c>
      <c r="E108" s="167" t="s">
        <v>1608</v>
      </c>
      <c r="F108" s="167" t="s">
        <v>25</v>
      </c>
      <c r="G108" s="167">
        <v>5</v>
      </c>
      <c r="H108" s="167" t="s">
        <v>49</v>
      </c>
      <c r="I108" s="167" t="s">
        <v>35</v>
      </c>
      <c r="J108" s="167" t="s">
        <v>1609</v>
      </c>
      <c r="K108" s="167" t="s">
        <v>1609</v>
      </c>
      <c r="L108" s="167" t="s">
        <v>35</v>
      </c>
      <c r="M108" s="167" t="s">
        <v>149</v>
      </c>
      <c r="N108" s="167" t="s">
        <v>1610</v>
      </c>
      <c r="O108" s="262" t="s">
        <v>150</v>
      </c>
      <c r="P108" s="263" t="s">
        <v>150</v>
      </c>
      <c r="Q108" s="167" t="s">
        <v>150</v>
      </c>
      <c r="R108" s="167" t="s">
        <v>1611</v>
      </c>
      <c r="S108" s="167" t="s">
        <v>1612</v>
      </c>
      <c r="T108" s="378" t="s">
        <v>1613</v>
      </c>
      <c r="U108" s="169" t="s">
        <v>167</v>
      </c>
      <c r="V108" s="169">
        <v>28491</v>
      </c>
      <c r="W108" s="176" t="s">
        <v>1614</v>
      </c>
      <c r="X108" s="176" t="s">
        <v>178</v>
      </c>
      <c r="Y108" s="176" t="s">
        <v>162</v>
      </c>
      <c r="Z108" s="176" t="s">
        <v>157</v>
      </c>
      <c r="AA108" s="167">
        <v>8</v>
      </c>
      <c r="AB108" s="169">
        <v>42257</v>
      </c>
      <c r="AC108" s="309">
        <v>42064</v>
      </c>
      <c r="AD108" s="169"/>
      <c r="AE108" s="34" t="s">
        <v>1615</v>
      </c>
      <c r="AF108" s="167" t="s">
        <v>1616</v>
      </c>
      <c r="AG108" s="167" t="s">
        <v>1617</v>
      </c>
      <c r="AH108" s="167">
        <f t="shared" si="23"/>
        <v>3</v>
      </c>
      <c r="AI108" s="176" t="s">
        <v>160</v>
      </c>
      <c r="AJ108" s="167"/>
      <c r="AK108" s="167"/>
      <c r="AL108" s="167" t="s">
        <v>162</v>
      </c>
      <c r="AM108" s="167"/>
      <c r="AN108" s="167"/>
      <c r="AO108" s="167" t="s">
        <v>163</v>
      </c>
      <c r="AP108" s="167"/>
      <c r="AQ108" s="167" t="s">
        <v>202</v>
      </c>
      <c r="AR108" s="167"/>
      <c r="AS108" s="176" t="s">
        <v>1618</v>
      </c>
      <c r="AT108" s="30" t="s">
        <v>203</v>
      </c>
      <c r="AU108" s="167"/>
      <c r="AV108" s="167"/>
      <c r="AW108" s="170">
        <v>42065</v>
      </c>
      <c r="AX108" s="170">
        <v>42310</v>
      </c>
      <c r="AY108" s="170" t="s">
        <v>149</v>
      </c>
      <c r="AZ108" s="170">
        <v>44393</v>
      </c>
      <c r="BA108" s="170">
        <v>44393</v>
      </c>
      <c r="BB108" s="170"/>
      <c r="BC108" s="171"/>
      <c r="BD108" s="170">
        <v>42947</v>
      </c>
      <c r="BE108" s="170" t="s">
        <v>149</v>
      </c>
      <c r="BF108" s="170">
        <v>43164</v>
      </c>
      <c r="BG108" s="170" t="s">
        <v>149</v>
      </c>
      <c r="BH108" s="169"/>
      <c r="BI108" s="169"/>
      <c r="BJ108" s="169"/>
      <c r="BK108" s="172">
        <v>44155</v>
      </c>
      <c r="BL108" s="167" t="s">
        <v>17</v>
      </c>
      <c r="BM108" s="261">
        <f t="shared" si="25"/>
        <v>69</v>
      </c>
      <c r="BN108" s="167">
        <f t="shared" si="26"/>
        <v>61</v>
      </c>
      <c r="BO108" s="176" t="s">
        <v>1619</v>
      </c>
      <c r="BP108" s="167"/>
      <c r="BQ108" s="167">
        <v>2</v>
      </c>
      <c r="BR108" s="167">
        <v>0</v>
      </c>
      <c r="BS108" s="167">
        <v>2</v>
      </c>
      <c r="BT108" s="167">
        <v>0</v>
      </c>
      <c r="BU108" s="167">
        <v>0</v>
      </c>
      <c r="BV108" s="167">
        <v>0</v>
      </c>
      <c r="BW108" s="167" t="s">
        <v>1620</v>
      </c>
      <c r="BX108" s="167">
        <v>0</v>
      </c>
      <c r="BY108" s="167"/>
      <c r="BZ108" s="173">
        <v>43905</v>
      </c>
      <c r="CA108" s="173">
        <v>44049</v>
      </c>
      <c r="CB108" s="167">
        <v>5</v>
      </c>
      <c r="CC108" s="167" t="s">
        <v>162</v>
      </c>
      <c r="CD108" s="167"/>
      <c r="CE108" s="167"/>
      <c r="CF108" s="411">
        <v>4</v>
      </c>
      <c r="CG108" s="167">
        <v>4</v>
      </c>
      <c r="CH108" s="167"/>
      <c r="CI108" s="167" t="s">
        <v>814</v>
      </c>
    </row>
    <row r="109" spans="1:87" ht="25" customHeight="1" x14ac:dyDescent="0.35">
      <c r="A109" s="167">
        <v>109</v>
      </c>
      <c r="B109" s="167" t="s">
        <v>1621</v>
      </c>
      <c r="C109" s="167" t="s">
        <v>1622</v>
      </c>
      <c r="D109" s="167" t="s">
        <v>1623</v>
      </c>
      <c r="E109" s="167" t="s">
        <v>1624</v>
      </c>
      <c r="F109" s="167" t="s">
        <v>24</v>
      </c>
      <c r="G109" s="167">
        <v>5</v>
      </c>
      <c r="H109" s="167" t="s">
        <v>49</v>
      </c>
      <c r="I109" s="167" t="s">
        <v>35</v>
      </c>
      <c r="J109" s="167" t="s">
        <v>1625</v>
      </c>
      <c r="K109" s="167" t="s">
        <v>1626</v>
      </c>
      <c r="L109" s="167" t="s">
        <v>35</v>
      </c>
      <c r="M109" s="167" t="s">
        <v>149</v>
      </c>
      <c r="N109" s="167" t="s">
        <v>1627</v>
      </c>
      <c r="O109" s="262"/>
      <c r="P109" s="263" t="s">
        <v>150</v>
      </c>
      <c r="Q109" s="167"/>
      <c r="R109" s="167" t="s">
        <v>1628</v>
      </c>
      <c r="S109" s="167" t="s">
        <v>1629</v>
      </c>
      <c r="T109" s="379" t="s">
        <v>1630</v>
      </c>
      <c r="U109" s="169" t="s">
        <v>167</v>
      </c>
      <c r="V109" s="169">
        <v>30392</v>
      </c>
      <c r="W109" s="176" t="s">
        <v>1631</v>
      </c>
      <c r="X109" s="176" t="s">
        <v>178</v>
      </c>
      <c r="Y109" s="176" t="s">
        <v>162</v>
      </c>
      <c r="Z109" s="176" t="s">
        <v>157</v>
      </c>
      <c r="AA109" s="167">
        <v>16.5</v>
      </c>
      <c r="AB109" s="169">
        <v>41883</v>
      </c>
      <c r="AC109" s="309">
        <v>42064</v>
      </c>
      <c r="AD109" s="169"/>
      <c r="AE109" s="34" t="s">
        <v>1632</v>
      </c>
      <c r="AF109" s="167"/>
      <c r="AG109" s="167"/>
      <c r="AH109" s="167">
        <f t="shared" si="23"/>
        <v>1</v>
      </c>
      <c r="AI109" s="176" t="s">
        <v>160</v>
      </c>
      <c r="AJ109" s="167"/>
      <c r="AK109" s="167"/>
      <c r="AL109" s="167" t="s">
        <v>149</v>
      </c>
      <c r="AM109" s="167"/>
      <c r="AN109" s="167"/>
      <c r="AO109" s="167" t="s">
        <v>163</v>
      </c>
      <c r="AP109" s="167"/>
      <c r="AQ109" s="167" t="s">
        <v>202</v>
      </c>
      <c r="AR109" s="167"/>
      <c r="AS109" s="167"/>
      <c r="AT109" s="30" t="s">
        <v>203</v>
      </c>
      <c r="AU109" s="167"/>
      <c r="AV109" s="167"/>
      <c r="AW109" s="170">
        <v>42065</v>
      </c>
      <c r="AX109" s="170">
        <v>42310</v>
      </c>
      <c r="AY109" s="170" t="s">
        <v>149</v>
      </c>
      <c r="AZ109" s="170"/>
      <c r="BA109" s="170"/>
      <c r="BB109" s="170"/>
      <c r="BC109" s="171"/>
      <c r="BD109" s="170">
        <v>42947</v>
      </c>
      <c r="BE109" s="170" t="s">
        <v>149</v>
      </c>
      <c r="BF109" s="170">
        <v>43164</v>
      </c>
      <c r="BG109" s="170" t="s">
        <v>149</v>
      </c>
      <c r="BH109" s="169"/>
      <c r="BI109" s="169"/>
      <c r="BJ109" s="169"/>
      <c r="BK109" s="172"/>
      <c r="BL109" s="177" t="s">
        <v>18</v>
      </c>
      <c r="BM109" s="261"/>
      <c r="BN109" s="261"/>
      <c r="BO109" s="167"/>
      <c r="BP109" s="167"/>
      <c r="BQ109" s="167">
        <v>2</v>
      </c>
      <c r="BR109" s="167">
        <v>0</v>
      </c>
      <c r="BS109" s="167">
        <v>2</v>
      </c>
      <c r="BT109" s="167">
        <v>0</v>
      </c>
      <c r="BU109" s="167">
        <v>0</v>
      </c>
      <c r="BV109" s="167">
        <v>0</v>
      </c>
      <c r="BW109" s="167" t="s">
        <v>162</v>
      </c>
      <c r="BX109" s="167">
        <v>0</v>
      </c>
      <c r="BY109" s="167"/>
      <c r="BZ109" s="173"/>
      <c r="CA109" s="173"/>
      <c r="CB109" s="167"/>
      <c r="CC109" s="167" t="s">
        <v>149</v>
      </c>
      <c r="CD109" s="167"/>
      <c r="CE109" s="167"/>
      <c r="CF109" s="411" t="s">
        <v>167</v>
      </c>
      <c r="CG109" s="167" t="s">
        <v>167</v>
      </c>
      <c r="CH109" s="167"/>
      <c r="CI109" s="167" t="s">
        <v>814</v>
      </c>
    </row>
    <row r="110" spans="1:87" ht="25" customHeight="1" x14ac:dyDescent="0.35">
      <c r="A110" s="167">
        <v>110</v>
      </c>
      <c r="B110" s="167" t="s">
        <v>1633</v>
      </c>
      <c r="C110" s="167" t="s">
        <v>1634</v>
      </c>
      <c r="D110" s="167" t="s">
        <v>1635</v>
      </c>
      <c r="E110" s="167" t="s">
        <v>1636</v>
      </c>
      <c r="F110" s="167" t="s">
        <v>25</v>
      </c>
      <c r="G110" s="167">
        <v>5</v>
      </c>
      <c r="H110" s="167" t="s">
        <v>51</v>
      </c>
      <c r="I110" s="167" t="s">
        <v>30</v>
      </c>
      <c r="J110" s="167" t="s">
        <v>1637</v>
      </c>
      <c r="K110" s="167" t="s">
        <v>564</v>
      </c>
      <c r="L110" s="167" t="s">
        <v>30</v>
      </c>
      <c r="M110" s="167" t="s">
        <v>149</v>
      </c>
      <c r="N110" s="167">
        <v>148600</v>
      </c>
      <c r="O110" s="262" t="s">
        <v>150</v>
      </c>
      <c r="P110" s="263" t="s">
        <v>150</v>
      </c>
      <c r="Q110" s="167"/>
      <c r="R110" s="167" t="s">
        <v>1638</v>
      </c>
      <c r="S110" s="175" t="s">
        <v>1639</v>
      </c>
      <c r="T110" s="378" t="s">
        <v>1640</v>
      </c>
      <c r="U110" s="169" t="s">
        <v>1641</v>
      </c>
      <c r="V110" s="169">
        <v>26703</v>
      </c>
      <c r="W110" s="176" t="s">
        <v>1642</v>
      </c>
      <c r="X110" s="176" t="s">
        <v>178</v>
      </c>
      <c r="Y110" s="176" t="s">
        <v>162</v>
      </c>
      <c r="Z110" s="176" t="s">
        <v>157</v>
      </c>
      <c r="AA110" s="167">
        <v>14.5</v>
      </c>
      <c r="AB110" s="169">
        <v>41306</v>
      </c>
      <c r="AC110" s="309">
        <v>42064</v>
      </c>
      <c r="AD110" s="169"/>
      <c r="AE110" s="34" t="s">
        <v>1643</v>
      </c>
      <c r="AF110" s="167"/>
      <c r="AG110" s="167"/>
      <c r="AH110" s="167">
        <f t="shared" si="23"/>
        <v>1</v>
      </c>
      <c r="AI110" s="176" t="s">
        <v>160</v>
      </c>
      <c r="AJ110" s="167"/>
      <c r="AK110" s="167"/>
      <c r="AL110" s="167" t="s">
        <v>149</v>
      </c>
      <c r="AM110" s="167"/>
      <c r="AN110" s="167"/>
      <c r="AO110" s="167" t="s">
        <v>163</v>
      </c>
      <c r="AP110" s="167"/>
      <c r="AQ110" s="167" t="s">
        <v>202</v>
      </c>
      <c r="AR110" s="167"/>
      <c r="AS110" s="167"/>
      <c r="AT110" s="30" t="s">
        <v>327</v>
      </c>
      <c r="AU110" s="167" t="s">
        <v>1644</v>
      </c>
      <c r="AV110" s="167"/>
      <c r="AW110" s="170">
        <v>42065</v>
      </c>
      <c r="AX110" s="170">
        <v>42310</v>
      </c>
      <c r="AY110" s="170" t="s">
        <v>149</v>
      </c>
      <c r="AZ110" s="170">
        <v>43101</v>
      </c>
      <c r="BA110" s="170">
        <v>43127</v>
      </c>
      <c r="BB110" s="170"/>
      <c r="BC110" s="171" t="s">
        <v>1645</v>
      </c>
      <c r="BD110" s="170">
        <v>43675</v>
      </c>
      <c r="BE110" s="170" t="s">
        <v>162</v>
      </c>
      <c r="BF110" s="170">
        <v>43891</v>
      </c>
      <c r="BG110" s="170" t="s">
        <v>162</v>
      </c>
      <c r="BH110" s="169"/>
      <c r="BI110" s="169">
        <v>44392</v>
      </c>
      <c r="BJ110" s="169">
        <v>44411</v>
      </c>
      <c r="BK110" s="172">
        <v>44411</v>
      </c>
      <c r="BL110" s="167" t="s">
        <v>17</v>
      </c>
      <c r="BM110" s="167">
        <f t="shared" ref="BM110" si="27">DATEDIF(AW110,BK110, "M")+1</f>
        <v>78</v>
      </c>
      <c r="BN110" s="167">
        <f t="shared" ref="BN110:BN116" si="28">DATEDIF(AX110,BK110, "M")+1</f>
        <v>70</v>
      </c>
      <c r="BO110" s="167"/>
      <c r="BP110" s="167">
        <v>5</v>
      </c>
      <c r="BQ110" s="167">
        <v>10</v>
      </c>
      <c r="BR110" s="167">
        <v>4</v>
      </c>
      <c r="BS110" s="167">
        <v>1</v>
      </c>
      <c r="BT110" s="167">
        <v>3</v>
      </c>
      <c r="BU110" s="167">
        <v>1</v>
      </c>
      <c r="BV110" s="167">
        <v>0</v>
      </c>
      <c r="BW110" s="167" t="s">
        <v>162</v>
      </c>
      <c r="BX110" s="167">
        <v>0</v>
      </c>
      <c r="BY110" s="167"/>
      <c r="BZ110" s="173">
        <v>42795</v>
      </c>
      <c r="CA110" s="173">
        <v>43132</v>
      </c>
      <c r="CB110" s="167">
        <v>12</v>
      </c>
      <c r="CC110" s="167" t="s">
        <v>162</v>
      </c>
      <c r="CD110" s="167"/>
      <c r="CE110" s="167"/>
      <c r="CF110" s="411">
        <v>3</v>
      </c>
      <c r="CG110" s="167">
        <v>3</v>
      </c>
      <c r="CH110" s="167"/>
      <c r="CI110" s="167" t="s">
        <v>814</v>
      </c>
    </row>
    <row r="111" spans="1:87" ht="25" customHeight="1" x14ac:dyDescent="0.35">
      <c r="A111" s="167">
        <v>111</v>
      </c>
      <c r="B111" s="167" t="s">
        <v>1646</v>
      </c>
      <c r="C111" s="167" t="s">
        <v>1647</v>
      </c>
      <c r="D111" s="167" t="s">
        <v>1648</v>
      </c>
      <c r="E111" s="167" t="s">
        <v>1649</v>
      </c>
      <c r="F111" s="167" t="s">
        <v>25</v>
      </c>
      <c r="G111" s="167">
        <v>5</v>
      </c>
      <c r="H111" s="167" t="s">
        <v>57</v>
      </c>
      <c r="I111" s="167" t="s">
        <v>33</v>
      </c>
      <c r="J111" s="167" t="s">
        <v>606</v>
      </c>
      <c r="K111" s="167" t="s">
        <v>1650</v>
      </c>
      <c r="L111" s="167" t="s">
        <v>33</v>
      </c>
      <c r="M111" s="167" t="s">
        <v>149</v>
      </c>
      <c r="N111" s="167">
        <v>216023303</v>
      </c>
      <c r="O111" s="262" t="s">
        <v>150</v>
      </c>
      <c r="P111" s="263" t="s">
        <v>150</v>
      </c>
      <c r="Q111" s="167" t="s">
        <v>150</v>
      </c>
      <c r="R111" s="175" t="s">
        <v>1651</v>
      </c>
      <c r="S111" s="167" t="s">
        <v>1652</v>
      </c>
      <c r="T111" s="378" t="s">
        <v>1653</v>
      </c>
      <c r="U111" s="169" t="s">
        <v>793</v>
      </c>
      <c r="V111" s="169">
        <v>26169</v>
      </c>
      <c r="W111" s="176" t="s">
        <v>1654</v>
      </c>
      <c r="X111" s="176" t="s">
        <v>178</v>
      </c>
      <c r="Y111" s="176" t="s">
        <v>162</v>
      </c>
      <c r="Z111" s="176" t="s">
        <v>157</v>
      </c>
      <c r="AA111" s="167">
        <v>11</v>
      </c>
      <c r="AB111" s="169">
        <v>42765</v>
      </c>
      <c r="AC111" s="309">
        <v>42064</v>
      </c>
      <c r="AD111" s="169"/>
      <c r="AE111" s="34" t="s">
        <v>1655</v>
      </c>
      <c r="AF111" s="34" t="s">
        <v>1656</v>
      </c>
      <c r="AG111" s="167"/>
      <c r="AH111" s="167">
        <f t="shared" si="23"/>
        <v>2</v>
      </c>
      <c r="AI111" s="176" t="s">
        <v>160</v>
      </c>
      <c r="AJ111" s="176" t="s">
        <v>160</v>
      </c>
      <c r="AK111" s="167"/>
      <c r="AL111" s="167" t="s">
        <v>162</v>
      </c>
      <c r="AM111" s="167" t="s">
        <v>149</v>
      </c>
      <c r="AN111" s="167"/>
      <c r="AO111" s="167" t="s">
        <v>163</v>
      </c>
      <c r="AP111" s="167" t="s">
        <v>202</v>
      </c>
      <c r="AQ111" s="167" t="s">
        <v>202</v>
      </c>
      <c r="AR111" s="167" t="s">
        <v>162</v>
      </c>
      <c r="AS111" s="167"/>
      <c r="AT111" s="30" t="s">
        <v>584</v>
      </c>
      <c r="AU111" s="167" t="s">
        <v>1657</v>
      </c>
      <c r="AV111" s="167" t="s">
        <v>149</v>
      </c>
      <c r="AW111" s="170">
        <v>42065</v>
      </c>
      <c r="AX111" s="170">
        <v>42310</v>
      </c>
      <c r="AY111" s="170" t="s">
        <v>149</v>
      </c>
      <c r="AZ111" s="170"/>
      <c r="BA111" s="170"/>
      <c r="BB111" s="170"/>
      <c r="BC111" s="171"/>
      <c r="BD111" s="170">
        <v>42947</v>
      </c>
      <c r="BE111" s="170" t="s">
        <v>149</v>
      </c>
      <c r="BF111" s="170">
        <v>43164</v>
      </c>
      <c r="BG111" s="170" t="s">
        <v>149</v>
      </c>
      <c r="BH111" s="169"/>
      <c r="BI111" s="169">
        <v>44253</v>
      </c>
      <c r="BJ111" s="169"/>
      <c r="BK111" s="172">
        <v>44333</v>
      </c>
      <c r="BL111" s="167" t="s">
        <v>17</v>
      </c>
      <c r="BM111" s="261">
        <f t="shared" ref="BM111:BM118" si="29">DATEDIF(AW111,BK111, "M")+1</f>
        <v>75</v>
      </c>
      <c r="BN111" s="167">
        <f t="shared" si="28"/>
        <v>67</v>
      </c>
      <c r="BO111" s="171" t="s">
        <v>1658</v>
      </c>
      <c r="BP111" s="167">
        <v>10</v>
      </c>
      <c r="BQ111" s="167">
        <v>27</v>
      </c>
      <c r="BR111" s="167">
        <v>7</v>
      </c>
      <c r="BS111" s="167">
        <v>1</v>
      </c>
      <c r="BT111" s="167">
        <v>0</v>
      </c>
      <c r="BU111" s="167">
        <v>0</v>
      </c>
      <c r="BV111" s="167">
        <v>0</v>
      </c>
      <c r="BW111" s="167" t="s">
        <v>162</v>
      </c>
      <c r="BX111" s="167">
        <v>0</v>
      </c>
      <c r="BY111" s="167"/>
      <c r="BZ111" s="173"/>
      <c r="CA111" s="173"/>
      <c r="CB111" s="167"/>
      <c r="CC111" s="167" t="s">
        <v>162</v>
      </c>
      <c r="CD111" s="167"/>
      <c r="CE111" s="167"/>
      <c r="CF111" s="411">
        <v>4</v>
      </c>
      <c r="CG111" s="167">
        <v>4</v>
      </c>
      <c r="CH111" s="167"/>
      <c r="CI111" s="167" t="s">
        <v>814</v>
      </c>
    </row>
    <row r="112" spans="1:87" ht="25" customHeight="1" x14ac:dyDescent="0.35">
      <c r="A112" s="167">
        <v>112</v>
      </c>
      <c r="B112" s="167" t="s">
        <v>1659</v>
      </c>
      <c r="C112" s="167" t="s">
        <v>1660</v>
      </c>
      <c r="D112" s="167"/>
      <c r="E112" s="167" t="s">
        <v>1661</v>
      </c>
      <c r="F112" s="167" t="s">
        <v>25</v>
      </c>
      <c r="G112" s="167">
        <v>5</v>
      </c>
      <c r="H112" s="167" t="s">
        <v>49</v>
      </c>
      <c r="I112" s="167" t="s">
        <v>40</v>
      </c>
      <c r="J112" s="167" t="s">
        <v>606</v>
      </c>
      <c r="K112" s="167" t="s">
        <v>1662</v>
      </c>
      <c r="L112" s="167" t="s">
        <v>40</v>
      </c>
      <c r="M112" s="167" t="s">
        <v>149</v>
      </c>
      <c r="N112" s="167" t="s">
        <v>1663</v>
      </c>
      <c r="O112" s="262" t="s">
        <v>150</v>
      </c>
      <c r="P112" s="263" t="s">
        <v>150</v>
      </c>
      <c r="Q112" s="167" t="s">
        <v>150</v>
      </c>
      <c r="R112" s="167" t="s">
        <v>1664</v>
      </c>
      <c r="S112" s="167" t="s">
        <v>1665</v>
      </c>
      <c r="T112" s="378" t="s">
        <v>1666</v>
      </c>
      <c r="U112" s="169" t="s">
        <v>1667</v>
      </c>
      <c r="V112" s="169">
        <v>30728</v>
      </c>
      <c r="W112" s="176" t="s">
        <v>1668</v>
      </c>
      <c r="X112" s="176" t="s">
        <v>178</v>
      </c>
      <c r="Y112" s="176" t="s">
        <v>162</v>
      </c>
      <c r="Z112" s="176" t="s">
        <v>157</v>
      </c>
      <c r="AA112" s="167">
        <v>25.5</v>
      </c>
      <c r="AB112" s="169">
        <v>42290</v>
      </c>
      <c r="AC112" s="309">
        <v>42064</v>
      </c>
      <c r="AD112" s="169"/>
      <c r="AE112" s="34" t="s">
        <v>1669</v>
      </c>
      <c r="AF112" s="167"/>
      <c r="AG112" s="167"/>
      <c r="AH112" s="167">
        <f t="shared" si="23"/>
        <v>1</v>
      </c>
      <c r="AI112" s="176" t="s">
        <v>160</v>
      </c>
      <c r="AJ112" s="167"/>
      <c r="AK112" s="167"/>
      <c r="AL112" s="167" t="s">
        <v>149</v>
      </c>
      <c r="AM112" s="167"/>
      <c r="AN112" s="167"/>
      <c r="AO112" s="167" t="s">
        <v>201</v>
      </c>
      <c r="AP112" s="167" t="s">
        <v>1670</v>
      </c>
      <c r="AQ112" s="167" t="s">
        <v>1671</v>
      </c>
      <c r="AR112" s="167"/>
      <c r="AS112" s="167"/>
      <c r="AT112" s="30" t="s">
        <v>1672</v>
      </c>
      <c r="AU112" s="167" t="s">
        <v>1673</v>
      </c>
      <c r="AV112" s="167"/>
      <c r="AW112" s="170">
        <v>42065</v>
      </c>
      <c r="AX112" s="170">
        <v>42310</v>
      </c>
      <c r="AY112" s="170" t="s">
        <v>149</v>
      </c>
      <c r="AZ112" s="170">
        <v>42419</v>
      </c>
      <c r="BA112" s="170">
        <v>42748</v>
      </c>
      <c r="BB112" s="170"/>
      <c r="BC112" s="171" t="s">
        <v>1674</v>
      </c>
      <c r="BD112" s="170">
        <v>42947</v>
      </c>
      <c r="BE112" s="170" t="s">
        <v>149</v>
      </c>
      <c r="BF112" s="170">
        <v>43164</v>
      </c>
      <c r="BG112" s="170" t="s">
        <v>149</v>
      </c>
      <c r="BH112" s="169"/>
      <c r="BI112" s="169"/>
      <c r="BJ112" s="169"/>
      <c r="BK112" s="172">
        <v>44160</v>
      </c>
      <c r="BL112" s="167" t="s">
        <v>17</v>
      </c>
      <c r="BM112" s="261">
        <f t="shared" si="29"/>
        <v>69</v>
      </c>
      <c r="BN112" s="167">
        <f t="shared" si="28"/>
        <v>61</v>
      </c>
      <c r="BO112" s="171" t="s">
        <v>1674</v>
      </c>
      <c r="BP112" s="167">
        <v>0</v>
      </c>
      <c r="BQ112" s="167">
        <v>6</v>
      </c>
      <c r="BR112" s="167">
        <v>8</v>
      </c>
      <c r="BS112" s="167">
        <v>1</v>
      </c>
      <c r="BT112" s="167">
        <v>0</v>
      </c>
      <c r="BU112" s="167">
        <v>0</v>
      </c>
      <c r="BV112" s="167">
        <v>0</v>
      </c>
      <c r="BW112" s="167" t="s">
        <v>162</v>
      </c>
      <c r="BX112" s="167">
        <v>0</v>
      </c>
      <c r="BY112" s="167"/>
      <c r="BZ112" s="173"/>
      <c r="CA112" s="173"/>
      <c r="CB112" s="167"/>
      <c r="CC112" s="167" t="s">
        <v>162</v>
      </c>
      <c r="CD112" s="167"/>
      <c r="CE112" s="167"/>
      <c r="CF112" s="411">
        <v>0</v>
      </c>
      <c r="CG112" s="167">
        <v>0</v>
      </c>
      <c r="CH112" s="167"/>
      <c r="CI112" s="167" t="s">
        <v>1675</v>
      </c>
    </row>
    <row r="113" spans="1:100" ht="25" customHeight="1" x14ac:dyDescent="0.35">
      <c r="A113" s="167">
        <v>113</v>
      </c>
      <c r="B113" s="167" t="s">
        <v>1676</v>
      </c>
      <c r="C113" s="167" t="s">
        <v>1677</v>
      </c>
      <c r="D113" s="167"/>
      <c r="E113" s="167" t="s">
        <v>1678</v>
      </c>
      <c r="F113" s="167" t="s">
        <v>25</v>
      </c>
      <c r="G113" s="167">
        <v>5</v>
      </c>
      <c r="H113" s="167" t="s">
        <v>49</v>
      </c>
      <c r="I113" s="167" t="s">
        <v>35</v>
      </c>
      <c r="J113" s="167" t="s">
        <v>606</v>
      </c>
      <c r="K113" s="167" t="s">
        <v>927</v>
      </c>
      <c r="L113" s="167" t="s">
        <v>43</v>
      </c>
      <c r="M113" s="167" t="s">
        <v>162</v>
      </c>
      <c r="N113" s="167">
        <v>1317323</v>
      </c>
      <c r="O113" s="262" t="s">
        <v>150</v>
      </c>
      <c r="P113" s="263" t="s">
        <v>150</v>
      </c>
      <c r="Q113" s="167" t="s">
        <v>150</v>
      </c>
      <c r="R113" s="167" t="s">
        <v>1679</v>
      </c>
      <c r="S113" s="167" t="s">
        <v>1680</v>
      </c>
      <c r="T113" s="378" t="s">
        <v>1681</v>
      </c>
      <c r="U113" s="169" t="s">
        <v>1682</v>
      </c>
      <c r="V113" s="169">
        <v>29492</v>
      </c>
      <c r="W113" s="176" t="s">
        <v>1683</v>
      </c>
      <c r="X113" s="176" t="s">
        <v>1684</v>
      </c>
      <c r="Y113" s="176" t="s">
        <v>162</v>
      </c>
      <c r="Z113" s="176" t="s">
        <v>1685</v>
      </c>
      <c r="AA113" s="167">
        <v>25</v>
      </c>
      <c r="AB113" s="169">
        <v>42222</v>
      </c>
      <c r="AC113" s="309">
        <v>42064</v>
      </c>
      <c r="AD113" s="169"/>
      <c r="AE113" s="34" t="s">
        <v>1686</v>
      </c>
      <c r="AF113" s="34" t="s">
        <v>1687</v>
      </c>
      <c r="AG113" s="167"/>
      <c r="AH113" s="167">
        <f t="shared" si="23"/>
        <v>2</v>
      </c>
      <c r="AI113" s="176" t="s">
        <v>160</v>
      </c>
      <c r="AJ113" s="33" t="s">
        <v>161</v>
      </c>
      <c r="AK113" s="167"/>
      <c r="AL113" s="167" t="s">
        <v>149</v>
      </c>
      <c r="AM113" s="167" t="s">
        <v>162</v>
      </c>
      <c r="AN113" s="167"/>
      <c r="AO113" s="167" t="s">
        <v>163</v>
      </c>
      <c r="AP113" s="167"/>
      <c r="AQ113" s="167" t="s">
        <v>164</v>
      </c>
      <c r="AR113" s="167" t="s">
        <v>149</v>
      </c>
      <c r="AS113" s="167" t="s">
        <v>1688</v>
      </c>
      <c r="AT113" s="30" t="s">
        <v>1689</v>
      </c>
      <c r="AU113" s="167" t="s">
        <v>1690</v>
      </c>
      <c r="AV113" s="167" t="s">
        <v>162</v>
      </c>
      <c r="AW113" s="170">
        <v>42065</v>
      </c>
      <c r="AX113" s="170">
        <v>42310</v>
      </c>
      <c r="AY113" s="170" t="s">
        <v>149</v>
      </c>
      <c r="AZ113" s="170">
        <v>42412</v>
      </c>
      <c r="BA113" s="170">
        <v>42467</v>
      </c>
      <c r="BB113" s="170"/>
      <c r="BC113" s="171" t="s">
        <v>1691</v>
      </c>
      <c r="BD113" s="170">
        <v>42947</v>
      </c>
      <c r="BE113" s="170" t="s">
        <v>149</v>
      </c>
      <c r="BF113" s="170">
        <v>43164</v>
      </c>
      <c r="BG113" s="170" t="s">
        <v>149</v>
      </c>
      <c r="BH113" s="169"/>
      <c r="BI113" s="169"/>
      <c r="BJ113" s="169"/>
      <c r="BK113" s="172">
        <v>43769</v>
      </c>
      <c r="BL113" s="167" t="s">
        <v>17</v>
      </c>
      <c r="BM113" s="261">
        <f t="shared" si="29"/>
        <v>56</v>
      </c>
      <c r="BN113" s="167">
        <f t="shared" si="28"/>
        <v>48</v>
      </c>
      <c r="BO113" s="167"/>
      <c r="BP113" s="167">
        <v>3</v>
      </c>
      <c r="BQ113" s="167">
        <v>8</v>
      </c>
      <c r="BR113" s="167">
        <v>4</v>
      </c>
      <c r="BS113" s="167">
        <v>2</v>
      </c>
      <c r="BT113" s="167">
        <v>0</v>
      </c>
      <c r="BU113" s="167">
        <v>0</v>
      </c>
      <c r="BV113" s="167">
        <v>0</v>
      </c>
      <c r="BW113" s="167" t="s">
        <v>162</v>
      </c>
      <c r="BX113" s="167">
        <v>0</v>
      </c>
      <c r="BY113" s="167"/>
      <c r="BZ113" s="173"/>
      <c r="CA113" s="173"/>
      <c r="CB113" s="167"/>
      <c r="CC113" s="167" t="s">
        <v>162</v>
      </c>
      <c r="CD113" s="167"/>
      <c r="CE113" s="167"/>
      <c r="CF113" s="411">
        <v>1</v>
      </c>
      <c r="CG113" s="167">
        <v>2</v>
      </c>
      <c r="CH113" s="167"/>
      <c r="CI113" s="167" t="s">
        <v>814</v>
      </c>
    </row>
    <row r="114" spans="1:100" ht="25" customHeight="1" x14ac:dyDescent="0.35">
      <c r="A114" s="167">
        <v>114</v>
      </c>
      <c r="B114" s="167" t="s">
        <v>1692</v>
      </c>
      <c r="C114" s="167" t="s">
        <v>1499</v>
      </c>
      <c r="D114" s="167" t="s">
        <v>1693</v>
      </c>
      <c r="E114" s="167" t="s">
        <v>1694</v>
      </c>
      <c r="F114" s="167" t="s">
        <v>25</v>
      </c>
      <c r="G114" s="167">
        <v>5</v>
      </c>
      <c r="H114" s="167" t="s">
        <v>51</v>
      </c>
      <c r="I114" s="167" t="s">
        <v>37</v>
      </c>
      <c r="J114" s="167" t="s">
        <v>1695</v>
      </c>
      <c r="K114" s="167" t="s">
        <v>1695</v>
      </c>
      <c r="L114" s="167" t="s">
        <v>37</v>
      </c>
      <c r="M114" s="167" t="s">
        <v>149</v>
      </c>
      <c r="N114" s="264" t="s">
        <v>1696</v>
      </c>
      <c r="O114" s="265" t="s">
        <v>150</v>
      </c>
      <c r="P114" s="268" t="s">
        <v>150</v>
      </c>
      <c r="Q114" s="167" t="s">
        <v>150</v>
      </c>
      <c r="R114" s="167" t="s">
        <v>1697</v>
      </c>
      <c r="S114" s="167" t="s">
        <v>1698</v>
      </c>
      <c r="T114" s="378" t="s">
        <v>1699</v>
      </c>
      <c r="U114" s="169" t="s">
        <v>1700</v>
      </c>
      <c r="V114" s="169">
        <v>29943</v>
      </c>
      <c r="W114" s="176" t="s">
        <v>1701</v>
      </c>
      <c r="X114" s="176" t="s">
        <v>1702</v>
      </c>
      <c r="Y114" s="176" t="s">
        <v>162</v>
      </c>
      <c r="Z114" s="176" t="s">
        <v>157</v>
      </c>
      <c r="AA114" s="167">
        <v>17</v>
      </c>
      <c r="AB114" s="169">
        <v>41744</v>
      </c>
      <c r="AC114" s="309">
        <v>42064</v>
      </c>
      <c r="AD114" s="169"/>
      <c r="AE114" s="33" t="s">
        <v>1507</v>
      </c>
      <c r="AF114" s="34"/>
      <c r="AG114" s="178"/>
      <c r="AH114" s="167">
        <f t="shared" si="23"/>
        <v>1</v>
      </c>
      <c r="AI114" s="176" t="s">
        <v>160</v>
      </c>
      <c r="AJ114" s="178"/>
      <c r="AK114" s="178"/>
      <c r="AL114" s="178" t="s">
        <v>149</v>
      </c>
      <c r="AM114" s="178"/>
      <c r="AN114" s="178"/>
      <c r="AO114" s="178" t="s">
        <v>163</v>
      </c>
      <c r="AP114" s="178" t="s">
        <v>180</v>
      </c>
      <c r="AQ114" s="178" t="s">
        <v>1448</v>
      </c>
      <c r="AR114" s="178" t="s">
        <v>149</v>
      </c>
      <c r="AS114" s="178"/>
      <c r="AT114" s="454" t="s">
        <v>284</v>
      </c>
      <c r="AU114" s="167" t="s">
        <v>1703</v>
      </c>
      <c r="AV114" s="33"/>
      <c r="AW114" s="170">
        <v>42065</v>
      </c>
      <c r="AX114" s="170">
        <v>42310</v>
      </c>
      <c r="AY114" s="170" t="s">
        <v>149</v>
      </c>
      <c r="AZ114" s="170">
        <v>44381</v>
      </c>
      <c r="BA114" s="170">
        <v>44381</v>
      </c>
      <c r="BB114" s="170"/>
      <c r="BC114" s="171"/>
      <c r="BD114" s="170">
        <v>42947</v>
      </c>
      <c r="BE114" s="170" t="s">
        <v>149</v>
      </c>
      <c r="BF114" s="170">
        <v>43528</v>
      </c>
      <c r="BG114" s="170" t="s">
        <v>162</v>
      </c>
      <c r="BH114" s="169"/>
      <c r="BI114" s="169"/>
      <c r="BJ114" s="169"/>
      <c r="BK114" s="172">
        <v>43327</v>
      </c>
      <c r="BL114" s="167" t="s">
        <v>17</v>
      </c>
      <c r="BM114" s="261">
        <f t="shared" si="29"/>
        <v>42</v>
      </c>
      <c r="BN114" s="167">
        <f t="shared" si="28"/>
        <v>34</v>
      </c>
      <c r="BO114" s="167"/>
      <c r="BP114" s="167">
        <v>1</v>
      </c>
      <c r="BQ114" s="167">
        <v>0</v>
      </c>
      <c r="BR114" s="167">
        <v>1</v>
      </c>
      <c r="BS114" s="167">
        <v>6</v>
      </c>
      <c r="BT114" s="167">
        <v>0</v>
      </c>
      <c r="BU114" s="167">
        <v>0</v>
      </c>
      <c r="BV114" s="167">
        <v>0</v>
      </c>
      <c r="BW114" s="167" t="s">
        <v>1704</v>
      </c>
      <c r="BX114" s="167">
        <v>0</v>
      </c>
      <c r="BY114" s="167"/>
      <c r="BZ114" s="173"/>
      <c r="CA114" s="173"/>
      <c r="CB114" s="167"/>
      <c r="CC114" s="167" t="s">
        <v>162</v>
      </c>
      <c r="CD114" s="167"/>
      <c r="CE114" s="167"/>
      <c r="CF114" s="411">
        <v>2</v>
      </c>
      <c r="CG114" s="167">
        <v>4</v>
      </c>
      <c r="CH114" s="167"/>
      <c r="CI114" s="167" t="s">
        <v>814</v>
      </c>
    </row>
    <row r="115" spans="1:100" ht="25" customHeight="1" x14ac:dyDescent="0.35">
      <c r="A115" s="167">
        <v>115</v>
      </c>
      <c r="B115" s="167" t="s">
        <v>1705</v>
      </c>
      <c r="C115" s="167" t="s">
        <v>1706</v>
      </c>
      <c r="D115" s="167"/>
      <c r="E115" s="167" t="s">
        <v>1707</v>
      </c>
      <c r="F115" s="167" t="s">
        <v>24</v>
      </c>
      <c r="G115" s="167">
        <v>5</v>
      </c>
      <c r="H115" s="167" t="s">
        <v>50</v>
      </c>
      <c r="I115" s="167" t="s">
        <v>44</v>
      </c>
      <c r="J115" s="167" t="s">
        <v>1708</v>
      </c>
      <c r="K115" s="167" t="s">
        <v>606</v>
      </c>
      <c r="L115" s="167" t="s">
        <v>42</v>
      </c>
      <c r="M115" s="167" t="s">
        <v>149</v>
      </c>
      <c r="N115" s="168" t="s">
        <v>1709</v>
      </c>
      <c r="O115" s="262" t="s">
        <v>150</v>
      </c>
      <c r="P115" s="263" t="s">
        <v>150</v>
      </c>
      <c r="Q115" s="167" t="s">
        <v>150</v>
      </c>
      <c r="R115" s="167" t="s">
        <v>1710</v>
      </c>
      <c r="S115" s="167" t="s">
        <v>1711</v>
      </c>
      <c r="T115" s="378" t="s">
        <v>1712</v>
      </c>
      <c r="U115" s="169" t="s">
        <v>1220</v>
      </c>
      <c r="V115" s="169">
        <v>27299</v>
      </c>
      <c r="W115" s="176" t="s">
        <v>1713</v>
      </c>
      <c r="X115" s="176" t="s">
        <v>178</v>
      </c>
      <c r="Y115" s="176" t="s">
        <v>162</v>
      </c>
      <c r="Z115" s="176" t="s">
        <v>157</v>
      </c>
      <c r="AA115" s="167">
        <v>20</v>
      </c>
      <c r="AB115" s="169">
        <v>42079</v>
      </c>
      <c r="AC115" s="309">
        <v>42064</v>
      </c>
      <c r="AD115" s="169"/>
      <c r="AE115" s="34" t="s">
        <v>1714</v>
      </c>
      <c r="AF115" s="34" t="s">
        <v>1715</v>
      </c>
      <c r="AG115" s="34" t="s">
        <v>1716</v>
      </c>
      <c r="AH115" s="167">
        <f t="shared" si="23"/>
        <v>3</v>
      </c>
      <c r="AI115" s="176" t="s">
        <v>160</v>
      </c>
      <c r="AJ115" s="167" t="s">
        <v>201</v>
      </c>
      <c r="AK115" s="167" t="s">
        <v>201</v>
      </c>
      <c r="AL115" s="167" t="s">
        <v>149</v>
      </c>
      <c r="AM115" s="167" t="s">
        <v>156</v>
      </c>
      <c r="AN115" s="167" t="s">
        <v>162</v>
      </c>
      <c r="AO115" s="167" t="s">
        <v>163</v>
      </c>
      <c r="AP115" s="167"/>
      <c r="AQ115" s="167"/>
      <c r="AR115" s="167"/>
      <c r="AS115" s="167"/>
      <c r="AT115" s="30" t="s">
        <v>297</v>
      </c>
      <c r="AU115" s="167" t="s">
        <v>1717</v>
      </c>
      <c r="AV115" s="33" t="s">
        <v>156</v>
      </c>
      <c r="AW115" s="170">
        <v>42065</v>
      </c>
      <c r="AX115" s="170">
        <v>42310</v>
      </c>
      <c r="AY115" s="170" t="s">
        <v>149</v>
      </c>
      <c r="AZ115" s="170"/>
      <c r="BA115" s="170"/>
      <c r="BB115" s="170"/>
      <c r="BC115" s="171"/>
      <c r="BD115" s="170">
        <v>42947</v>
      </c>
      <c r="BE115" s="170" t="s">
        <v>149</v>
      </c>
      <c r="BF115" s="170">
        <v>43164</v>
      </c>
      <c r="BG115" s="170" t="s">
        <v>149</v>
      </c>
      <c r="BH115" s="169"/>
      <c r="BI115" s="169"/>
      <c r="BJ115" s="169"/>
      <c r="BK115" s="172">
        <v>43909</v>
      </c>
      <c r="BL115" s="167" t="s">
        <v>17</v>
      </c>
      <c r="BM115" s="261">
        <f t="shared" si="29"/>
        <v>61</v>
      </c>
      <c r="BN115" s="167">
        <f t="shared" si="28"/>
        <v>53</v>
      </c>
      <c r="BO115" s="167"/>
      <c r="BP115" s="167">
        <v>0</v>
      </c>
      <c r="BQ115" s="167">
        <v>3</v>
      </c>
      <c r="BR115" s="167">
        <v>1</v>
      </c>
      <c r="BS115" s="167">
        <v>0</v>
      </c>
      <c r="BT115" s="167">
        <v>0</v>
      </c>
      <c r="BU115" s="167">
        <v>0</v>
      </c>
      <c r="BV115" s="167">
        <v>0</v>
      </c>
      <c r="BW115" s="167" t="s">
        <v>162</v>
      </c>
      <c r="BX115" s="167">
        <v>0</v>
      </c>
      <c r="BY115" s="167"/>
      <c r="BZ115" s="173"/>
      <c r="CA115" s="173"/>
      <c r="CB115" s="167"/>
      <c r="CC115" s="167" t="s">
        <v>162</v>
      </c>
      <c r="CD115" s="167"/>
      <c r="CE115" s="167"/>
      <c r="CF115" s="411">
        <v>2</v>
      </c>
      <c r="CG115" s="167">
        <v>2</v>
      </c>
      <c r="CH115" s="167"/>
      <c r="CI115" s="167" t="s">
        <v>814</v>
      </c>
    </row>
    <row r="116" spans="1:100" ht="25" customHeight="1" x14ac:dyDescent="0.35">
      <c r="A116" s="167">
        <v>116</v>
      </c>
      <c r="B116" s="167" t="s">
        <v>1718</v>
      </c>
      <c r="C116" s="167" t="s">
        <v>1719</v>
      </c>
      <c r="D116" s="167" t="s">
        <v>1720</v>
      </c>
      <c r="E116" s="167" t="s">
        <v>1721</v>
      </c>
      <c r="F116" s="167" t="s">
        <v>25</v>
      </c>
      <c r="G116" s="167">
        <v>5</v>
      </c>
      <c r="H116" s="167" t="s">
        <v>50</v>
      </c>
      <c r="I116" s="167" t="s">
        <v>44</v>
      </c>
      <c r="J116" s="167" t="s">
        <v>1722</v>
      </c>
      <c r="K116" s="167" t="s">
        <v>606</v>
      </c>
      <c r="L116" s="167" t="s">
        <v>42</v>
      </c>
      <c r="M116" s="167" t="s">
        <v>149</v>
      </c>
      <c r="N116" s="168" t="s">
        <v>1723</v>
      </c>
      <c r="O116" s="262" t="s">
        <v>150</v>
      </c>
      <c r="P116" s="263" t="s">
        <v>150</v>
      </c>
      <c r="Q116" s="167" t="s">
        <v>150</v>
      </c>
      <c r="R116" s="167" t="s">
        <v>1724</v>
      </c>
      <c r="S116" s="167" t="s">
        <v>1725</v>
      </c>
      <c r="T116" s="378" t="s">
        <v>1726</v>
      </c>
      <c r="U116" s="169" t="s">
        <v>1727</v>
      </c>
      <c r="V116" s="169">
        <v>25693</v>
      </c>
      <c r="W116" s="176" t="s">
        <v>1728</v>
      </c>
      <c r="X116" s="176" t="s">
        <v>178</v>
      </c>
      <c r="Y116" s="176" t="s">
        <v>162</v>
      </c>
      <c r="Z116" s="176" t="s">
        <v>157</v>
      </c>
      <c r="AA116" s="167">
        <v>30</v>
      </c>
      <c r="AB116" s="169">
        <v>42352</v>
      </c>
      <c r="AC116" s="309">
        <v>42064</v>
      </c>
      <c r="AD116" s="169"/>
      <c r="AE116" s="34" t="s">
        <v>1714</v>
      </c>
      <c r="AF116" s="34" t="s">
        <v>1729</v>
      </c>
      <c r="AG116" s="167"/>
      <c r="AH116" s="167">
        <f t="shared" si="23"/>
        <v>2</v>
      </c>
      <c r="AI116" s="176" t="s">
        <v>160</v>
      </c>
      <c r="AJ116" s="176" t="s">
        <v>160</v>
      </c>
      <c r="AK116" s="167"/>
      <c r="AL116" s="167" t="s">
        <v>149</v>
      </c>
      <c r="AM116" s="167" t="s">
        <v>162</v>
      </c>
      <c r="AN116" s="167"/>
      <c r="AO116" s="167" t="s">
        <v>163</v>
      </c>
      <c r="AP116" s="167" t="s">
        <v>202</v>
      </c>
      <c r="AQ116" s="167"/>
      <c r="AR116" s="167"/>
      <c r="AS116" s="167"/>
      <c r="AT116" s="30" t="s">
        <v>297</v>
      </c>
      <c r="AU116" s="167" t="s">
        <v>1730</v>
      </c>
      <c r="AV116" s="33" t="s">
        <v>162</v>
      </c>
      <c r="AW116" s="170">
        <v>42065</v>
      </c>
      <c r="AX116" s="170">
        <v>42310</v>
      </c>
      <c r="AY116" s="170" t="s">
        <v>149</v>
      </c>
      <c r="AZ116" s="170">
        <v>42166</v>
      </c>
      <c r="BA116" s="170">
        <v>42382</v>
      </c>
      <c r="BB116" s="170"/>
      <c r="BC116" s="171" t="s">
        <v>1731</v>
      </c>
      <c r="BD116" s="170">
        <v>42947</v>
      </c>
      <c r="BE116" s="170" t="s">
        <v>149</v>
      </c>
      <c r="BF116" s="170">
        <v>43164</v>
      </c>
      <c r="BG116" s="170" t="s">
        <v>149</v>
      </c>
      <c r="BH116" s="169"/>
      <c r="BI116" s="169"/>
      <c r="BJ116" s="169"/>
      <c r="BK116" s="172">
        <v>43799</v>
      </c>
      <c r="BL116" s="167" t="s">
        <v>17</v>
      </c>
      <c r="BM116" s="261">
        <f t="shared" si="29"/>
        <v>57</v>
      </c>
      <c r="BN116" s="167">
        <f t="shared" si="28"/>
        <v>49</v>
      </c>
      <c r="BO116" s="167"/>
      <c r="BP116" s="167">
        <v>0</v>
      </c>
      <c r="BQ116" s="167">
        <v>4</v>
      </c>
      <c r="BR116" s="167">
        <v>2</v>
      </c>
      <c r="BS116" s="167">
        <v>2</v>
      </c>
      <c r="BT116" s="167">
        <v>0</v>
      </c>
      <c r="BU116" s="167">
        <v>0</v>
      </c>
      <c r="BV116" s="167">
        <v>0</v>
      </c>
      <c r="BW116" s="167" t="s">
        <v>162</v>
      </c>
      <c r="BX116" s="167">
        <v>0</v>
      </c>
      <c r="BY116" s="167"/>
      <c r="BZ116" s="173"/>
      <c r="CA116" s="173"/>
      <c r="CB116" s="167"/>
      <c r="CC116" s="167" t="s">
        <v>162</v>
      </c>
      <c r="CD116" s="167"/>
      <c r="CE116" s="167"/>
      <c r="CF116" s="411" t="s">
        <v>167</v>
      </c>
      <c r="CG116" s="167" t="s">
        <v>167</v>
      </c>
      <c r="CH116" s="167"/>
      <c r="CI116" s="167" t="s">
        <v>814</v>
      </c>
    </row>
    <row r="117" spans="1:100" s="120" customFormat="1" ht="25" customHeight="1" x14ac:dyDescent="0.35">
      <c r="A117" s="97">
        <v>117</v>
      </c>
      <c r="B117" s="97" t="s">
        <v>1732</v>
      </c>
      <c r="C117" s="97" t="s">
        <v>1733</v>
      </c>
      <c r="D117" s="97" t="s">
        <v>1734</v>
      </c>
      <c r="E117" s="97" t="s">
        <v>1735</v>
      </c>
      <c r="F117" s="97" t="s">
        <v>25</v>
      </c>
      <c r="G117" s="97">
        <v>5</v>
      </c>
      <c r="H117" s="97" t="s">
        <v>55</v>
      </c>
      <c r="I117" s="97" t="s">
        <v>43</v>
      </c>
      <c r="J117" s="97" t="s">
        <v>1736</v>
      </c>
      <c r="K117" s="97" t="s">
        <v>873</v>
      </c>
      <c r="L117" s="97" t="s">
        <v>43</v>
      </c>
      <c r="M117" s="97" t="s">
        <v>149</v>
      </c>
      <c r="N117" s="97" t="s">
        <v>1737</v>
      </c>
      <c r="O117" s="269"/>
      <c r="P117" s="270" t="s">
        <v>150</v>
      </c>
      <c r="Q117" s="97"/>
      <c r="R117" s="97" t="s">
        <v>1738</v>
      </c>
      <c r="S117" s="97" t="s">
        <v>1739</v>
      </c>
      <c r="T117" s="215">
        <v>27761643215</v>
      </c>
      <c r="U117" s="98" t="s">
        <v>1740</v>
      </c>
      <c r="V117" s="98"/>
      <c r="W117" s="179" t="s">
        <v>1741</v>
      </c>
      <c r="X117" s="179" t="s">
        <v>155</v>
      </c>
      <c r="Y117" s="179" t="s">
        <v>162</v>
      </c>
      <c r="Z117" s="179" t="s">
        <v>157</v>
      </c>
      <c r="AA117" s="97">
        <v>18</v>
      </c>
      <c r="AB117" s="98">
        <v>42767</v>
      </c>
      <c r="AC117" s="303">
        <v>42064</v>
      </c>
      <c r="AD117" s="98">
        <v>45741</v>
      </c>
      <c r="AE117" s="50" t="s">
        <v>1742</v>
      </c>
      <c r="AF117" s="50" t="s">
        <v>1743</v>
      </c>
      <c r="AG117" s="97"/>
      <c r="AH117" s="97">
        <f t="shared" si="23"/>
        <v>2</v>
      </c>
      <c r="AI117" s="179" t="s">
        <v>160</v>
      </c>
      <c r="AJ117" s="179" t="s">
        <v>160</v>
      </c>
      <c r="AK117" s="97"/>
      <c r="AL117" s="97" t="s">
        <v>162</v>
      </c>
      <c r="AM117" s="97" t="s">
        <v>149</v>
      </c>
      <c r="AN117" s="97"/>
      <c r="AO117" s="97" t="s">
        <v>181</v>
      </c>
      <c r="AP117" s="97" t="s">
        <v>1744</v>
      </c>
      <c r="AQ117" s="97" t="s">
        <v>1744</v>
      </c>
      <c r="AR117" s="97"/>
      <c r="AS117" s="97"/>
      <c r="AT117" s="10" t="s">
        <v>1745</v>
      </c>
      <c r="AU117" s="97" t="s">
        <v>1746</v>
      </c>
      <c r="AV117" s="97" t="s">
        <v>149</v>
      </c>
      <c r="AW117" s="99">
        <v>42065</v>
      </c>
      <c r="AX117" s="99">
        <v>42310</v>
      </c>
      <c r="AY117" s="99" t="s">
        <v>149</v>
      </c>
      <c r="AZ117" s="99"/>
      <c r="BA117" s="99"/>
      <c r="BB117" s="99"/>
      <c r="BC117" s="100"/>
      <c r="BD117" s="99">
        <v>42947</v>
      </c>
      <c r="BE117" s="99" t="s">
        <v>149</v>
      </c>
      <c r="BF117" s="99">
        <v>43164</v>
      </c>
      <c r="BG117" s="99" t="s">
        <v>149</v>
      </c>
      <c r="BH117" s="98"/>
      <c r="BI117" s="98"/>
      <c r="BJ117" s="98"/>
      <c r="BK117" s="115"/>
      <c r="BL117" s="208" t="s">
        <v>19</v>
      </c>
      <c r="BM117" s="286"/>
      <c r="BN117" s="97"/>
      <c r="BO117" s="97"/>
      <c r="BP117" s="97">
        <v>0</v>
      </c>
      <c r="BQ117" s="97">
        <v>0</v>
      </c>
      <c r="BR117" s="97">
        <v>14</v>
      </c>
      <c r="BS117" s="97">
        <v>0</v>
      </c>
      <c r="BT117" s="97">
        <v>0</v>
      </c>
      <c r="BU117" s="97">
        <v>0</v>
      </c>
      <c r="BV117" s="97">
        <v>0</v>
      </c>
      <c r="BW117" s="97" t="s">
        <v>1747</v>
      </c>
      <c r="BX117" s="97">
        <v>0</v>
      </c>
      <c r="BY117" s="97"/>
      <c r="BZ117" s="101"/>
      <c r="CA117" s="101"/>
      <c r="CB117" s="97"/>
      <c r="CC117" s="97" t="s">
        <v>162</v>
      </c>
      <c r="CD117" s="97"/>
      <c r="CE117" s="97"/>
      <c r="CF117" s="119" t="s">
        <v>167</v>
      </c>
      <c r="CG117" s="97" t="s">
        <v>167</v>
      </c>
      <c r="CH117" s="97"/>
      <c r="CI117" s="97" t="s">
        <v>814</v>
      </c>
      <c r="CQ117" s="398"/>
      <c r="CR117" s="398"/>
      <c r="CS117" s="398"/>
      <c r="CU117" s="398"/>
      <c r="CV117" s="398"/>
    </row>
    <row r="118" spans="1:100" ht="25" customHeight="1" x14ac:dyDescent="0.35">
      <c r="A118" s="167">
        <v>118</v>
      </c>
      <c r="B118" s="167" t="s">
        <v>1748</v>
      </c>
      <c r="C118" s="167" t="s">
        <v>1749</v>
      </c>
      <c r="D118" s="167" t="s">
        <v>1750</v>
      </c>
      <c r="E118" s="167" t="s">
        <v>1751</v>
      </c>
      <c r="F118" s="167" t="s">
        <v>24</v>
      </c>
      <c r="G118" s="167">
        <v>5</v>
      </c>
      <c r="H118" s="167" t="s">
        <v>51</v>
      </c>
      <c r="I118" s="167" t="s">
        <v>30</v>
      </c>
      <c r="J118" s="167" t="s">
        <v>1752</v>
      </c>
      <c r="K118" s="167" t="s">
        <v>1753</v>
      </c>
      <c r="L118" s="167" t="s">
        <v>30</v>
      </c>
      <c r="M118" s="167" t="s">
        <v>149</v>
      </c>
      <c r="N118" s="167">
        <v>12963</v>
      </c>
      <c r="O118" s="262"/>
      <c r="P118" s="263" t="s">
        <v>150</v>
      </c>
      <c r="Q118" s="167"/>
      <c r="R118" s="167" t="s">
        <v>1754</v>
      </c>
      <c r="S118" s="175" t="s">
        <v>1755</v>
      </c>
      <c r="T118" s="378" t="s">
        <v>1756</v>
      </c>
      <c r="U118" s="169" t="s">
        <v>1757</v>
      </c>
      <c r="V118" s="169">
        <v>29252</v>
      </c>
      <c r="W118" s="176" t="s">
        <v>1758</v>
      </c>
      <c r="X118" s="176" t="s">
        <v>155</v>
      </c>
      <c r="Y118" s="176" t="s">
        <v>156</v>
      </c>
      <c r="Z118" s="176" t="s">
        <v>157</v>
      </c>
      <c r="AA118" s="167">
        <v>13</v>
      </c>
      <c r="AB118" s="169">
        <v>41459</v>
      </c>
      <c r="AC118" s="309">
        <v>42064</v>
      </c>
      <c r="AD118" s="169"/>
      <c r="AE118" s="34" t="s">
        <v>1759</v>
      </c>
      <c r="AF118" s="167"/>
      <c r="AG118" s="167"/>
      <c r="AH118" s="167">
        <f t="shared" si="23"/>
        <v>1</v>
      </c>
      <c r="AI118" s="176" t="s">
        <v>160</v>
      </c>
      <c r="AJ118" s="167"/>
      <c r="AK118" s="167"/>
      <c r="AL118" s="167" t="s">
        <v>149</v>
      </c>
      <c r="AM118" s="167"/>
      <c r="AN118" s="167"/>
      <c r="AO118" s="167" t="s">
        <v>163</v>
      </c>
      <c r="AP118" s="167" t="s">
        <v>202</v>
      </c>
      <c r="AQ118" s="167" t="s">
        <v>202</v>
      </c>
      <c r="AR118" s="167"/>
      <c r="AS118" s="167"/>
      <c r="AT118" s="30" t="s">
        <v>327</v>
      </c>
      <c r="AU118" s="167" t="s">
        <v>1760</v>
      </c>
      <c r="AV118" s="167"/>
      <c r="AW118" s="170">
        <v>42065</v>
      </c>
      <c r="AX118" s="170">
        <v>42310</v>
      </c>
      <c r="AY118" s="170" t="s">
        <v>149</v>
      </c>
      <c r="AZ118" s="170">
        <v>42037</v>
      </c>
      <c r="BA118" s="170">
        <v>42471</v>
      </c>
      <c r="BB118" s="170"/>
      <c r="BC118" s="171" t="s">
        <v>1761</v>
      </c>
      <c r="BD118" s="170">
        <v>42947</v>
      </c>
      <c r="BE118" s="170" t="s">
        <v>149</v>
      </c>
      <c r="BF118" s="170">
        <v>43164</v>
      </c>
      <c r="BG118" s="170" t="s">
        <v>149</v>
      </c>
      <c r="BH118" s="169"/>
      <c r="BI118" s="169"/>
      <c r="BJ118" s="169"/>
      <c r="BK118" s="172">
        <v>44957</v>
      </c>
      <c r="BL118" s="167" t="s">
        <v>17</v>
      </c>
      <c r="BM118" s="261">
        <f t="shared" si="29"/>
        <v>95</v>
      </c>
      <c r="BN118" s="167">
        <f>DATEDIF(AX118,BK118, "M")+1</f>
        <v>87</v>
      </c>
      <c r="BO118" s="261" t="s">
        <v>1762</v>
      </c>
      <c r="BP118" s="167">
        <v>0</v>
      </c>
      <c r="BQ118" s="167">
        <v>25</v>
      </c>
      <c r="BR118" s="167">
        <v>0</v>
      </c>
      <c r="BS118" s="167">
        <v>3</v>
      </c>
      <c r="BT118" s="167">
        <v>1</v>
      </c>
      <c r="BU118" s="167">
        <v>1</v>
      </c>
      <c r="BV118" s="167">
        <v>1</v>
      </c>
      <c r="BW118" s="167" t="s">
        <v>162</v>
      </c>
      <c r="BX118" s="167">
        <v>0</v>
      </c>
      <c r="BY118" s="167"/>
      <c r="BZ118" s="173"/>
      <c r="CA118" s="173"/>
      <c r="CB118" s="167"/>
      <c r="CC118" s="167" t="s">
        <v>162</v>
      </c>
      <c r="CD118" s="167"/>
      <c r="CE118" s="167"/>
      <c r="CF118" s="411">
        <v>2</v>
      </c>
      <c r="CG118" s="167">
        <v>3</v>
      </c>
      <c r="CH118" s="167"/>
      <c r="CI118" s="167" t="s">
        <v>814</v>
      </c>
    </row>
    <row r="119" spans="1:100" ht="25" customHeight="1" x14ac:dyDescent="0.35">
      <c r="A119" s="97">
        <v>119</v>
      </c>
      <c r="B119" s="97" t="s">
        <v>1763</v>
      </c>
      <c r="C119" s="97" t="s">
        <v>1764</v>
      </c>
      <c r="D119" s="97" t="s">
        <v>1580</v>
      </c>
      <c r="E119" s="97" t="s">
        <v>1765</v>
      </c>
      <c r="F119" s="97" t="s">
        <v>24</v>
      </c>
      <c r="G119" s="97">
        <v>5</v>
      </c>
      <c r="H119" s="97" t="s">
        <v>57</v>
      </c>
      <c r="I119" s="97" t="s">
        <v>33</v>
      </c>
      <c r="J119" s="97" t="s">
        <v>1107</v>
      </c>
      <c r="K119" s="97" t="s">
        <v>1766</v>
      </c>
      <c r="L119" s="97" t="s">
        <v>33</v>
      </c>
      <c r="M119" s="97" t="s">
        <v>149</v>
      </c>
      <c r="N119" s="97"/>
      <c r="O119" s="269" t="s">
        <v>167</v>
      </c>
      <c r="P119" s="270" t="s">
        <v>167</v>
      </c>
      <c r="Q119" s="97"/>
      <c r="R119" s="97" t="s">
        <v>1767</v>
      </c>
      <c r="S119" s="97" t="s">
        <v>1768</v>
      </c>
      <c r="T119" s="371" t="s">
        <v>1769</v>
      </c>
      <c r="U119" s="98" t="s">
        <v>167</v>
      </c>
      <c r="V119" s="98"/>
      <c r="W119" s="179" t="s">
        <v>1770</v>
      </c>
      <c r="X119" s="179" t="s">
        <v>178</v>
      </c>
      <c r="Y119" s="179" t="s">
        <v>162</v>
      </c>
      <c r="Z119" s="179" t="s">
        <v>157</v>
      </c>
      <c r="AA119" s="97">
        <v>15</v>
      </c>
      <c r="AB119" s="98">
        <v>42064</v>
      </c>
      <c r="AC119" s="303">
        <v>42064</v>
      </c>
      <c r="AD119" s="98">
        <v>43930</v>
      </c>
      <c r="AE119" s="50" t="s">
        <v>1771</v>
      </c>
      <c r="AF119" s="50" t="s">
        <v>1772</v>
      </c>
      <c r="AG119" s="50" t="s">
        <v>1773</v>
      </c>
      <c r="AH119" s="97">
        <f t="shared" si="23"/>
        <v>3</v>
      </c>
      <c r="AI119" s="179" t="s">
        <v>160</v>
      </c>
      <c r="AJ119" s="179" t="s">
        <v>160</v>
      </c>
      <c r="AK119" s="179" t="s">
        <v>160</v>
      </c>
      <c r="AL119" s="179" t="s">
        <v>149</v>
      </c>
      <c r="AM119" s="179" t="s">
        <v>162</v>
      </c>
      <c r="AN119" s="179" t="s">
        <v>162</v>
      </c>
      <c r="AO119" s="179"/>
      <c r="AP119" s="179" t="s">
        <v>202</v>
      </c>
      <c r="AQ119" s="179" t="s">
        <v>202</v>
      </c>
      <c r="AR119" s="179"/>
      <c r="AS119" s="179"/>
      <c r="AT119" s="455" t="s">
        <v>584</v>
      </c>
      <c r="AU119" s="97"/>
      <c r="AV119" s="97" t="s">
        <v>162</v>
      </c>
      <c r="AW119" s="99">
        <v>42065</v>
      </c>
      <c r="AX119" s="99">
        <v>42310</v>
      </c>
      <c r="AY119" s="99" t="s">
        <v>149</v>
      </c>
      <c r="AZ119" s="99"/>
      <c r="BA119" s="99"/>
      <c r="BB119" s="99"/>
      <c r="BC119" s="100"/>
      <c r="BD119" s="99" t="s">
        <v>726</v>
      </c>
      <c r="BE119" s="99" t="s">
        <v>162</v>
      </c>
      <c r="BF119" s="99" t="s">
        <v>726</v>
      </c>
      <c r="BG119" s="99" t="s">
        <v>162</v>
      </c>
      <c r="BH119" s="98"/>
      <c r="BI119" s="98"/>
      <c r="BJ119" s="98"/>
      <c r="BK119" s="98"/>
      <c r="BL119" s="97" t="s">
        <v>19</v>
      </c>
      <c r="BM119" s="97" t="s">
        <v>19</v>
      </c>
      <c r="BN119" s="97"/>
      <c r="BO119" s="97"/>
      <c r="BP119" s="97"/>
      <c r="BQ119" s="97">
        <v>2</v>
      </c>
      <c r="BR119" s="97">
        <v>0</v>
      </c>
      <c r="BS119" s="97">
        <v>0</v>
      </c>
      <c r="BT119" s="97">
        <v>0</v>
      </c>
      <c r="BU119" s="97">
        <v>0</v>
      </c>
      <c r="BV119" s="97">
        <v>0</v>
      </c>
      <c r="BW119" s="97" t="s">
        <v>162</v>
      </c>
      <c r="BX119" s="97">
        <v>0</v>
      </c>
      <c r="BY119" s="97"/>
      <c r="BZ119" s="101"/>
      <c r="CA119" s="101"/>
      <c r="CB119" s="97"/>
      <c r="CC119" s="97" t="s">
        <v>162</v>
      </c>
      <c r="CD119" s="97"/>
      <c r="CE119" s="97"/>
      <c r="CF119" s="119" t="s">
        <v>167</v>
      </c>
      <c r="CG119" s="97" t="s">
        <v>167</v>
      </c>
      <c r="CH119" s="97"/>
      <c r="CI119" s="97" t="s">
        <v>814</v>
      </c>
    </row>
    <row r="120" spans="1:100" ht="25" customHeight="1" x14ac:dyDescent="0.35">
      <c r="A120" s="97">
        <v>120</v>
      </c>
      <c r="B120" s="97" t="s">
        <v>1774</v>
      </c>
      <c r="C120" s="97" t="s">
        <v>1775</v>
      </c>
      <c r="D120" s="97"/>
      <c r="E120" s="97" t="s">
        <v>1776</v>
      </c>
      <c r="F120" s="97" t="s">
        <v>24</v>
      </c>
      <c r="G120" s="97">
        <v>5</v>
      </c>
      <c r="H120" s="97" t="s">
        <v>50</v>
      </c>
      <c r="I120" s="97" t="s">
        <v>44</v>
      </c>
      <c r="J120" s="97"/>
      <c r="K120" s="97"/>
      <c r="L120" s="97" t="s">
        <v>42</v>
      </c>
      <c r="M120" s="97" t="s">
        <v>149</v>
      </c>
      <c r="N120" s="97" t="s">
        <v>167</v>
      </c>
      <c r="O120" s="97" t="s">
        <v>167</v>
      </c>
      <c r="P120" s="97" t="s">
        <v>167</v>
      </c>
      <c r="Q120" s="97" t="s">
        <v>167</v>
      </c>
      <c r="R120" s="97"/>
      <c r="S120" s="97"/>
      <c r="T120" s="371"/>
      <c r="U120" s="98"/>
      <c r="V120" s="98"/>
      <c r="W120" s="179"/>
      <c r="X120" s="179"/>
      <c r="Y120" s="179"/>
      <c r="Z120" s="179"/>
      <c r="AA120" s="97"/>
      <c r="AB120" s="98"/>
      <c r="AC120" s="303">
        <v>42064</v>
      </c>
      <c r="AD120" s="98">
        <v>43100</v>
      </c>
      <c r="AE120" s="98"/>
      <c r="AF120" s="98"/>
      <c r="AG120" s="98"/>
      <c r="AH120" s="97">
        <f t="shared" si="23"/>
        <v>0</v>
      </c>
      <c r="AI120" s="98"/>
      <c r="AJ120" s="98"/>
      <c r="AK120" s="98"/>
      <c r="AL120" s="98"/>
      <c r="AM120" s="98"/>
      <c r="AN120" s="98"/>
      <c r="AO120" s="98"/>
      <c r="AP120" s="98"/>
      <c r="AQ120" s="98"/>
      <c r="AR120" s="98"/>
      <c r="AS120" s="98"/>
      <c r="AT120" s="437" t="s">
        <v>192</v>
      </c>
      <c r="AU120" s="97"/>
      <c r="AV120" s="98">
        <v>42921</v>
      </c>
      <c r="AW120" s="99">
        <v>42065</v>
      </c>
      <c r="AX120" s="99"/>
      <c r="AY120" s="99"/>
      <c r="AZ120" s="99"/>
      <c r="BA120" s="99"/>
      <c r="BB120" s="99"/>
      <c r="BC120" s="100"/>
      <c r="BD120" s="99"/>
      <c r="BE120" s="99"/>
      <c r="BF120" s="99"/>
      <c r="BG120" s="99"/>
      <c r="BH120" s="98"/>
      <c r="BI120" s="98"/>
      <c r="BJ120" s="98"/>
      <c r="BK120" s="98"/>
      <c r="BL120" s="97" t="s">
        <v>19</v>
      </c>
      <c r="BM120" s="235" t="s">
        <v>19</v>
      </c>
      <c r="BN120" s="235"/>
      <c r="BO120" s="97"/>
      <c r="BP120" s="97"/>
      <c r="BQ120" s="97"/>
      <c r="BR120" s="97"/>
      <c r="BS120" s="97"/>
      <c r="BT120" s="97"/>
      <c r="BU120" s="97"/>
      <c r="BV120" s="97"/>
      <c r="BW120" s="97" t="s">
        <v>162</v>
      </c>
      <c r="BX120" s="97"/>
      <c r="BY120" s="97"/>
      <c r="BZ120" s="101"/>
      <c r="CA120" s="101"/>
      <c r="CB120" s="97"/>
      <c r="CC120" s="97"/>
      <c r="CD120" s="97"/>
      <c r="CE120" s="97"/>
      <c r="CF120" s="119"/>
      <c r="CG120" s="97"/>
      <c r="CH120" s="97"/>
      <c r="CI120" s="97" t="s">
        <v>814</v>
      </c>
    </row>
    <row r="121" spans="1:100" ht="25" customHeight="1" x14ac:dyDescent="0.35">
      <c r="A121" s="97">
        <v>121</v>
      </c>
      <c r="B121" s="97" t="s">
        <v>1777</v>
      </c>
      <c r="C121" s="97" t="s">
        <v>1778</v>
      </c>
      <c r="D121" s="97" t="s">
        <v>1779</v>
      </c>
      <c r="E121" s="97" t="s">
        <v>1780</v>
      </c>
      <c r="F121" s="97" t="s">
        <v>24</v>
      </c>
      <c r="G121" s="97">
        <v>5</v>
      </c>
      <c r="H121" s="97" t="s">
        <v>56</v>
      </c>
      <c r="I121" s="97" t="s">
        <v>39</v>
      </c>
      <c r="J121" s="97"/>
      <c r="K121" s="97"/>
      <c r="L121" s="97" t="s">
        <v>39</v>
      </c>
      <c r="M121" s="97" t="s">
        <v>149</v>
      </c>
      <c r="N121" s="97" t="s">
        <v>167</v>
      </c>
      <c r="O121" s="97" t="s">
        <v>167</v>
      </c>
      <c r="P121" s="97" t="s">
        <v>167</v>
      </c>
      <c r="Q121" s="97" t="s">
        <v>167</v>
      </c>
      <c r="R121" s="97"/>
      <c r="S121" s="97"/>
      <c r="T121" s="371"/>
      <c r="U121" s="98"/>
      <c r="V121" s="98"/>
      <c r="W121" s="179"/>
      <c r="X121" s="179"/>
      <c r="Y121" s="179"/>
      <c r="Z121" s="179"/>
      <c r="AA121" s="97"/>
      <c r="AB121" s="98"/>
      <c r="AC121" s="303">
        <v>42064</v>
      </c>
      <c r="AD121" s="98">
        <v>43342</v>
      </c>
      <c r="AE121" s="98"/>
      <c r="AF121" s="98"/>
      <c r="AG121" s="98"/>
      <c r="AH121" s="97">
        <f t="shared" si="23"/>
        <v>0</v>
      </c>
      <c r="AI121" s="98"/>
      <c r="AJ121" s="98"/>
      <c r="AK121" s="98"/>
      <c r="AL121" s="98"/>
      <c r="AM121" s="98"/>
      <c r="AN121" s="98"/>
      <c r="AO121" s="98"/>
      <c r="AP121" s="98"/>
      <c r="AQ121" s="98"/>
      <c r="AR121" s="98"/>
      <c r="AS121" s="98"/>
      <c r="AT121" s="437" t="s">
        <v>192</v>
      </c>
      <c r="AU121" s="97"/>
      <c r="AV121" s="98"/>
      <c r="AW121" s="99">
        <v>42065</v>
      </c>
      <c r="AX121" s="99"/>
      <c r="AY121" s="99"/>
      <c r="AZ121" s="99"/>
      <c r="BA121" s="99"/>
      <c r="BB121" s="99"/>
      <c r="BC121" s="100"/>
      <c r="BD121" s="99"/>
      <c r="BE121" s="99"/>
      <c r="BF121" s="99"/>
      <c r="BG121" s="99"/>
      <c r="BH121" s="98"/>
      <c r="BI121" s="98"/>
      <c r="BJ121" s="98"/>
      <c r="BK121" s="98"/>
      <c r="BL121" s="97" t="s">
        <v>19</v>
      </c>
      <c r="BM121" s="235" t="s">
        <v>19</v>
      </c>
      <c r="BN121" s="235"/>
      <c r="BO121" s="97"/>
      <c r="BP121" s="97"/>
      <c r="BQ121" s="97"/>
      <c r="BR121" s="97"/>
      <c r="BS121" s="97"/>
      <c r="BT121" s="97"/>
      <c r="BU121" s="97"/>
      <c r="BV121" s="97"/>
      <c r="BW121" s="97" t="s">
        <v>162</v>
      </c>
      <c r="BX121" s="97"/>
      <c r="BY121" s="97"/>
      <c r="BZ121" s="101"/>
      <c r="CA121" s="101"/>
      <c r="CB121" s="97"/>
      <c r="CC121" s="97"/>
      <c r="CD121" s="97"/>
      <c r="CE121" s="97"/>
      <c r="CF121" s="119"/>
      <c r="CG121" s="97"/>
      <c r="CH121" s="97"/>
      <c r="CI121" s="97" t="s">
        <v>814</v>
      </c>
    </row>
    <row r="122" spans="1:100" ht="25" customHeight="1" x14ac:dyDescent="0.35">
      <c r="A122" s="97">
        <v>122</v>
      </c>
      <c r="B122" s="97" t="s">
        <v>1781</v>
      </c>
      <c r="C122" s="97" t="s">
        <v>1782</v>
      </c>
      <c r="D122" s="97" t="s">
        <v>1783</v>
      </c>
      <c r="E122" s="97" t="s">
        <v>1784</v>
      </c>
      <c r="F122" s="97" t="s">
        <v>25</v>
      </c>
      <c r="G122" s="97">
        <v>5</v>
      </c>
      <c r="H122" s="97" t="s">
        <v>49</v>
      </c>
      <c r="I122" s="97" t="s">
        <v>40</v>
      </c>
      <c r="J122" s="97"/>
      <c r="K122" s="97"/>
      <c r="L122" s="97" t="s">
        <v>40</v>
      </c>
      <c r="M122" s="97" t="s">
        <v>149</v>
      </c>
      <c r="N122" s="97" t="s">
        <v>167</v>
      </c>
      <c r="O122" s="97" t="s">
        <v>167</v>
      </c>
      <c r="P122" s="97" t="s">
        <v>167</v>
      </c>
      <c r="Q122" s="97" t="s">
        <v>167</v>
      </c>
      <c r="R122" s="97"/>
      <c r="S122" s="97"/>
      <c r="T122" s="371"/>
      <c r="U122" s="98"/>
      <c r="V122" s="98"/>
      <c r="W122" s="179"/>
      <c r="X122" s="179"/>
      <c r="Y122" s="179"/>
      <c r="Z122" s="179"/>
      <c r="AA122" s="97"/>
      <c r="AB122" s="98"/>
      <c r="AC122" s="303">
        <v>42064</v>
      </c>
      <c r="AD122" s="98">
        <v>43342</v>
      </c>
      <c r="AE122" s="98"/>
      <c r="AF122" s="98"/>
      <c r="AG122" s="98"/>
      <c r="AH122" s="97">
        <f t="shared" si="23"/>
        <v>0</v>
      </c>
      <c r="AI122" s="98"/>
      <c r="AJ122" s="98"/>
      <c r="AK122" s="98"/>
      <c r="AL122" s="98"/>
      <c r="AM122" s="98"/>
      <c r="AN122" s="98"/>
      <c r="AO122" s="98"/>
      <c r="AP122" s="98"/>
      <c r="AQ122" s="98"/>
      <c r="AR122" s="98"/>
      <c r="AS122" s="98"/>
      <c r="AT122" s="437" t="s">
        <v>192</v>
      </c>
      <c r="AU122" s="97"/>
      <c r="AV122" s="98">
        <v>42921</v>
      </c>
      <c r="AW122" s="99">
        <v>42065</v>
      </c>
      <c r="AX122" s="99"/>
      <c r="AY122" s="99"/>
      <c r="AZ122" s="99"/>
      <c r="BA122" s="99"/>
      <c r="BB122" s="99"/>
      <c r="BC122" s="100"/>
      <c r="BD122" s="99"/>
      <c r="BE122" s="99"/>
      <c r="BF122" s="99"/>
      <c r="BG122" s="99"/>
      <c r="BH122" s="98"/>
      <c r="BI122" s="98"/>
      <c r="BJ122" s="98"/>
      <c r="BK122" s="98"/>
      <c r="BL122" s="121" t="s">
        <v>19</v>
      </c>
      <c r="BM122" s="235" t="s">
        <v>19</v>
      </c>
      <c r="BN122" s="235"/>
      <c r="BO122" s="97"/>
      <c r="BP122" s="97"/>
      <c r="BQ122" s="97"/>
      <c r="BR122" s="97"/>
      <c r="BS122" s="97"/>
      <c r="BT122" s="97"/>
      <c r="BU122" s="97"/>
      <c r="BV122" s="97"/>
      <c r="BW122" s="97" t="s">
        <v>162</v>
      </c>
      <c r="BX122" s="97"/>
      <c r="BY122" s="97"/>
      <c r="BZ122" s="101"/>
      <c r="CA122" s="101"/>
      <c r="CB122" s="97"/>
      <c r="CC122" s="97"/>
      <c r="CD122" s="97"/>
      <c r="CE122" s="97"/>
      <c r="CF122" s="119"/>
      <c r="CG122" s="97"/>
      <c r="CH122" s="97"/>
      <c r="CI122" s="97" t="s">
        <v>814</v>
      </c>
    </row>
    <row r="123" spans="1:100" ht="25" customHeight="1" x14ac:dyDescent="0.35">
      <c r="A123" s="180">
        <v>123</v>
      </c>
      <c r="B123" s="180" t="s">
        <v>1785</v>
      </c>
      <c r="C123" s="180" t="s">
        <v>1786</v>
      </c>
      <c r="D123" s="180" t="s">
        <v>1787</v>
      </c>
      <c r="E123" s="180" t="s">
        <v>1788</v>
      </c>
      <c r="F123" s="180" t="s">
        <v>25</v>
      </c>
      <c r="G123" s="180">
        <v>6</v>
      </c>
      <c r="H123" s="180" t="s">
        <v>49</v>
      </c>
      <c r="I123" s="180" t="s">
        <v>36</v>
      </c>
      <c r="J123" s="180" t="s">
        <v>606</v>
      </c>
      <c r="K123" s="180" t="s">
        <v>1789</v>
      </c>
      <c r="L123" s="180" t="s">
        <v>43</v>
      </c>
      <c r="M123" s="180" t="s">
        <v>162</v>
      </c>
      <c r="N123" s="180">
        <v>1617548</v>
      </c>
      <c r="O123" s="271" t="s">
        <v>321</v>
      </c>
      <c r="P123" s="272" t="s">
        <v>321</v>
      </c>
      <c r="Q123" s="180" t="s">
        <v>321</v>
      </c>
      <c r="R123" s="180" t="s">
        <v>1790</v>
      </c>
      <c r="S123" s="180" t="s">
        <v>1791</v>
      </c>
      <c r="T123" s="380" t="s">
        <v>1792</v>
      </c>
      <c r="U123" s="181" t="s">
        <v>1793</v>
      </c>
      <c r="V123" s="181">
        <v>28260</v>
      </c>
      <c r="W123" s="187" t="s">
        <v>1794</v>
      </c>
      <c r="X123" s="187" t="s">
        <v>178</v>
      </c>
      <c r="Y123" s="187" t="s">
        <v>162</v>
      </c>
      <c r="Z123" s="187" t="s">
        <v>157</v>
      </c>
      <c r="AA123" s="180">
        <v>8</v>
      </c>
      <c r="AB123" s="181">
        <v>42816</v>
      </c>
      <c r="AC123" s="310">
        <v>42430</v>
      </c>
      <c r="AD123" s="181"/>
      <c r="AE123" s="180" t="s">
        <v>614</v>
      </c>
      <c r="AF123" s="180" t="s">
        <v>1795</v>
      </c>
      <c r="AG123" s="180"/>
      <c r="AH123" s="180">
        <f t="shared" si="23"/>
        <v>2</v>
      </c>
      <c r="AI123" s="187" t="s">
        <v>160</v>
      </c>
      <c r="AJ123" s="180" t="s">
        <v>161</v>
      </c>
      <c r="AK123" s="180"/>
      <c r="AL123" s="180" t="s">
        <v>149</v>
      </c>
      <c r="AM123" s="180" t="s">
        <v>149</v>
      </c>
      <c r="AN123" s="180"/>
      <c r="AO123" s="180" t="s">
        <v>181</v>
      </c>
      <c r="AP123" s="180" t="s">
        <v>1272</v>
      </c>
      <c r="AQ123" s="180" t="s">
        <v>1796</v>
      </c>
      <c r="AR123" s="180" t="s">
        <v>149</v>
      </c>
      <c r="AS123" s="180"/>
      <c r="AT123" s="36" t="s">
        <v>36</v>
      </c>
      <c r="AU123" s="180" t="s">
        <v>1797</v>
      </c>
      <c r="AV123" s="181"/>
      <c r="AW123" s="182">
        <v>42428</v>
      </c>
      <c r="AX123" s="182">
        <v>42681</v>
      </c>
      <c r="AY123" s="182" t="s">
        <v>149</v>
      </c>
      <c r="AZ123" s="182">
        <v>43005</v>
      </c>
      <c r="BA123" s="182">
        <v>43063</v>
      </c>
      <c r="BB123" s="182"/>
      <c r="BC123" s="183" t="s">
        <v>1794</v>
      </c>
      <c r="BD123" s="182">
        <v>43309</v>
      </c>
      <c r="BE123" s="182" t="s">
        <v>149</v>
      </c>
      <c r="BF123" s="182">
        <v>43528</v>
      </c>
      <c r="BG123" s="182" t="s">
        <v>149</v>
      </c>
      <c r="BH123" s="181"/>
      <c r="BI123" s="181"/>
      <c r="BJ123" s="181"/>
      <c r="BK123" s="184">
        <v>44461</v>
      </c>
      <c r="BL123" s="180" t="s">
        <v>17</v>
      </c>
      <c r="BM123" s="186">
        <f>DATEDIF(AW123,BK123, "M")+1</f>
        <v>67</v>
      </c>
      <c r="BN123" s="180">
        <f t="shared" ref="BN123:BN124" si="30">DATEDIF(AX123,BK123, "M")+1</f>
        <v>59</v>
      </c>
      <c r="BO123" s="180" t="s">
        <v>1794</v>
      </c>
      <c r="BP123" s="180">
        <v>6</v>
      </c>
      <c r="BQ123" s="180">
        <v>13</v>
      </c>
      <c r="BR123" s="180">
        <v>3</v>
      </c>
      <c r="BS123" s="180">
        <v>0</v>
      </c>
      <c r="BT123" s="180">
        <v>0</v>
      </c>
      <c r="BU123" s="180">
        <v>0</v>
      </c>
      <c r="BV123" s="180">
        <v>0</v>
      </c>
      <c r="BW123" s="180" t="s">
        <v>162</v>
      </c>
      <c r="BX123" s="180">
        <v>0</v>
      </c>
      <c r="BY123" s="180"/>
      <c r="BZ123" s="185"/>
      <c r="CA123" s="185"/>
      <c r="CB123" s="180"/>
      <c r="CC123" s="180" t="s">
        <v>162</v>
      </c>
      <c r="CD123" s="180"/>
      <c r="CE123" s="180"/>
      <c r="CF123" s="412">
        <v>0</v>
      </c>
      <c r="CG123" s="180">
        <v>0</v>
      </c>
      <c r="CH123" s="180">
        <v>2</v>
      </c>
      <c r="CI123" s="180" t="s">
        <v>814</v>
      </c>
    </row>
    <row r="124" spans="1:100" ht="25" customHeight="1" x14ac:dyDescent="0.35">
      <c r="A124" s="180">
        <v>124</v>
      </c>
      <c r="B124" s="180" t="s">
        <v>1798</v>
      </c>
      <c r="C124" s="180" t="s">
        <v>1799</v>
      </c>
      <c r="D124" s="180" t="s">
        <v>1800</v>
      </c>
      <c r="E124" s="180" t="s">
        <v>1801</v>
      </c>
      <c r="F124" s="180" t="s">
        <v>25</v>
      </c>
      <c r="G124" s="180">
        <v>6</v>
      </c>
      <c r="H124" s="180" t="s">
        <v>49</v>
      </c>
      <c r="I124" s="180" t="s">
        <v>40</v>
      </c>
      <c r="J124" s="180" t="s">
        <v>1802</v>
      </c>
      <c r="K124" s="180" t="s">
        <v>1803</v>
      </c>
      <c r="L124" s="180" t="s">
        <v>40</v>
      </c>
      <c r="M124" s="180" t="s">
        <v>149</v>
      </c>
      <c r="N124" s="180" t="s">
        <v>1804</v>
      </c>
      <c r="O124" s="271" t="s">
        <v>150</v>
      </c>
      <c r="P124" s="272" t="s">
        <v>150</v>
      </c>
      <c r="Q124" s="180" t="s">
        <v>150</v>
      </c>
      <c r="R124" s="180" t="s">
        <v>1805</v>
      </c>
      <c r="S124" s="180" t="s">
        <v>1806</v>
      </c>
      <c r="T124" s="380" t="s">
        <v>1807</v>
      </c>
      <c r="U124" s="181" t="s">
        <v>1808</v>
      </c>
      <c r="V124" s="181">
        <v>30764</v>
      </c>
      <c r="W124" s="187" t="s">
        <v>1809</v>
      </c>
      <c r="X124" s="187" t="s">
        <v>178</v>
      </c>
      <c r="Y124" s="187" t="s">
        <v>162</v>
      </c>
      <c r="Z124" s="187" t="s">
        <v>157</v>
      </c>
      <c r="AA124" s="180">
        <v>34.5</v>
      </c>
      <c r="AB124" s="181">
        <v>42704</v>
      </c>
      <c r="AC124" s="310">
        <v>42430</v>
      </c>
      <c r="AD124" s="181"/>
      <c r="AE124" s="274" t="s">
        <v>1810</v>
      </c>
      <c r="AF124" s="180" t="s">
        <v>1811</v>
      </c>
      <c r="AG124" s="180"/>
      <c r="AH124" s="180">
        <f t="shared" si="23"/>
        <v>2</v>
      </c>
      <c r="AI124" s="187" t="s">
        <v>160</v>
      </c>
      <c r="AJ124" s="180"/>
      <c r="AK124" s="180"/>
      <c r="AL124" s="180" t="s">
        <v>149</v>
      </c>
      <c r="AM124" s="180"/>
      <c r="AN124" s="180"/>
      <c r="AO124" s="180" t="s">
        <v>163</v>
      </c>
      <c r="AP124" s="180" t="s">
        <v>1191</v>
      </c>
      <c r="AQ124" s="180" t="s">
        <v>1191</v>
      </c>
      <c r="AR124" s="180"/>
      <c r="AS124" s="180"/>
      <c r="AT124" s="36" t="s">
        <v>419</v>
      </c>
      <c r="AU124" s="180" t="s">
        <v>1812</v>
      </c>
      <c r="AV124" s="181"/>
      <c r="AW124" s="182">
        <v>42428</v>
      </c>
      <c r="AX124" s="182">
        <v>42681</v>
      </c>
      <c r="AY124" s="182" t="s">
        <v>149</v>
      </c>
      <c r="AZ124" s="182"/>
      <c r="BA124" s="182"/>
      <c r="BB124" s="182"/>
      <c r="BC124" s="183" t="s">
        <v>1813</v>
      </c>
      <c r="BD124" s="182">
        <v>43309</v>
      </c>
      <c r="BE124" s="182" t="s">
        <v>149</v>
      </c>
      <c r="BF124" s="182">
        <v>43528</v>
      </c>
      <c r="BG124" s="182" t="s">
        <v>149</v>
      </c>
      <c r="BH124" s="181"/>
      <c r="BI124" s="181"/>
      <c r="BJ124" s="181"/>
      <c r="BK124" s="184">
        <v>44069</v>
      </c>
      <c r="BL124" s="180" t="s">
        <v>17</v>
      </c>
      <c r="BM124" s="186">
        <f>DATEDIF(AW124,BK124, "M")+1</f>
        <v>54</v>
      </c>
      <c r="BN124" s="180">
        <f t="shared" si="30"/>
        <v>46</v>
      </c>
      <c r="BO124" s="187" t="s">
        <v>1814</v>
      </c>
      <c r="BP124" s="180">
        <v>0</v>
      </c>
      <c r="BQ124" s="180">
        <v>1</v>
      </c>
      <c r="BR124" s="180">
        <v>1</v>
      </c>
      <c r="BS124" s="180">
        <v>0</v>
      </c>
      <c r="BT124" s="180">
        <v>0</v>
      </c>
      <c r="BU124" s="180">
        <v>0</v>
      </c>
      <c r="BV124" s="180">
        <v>0</v>
      </c>
      <c r="BW124" s="180" t="s">
        <v>162</v>
      </c>
      <c r="BX124" s="180">
        <v>0</v>
      </c>
      <c r="BY124" s="180"/>
      <c r="BZ124" s="185">
        <v>43941</v>
      </c>
      <c r="CA124" s="185">
        <v>43993</v>
      </c>
      <c r="CB124" s="180">
        <v>2</v>
      </c>
      <c r="CC124" s="180" t="s">
        <v>162</v>
      </c>
      <c r="CD124" s="180"/>
      <c r="CE124" s="180"/>
      <c r="CF124" s="412">
        <v>1</v>
      </c>
      <c r="CG124" s="180">
        <v>1</v>
      </c>
      <c r="CH124" s="180"/>
      <c r="CI124" s="180" t="s">
        <v>814</v>
      </c>
    </row>
    <row r="125" spans="1:100" ht="25" customHeight="1" x14ac:dyDescent="0.35">
      <c r="A125" s="180">
        <v>125</v>
      </c>
      <c r="B125" s="180" t="s">
        <v>1815</v>
      </c>
      <c r="C125" s="180" t="s">
        <v>1816</v>
      </c>
      <c r="D125" s="180" t="s">
        <v>1817</v>
      </c>
      <c r="E125" s="180" t="s">
        <v>1818</v>
      </c>
      <c r="F125" s="180" t="s">
        <v>25</v>
      </c>
      <c r="G125" s="180">
        <v>6</v>
      </c>
      <c r="H125" s="180" t="s">
        <v>50</v>
      </c>
      <c r="I125" s="180" t="s">
        <v>44</v>
      </c>
      <c r="J125" s="180" t="s">
        <v>1429</v>
      </c>
      <c r="K125" s="180" t="s">
        <v>1819</v>
      </c>
      <c r="L125" s="180" t="s">
        <v>42</v>
      </c>
      <c r="M125" s="180" t="s">
        <v>149</v>
      </c>
      <c r="N125" s="188" t="s">
        <v>1820</v>
      </c>
      <c r="O125" s="271" t="s">
        <v>150</v>
      </c>
      <c r="P125" s="272" t="s">
        <v>150</v>
      </c>
      <c r="Q125" s="180"/>
      <c r="R125" s="180" t="s">
        <v>1821</v>
      </c>
      <c r="S125" s="180" t="s">
        <v>1822</v>
      </c>
      <c r="T125" s="381" t="s">
        <v>1823</v>
      </c>
      <c r="U125" s="181" t="s">
        <v>917</v>
      </c>
      <c r="V125" s="181">
        <v>30609</v>
      </c>
      <c r="W125" s="187" t="s">
        <v>1824</v>
      </c>
      <c r="X125" s="187" t="s">
        <v>155</v>
      </c>
      <c r="Y125" s="187" t="s">
        <v>162</v>
      </c>
      <c r="Z125" s="187" t="s">
        <v>157</v>
      </c>
      <c r="AA125" s="180">
        <v>24</v>
      </c>
      <c r="AB125" s="181">
        <v>42826</v>
      </c>
      <c r="AC125" s="310">
        <v>42430</v>
      </c>
      <c r="AD125" s="181"/>
      <c r="AE125" s="274" t="s">
        <v>1825</v>
      </c>
      <c r="AF125" s="274" t="s">
        <v>1826</v>
      </c>
      <c r="AG125" s="180"/>
      <c r="AH125" s="180">
        <f t="shared" si="23"/>
        <v>2</v>
      </c>
      <c r="AI125" s="187" t="s">
        <v>281</v>
      </c>
      <c r="AJ125" s="187" t="s">
        <v>160</v>
      </c>
      <c r="AK125" s="180"/>
      <c r="AL125" s="180" t="s">
        <v>162</v>
      </c>
      <c r="AM125" s="180" t="s">
        <v>149</v>
      </c>
      <c r="AN125" s="180"/>
      <c r="AO125" s="180" t="s">
        <v>163</v>
      </c>
      <c r="AP125" s="180" t="s">
        <v>202</v>
      </c>
      <c r="AQ125" s="180" t="s">
        <v>202</v>
      </c>
      <c r="AR125" s="180"/>
      <c r="AS125" s="180"/>
      <c r="AT125" s="36" t="s">
        <v>1827</v>
      </c>
      <c r="AU125" s="180" t="s">
        <v>1828</v>
      </c>
      <c r="AV125" s="181"/>
      <c r="AW125" s="182">
        <v>42428</v>
      </c>
      <c r="AX125" s="182">
        <v>42681</v>
      </c>
      <c r="AY125" s="182" t="s">
        <v>149</v>
      </c>
      <c r="AZ125" s="182">
        <v>42978</v>
      </c>
      <c r="BA125" s="182">
        <v>42997</v>
      </c>
      <c r="BB125" s="182">
        <v>43012</v>
      </c>
      <c r="BC125" s="183" t="s">
        <v>1829</v>
      </c>
      <c r="BD125" s="182">
        <v>43309</v>
      </c>
      <c r="BE125" s="182" t="s">
        <v>149</v>
      </c>
      <c r="BF125" s="182">
        <v>43528</v>
      </c>
      <c r="BG125" s="182" t="s">
        <v>149</v>
      </c>
      <c r="BH125" s="181">
        <v>44463</v>
      </c>
      <c r="BI125" s="181"/>
      <c r="BJ125" s="181"/>
      <c r="BK125" s="184"/>
      <c r="BL125" s="189" t="s">
        <v>18</v>
      </c>
      <c r="BM125" s="273"/>
      <c r="BN125" s="180"/>
      <c r="BO125" s="180"/>
      <c r="BP125" s="180"/>
      <c r="BQ125" s="180">
        <v>2</v>
      </c>
      <c r="BR125" s="180">
        <v>0</v>
      </c>
      <c r="BS125" s="180">
        <v>1</v>
      </c>
      <c r="BT125" s="180">
        <v>0</v>
      </c>
      <c r="BU125" s="180">
        <v>0</v>
      </c>
      <c r="BV125" s="180">
        <v>0</v>
      </c>
      <c r="BW125" s="180" t="s">
        <v>162</v>
      </c>
      <c r="BX125" s="180">
        <v>0</v>
      </c>
      <c r="BY125" s="180"/>
      <c r="BZ125" s="185"/>
      <c r="CA125" s="185"/>
      <c r="CB125" s="180"/>
      <c r="CC125" s="180" t="s">
        <v>162</v>
      </c>
      <c r="CD125" s="180"/>
      <c r="CE125" s="180"/>
      <c r="CF125" s="412"/>
      <c r="CG125" s="180"/>
      <c r="CH125" s="180"/>
      <c r="CI125" s="180" t="s">
        <v>1830</v>
      </c>
    </row>
    <row r="126" spans="1:100" ht="25" customHeight="1" x14ac:dyDescent="0.35">
      <c r="A126" s="180">
        <v>126</v>
      </c>
      <c r="B126" s="180" t="s">
        <v>1831</v>
      </c>
      <c r="C126" s="180" t="s">
        <v>1832</v>
      </c>
      <c r="D126" s="180" t="s">
        <v>1833</v>
      </c>
      <c r="E126" s="180" t="s">
        <v>1834</v>
      </c>
      <c r="F126" s="180" t="s">
        <v>25</v>
      </c>
      <c r="G126" s="180">
        <v>6</v>
      </c>
      <c r="H126" s="180" t="s">
        <v>51</v>
      </c>
      <c r="I126" s="180" t="s">
        <v>43</v>
      </c>
      <c r="J126" s="180" t="s">
        <v>362</v>
      </c>
      <c r="K126" s="180" t="s">
        <v>1835</v>
      </c>
      <c r="L126" s="180" t="s">
        <v>43</v>
      </c>
      <c r="M126" s="180" t="s">
        <v>149</v>
      </c>
      <c r="N126" s="180">
        <v>6815541</v>
      </c>
      <c r="O126" s="271" t="s">
        <v>321</v>
      </c>
      <c r="P126" s="272" t="s">
        <v>321</v>
      </c>
      <c r="Q126" s="180" t="s">
        <v>1836</v>
      </c>
      <c r="R126" s="180" t="s">
        <v>1837</v>
      </c>
      <c r="S126" s="190" t="s">
        <v>1838</v>
      </c>
      <c r="T126" s="381" t="s">
        <v>1839</v>
      </c>
      <c r="U126" s="181" t="s">
        <v>1840</v>
      </c>
      <c r="V126" s="181">
        <v>32614</v>
      </c>
      <c r="W126" s="187" t="s">
        <v>1841</v>
      </c>
      <c r="X126" s="187" t="s">
        <v>178</v>
      </c>
      <c r="Y126" s="187" t="s">
        <v>162</v>
      </c>
      <c r="Z126" s="187" t="s">
        <v>157</v>
      </c>
      <c r="AA126" s="180">
        <v>5.5</v>
      </c>
      <c r="AB126" s="181">
        <v>42464</v>
      </c>
      <c r="AC126" s="310">
        <v>42430</v>
      </c>
      <c r="AD126" s="181"/>
      <c r="AE126" s="274" t="s">
        <v>1842</v>
      </c>
      <c r="AF126" s="180"/>
      <c r="AG126" s="180"/>
      <c r="AH126" s="180">
        <f t="shared" si="23"/>
        <v>1</v>
      </c>
      <c r="AI126" s="37" t="s">
        <v>160</v>
      </c>
      <c r="AJ126" s="180"/>
      <c r="AK126" s="180"/>
      <c r="AL126" s="180" t="s">
        <v>162</v>
      </c>
      <c r="AM126" s="180"/>
      <c r="AN126" s="180"/>
      <c r="AO126" s="180" t="s">
        <v>181</v>
      </c>
      <c r="AP126" s="180" t="s">
        <v>1843</v>
      </c>
      <c r="AQ126" s="180" t="s">
        <v>1843</v>
      </c>
      <c r="AR126" s="180" t="s">
        <v>162</v>
      </c>
      <c r="AS126" s="180"/>
      <c r="AT126" s="36" t="s">
        <v>1844</v>
      </c>
      <c r="AU126" s="180" t="s">
        <v>1845</v>
      </c>
      <c r="AV126" s="181"/>
      <c r="AW126" s="182">
        <v>42428</v>
      </c>
      <c r="AX126" s="182">
        <v>42681</v>
      </c>
      <c r="AY126" s="182" t="s">
        <v>149</v>
      </c>
      <c r="AZ126" s="182">
        <v>42753</v>
      </c>
      <c r="BA126" s="182">
        <v>43242</v>
      </c>
      <c r="BB126" s="180"/>
      <c r="BC126" s="183" t="s">
        <v>1846</v>
      </c>
      <c r="BD126" s="182">
        <v>43309</v>
      </c>
      <c r="BE126" s="182" t="s">
        <v>149</v>
      </c>
      <c r="BF126" s="182">
        <v>43528</v>
      </c>
      <c r="BG126" s="182" t="s">
        <v>149</v>
      </c>
      <c r="BH126" s="181"/>
      <c r="BI126" s="181"/>
      <c r="BJ126" s="181"/>
      <c r="BK126" s="184">
        <v>43768</v>
      </c>
      <c r="BL126" s="180" t="s">
        <v>17</v>
      </c>
      <c r="BM126" s="186">
        <f>DATEDIF(AW126,BK126, "M")+1</f>
        <v>45</v>
      </c>
      <c r="BN126" s="180">
        <f>DATEDIF(AX126,BK126, "M")+1</f>
        <v>36</v>
      </c>
      <c r="BO126" s="180"/>
      <c r="BP126" s="180">
        <v>2</v>
      </c>
      <c r="BQ126" s="180">
        <v>14</v>
      </c>
      <c r="BR126" s="180">
        <v>7</v>
      </c>
      <c r="BS126" s="180">
        <v>2</v>
      </c>
      <c r="BT126" s="180">
        <v>3</v>
      </c>
      <c r="BU126" s="180">
        <v>0</v>
      </c>
      <c r="BV126" s="180">
        <v>0</v>
      </c>
      <c r="BW126" s="180" t="s">
        <v>162</v>
      </c>
      <c r="BX126" s="180">
        <v>0</v>
      </c>
      <c r="BY126" s="180"/>
      <c r="BZ126" s="185">
        <v>44896</v>
      </c>
      <c r="CA126" s="185">
        <v>44985</v>
      </c>
      <c r="CB126" s="180">
        <v>3</v>
      </c>
      <c r="CC126" s="180" t="s">
        <v>162</v>
      </c>
      <c r="CD126" s="180"/>
      <c r="CE126" s="180"/>
      <c r="CF126" s="412">
        <v>0</v>
      </c>
      <c r="CG126" s="180">
        <v>0</v>
      </c>
      <c r="CH126" s="180">
        <v>3</v>
      </c>
      <c r="CI126" s="180" t="s">
        <v>814</v>
      </c>
    </row>
    <row r="127" spans="1:100" ht="25" customHeight="1" x14ac:dyDescent="0.35">
      <c r="A127" s="180">
        <v>127</v>
      </c>
      <c r="B127" s="180" t="s">
        <v>1847</v>
      </c>
      <c r="C127" s="180" t="s">
        <v>1848</v>
      </c>
      <c r="D127" s="180"/>
      <c r="E127" s="180" t="s">
        <v>1849</v>
      </c>
      <c r="F127" s="180" t="s">
        <v>24</v>
      </c>
      <c r="G127" s="180">
        <v>6</v>
      </c>
      <c r="H127" s="180" t="s">
        <v>52</v>
      </c>
      <c r="I127" s="180" t="s">
        <v>41</v>
      </c>
      <c r="J127" s="180" t="s">
        <v>606</v>
      </c>
      <c r="K127" s="180" t="s">
        <v>289</v>
      </c>
      <c r="L127" s="180" t="s">
        <v>43</v>
      </c>
      <c r="M127" s="180" t="s">
        <v>149</v>
      </c>
      <c r="N127" s="180">
        <v>1584607</v>
      </c>
      <c r="O127" s="271" t="s">
        <v>150</v>
      </c>
      <c r="P127" s="272" t="s">
        <v>150</v>
      </c>
      <c r="Q127" s="180"/>
      <c r="R127" s="180" t="s">
        <v>1850</v>
      </c>
      <c r="S127" s="180" t="s">
        <v>1851</v>
      </c>
      <c r="T127" s="381" t="s">
        <v>1852</v>
      </c>
      <c r="U127" s="181" t="s">
        <v>822</v>
      </c>
      <c r="V127" s="181">
        <v>28875</v>
      </c>
      <c r="W127" s="187" t="s">
        <v>1853</v>
      </c>
      <c r="X127" s="187" t="s">
        <v>178</v>
      </c>
      <c r="Y127" s="187" t="s">
        <v>162</v>
      </c>
      <c r="Z127" s="187" t="s">
        <v>157</v>
      </c>
      <c r="AA127" s="180">
        <v>31.5</v>
      </c>
      <c r="AB127" s="181">
        <v>42810</v>
      </c>
      <c r="AC127" s="310">
        <v>42430</v>
      </c>
      <c r="AD127" s="181"/>
      <c r="AE127" s="274" t="s">
        <v>1854</v>
      </c>
      <c r="AF127" s="274" t="s">
        <v>1855</v>
      </c>
      <c r="AG127" s="180"/>
      <c r="AH127" s="180">
        <f t="shared" si="23"/>
        <v>2</v>
      </c>
      <c r="AI127" s="37" t="s">
        <v>281</v>
      </c>
      <c r="AJ127" s="180" t="s">
        <v>160</v>
      </c>
      <c r="AK127" s="180"/>
      <c r="AL127" s="180" t="s">
        <v>162</v>
      </c>
      <c r="AM127" s="180" t="s">
        <v>162</v>
      </c>
      <c r="AN127" s="180"/>
      <c r="AO127" s="180" t="s">
        <v>163</v>
      </c>
      <c r="AP127" s="187" t="s">
        <v>180</v>
      </c>
      <c r="AQ127" s="187" t="s">
        <v>202</v>
      </c>
      <c r="AR127" s="187" t="s">
        <v>162</v>
      </c>
      <c r="AS127" s="187"/>
      <c r="AT127" s="36" t="s">
        <v>218</v>
      </c>
      <c r="AU127" s="180" t="s">
        <v>1856</v>
      </c>
      <c r="AV127" s="181"/>
      <c r="AW127" s="182">
        <v>42428</v>
      </c>
      <c r="AX127" s="182">
        <v>42681</v>
      </c>
      <c r="AY127" s="182" t="s">
        <v>149</v>
      </c>
      <c r="AZ127" s="182">
        <v>43433</v>
      </c>
      <c r="BA127" s="182">
        <v>43437</v>
      </c>
      <c r="BB127" s="180"/>
      <c r="BC127" s="183" t="s">
        <v>1857</v>
      </c>
      <c r="BD127" s="344">
        <v>44937</v>
      </c>
      <c r="BE127" s="344" t="s">
        <v>162</v>
      </c>
      <c r="BF127" s="344">
        <v>44431</v>
      </c>
      <c r="BG127" s="342" t="s">
        <v>162</v>
      </c>
      <c r="BH127" s="181"/>
      <c r="BI127" s="181"/>
      <c r="BJ127" s="181"/>
      <c r="BK127" s="184">
        <v>45591</v>
      </c>
      <c r="BL127" s="180" t="s">
        <v>17</v>
      </c>
      <c r="BM127" s="186">
        <f>DATEDIF(AW127,BK127, "M")+1</f>
        <v>104</v>
      </c>
      <c r="BN127" s="180">
        <f>DATEDIF(AX127,BK127, "M")+1</f>
        <v>96</v>
      </c>
      <c r="BO127" s="187" t="s">
        <v>1853</v>
      </c>
      <c r="BP127" s="180">
        <v>1</v>
      </c>
      <c r="BQ127" s="180">
        <v>1</v>
      </c>
      <c r="BR127" s="180">
        <v>0</v>
      </c>
      <c r="BS127" s="180">
        <v>0</v>
      </c>
      <c r="BT127" s="180">
        <v>0</v>
      </c>
      <c r="BU127" s="180">
        <v>0</v>
      </c>
      <c r="BV127" s="180">
        <v>0</v>
      </c>
      <c r="BW127" s="180" t="s">
        <v>162</v>
      </c>
      <c r="BX127" s="180">
        <v>0</v>
      </c>
      <c r="BY127" s="180"/>
      <c r="BZ127" s="185"/>
      <c r="CA127" s="185"/>
      <c r="CB127" s="180"/>
      <c r="CC127" s="180" t="s">
        <v>162</v>
      </c>
      <c r="CD127" s="180"/>
      <c r="CE127" s="180"/>
      <c r="CF127" s="412">
        <v>2</v>
      </c>
      <c r="CG127" s="180">
        <v>4</v>
      </c>
      <c r="CH127" s="180"/>
      <c r="CI127" s="180" t="s">
        <v>1830</v>
      </c>
    </row>
    <row r="128" spans="1:100" ht="25" customHeight="1" x14ac:dyDescent="0.35">
      <c r="A128" s="180">
        <v>128</v>
      </c>
      <c r="B128" s="180" t="s">
        <v>1858</v>
      </c>
      <c r="C128" s="180" t="s">
        <v>1859</v>
      </c>
      <c r="D128" s="180"/>
      <c r="E128" s="180" t="s">
        <v>1860</v>
      </c>
      <c r="F128" s="180" t="s">
        <v>24</v>
      </c>
      <c r="G128" s="180">
        <v>6</v>
      </c>
      <c r="H128" s="180" t="s">
        <v>51</v>
      </c>
      <c r="I128" s="180" t="s">
        <v>30</v>
      </c>
      <c r="J128" s="180" t="s">
        <v>1079</v>
      </c>
      <c r="K128" s="180" t="s">
        <v>564</v>
      </c>
      <c r="L128" s="180" t="s">
        <v>30</v>
      </c>
      <c r="M128" s="180" t="s">
        <v>149</v>
      </c>
      <c r="N128" s="180">
        <v>98769</v>
      </c>
      <c r="O128" s="271" t="s">
        <v>150</v>
      </c>
      <c r="P128" s="272" t="s">
        <v>150</v>
      </c>
      <c r="Q128" s="180" t="s">
        <v>150</v>
      </c>
      <c r="R128" s="180" t="s">
        <v>1861</v>
      </c>
      <c r="S128" s="180" t="s">
        <v>1862</v>
      </c>
      <c r="T128" s="380" t="s">
        <v>1863</v>
      </c>
      <c r="U128" s="181" t="s">
        <v>1864</v>
      </c>
      <c r="V128" s="181">
        <v>29721</v>
      </c>
      <c r="W128" s="187" t="s">
        <v>1865</v>
      </c>
      <c r="X128" s="187" t="s">
        <v>178</v>
      </c>
      <c r="Y128" s="187" t="s">
        <v>162</v>
      </c>
      <c r="Z128" s="187" t="s">
        <v>157</v>
      </c>
      <c r="AA128" s="180">
        <v>5.5</v>
      </c>
      <c r="AB128" s="181">
        <v>42590</v>
      </c>
      <c r="AC128" s="310">
        <v>42430</v>
      </c>
      <c r="AD128" s="181"/>
      <c r="AE128" s="274" t="s">
        <v>1866</v>
      </c>
      <c r="AF128" s="180"/>
      <c r="AG128" s="180"/>
      <c r="AH128" s="180">
        <f t="shared" si="23"/>
        <v>1</v>
      </c>
      <c r="AI128" s="187" t="s">
        <v>160</v>
      </c>
      <c r="AJ128" s="180"/>
      <c r="AK128" s="180"/>
      <c r="AL128" s="180" t="s">
        <v>149</v>
      </c>
      <c r="AM128" s="180"/>
      <c r="AN128" s="180"/>
      <c r="AO128" s="180" t="s">
        <v>163</v>
      </c>
      <c r="AP128" s="187" t="s">
        <v>1867</v>
      </c>
      <c r="AQ128" s="187" t="s">
        <v>249</v>
      </c>
      <c r="AR128" s="187"/>
      <c r="AS128" s="187"/>
      <c r="AT128" s="36" t="s">
        <v>327</v>
      </c>
      <c r="AU128" s="180" t="s">
        <v>1868</v>
      </c>
      <c r="AV128" s="181"/>
      <c r="AW128" s="182">
        <v>42428</v>
      </c>
      <c r="AX128" s="182">
        <v>42681</v>
      </c>
      <c r="AY128" s="182" t="s">
        <v>149</v>
      </c>
      <c r="AZ128" s="182">
        <v>42752</v>
      </c>
      <c r="BA128" s="182">
        <v>42752</v>
      </c>
      <c r="BB128" s="181">
        <v>43116</v>
      </c>
      <c r="BC128" s="183" t="s">
        <v>1869</v>
      </c>
      <c r="BD128" s="182">
        <v>43309</v>
      </c>
      <c r="BE128" s="182" t="s">
        <v>149</v>
      </c>
      <c r="BF128" s="182">
        <v>43528</v>
      </c>
      <c r="BG128" s="182" t="s">
        <v>149</v>
      </c>
      <c r="BH128" s="181"/>
      <c r="BI128" s="181"/>
      <c r="BJ128" s="181"/>
      <c r="BK128" s="184">
        <v>44276</v>
      </c>
      <c r="BL128" s="180" t="s">
        <v>17</v>
      </c>
      <c r="BM128" s="180">
        <f t="shared" ref="BM128" si="31">DATEDIF(AW128,BK128, "M")+1</f>
        <v>61</v>
      </c>
      <c r="BN128" s="180">
        <f t="shared" ref="BN128:BN132" si="32">DATEDIF(AX128,BK128, "M")+1</f>
        <v>53</v>
      </c>
      <c r="BO128" s="180"/>
      <c r="BP128" s="180">
        <v>4</v>
      </c>
      <c r="BQ128" s="180">
        <v>2</v>
      </c>
      <c r="BR128" s="180">
        <v>0</v>
      </c>
      <c r="BS128" s="180">
        <v>0</v>
      </c>
      <c r="BT128" s="180">
        <v>1</v>
      </c>
      <c r="BU128" s="180">
        <v>0</v>
      </c>
      <c r="BV128" s="180">
        <v>0</v>
      </c>
      <c r="BW128" s="180" t="s">
        <v>162</v>
      </c>
      <c r="BX128" s="180">
        <v>0</v>
      </c>
      <c r="BY128" s="180"/>
      <c r="BZ128" s="185">
        <v>43907</v>
      </c>
      <c r="CA128" s="185">
        <v>44242</v>
      </c>
      <c r="CB128" s="180">
        <v>11</v>
      </c>
      <c r="CC128" s="180" t="s">
        <v>162</v>
      </c>
      <c r="CD128" s="180"/>
      <c r="CE128" s="180"/>
      <c r="CF128" s="412">
        <v>2</v>
      </c>
      <c r="CG128" s="180">
        <v>2</v>
      </c>
      <c r="CH128" s="180"/>
      <c r="CI128" s="180" t="s">
        <v>1870</v>
      </c>
    </row>
    <row r="129" spans="1:88" ht="25" customHeight="1" x14ac:dyDescent="0.35">
      <c r="A129" s="180">
        <v>129</v>
      </c>
      <c r="B129" s="180" t="s">
        <v>1871</v>
      </c>
      <c r="C129" s="180" t="s">
        <v>1872</v>
      </c>
      <c r="D129" s="180" t="s">
        <v>1873</v>
      </c>
      <c r="E129" s="180" t="s">
        <v>1874</v>
      </c>
      <c r="F129" s="180" t="s">
        <v>25</v>
      </c>
      <c r="G129" s="180">
        <v>6</v>
      </c>
      <c r="H129" s="180" t="s">
        <v>55</v>
      </c>
      <c r="I129" s="180" t="s">
        <v>43</v>
      </c>
      <c r="J129" s="180" t="s">
        <v>1875</v>
      </c>
      <c r="K129" s="180" t="s">
        <v>1876</v>
      </c>
      <c r="L129" s="180" t="s">
        <v>43</v>
      </c>
      <c r="M129" s="180" t="s">
        <v>149</v>
      </c>
      <c r="N129" s="275" t="s">
        <v>1877</v>
      </c>
      <c r="O129" s="276"/>
      <c r="P129" s="277" t="s">
        <v>150</v>
      </c>
      <c r="Q129" s="180" t="s">
        <v>150</v>
      </c>
      <c r="R129" s="422" t="s">
        <v>1878</v>
      </c>
      <c r="S129" s="422" t="s">
        <v>1879</v>
      </c>
      <c r="T129" s="381" t="s">
        <v>1880</v>
      </c>
      <c r="U129" s="181" t="s">
        <v>1881</v>
      </c>
      <c r="V129" s="181">
        <v>29976</v>
      </c>
      <c r="W129" s="187" t="s">
        <v>1882</v>
      </c>
      <c r="X129" s="187" t="s">
        <v>178</v>
      </c>
      <c r="Y129" s="187" t="s">
        <v>162</v>
      </c>
      <c r="Z129" s="187" t="s">
        <v>157</v>
      </c>
      <c r="AA129" s="180">
        <v>13.5</v>
      </c>
      <c r="AB129" s="181">
        <v>42036</v>
      </c>
      <c r="AC129" s="310">
        <v>42430</v>
      </c>
      <c r="AD129" s="181"/>
      <c r="AE129" s="37" t="s">
        <v>1883</v>
      </c>
      <c r="AF129" s="278"/>
      <c r="AG129" s="278"/>
      <c r="AH129" s="180">
        <f t="shared" si="23"/>
        <v>1</v>
      </c>
      <c r="AI129" s="187" t="s">
        <v>160</v>
      </c>
      <c r="AJ129" s="278"/>
      <c r="AK129" s="278"/>
      <c r="AL129" s="278" t="s">
        <v>149</v>
      </c>
      <c r="AM129" s="278"/>
      <c r="AN129" s="278"/>
      <c r="AO129" s="276" t="s">
        <v>163</v>
      </c>
      <c r="AP129" s="279" t="s">
        <v>369</v>
      </c>
      <c r="AQ129" s="279" t="s">
        <v>342</v>
      </c>
      <c r="AR129" s="276" t="s">
        <v>149</v>
      </c>
      <c r="AS129" s="276"/>
      <c r="AT129" s="456" t="s">
        <v>371</v>
      </c>
      <c r="AU129" s="180" t="s">
        <v>1884</v>
      </c>
      <c r="AV129" s="181"/>
      <c r="AW129" s="182">
        <v>42428</v>
      </c>
      <c r="AX129" s="182">
        <v>42675</v>
      </c>
      <c r="AY129" s="182" t="s">
        <v>149</v>
      </c>
      <c r="AZ129" s="182">
        <v>42430</v>
      </c>
      <c r="BA129" s="182">
        <v>42430</v>
      </c>
      <c r="BB129" s="182">
        <v>42461</v>
      </c>
      <c r="BC129" s="183" t="s">
        <v>1885</v>
      </c>
      <c r="BD129" s="182">
        <v>43309</v>
      </c>
      <c r="BE129" s="182" t="s">
        <v>149</v>
      </c>
      <c r="BF129" s="182">
        <v>43528</v>
      </c>
      <c r="BG129" s="182" t="s">
        <v>149</v>
      </c>
      <c r="BH129" s="181">
        <v>43313</v>
      </c>
      <c r="BI129" s="181">
        <v>43313</v>
      </c>
      <c r="BJ129" s="181">
        <v>43393</v>
      </c>
      <c r="BK129" s="184">
        <v>43398</v>
      </c>
      <c r="BL129" s="180" t="s">
        <v>17</v>
      </c>
      <c r="BM129" s="180">
        <f>DATEDIF(AW129,BK129, "M")+1</f>
        <v>32</v>
      </c>
      <c r="BN129" s="180">
        <f t="shared" si="32"/>
        <v>24</v>
      </c>
      <c r="BO129" s="187" t="s">
        <v>1886</v>
      </c>
      <c r="BP129" s="180">
        <v>1</v>
      </c>
      <c r="BQ129" s="180">
        <v>8</v>
      </c>
      <c r="BR129" s="180">
        <v>20</v>
      </c>
      <c r="BS129" s="180">
        <v>7</v>
      </c>
      <c r="BT129" s="180">
        <v>1</v>
      </c>
      <c r="BU129" s="180">
        <v>0</v>
      </c>
      <c r="BV129" s="180">
        <v>0</v>
      </c>
      <c r="BW129" s="180" t="s">
        <v>162</v>
      </c>
      <c r="BX129" s="180">
        <v>0</v>
      </c>
      <c r="BY129" s="180"/>
      <c r="BZ129" s="185"/>
      <c r="CA129" s="185"/>
      <c r="CB129" s="180"/>
      <c r="CC129" s="180" t="s">
        <v>162</v>
      </c>
      <c r="CD129" s="180"/>
      <c r="CE129" s="180"/>
      <c r="CF129" s="412">
        <v>2</v>
      </c>
      <c r="CG129" s="180">
        <v>2</v>
      </c>
      <c r="CH129" s="180"/>
      <c r="CI129" s="180" t="s">
        <v>1870</v>
      </c>
    </row>
    <row r="130" spans="1:88" ht="25" customHeight="1" x14ac:dyDescent="0.35">
      <c r="A130" s="180">
        <v>130</v>
      </c>
      <c r="B130" s="180" t="s">
        <v>1887</v>
      </c>
      <c r="C130" s="180" t="s">
        <v>1888</v>
      </c>
      <c r="D130" s="180"/>
      <c r="E130" s="180" t="s">
        <v>1889</v>
      </c>
      <c r="F130" s="180" t="s">
        <v>24</v>
      </c>
      <c r="G130" s="180">
        <v>6</v>
      </c>
      <c r="H130" s="180" t="s">
        <v>57</v>
      </c>
      <c r="I130" s="180" t="s">
        <v>33</v>
      </c>
      <c r="J130" s="180" t="s">
        <v>1890</v>
      </c>
      <c r="K130" s="180" t="s">
        <v>1891</v>
      </c>
      <c r="L130" s="180" t="s">
        <v>33</v>
      </c>
      <c r="M130" s="180" t="s">
        <v>149</v>
      </c>
      <c r="N130" s="180" t="s">
        <v>1892</v>
      </c>
      <c r="O130" s="271" t="s">
        <v>150</v>
      </c>
      <c r="P130" s="272" t="s">
        <v>150</v>
      </c>
      <c r="Q130" s="180" t="s">
        <v>150</v>
      </c>
      <c r="R130" s="180" t="s">
        <v>1893</v>
      </c>
      <c r="S130" s="180" t="s">
        <v>1894</v>
      </c>
      <c r="T130" s="380" t="s">
        <v>1895</v>
      </c>
      <c r="U130" s="181" t="s">
        <v>1896</v>
      </c>
      <c r="V130" s="181">
        <v>30230</v>
      </c>
      <c r="W130" s="187" t="s">
        <v>1897</v>
      </c>
      <c r="X130" s="187" t="s">
        <v>178</v>
      </c>
      <c r="Y130" s="187" t="s">
        <v>156</v>
      </c>
      <c r="Z130" s="187" t="s">
        <v>157</v>
      </c>
      <c r="AA130" s="180">
        <v>17.5</v>
      </c>
      <c r="AB130" s="181">
        <v>42638</v>
      </c>
      <c r="AC130" s="310">
        <v>42430</v>
      </c>
      <c r="AD130" s="181"/>
      <c r="AE130" s="274" t="s">
        <v>1898</v>
      </c>
      <c r="AF130" s="274" t="s">
        <v>1899</v>
      </c>
      <c r="AG130" s="180" t="s">
        <v>1900</v>
      </c>
      <c r="AH130" s="180">
        <f t="shared" ref="AH130:AH161" si="33">COUNTA(AE130:AG130)</f>
        <v>3</v>
      </c>
      <c r="AI130" s="187" t="s">
        <v>160</v>
      </c>
      <c r="AJ130" s="187" t="s">
        <v>160</v>
      </c>
      <c r="AK130" s="180" t="s">
        <v>1901</v>
      </c>
      <c r="AL130" s="180" t="s">
        <v>149</v>
      </c>
      <c r="AM130" s="180" t="s">
        <v>162</v>
      </c>
      <c r="AN130" s="180" t="s">
        <v>162</v>
      </c>
      <c r="AO130" s="180" t="s">
        <v>163</v>
      </c>
      <c r="AP130" s="187" t="s">
        <v>583</v>
      </c>
      <c r="AQ130" s="180" t="s">
        <v>202</v>
      </c>
      <c r="AR130" s="180" t="s">
        <v>149</v>
      </c>
      <c r="AS130" s="279" t="s">
        <v>1902</v>
      </c>
      <c r="AT130" s="36" t="s">
        <v>584</v>
      </c>
      <c r="AU130" s="180" t="s">
        <v>1903</v>
      </c>
      <c r="AV130" s="181"/>
      <c r="AW130" s="182">
        <v>42428</v>
      </c>
      <c r="AX130" s="182">
        <v>42681</v>
      </c>
      <c r="AY130" s="182" t="s">
        <v>149</v>
      </c>
      <c r="AZ130" s="182">
        <v>42745</v>
      </c>
      <c r="BA130" s="182">
        <v>42858</v>
      </c>
      <c r="BB130" s="182"/>
      <c r="BC130" s="183" t="s">
        <v>1897</v>
      </c>
      <c r="BD130" s="182">
        <v>43309</v>
      </c>
      <c r="BE130" s="182" t="s">
        <v>149</v>
      </c>
      <c r="BF130" s="182">
        <v>43528</v>
      </c>
      <c r="BG130" s="182" t="s">
        <v>149</v>
      </c>
      <c r="BH130" s="181"/>
      <c r="BI130" s="181">
        <v>44476</v>
      </c>
      <c r="BJ130" s="181"/>
      <c r="BK130" s="184">
        <v>44607</v>
      </c>
      <c r="BL130" s="180" t="s">
        <v>17</v>
      </c>
      <c r="BM130" s="180">
        <f t="shared" ref="BM130" si="34">DATEDIF(AW130,BK130, "M")+1</f>
        <v>72</v>
      </c>
      <c r="BN130" s="180">
        <f t="shared" si="32"/>
        <v>64</v>
      </c>
      <c r="BO130" s="180" t="s">
        <v>1904</v>
      </c>
      <c r="BP130" s="180">
        <v>4</v>
      </c>
      <c r="BQ130" s="180">
        <v>20</v>
      </c>
      <c r="BR130" s="180">
        <v>5</v>
      </c>
      <c r="BS130" s="180">
        <v>3</v>
      </c>
      <c r="BT130" s="180">
        <v>2</v>
      </c>
      <c r="BU130" s="180">
        <v>0</v>
      </c>
      <c r="BV130" s="180">
        <v>0</v>
      </c>
      <c r="BW130" s="180" t="s">
        <v>162</v>
      </c>
      <c r="BX130" s="180">
        <v>0</v>
      </c>
      <c r="BY130" s="180"/>
      <c r="BZ130" s="185"/>
      <c r="CA130" s="185"/>
      <c r="CB130" s="180"/>
      <c r="CC130" s="180" t="s">
        <v>162</v>
      </c>
      <c r="CD130" s="180"/>
      <c r="CE130" s="180"/>
      <c r="CF130" s="412">
        <v>2</v>
      </c>
      <c r="CG130" s="180">
        <v>4</v>
      </c>
      <c r="CH130" s="180"/>
      <c r="CI130" s="180" t="s">
        <v>1905</v>
      </c>
    </row>
    <row r="131" spans="1:88" ht="25" customHeight="1" x14ac:dyDescent="0.35">
      <c r="A131" s="180">
        <v>131</v>
      </c>
      <c r="B131" s="180" t="s">
        <v>1906</v>
      </c>
      <c r="C131" s="180" t="s">
        <v>623</v>
      </c>
      <c r="D131" s="180" t="s">
        <v>1907</v>
      </c>
      <c r="E131" s="180" t="s">
        <v>1908</v>
      </c>
      <c r="F131" s="180" t="s">
        <v>24</v>
      </c>
      <c r="G131" s="180">
        <v>6</v>
      </c>
      <c r="H131" s="180" t="s">
        <v>51</v>
      </c>
      <c r="I131" s="180" t="s">
        <v>37</v>
      </c>
      <c r="J131" s="180" t="s">
        <v>1909</v>
      </c>
      <c r="K131" s="180" t="s">
        <v>1909</v>
      </c>
      <c r="L131" s="180" t="s">
        <v>37</v>
      </c>
      <c r="M131" s="180" t="s">
        <v>149</v>
      </c>
      <c r="N131" s="186" t="s">
        <v>1910</v>
      </c>
      <c r="O131" s="280" t="s">
        <v>150</v>
      </c>
      <c r="P131" s="281" t="s">
        <v>150</v>
      </c>
      <c r="Q131" s="180" t="s">
        <v>150</v>
      </c>
      <c r="R131" s="180" t="s">
        <v>1911</v>
      </c>
      <c r="S131" s="180" t="s">
        <v>1912</v>
      </c>
      <c r="T131" s="381" t="s">
        <v>1913</v>
      </c>
      <c r="U131" s="181" t="s">
        <v>1914</v>
      </c>
      <c r="V131" s="181">
        <v>28952</v>
      </c>
      <c r="W131" s="187" t="s">
        <v>1915</v>
      </c>
      <c r="X131" s="187" t="s">
        <v>178</v>
      </c>
      <c r="Y131" s="187" t="s">
        <v>162</v>
      </c>
      <c r="Z131" s="187" t="s">
        <v>157</v>
      </c>
      <c r="AA131" s="180">
        <v>24.5</v>
      </c>
      <c r="AB131" s="181">
        <v>42683</v>
      </c>
      <c r="AC131" s="310">
        <v>42430</v>
      </c>
      <c r="AD131" s="181"/>
      <c r="AE131" s="37" t="s">
        <v>1916</v>
      </c>
      <c r="AF131" s="278" t="s">
        <v>1917</v>
      </c>
      <c r="AG131" s="278"/>
      <c r="AH131" s="180">
        <f t="shared" si="33"/>
        <v>2</v>
      </c>
      <c r="AI131" s="187" t="s">
        <v>160</v>
      </c>
      <c r="AJ131" s="278"/>
      <c r="AK131" s="278"/>
      <c r="AL131" s="278" t="s">
        <v>149</v>
      </c>
      <c r="AM131" s="278"/>
      <c r="AN131" s="278"/>
      <c r="AO131" s="278" t="s">
        <v>163</v>
      </c>
      <c r="AP131" s="187" t="s">
        <v>180</v>
      </c>
      <c r="AQ131" s="282" t="s">
        <v>249</v>
      </c>
      <c r="AR131" s="282" t="s">
        <v>149</v>
      </c>
      <c r="AS131" s="282" t="s">
        <v>920</v>
      </c>
      <c r="AT131" s="457" t="s">
        <v>1918</v>
      </c>
      <c r="AU131" s="180" t="s">
        <v>1919</v>
      </c>
      <c r="AV131" s="181"/>
      <c r="AW131" s="182">
        <v>42428</v>
      </c>
      <c r="AX131" s="182">
        <v>42681</v>
      </c>
      <c r="AY131" s="182" t="s">
        <v>149</v>
      </c>
      <c r="AZ131" s="182">
        <v>43034</v>
      </c>
      <c r="BA131" s="182">
        <v>43046</v>
      </c>
      <c r="BB131" s="182"/>
      <c r="BC131" s="183" t="s">
        <v>1920</v>
      </c>
      <c r="BD131" s="182">
        <v>43309</v>
      </c>
      <c r="BE131" s="182" t="s">
        <v>149</v>
      </c>
      <c r="BF131" s="182">
        <v>43528</v>
      </c>
      <c r="BG131" s="182" t="s">
        <v>149</v>
      </c>
      <c r="BH131" s="181"/>
      <c r="BI131" s="181"/>
      <c r="BJ131" s="181"/>
      <c r="BK131" s="184">
        <v>43637</v>
      </c>
      <c r="BL131" s="180" t="s">
        <v>17</v>
      </c>
      <c r="BM131" s="180">
        <f>DATEDIF(AW131,BK131, "M")+1</f>
        <v>40</v>
      </c>
      <c r="BN131" s="180">
        <f t="shared" si="32"/>
        <v>32</v>
      </c>
      <c r="BO131" s="180"/>
      <c r="BP131" s="180">
        <v>2</v>
      </c>
      <c r="BQ131" s="180">
        <v>3</v>
      </c>
      <c r="BR131" s="180">
        <v>0</v>
      </c>
      <c r="BS131" s="180">
        <v>0</v>
      </c>
      <c r="BT131" s="180">
        <v>0</v>
      </c>
      <c r="BU131" s="180">
        <v>0</v>
      </c>
      <c r="BV131" s="180">
        <v>0</v>
      </c>
      <c r="BW131" s="180" t="s">
        <v>162</v>
      </c>
      <c r="BX131" s="180">
        <v>0</v>
      </c>
      <c r="BY131" s="180"/>
      <c r="BZ131" s="185"/>
      <c r="CA131" s="185"/>
      <c r="CB131" s="180"/>
      <c r="CC131" s="180" t="s">
        <v>162</v>
      </c>
      <c r="CD131" s="180"/>
      <c r="CE131" s="180"/>
      <c r="CF131" s="412">
        <v>1</v>
      </c>
      <c r="CG131" s="180">
        <v>2</v>
      </c>
      <c r="CH131" s="180"/>
      <c r="CI131" s="180" t="s">
        <v>814</v>
      </c>
    </row>
    <row r="132" spans="1:88" ht="25" customHeight="1" x14ac:dyDescent="0.35">
      <c r="A132" s="180">
        <v>132</v>
      </c>
      <c r="B132" s="180" t="s">
        <v>1921</v>
      </c>
      <c r="C132" s="180" t="s">
        <v>1922</v>
      </c>
      <c r="D132" s="180"/>
      <c r="E132" s="180" t="s">
        <v>1923</v>
      </c>
      <c r="F132" s="180" t="s">
        <v>24</v>
      </c>
      <c r="G132" s="180">
        <v>6</v>
      </c>
      <c r="H132" s="180" t="s">
        <v>50</v>
      </c>
      <c r="I132" s="180" t="s">
        <v>44</v>
      </c>
      <c r="J132" s="180" t="s">
        <v>1924</v>
      </c>
      <c r="K132" s="180" t="s">
        <v>1925</v>
      </c>
      <c r="L132" s="180" t="s">
        <v>43</v>
      </c>
      <c r="M132" s="180" t="s">
        <v>162</v>
      </c>
      <c r="N132" s="180">
        <v>1598631</v>
      </c>
      <c r="O132" s="271" t="s">
        <v>321</v>
      </c>
      <c r="P132" s="272" t="s">
        <v>150</v>
      </c>
      <c r="Q132" s="180"/>
      <c r="R132" s="180" t="s">
        <v>1926</v>
      </c>
      <c r="S132" s="180" t="s">
        <v>1927</v>
      </c>
      <c r="T132" s="381" t="s">
        <v>1928</v>
      </c>
      <c r="U132" s="181" t="s">
        <v>579</v>
      </c>
      <c r="V132" s="181">
        <v>32242</v>
      </c>
      <c r="W132" s="187" t="s">
        <v>1929</v>
      </c>
      <c r="X132" s="187" t="s">
        <v>810</v>
      </c>
      <c r="Y132" s="187" t="s">
        <v>156</v>
      </c>
      <c r="Z132" s="187" t="s">
        <v>157</v>
      </c>
      <c r="AA132" s="180">
        <v>25</v>
      </c>
      <c r="AB132" s="181">
        <v>42622</v>
      </c>
      <c r="AC132" s="310">
        <v>42430</v>
      </c>
      <c r="AD132" s="181"/>
      <c r="AE132" s="274" t="s">
        <v>1930</v>
      </c>
      <c r="AF132" s="37" t="s">
        <v>1931</v>
      </c>
      <c r="AG132" s="180"/>
      <c r="AH132" s="180">
        <f t="shared" si="33"/>
        <v>2</v>
      </c>
      <c r="AI132" s="37" t="s">
        <v>161</v>
      </c>
      <c r="AJ132" s="187" t="s">
        <v>160</v>
      </c>
      <c r="AK132" s="180"/>
      <c r="AL132" s="180" t="s">
        <v>149</v>
      </c>
      <c r="AM132" s="180" t="s">
        <v>149</v>
      </c>
      <c r="AN132" s="180"/>
      <c r="AO132" s="180" t="s">
        <v>181</v>
      </c>
      <c r="AP132" s="187" t="s">
        <v>1932</v>
      </c>
      <c r="AQ132" s="180" t="s">
        <v>597</v>
      </c>
      <c r="AR132" s="180"/>
      <c r="AS132" s="180"/>
      <c r="AT132" s="36" t="s">
        <v>297</v>
      </c>
      <c r="AU132" s="180" t="s">
        <v>1933</v>
      </c>
      <c r="AV132" s="181"/>
      <c r="AW132" s="182">
        <v>42428</v>
      </c>
      <c r="AX132" s="182">
        <v>42681</v>
      </c>
      <c r="AY132" s="182" t="s">
        <v>149</v>
      </c>
      <c r="AZ132" s="182">
        <v>43257</v>
      </c>
      <c r="BA132" s="182">
        <v>43326</v>
      </c>
      <c r="BB132" s="182">
        <v>42992</v>
      </c>
      <c r="BC132" s="183" t="s">
        <v>1934</v>
      </c>
      <c r="BD132" s="182">
        <v>43309</v>
      </c>
      <c r="BE132" s="182" t="s">
        <v>149</v>
      </c>
      <c r="BF132" s="182">
        <v>43528</v>
      </c>
      <c r="BG132" s="182" t="s">
        <v>149</v>
      </c>
      <c r="BH132" s="181">
        <v>45502</v>
      </c>
      <c r="BI132" s="181"/>
      <c r="BJ132" s="181"/>
      <c r="BK132" s="184">
        <v>45610</v>
      </c>
      <c r="BL132" s="189" t="s">
        <v>17</v>
      </c>
      <c r="BM132" s="180">
        <f>DATEDIF(AW132,BK132, "M")+1</f>
        <v>105</v>
      </c>
      <c r="BN132" s="180">
        <f t="shared" si="32"/>
        <v>97</v>
      </c>
      <c r="BO132" s="180" t="s">
        <v>1935</v>
      </c>
      <c r="BP132" s="180">
        <v>0</v>
      </c>
      <c r="BQ132" s="180">
        <v>2</v>
      </c>
      <c r="BR132" s="180">
        <v>0</v>
      </c>
      <c r="BS132" s="180">
        <v>0</v>
      </c>
      <c r="BT132" s="180">
        <v>0</v>
      </c>
      <c r="BU132" s="180">
        <v>0</v>
      </c>
      <c r="BV132" s="180">
        <v>0</v>
      </c>
      <c r="BW132" s="180" t="s">
        <v>162</v>
      </c>
      <c r="BX132" s="180">
        <v>0</v>
      </c>
      <c r="BY132" s="180"/>
      <c r="BZ132" s="185"/>
      <c r="CA132" s="185"/>
      <c r="CB132" s="180"/>
      <c r="CC132" s="180" t="s">
        <v>162</v>
      </c>
      <c r="CD132" s="180"/>
      <c r="CE132" s="180"/>
      <c r="CF132" s="412">
        <v>0</v>
      </c>
      <c r="CG132" s="180" t="s">
        <v>167</v>
      </c>
      <c r="CH132" s="180"/>
      <c r="CI132" s="180" t="s">
        <v>1830</v>
      </c>
    </row>
    <row r="133" spans="1:88" ht="25" customHeight="1" x14ac:dyDescent="0.35">
      <c r="A133" s="180">
        <v>133</v>
      </c>
      <c r="B133" s="180" t="s">
        <v>1936</v>
      </c>
      <c r="C133" s="180" t="s">
        <v>1937</v>
      </c>
      <c r="D133" s="180" t="s">
        <v>1938</v>
      </c>
      <c r="E133" s="180" t="s">
        <v>1939</v>
      </c>
      <c r="F133" s="180" t="s">
        <v>25</v>
      </c>
      <c r="G133" s="180">
        <v>6</v>
      </c>
      <c r="H133" s="180" t="s">
        <v>57</v>
      </c>
      <c r="I133" s="180" t="s">
        <v>33</v>
      </c>
      <c r="J133" s="180" t="s">
        <v>1216</v>
      </c>
      <c r="K133" s="180" t="s">
        <v>1940</v>
      </c>
      <c r="L133" s="180" t="s">
        <v>33</v>
      </c>
      <c r="M133" s="180" t="s">
        <v>149</v>
      </c>
      <c r="N133" s="180" t="s">
        <v>1941</v>
      </c>
      <c r="O133" s="271" t="s">
        <v>150</v>
      </c>
      <c r="P133" s="272" t="s">
        <v>150</v>
      </c>
      <c r="Q133" s="180" t="s">
        <v>150</v>
      </c>
      <c r="R133" s="180" t="s">
        <v>1942</v>
      </c>
      <c r="S133" s="180" t="s">
        <v>1943</v>
      </c>
      <c r="T133" s="380" t="s">
        <v>1944</v>
      </c>
      <c r="U133" s="181" t="s">
        <v>1945</v>
      </c>
      <c r="V133" s="181">
        <v>26039</v>
      </c>
      <c r="W133" s="187" t="s">
        <v>1946</v>
      </c>
      <c r="X133" s="187" t="s">
        <v>178</v>
      </c>
      <c r="Y133" s="187" t="s">
        <v>162</v>
      </c>
      <c r="Z133" s="187" t="s">
        <v>157</v>
      </c>
      <c r="AA133" s="180">
        <v>8</v>
      </c>
      <c r="AB133" s="181">
        <v>42464</v>
      </c>
      <c r="AC133" s="310">
        <v>42430</v>
      </c>
      <c r="AD133" s="181"/>
      <c r="AE133" s="274" t="s">
        <v>1947</v>
      </c>
      <c r="AF133" s="37" t="s">
        <v>1948</v>
      </c>
      <c r="AG133" s="180"/>
      <c r="AH133" s="180">
        <f t="shared" si="33"/>
        <v>2</v>
      </c>
      <c r="AI133" s="187" t="s">
        <v>160</v>
      </c>
      <c r="AJ133" s="187" t="s">
        <v>160</v>
      </c>
      <c r="AK133" s="180"/>
      <c r="AL133" s="180" t="s">
        <v>162</v>
      </c>
      <c r="AM133" s="180" t="s">
        <v>149</v>
      </c>
      <c r="AN133" s="180"/>
      <c r="AO133" s="180" t="s">
        <v>163</v>
      </c>
      <c r="AP133" s="187" t="s">
        <v>202</v>
      </c>
      <c r="AQ133" s="38" t="s">
        <v>249</v>
      </c>
      <c r="AR133" s="180" t="s">
        <v>149</v>
      </c>
      <c r="AS133" s="180"/>
      <c r="AT133" s="36" t="s">
        <v>584</v>
      </c>
      <c r="AU133" s="180" t="s">
        <v>1949</v>
      </c>
      <c r="AV133" s="181"/>
      <c r="AW133" s="182">
        <v>42428</v>
      </c>
      <c r="AX133" s="182">
        <v>42681</v>
      </c>
      <c r="AY133" s="182" t="s">
        <v>149</v>
      </c>
      <c r="AZ133" s="182">
        <v>42564</v>
      </c>
      <c r="BA133" s="182">
        <v>42718</v>
      </c>
      <c r="BB133" s="180"/>
      <c r="BC133" s="183" t="s">
        <v>1950</v>
      </c>
      <c r="BD133" s="182">
        <v>43309</v>
      </c>
      <c r="BE133" s="182" t="s">
        <v>149</v>
      </c>
      <c r="BF133" s="182">
        <v>43528</v>
      </c>
      <c r="BG133" s="182" t="s">
        <v>149</v>
      </c>
      <c r="BH133" s="181"/>
      <c r="BI133" s="181">
        <v>44511</v>
      </c>
      <c r="BJ133" s="181"/>
      <c r="BK133" s="184">
        <v>44607</v>
      </c>
      <c r="BL133" s="180" t="s">
        <v>17</v>
      </c>
      <c r="BM133" s="180">
        <f t="shared" ref="BM133" si="35">DATEDIF(AW133,BK133, "M")+1</f>
        <v>72</v>
      </c>
      <c r="BN133" s="180">
        <f t="shared" ref="BN133:BN146" si="36">DATEDIF(AX133,BK133, "M")+1</f>
        <v>64</v>
      </c>
      <c r="BO133" s="187" t="s">
        <v>1951</v>
      </c>
      <c r="BP133" s="180">
        <v>5</v>
      </c>
      <c r="BQ133" s="180">
        <v>15</v>
      </c>
      <c r="BR133" s="180">
        <v>3</v>
      </c>
      <c r="BS133" s="180">
        <v>1</v>
      </c>
      <c r="BT133" s="180">
        <v>1</v>
      </c>
      <c r="BU133" s="180">
        <v>0</v>
      </c>
      <c r="BV133" s="180">
        <v>0</v>
      </c>
      <c r="BW133" s="180" t="s">
        <v>162</v>
      </c>
      <c r="BX133" s="180">
        <v>0</v>
      </c>
      <c r="BY133" s="180"/>
      <c r="BZ133" s="185"/>
      <c r="CA133" s="185"/>
      <c r="CB133" s="180"/>
      <c r="CC133" s="180" t="s">
        <v>162</v>
      </c>
      <c r="CD133" s="180"/>
      <c r="CE133" s="180"/>
      <c r="CF133" s="412">
        <v>4</v>
      </c>
      <c r="CG133" s="180">
        <v>4</v>
      </c>
      <c r="CH133" s="180"/>
      <c r="CI133" s="180" t="s">
        <v>1830</v>
      </c>
    </row>
    <row r="134" spans="1:88" ht="25" customHeight="1" x14ac:dyDescent="0.35">
      <c r="A134" s="180">
        <v>134</v>
      </c>
      <c r="B134" s="180" t="s">
        <v>1952</v>
      </c>
      <c r="C134" s="180" t="s">
        <v>1953</v>
      </c>
      <c r="D134" s="180" t="s">
        <v>1954</v>
      </c>
      <c r="E134" s="180" t="s">
        <v>1955</v>
      </c>
      <c r="F134" s="180" t="s">
        <v>24</v>
      </c>
      <c r="G134" s="180">
        <v>6</v>
      </c>
      <c r="H134" s="180" t="s">
        <v>51</v>
      </c>
      <c r="I134" s="180" t="s">
        <v>30</v>
      </c>
      <c r="J134" s="180" t="s">
        <v>941</v>
      </c>
      <c r="K134" s="180" t="s">
        <v>941</v>
      </c>
      <c r="L134" s="180" t="s">
        <v>30</v>
      </c>
      <c r="M134" s="180" t="s">
        <v>149</v>
      </c>
      <c r="N134" s="180">
        <v>121147</v>
      </c>
      <c r="O134" s="271" t="s">
        <v>321</v>
      </c>
      <c r="P134" s="272" t="s">
        <v>239</v>
      </c>
      <c r="Q134" s="180" t="s">
        <v>150</v>
      </c>
      <c r="R134" s="422" t="s">
        <v>1956</v>
      </c>
      <c r="S134" s="180" t="s">
        <v>1957</v>
      </c>
      <c r="T134" s="381" t="s">
        <v>1958</v>
      </c>
      <c r="U134" s="181" t="s">
        <v>1959</v>
      </c>
      <c r="V134" s="181">
        <v>30695</v>
      </c>
      <c r="W134" s="187" t="s">
        <v>1960</v>
      </c>
      <c r="X134" s="187" t="s">
        <v>178</v>
      </c>
      <c r="Y134" s="187" t="s">
        <v>162</v>
      </c>
      <c r="Z134" s="187" t="s">
        <v>157</v>
      </c>
      <c r="AA134" s="180">
        <v>17.5</v>
      </c>
      <c r="AB134" s="181">
        <v>41358</v>
      </c>
      <c r="AC134" s="310">
        <v>42430</v>
      </c>
      <c r="AD134" s="181"/>
      <c r="AE134" s="274" t="s">
        <v>1961</v>
      </c>
      <c r="AF134" s="180"/>
      <c r="AG134" s="180"/>
      <c r="AH134" s="180">
        <f t="shared" si="33"/>
        <v>1</v>
      </c>
      <c r="AI134" s="187" t="s">
        <v>160</v>
      </c>
      <c r="AJ134" s="187"/>
      <c r="AK134" s="180"/>
      <c r="AL134" s="180" t="s">
        <v>149</v>
      </c>
      <c r="AM134" s="180"/>
      <c r="AN134" s="180"/>
      <c r="AO134" s="180" t="s">
        <v>163</v>
      </c>
      <c r="AP134" s="187" t="s">
        <v>1962</v>
      </c>
      <c r="AQ134" s="180" t="s">
        <v>1963</v>
      </c>
      <c r="AR134" s="180" t="s">
        <v>149</v>
      </c>
      <c r="AS134" s="180"/>
      <c r="AT134" s="36" t="s">
        <v>327</v>
      </c>
      <c r="AU134" s="180" t="s">
        <v>1964</v>
      </c>
      <c r="AV134" s="181"/>
      <c r="AW134" s="182">
        <v>42428</v>
      </c>
      <c r="AX134" s="182">
        <v>42681</v>
      </c>
      <c r="AY134" s="182" t="s">
        <v>149</v>
      </c>
      <c r="AZ134" s="182">
        <v>42420</v>
      </c>
      <c r="BA134" s="182">
        <v>42500</v>
      </c>
      <c r="BB134" s="182">
        <v>42921</v>
      </c>
      <c r="BC134" s="183" t="s">
        <v>1965</v>
      </c>
      <c r="BD134" s="182">
        <v>43309</v>
      </c>
      <c r="BE134" s="182" t="s">
        <v>149</v>
      </c>
      <c r="BF134" s="182">
        <v>43528</v>
      </c>
      <c r="BG134" s="182" t="s">
        <v>149</v>
      </c>
      <c r="BH134" s="181"/>
      <c r="BI134" s="181"/>
      <c r="BJ134" s="181"/>
      <c r="BK134" s="184">
        <v>43585</v>
      </c>
      <c r="BL134" s="180" t="s">
        <v>17</v>
      </c>
      <c r="BM134" s="186">
        <f t="shared" ref="BM134:BM144" si="37">DATEDIF(AW134,BK134, "M")+1</f>
        <v>39</v>
      </c>
      <c r="BN134" s="180">
        <f t="shared" si="36"/>
        <v>30</v>
      </c>
      <c r="BO134" s="180"/>
      <c r="BP134" s="180">
        <v>1</v>
      </c>
      <c r="BQ134" s="180">
        <v>3</v>
      </c>
      <c r="BR134" s="180">
        <v>14</v>
      </c>
      <c r="BS134" s="180">
        <v>1</v>
      </c>
      <c r="BT134" s="180">
        <v>0</v>
      </c>
      <c r="BU134" s="180">
        <v>0</v>
      </c>
      <c r="BV134" s="180">
        <v>0</v>
      </c>
      <c r="BW134" s="180" t="s">
        <v>162</v>
      </c>
      <c r="BX134" s="180">
        <v>0</v>
      </c>
      <c r="BY134" s="180"/>
      <c r="BZ134" s="185"/>
      <c r="CA134" s="185"/>
      <c r="CB134" s="180"/>
      <c r="CC134" s="180" t="s">
        <v>162</v>
      </c>
      <c r="CD134" s="180"/>
      <c r="CE134" s="180"/>
      <c r="CF134" s="412">
        <v>0</v>
      </c>
      <c r="CG134" s="180">
        <v>0</v>
      </c>
      <c r="CH134" s="180"/>
      <c r="CI134" s="180" t="s">
        <v>814</v>
      </c>
    </row>
    <row r="135" spans="1:88" ht="25" customHeight="1" x14ac:dyDescent="0.35">
      <c r="A135" s="180">
        <v>135</v>
      </c>
      <c r="B135" s="180" t="s">
        <v>1966</v>
      </c>
      <c r="C135" s="180" t="s">
        <v>269</v>
      </c>
      <c r="D135" s="180" t="s">
        <v>1967</v>
      </c>
      <c r="E135" s="180" t="s">
        <v>1968</v>
      </c>
      <c r="F135" s="180" t="s">
        <v>24</v>
      </c>
      <c r="G135" s="180">
        <v>6</v>
      </c>
      <c r="H135" s="180" t="s">
        <v>51</v>
      </c>
      <c r="I135" s="180" t="s">
        <v>37</v>
      </c>
      <c r="J135" s="180" t="s">
        <v>1969</v>
      </c>
      <c r="K135" s="180" t="s">
        <v>1969</v>
      </c>
      <c r="L135" s="180" t="s">
        <v>37</v>
      </c>
      <c r="M135" s="180" t="s">
        <v>149</v>
      </c>
      <c r="N135" s="186" t="s">
        <v>1970</v>
      </c>
      <c r="O135" s="280" t="s">
        <v>150</v>
      </c>
      <c r="P135" s="281" t="s">
        <v>150</v>
      </c>
      <c r="Q135" s="180" t="s">
        <v>150</v>
      </c>
      <c r="R135" s="180" t="s">
        <v>1971</v>
      </c>
      <c r="S135" s="190" t="s">
        <v>1972</v>
      </c>
      <c r="T135" s="381" t="s">
        <v>1973</v>
      </c>
      <c r="U135" s="181" t="s">
        <v>1974</v>
      </c>
      <c r="V135" s="181">
        <v>29489</v>
      </c>
      <c r="W135" s="187" t="s">
        <v>1975</v>
      </c>
      <c r="X135" s="187" t="s">
        <v>178</v>
      </c>
      <c r="Y135" s="187" t="s">
        <v>162</v>
      </c>
      <c r="Z135" s="187" t="s">
        <v>157</v>
      </c>
      <c r="AA135" s="180">
        <v>22</v>
      </c>
      <c r="AB135" s="181">
        <v>42724</v>
      </c>
      <c r="AC135" s="310">
        <v>42430</v>
      </c>
      <c r="AD135" s="181"/>
      <c r="AE135" s="37" t="s">
        <v>1976</v>
      </c>
      <c r="AF135" s="180"/>
      <c r="AG135" s="180"/>
      <c r="AH135" s="180">
        <f t="shared" si="33"/>
        <v>1</v>
      </c>
      <c r="AI135" s="187" t="s">
        <v>160</v>
      </c>
      <c r="AJ135" s="187"/>
      <c r="AK135" s="180"/>
      <c r="AL135" s="180" t="s">
        <v>149</v>
      </c>
      <c r="AM135" s="180"/>
      <c r="AN135" s="180"/>
      <c r="AO135" s="186" t="s">
        <v>163</v>
      </c>
      <c r="AP135" s="283" t="s">
        <v>180</v>
      </c>
      <c r="AQ135" s="187" t="s">
        <v>1977</v>
      </c>
      <c r="AR135" s="186" t="s">
        <v>149</v>
      </c>
      <c r="AS135" s="186"/>
      <c r="AT135" s="457" t="s">
        <v>284</v>
      </c>
      <c r="AU135" s="180" t="s">
        <v>1978</v>
      </c>
      <c r="AV135" s="181"/>
      <c r="AW135" s="182">
        <v>42428</v>
      </c>
      <c r="AX135" s="182">
        <v>42681</v>
      </c>
      <c r="AY135" s="182" t="s">
        <v>149</v>
      </c>
      <c r="AZ135" s="182">
        <v>43202</v>
      </c>
      <c r="BA135" s="182">
        <v>43046</v>
      </c>
      <c r="BB135" s="182"/>
      <c r="BC135" s="183" t="s">
        <v>1979</v>
      </c>
      <c r="BD135" s="182">
        <v>43309</v>
      </c>
      <c r="BE135" s="182" t="s">
        <v>149</v>
      </c>
      <c r="BF135" s="182">
        <v>43528</v>
      </c>
      <c r="BG135" s="182" t="s">
        <v>149</v>
      </c>
      <c r="BH135" s="181"/>
      <c r="BI135" s="181"/>
      <c r="BJ135" s="181"/>
      <c r="BK135" s="184">
        <v>43678</v>
      </c>
      <c r="BL135" s="180" t="s">
        <v>17</v>
      </c>
      <c r="BM135" s="186">
        <f t="shared" si="37"/>
        <v>42</v>
      </c>
      <c r="BN135" s="180">
        <f t="shared" si="36"/>
        <v>33</v>
      </c>
      <c r="BO135" s="180"/>
      <c r="BP135" s="180">
        <v>0</v>
      </c>
      <c r="BQ135" s="180">
        <v>0</v>
      </c>
      <c r="BR135" s="180">
        <v>0</v>
      </c>
      <c r="BS135" s="180">
        <v>0</v>
      </c>
      <c r="BT135" s="180">
        <v>0</v>
      </c>
      <c r="BU135" s="180">
        <v>0</v>
      </c>
      <c r="BV135" s="180">
        <v>0</v>
      </c>
      <c r="BW135" s="180" t="s">
        <v>162</v>
      </c>
      <c r="BX135" s="180">
        <v>0</v>
      </c>
      <c r="BY135" s="180"/>
      <c r="BZ135" s="185"/>
      <c r="CA135" s="185"/>
      <c r="CB135" s="180"/>
      <c r="CC135" s="180" t="s">
        <v>162</v>
      </c>
      <c r="CD135" s="180"/>
      <c r="CE135" s="180"/>
      <c r="CF135" s="412">
        <v>2</v>
      </c>
      <c r="CG135" s="180">
        <v>2</v>
      </c>
      <c r="CH135" s="180"/>
      <c r="CI135" s="180" t="s">
        <v>1830</v>
      </c>
    </row>
    <row r="136" spans="1:88" ht="25" customHeight="1" x14ac:dyDescent="0.35">
      <c r="A136" s="180">
        <v>136</v>
      </c>
      <c r="B136" s="180" t="s">
        <v>1980</v>
      </c>
      <c r="C136" s="180" t="s">
        <v>1981</v>
      </c>
      <c r="D136" s="180" t="s">
        <v>1350</v>
      </c>
      <c r="E136" s="180" t="s">
        <v>1982</v>
      </c>
      <c r="F136" s="180" t="s">
        <v>24</v>
      </c>
      <c r="G136" s="180">
        <v>6</v>
      </c>
      <c r="H136" s="180" t="s">
        <v>50</v>
      </c>
      <c r="I136" s="180" t="s">
        <v>44</v>
      </c>
      <c r="J136" s="180" t="s">
        <v>1983</v>
      </c>
      <c r="K136" s="180" t="s">
        <v>1752</v>
      </c>
      <c r="L136" s="180" t="s">
        <v>42</v>
      </c>
      <c r="M136" s="180" t="s">
        <v>149</v>
      </c>
      <c r="N136" s="180" t="s">
        <v>1984</v>
      </c>
      <c r="O136" s="271" t="s">
        <v>150</v>
      </c>
      <c r="P136" s="272" t="s">
        <v>150</v>
      </c>
      <c r="Q136" s="180" t="s">
        <v>150</v>
      </c>
      <c r="R136" s="180" t="s">
        <v>1985</v>
      </c>
      <c r="S136" s="180" t="s">
        <v>1986</v>
      </c>
      <c r="T136" s="380" t="s">
        <v>1987</v>
      </c>
      <c r="U136" s="181" t="s">
        <v>1988</v>
      </c>
      <c r="V136" s="181">
        <v>28999</v>
      </c>
      <c r="W136" s="187" t="s">
        <v>1989</v>
      </c>
      <c r="X136" s="187" t="s">
        <v>178</v>
      </c>
      <c r="Y136" s="187" t="s">
        <v>162</v>
      </c>
      <c r="Z136" s="187" t="s">
        <v>157</v>
      </c>
      <c r="AA136" s="180">
        <v>7.5</v>
      </c>
      <c r="AB136" s="181">
        <v>41828</v>
      </c>
      <c r="AC136" s="310">
        <v>42430</v>
      </c>
      <c r="AD136" s="181"/>
      <c r="AE136" s="274" t="s">
        <v>1990</v>
      </c>
      <c r="AF136" s="274" t="s">
        <v>1991</v>
      </c>
      <c r="AG136" s="180" t="s">
        <v>1992</v>
      </c>
      <c r="AH136" s="180">
        <f t="shared" si="33"/>
        <v>3</v>
      </c>
      <c r="AI136" s="187" t="s">
        <v>160</v>
      </c>
      <c r="AJ136" s="187" t="s">
        <v>160</v>
      </c>
      <c r="AK136" s="187" t="s">
        <v>160</v>
      </c>
      <c r="AL136" s="187" t="s">
        <v>149</v>
      </c>
      <c r="AM136" s="187" t="s">
        <v>162</v>
      </c>
      <c r="AN136" s="187" t="s">
        <v>162</v>
      </c>
      <c r="AO136" s="187" t="s">
        <v>163</v>
      </c>
      <c r="AP136" s="187" t="s">
        <v>249</v>
      </c>
      <c r="AQ136" s="187" t="s">
        <v>249</v>
      </c>
      <c r="AR136" s="187" t="s">
        <v>149</v>
      </c>
      <c r="AS136" s="187"/>
      <c r="AT136" s="36" t="s">
        <v>297</v>
      </c>
      <c r="AU136" s="180" t="s">
        <v>1993</v>
      </c>
      <c r="AV136" s="181"/>
      <c r="AW136" s="182">
        <v>42428</v>
      </c>
      <c r="AX136" s="182">
        <v>42681</v>
      </c>
      <c r="AY136" s="182" t="s">
        <v>149</v>
      </c>
      <c r="AZ136" s="182">
        <v>42720</v>
      </c>
      <c r="BA136" s="182">
        <v>43048</v>
      </c>
      <c r="BB136" s="182"/>
      <c r="BC136" s="183" t="s">
        <v>1989</v>
      </c>
      <c r="BD136" s="182">
        <v>43309</v>
      </c>
      <c r="BE136" s="182" t="s">
        <v>149</v>
      </c>
      <c r="BF136" s="182">
        <v>43528</v>
      </c>
      <c r="BG136" s="182" t="s">
        <v>149</v>
      </c>
      <c r="BH136" s="181"/>
      <c r="BI136" s="181">
        <v>43934</v>
      </c>
      <c r="BJ136" s="181">
        <v>43948</v>
      </c>
      <c r="BK136" s="184">
        <v>43948</v>
      </c>
      <c r="BL136" s="180" t="s">
        <v>17</v>
      </c>
      <c r="BM136" s="186">
        <f t="shared" si="37"/>
        <v>50</v>
      </c>
      <c r="BN136" s="180">
        <f t="shared" si="36"/>
        <v>42</v>
      </c>
      <c r="BO136" s="180"/>
      <c r="BP136" s="180">
        <v>3</v>
      </c>
      <c r="BQ136" s="180">
        <v>2</v>
      </c>
      <c r="BR136" s="180">
        <v>2</v>
      </c>
      <c r="BS136" s="180">
        <v>1</v>
      </c>
      <c r="BT136" s="180">
        <v>0</v>
      </c>
      <c r="BU136" s="180">
        <v>0</v>
      </c>
      <c r="BV136" s="180">
        <v>0</v>
      </c>
      <c r="BW136" s="180" t="s">
        <v>162</v>
      </c>
      <c r="BX136" s="180">
        <v>0</v>
      </c>
      <c r="BY136" s="180"/>
      <c r="BZ136" s="185"/>
      <c r="CA136" s="185"/>
      <c r="CB136" s="180"/>
      <c r="CC136" s="180" t="s">
        <v>162</v>
      </c>
      <c r="CD136" s="180"/>
      <c r="CE136" s="180"/>
      <c r="CF136" s="412">
        <v>2</v>
      </c>
      <c r="CG136" s="180">
        <v>2</v>
      </c>
      <c r="CH136" s="180"/>
      <c r="CI136" s="180" t="s">
        <v>1830</v>
      </c>
    </row>
    <row r="137" spans="1:88" ht="25" customHeight="1" x14ac:dyDescent="0.35">
      <c r="A137" s="180">
        <v>137</v>
      </c>
      <c r="B137" s="180" t="s">
        <v>1994</v>
      </c>
      <c r="C137" s="180" t="s">
        <v>1995</v>
      </c>
      <c r="D137" s="180"/>
      <c r="E137" s="180" t="s">
        <v>1996</v>
      </c>
      <c r="F137" s="180" t="s">
        <v>24</v>
      </c>
      <c r="G137" s="180">
        <v>6</v>
      </c>
      <c r="H137" s="180" t="s">
        <v>51</v>
      </c>
      <c r="I137" s="180" t="s">
        <v>30</v>
      </c>
      <c r="J137" s="180" t="s">
        <v>1752</v>
      </c>
      <c r="K137" s="180" t="s">
        <v>1753</v>
      </c>
      <c r="L137" s="180" t="s">
        <v>30</v>
      </c>
      <c r="M137" s="180" t="s">
        <v>149</v>
      </c>
      <c r="N137" s="180">
        <v>136414</v>
      </c>
      <c r="O137" s="271" t="s">
        <v>150</v>
      </c>
      <c r="P137" s="272" t="s">
        <v>150</v>
      </c>
      <c r="Q137" s="180" t="s">
        <v>150</v>
      </c>
      <c r="R137" s="180" t="s">
        <v>1997</v>
      </c>
      <c r="S137" s="180" t="s">
        <v>1998</v>
      </c>
      <c r="T137" s="380" t="s">
        <v>1999</v>
      </c>
      <c r="U137" s="181" t="s">
        <v>1757</v>
      </c>
      <c r="V137" s="181">
        <v>28027</v>
      </c>
      <c r="W137" s="187" t="s">
        <v>2000</v>
      </c>
      <c r="X137" s="187" t="s">
        <v>178</v>
      </c>
      <c r="Y137" s="187" t="s">
        <v>162</v>
      </c>
      <c r="Z137" s="187" t="s">
        <v>157</v>
      </c>
      <c r="AA137" s="180">
        <v>18.5</v>
      </c>
      <c r="AB137" s="181">
        <v>41403</v>
      </c>
      <c r="AC137" s="310">
        <v>42430</v>
      </c>
      <c r="AD137" s="181"/>
      <c r="AE137" s="274" t="s">
        <v>2001</v>
      </c>
      <c r="AF137" s="274" t="s">
        <v>2002</v>
      </c>
      <c r="AG137" s="180"/>
      <c r="AH137" s="180">
        <f t="shared" si="33"/>
        <v>2</v>
      </c>
      <c r="AI137" s="187" t="s">
        <v>160</v>
      </c>
      <c r="AJ137" s="187" t="s">
        <v>160</v>
      </c>
      <c r="AK137" s="180"/>
      <c r="AL137" s="180" t="s">
        <v>149</v>
      </c>
      <c r="AM137" s="180"/>
      <c r="AN137" s="180"/>
      <c r="AO137" s="180" t="s">
        <v>163</v>
      </c>
      <c r="AP137" s="187" t="s">
        <v>444</v>
      </c>
      <c r="AQ137" s="180" t="s">
        <v>1448</v>
      </c>
      <c r="AR137" s="180" t="s">
        <v>149</v>
      </c>
      <c r="AS137" s="180"/>
      <c r="AT137" s="36" t="s">
        <v>327</v>
      </c>
      <c r="AU137" s="180" t="s">
        <v>2003</v>
      </c>
      <c r="AV137" s="181"/>
      <c r="AW137" s="182">
        <v>42428</v>
      </c>
      <c r="AX137" s="182">
        <v>42681</v>
      </c>
      <c r="AY137" s="182" t="s">
        <v>149</v>
      </c>
      <c r="AZ137" s="182">
        <v>42857</v>
      </c>
      <c r="BA137" s="182">
        <v>43049</v>
      </c>
      <c r="BB137" s="182">
        <v>43046</v>
      </c>
      <c r="BC137" s="183" t="s">
        <v>2004</v>
      </c>
      <c r="BD137" s="182">
        <v>43309</v>
      </c>
      <c r="BE137" s="182" t="s">
        <v>149</v>
      </c>
      <c r="BF137" s="182">
        <v>43528</v>
      </c>
      <c r="BG137" s="182" t="s">
        <v>149</v>
      </c>
      <c r="BH137" s="181"/>
      <c r="BI137" s="181">
        <v>44442</v>
      </c>
      <c r="BJ137" s="181">
        <v>44453</v>
      </c>
      <c r="BK137" s="184">
        <v>44453</v>
      </c>
      <c r="BL137" s="180" t="s">
        <v>17</v>
      </c>
      <c r="BM137" s="186">
        <f t="shared" si="37"/>
        <v>67</v>
      </c>
      <c r="BN137" s="180">
        <f t="shared" si="36"/>
        <v>59</v>
      </c>
      <c r="BO137" s="180"/>
      <c r="BP137" s="180">
        <v>2</v>
      </c>
      <c r="BQ137" s="180">
        <v>4</v>
      </c>
      <c r="BR137" s="180">
        <v>0</v>
      </c>
      <c r="BS137" s="180">
        <v>1</v>
      </c>
      <c r="BT137" s="180">
        <v>1</v>
      </c>
      <c r="BU137" s="180">
        <v>0</v>
      </c>
      <c r="BV137" s="180">
        <v>0</v>
      </c>
      <c r="BW137" s="180" t="s">
        <v>162</v>
      </c>
      <c r="BX137" s="180">
        <v>0</v>
      </c>
      <c r="BY137" s="180"/>
      <c r="BZ137" s="185"/>
      <c r="CA137" s="185"/>
      <c r="CB137" s="180"/>
      <c r="CC137" s="180" t="s">
        <v>162</v>
      </c>
      <c r="CD137" s="180"/>
      <c r="CE137" s="180"/>
      <c r="CF137" s="412">
        <v>1</v>
      </c>
      <c r="CG137" s="180">
        <v>2</v>
      </c>
      <c r="CH137" s="180"/>
      <c r="CI137" s="180" t="s">
        <v>1830</v>
      </c>
    </row>
    <row r="138" spans="1:88" s="53" customFormat="1" ht="25" customHeight="1" x14ac:dyDescent="0.35">
      <c r="A138" s="180">
        <v>138</v>
      </c>
      <c r="B138" s="180" t="s">
        <v>2005</v>
      </c>
      <c r="C138" s="180" t="s">
        <v>2006</v>
      </c>
      <c r="D138" s="180" t="s">
        <v>2007</v>
      </c>
      <c r="E138" s="180" t="s">
        <v>2008</v>
      </c>
      <c r="F138" s="180" t="s">
        <v>25</v>
      </c>
      <c r="G138" s="180">
        <v>6</v>
      </c>
      <c r="H138" s="180" t="s">
        <v>51</v>
      </c>
      <c r="I138" s="180" t="s">
        <v>37</v>
      </c>
      <c r="J138" s="180" t="s">
        <v>606</v>
      </c>
      <c r="K138" s="180" t="s">
        <v>289</v>
      </c>
      <c r="L138" s="180" t="s">
        <v>37</v>
      </c>
      <c r="M138" s="180" t="s">
        <v>149</v>
      </c>
      <c r="N138" s="180" t="s">
        <v>2009</v>
      </c>
      <c r="O138" s="271" t="s">
        <v>150</v>
      </c>
      <c r="P138" s="272" t="s">
        <v>150</v>
      </c>
      <c r="Q138" s="180" t="s">
        <v>150</v>
      </c>
      <c r="R138" s="180" t="s">
        <v>2010</v>
      </c>
      <c r="S138" s="180" t="s">
        <v>2011</v>
      </c>
      <c r="T138" s="380" t="s">
        <v>2012</v>
      </c>
      <c r="U138" s="181" t="s">
        <v>793</v>
      </c>
      <c r="V138" s="181">
        <v>26659</v>
      </c>
      <c r="W138" s="187" t="s">
        <v>2013</v>
      </c>
      <c r="X138" s="187" t="s">
        <v>178</v>
      </c>
      <c r="Y138" s="187" t="s">
        <v>162</v>
      </c>
      <c r="Z138" s="187" t="s">
        <v>157</v>
      </c>
      <c r="AA138" s="180">
        <v>15.5</v>
      </c>
      <c r="AB138" s="181">
        <v>41862</v>
      </c>
      <c r="AC138" s="310">
        <v>42430</v>
      </c>
      <c r="AD138" s="181"/>
      <c r="AE138" s="274" t="s">
        <v>2014</v>
      </c>
      <c r="AF138" s="274" t="s">
        <v>2015</v>
      </c>
      <c r="AG138" s="180"/>
      <c r="AH138" s="180">
        <f t="shared" si="33"/>
        <v>2</v>
      </c>
      <c r="AI138" s="187" t="s">
        <v>160</v>
      </c>
      <c r="AJ138" s="187" t="s">
        <v>160</v>
      </c>
      <c r="AK138" s="180"/>
      <c r="AL138" s="180" t="s">
        <v>162</v>
      </c>
      <c r="AM138" s="180" t="s">
        <v>149</v>
      </c>
      <c r="AN138" s="180"/>
      <c r="AO138" s="180" t="s">
        <v>163</v>
      </c>
      <c r="AP138" s="187" t="s">
        <v>249</v>
      </c>
      <c r="AQ138" s="279" t="s">
        <v>312</v>
      </c>
      <c r="AR138" s="187" t="s">
        <v>149</v>
      </c>
      <c r="AS138" s="187"/>
      <c r="AT138" s="36" t="s">
        <v>284</v>
      </c>
      <c r="AU138" s="180" t="s">
        <v>2016</v>
      </c>
      <c r="AV138" s="181"/>
      <c r="AW138" s="182">
        <v>42428</v>
      </c>
      <c r="AX138" s="182">
        <v>42681</v>
      </c>
      <c r="AY138" s="182" t="s">
        <v>149</v>
      </c>
      <c r="AZ138" s="182">
        <v>43069</v>
      </c>
      <c r="BA138" s="182">
        <v>43130</v>
      </c>
      <c r="BB138" s="181">
        <v>43130</v>
      </c>
      <c r="BC138" s="183" t="s">
        <v>2017</v>
      </c>
      <c r="BD138" s="182">
        <v>43309</v>
      </c>
      <c r="BE138" s="182" t="s">
        <v>149</v>
      </c>
      <c r="BF138" s="182">
        <v>43528</v>
      </c>
      <c r="BG138" s="182" t="s">
        <v>149</v>
      </c>
      <c r="BH138" s="181"/>
      <c r="BI138" s="181"/>
      <c r="BJ138" s="181"/>
      <c r="BK138" s="184">
        <v>43813</v>
      </c>
      <c r="BL138" s="180" t="s">
        <v>17</v>
      </c>
      <c r="BM138" s="186">
        <f t="shared" si="37"/>
        <v>46</v>
      </c>
      <c r="BN138" s="180">
        <f t="shared" si="36"/>
        <v>38</v>
      </c>
      <c r="BO138" s="180"/>
      <c r="BP138" s="180">
        <v>11</v>
      </c>
      <c r="BQ138" s="180">
        <v>7</v>
      </c>
      <c r="BR138" s="180">
        <v>5</v>
      </c>
      <c r="BS138" s="180">
        <v>0</v>
      </c>
      <c r="BT138" s="180">
        <v>1</v>
      </c>
      <c r="BU138" s="180">
        <v>0</v>
      </c>
      <c r="BV138" s="180">
        <v>0</v>
      </c>
      <c r="BW138" s="180" t="s">
        <v>162</v>
      </c>
      <c r="BX138" s="180">
        <v>0</v>
      </c>
      <c r="BY138" s="180"/>
      <c r="BZ138" s="185"/>
      <c r="CA138" s="185"/>
      <c r="CB138" s="180"/>
      <c r="CC138" s="180" t="s">
        <v>162</v>
      </c>
      <c r="CD138" s="180"/>
      <c r="CE138" s="180"/>
      <c r="CF138" s="412">
        <v>3</v>
      </c>
      <c r="CG138" s="180">
        <v>3</v>
      </c>
      <c r="CH138" s="180"/>
      <c r="CI138" s="180" t="s">
        <v>1830</v>
      </c>
      <c r="CJ138"/>
    </row>
    <row r="139" spans="1:88" s="53" customFormat="1" ht="25" customHeight="1" x14ac:dyDescent="0.35">
      <c r="A139" s="180">
        <v>139</v>
      </c>
      <c r="B139" s="180" t="s">
        <v>2018</v>
      </c>
      <c r="C139" s="180" t="s">
        <v>2019</v>
      </c>
      <c r="D139" s="180"/>
      <c r="E139" s="180" t="s">
        <v>2020</v>
      </c>
      <c r="F139" s="180" t="s">
        <v>25</v>
      </c>
      <c r="G139" s="180">
        <v>6</v>
      </c>
      <c r="H139" s="180" t="s">
        <v>52</v>
      </c>
      <c r="I139" s="180" t="s">
        <v>41</v>
      </c>
      <c r="J139" s="180" t="s">
        <v>2021</v>
      </c>
      <c r="K139" s="180" t="s">
        <v>2022</v>
      </c>
      <c r="L139" s="180" t="s">
        <v>43</v>
      </c>
      <c r="M139" s="180" t="s">
        <v>162</v>
      </c>
      <c r="N139" s="180">
        <v>1586122</v>
      </c>
      <c r="O139" s="271" t="s">
        <v>150</v>
      </c>
      <c r="P139" s="272" t="s">
        <v>150</v>
      </c>
      <c r="Q139" s="180" t="s">
        <v>150</v>
      </c>
      <c r="R139" s="180" t="s">
        <v>2023</v>
      </c>
      <c r="S139" s="180" t="s">
        <v>2024</v>
      </c>
      <c r="T139" s="380" t="s">
        <v>2025</v>
      </c>
      <c r="U139" s="181" t="s">
        <v>2026</v>
      </c>
      <c r="V139" s="181">
        <v>27124</v>
      </c>
      <c r="W139" s="187" t="s">
        <v>2027</v>
      </c>
      <c r="X139" s="187" t="s">
        <v>155</v>
      </c>
      <c r="Y139" s="187" t="s">
        <v>162</v>
      </c>
      <c r="Z139" s="187" t="s">
        <v>157</v>
      </c>
      <c r="AA139" s="180">
        <v>36</v>
      </c>
      <c r="AB139" s="181">
        <v>42782</v>
      </c>
      <c r="AC139" s="310">
        <v>42430</v>
      </c>
      <c r="AD139" s="181"/>
      <c r="AE139" s="274" t="s">
        <v>2028</v>
      </c>
      <c r="AF139" s="274" t="s">
        <v>2029</v>
      </c>
      <c r="AG139" s="180"/>
      <c r="AH139" s="180">
        <f t="shared" si="33"/>
        <v>2</v>
      </c>
      <c r="AI139" s="187" t="s">
        <v>281</v>
      </c>
      <c r="AJ139" s="187" t="s">
        <v>201</v>
      </c>
      <c r="AK139" s="180"/>
      <c r="AL139" s="180" t="s">
        <v>162</v>
      </c>
      <c r="AM139" s="180" t="s">
        <v>149</v>
      </c>
      <c r="AN139" s="180"/>
      <c r="AO139" s="180" t="s">
        <v>163</v>
      </c>
      <c r="AP139" s="187" t="s">
        <v>2030</v>
      </c>
      <c r="AQ139" s="180" t="s">
        <v>249</v>
      </c>
      <c r="AR139" s="180" t="s">
        <v>149</v>
      </c>
      <c r="AS139" s="180"/>
      <c r="AT139" s="36" t="s">
        <v>218</v>
      </c>
      <c r="AU139" s="180" t="s">
        <v>2031</v>
      </c>
      <c r="AV139" s="181"/>
      <c r="AW139" s="182">
        <v>42428</v>
      </c>
      <c r="AX139" s="182">
        <v>42681</v>
      </c>
      <c r="AY139" s="182" t="s">
        <v>149</v>
      </c>
      <c r="AZ139" s="182">
        <v>42993</v>
      </c>
      <c r="BA139" s="182">
        <v>43174</v>
      </c>
      <c r="BB139" s="182"/>
      <c r="BC139" s="183"/>
      <c r="BD139" s="182">
        <v>43675</v>
      </c>
      <c r="BE139" s="182" t="s">
        <v>162</v>
      </c>
      <c r="BF139" s="182">
        <v>43891</v>
      </c>
      <c r="BG139" s="182" t="s">
        <v>162</v>
      </c>
      <c r="BH139" s="181"/>
      <c r="BI139" s="181"/>
      <c r="BJ139" s="181"/>
      <c r="BK139" s="184">
        <v>44067</v>
      </c>
      <c r="BL139" s="180" t="s">
        <v>17</v>
      </c>
      <c r="BM139" s="186">
        <f t="shared" si="37"/>
        <v>54</v>
      </c>
      <c r="BN139" s="180">
        <f t="shared" si="36"/>
        <v>46</v>
      </c>
      <c r="BO139" s="187" t="s">
        <v>2032</v>
      </c>
      <c r="BP139" s="180">
        <v>0</v>
      </c>
      <c r="BQ139" s="180">
        <v>1</v>
      </c>
      <c r="BR139" s="180">
        <v>1</v>
      </c>
      <c r="BS139" s="180">
        <v>1</v>
      </c>
      <c r="BT139" s="180">
        <v>0</v>
      </c>
      <c r="BU139" s="180">
        <v>0</v>
      </c>
      <c r="BV139" s="180">
        <v>0</v>
      </c>
      <c r="BW139" s="180" t="s">
        <v>162</v>
      </c>
      <c r="BX139" s="180">
        <v>0</v>
      </c>
      <c r="BY139" s="180"/>
      <c r="BZ139" s="185"/>
      <c r="CA139" s="185"/>
      <c r="CB139" s="180"/>
      <c r="CC139" s="180" t="s">
        <v>162</v>
      </c>
      <c r="CD139" s="180"/>
      <c r="CE139" s="180"/>
      <c r="CF139" s="412">
        <v>2</v>
      </c>
      <c r="CG139" s="180">
        <v>2</v>
      </c>
      <c r="CH139" s="180"/>
      <c r="CI139" s="180" t="s">
        <v>814</v>
      </c>
      <c r="CJ139"/>
    </row>
    <row r="140" spans="1:88" s="53" customFormat="1" ht="25" customHeight="1" x14ac:dyDescent="0.35">
      <c r="A140" s="180">
        <v>140</v>
      </c>
      <c r="B140" s="180" t="s">
        <v>2033</v>
      </c>
      <c r="C140" s="180" t="s">
        <v>633</v>
      </c>
      <c r="D140" s="180" t="s">
        <v>2034</v>
      </c>
      <c r="E140" s="180" t="s">
        <v>2035</v>
      </c>
      <c r="F140" s="180" t="s">
        <v>25</v>
      </c>
      <c r="G140" s="180">
        <v>6</v>
      </c>
      <c r="H140" s="180" t="s">
        <v>49</v>
      </c>
      <c r="I140" s="180" t="s">
        <v>40</v>
      </c>
      <c r="J140" s="180" t="s">
        <v>2036</v>
      </c>
      <c r="K140" s="180" t="s">
        <v>2037</v>
      </c>
      <c r="L140" s="180" t="s">
        <v>40</v>
      </c>
      <c r="M140" s="180" t="s">
        <v>149</v>
      </c>
      <c r="N140" s="180" t="s">
        <v>2038</v>
      </c>
      <c r="O140" s="271" t="s">
        <v>150</v>
      </c>
      <c r="P140" s="272" t="s">
        <v>150</v>
      </c>
      <c r="Q140" s="180" t="s">
        <v>150</v>
      </c>
      <c r="R140" s="180" t="s">
        <v>2039</v>
      </c>
      <c r="S140" s="180" t="s">
        <v>2040</v>
      </c>
      <c r="T140" s="380" t="s">
        <v>2041</v>
      </c>
      <c r="U140" s="181" t="s">
        <v>2042</v>
      </c>
      <c r="V140" s="181">
        <v>27626</v>
      </c>
      <c r="W140" s="187" t="s">
        <v>2043</v>
      </c>
      <c r="X140" s="187" t="s">
        <v>178</v>
      </c>
      <c r="Y140" s="187" t="s">
        <v>162</v>
      </c>
      <c r="Z140" s="187" t="s">
        <v>157</v>
      </c>
      <c r="AA140" s="180">
        <v>23.5</v>
      </c>
      <c r="AB140" s="181">
        <v>42272</v>
      </c>
      <c r="AC140" s="310">
        <v>42430</v>
      </c>
      <c r="AD140" s="181"/>
      <c r="AE140" s="274" t="s">
        <v>2044</v>
      </c>
      <c r="AF140" s="274" t="s">
        <v>2045</v>
      </c>
      <c r="AG140" s="180"/>
      <c r="AH140" s="180">
        <f t="shared" si="33"/>
        <v>2</v>
      </c>
      <c r="AI140" s="187" t="s">
        <v>160</v>
      </c>
      <c r="AJ140" s="187" t="s">
        <v>160</v>
      </c>
      <c r="AK140" s="180"/>
      <c r="AL140" s="180" t="s">
        <v>149</v>
      </c>
      <c r="AM140" s="180"/>
      <c r="AN140" s="180"/>
      <c r="AO140" s="180" t="s">
        <v>163</v>
      </c>
      <c r="AP140" s="187" t="s">
        <v>202</v>
      </c>
      <c r="AQ140" s="187" t="s">
        <v>202</v>
      </c>
      <c r="AR140" s="187" t="s">
        <v>162</v>
      </c>
      <c r="AS140" s="187"/>
      <c r="AT140" s="36" t="s">
        <v>419</v>
      </c>
      <c r="AU140" s="180" t="s">
        <v>2046</v>
      </c>
      <c r="AV140" s="181"/>
      <c r="AW140" s="182">
        <v>42428</v>
      </c>
      <c r="AX140" s="182">
        <v>42681</v>
      </c>
      <c r="AY140" s="182" t="s">
        <v>149</v>
      </c>
      <c r="AZ140" s="182">
        <v>42228</v>
      </c>
      <c r="BA140" s="182">
        <v>42249</v>
      </c>
      <c r="BB140" s="182"/>
      <c r="BC140" s="183" t="s">
        <v>2047</v>
      </c>
      <c r="BD140" s="182">
        <v>43309</v>
      </c>
      <c r="BE140" s="182" t="s">
        <v>149</v>
      </c>
      <c r="BF140" s="182">
        <v>43528</v>
      </c>
      <c r="BG140" s="182" t="s">
        <v>149</v>
      </c>
      <c r="BH140" s="181"/>
      <c r="BI140" s="181"/>
      <c r="BJ140" s="181"/>
      <c r="BK140" s="184">
        <v>43819</v>
      </c>
      <c r="BL140" s="180" t="s">
        <v>17</v>
      </c>
      <c r="BM140" s="186">
        <f t="shared" si="37"/>
        <v>46</v>
      </c>
      <c r="BN140" s="180">
        <f t="shared" si="36"/>
        <v>38</v>
      </c>
      <c r="BO140" s="180"/>
      <c r="BP140" s="180">
        <v>11</v>
      </c>
      <c r="BQ140" s="180">
        <v>3</v>
      </c>
      <c r="BR140" s="180">
        <v>5</v>
      </c>
      <c r="BS140" s="180">
        <v>2</v>
      </c>
      <c r="BT140" s="180">
        <v>0</v>
      </c>
      <c r="BU140" s="180">
        <v>0</v>
      </c>
      <c r="BV140" s="180">
        <v>0</v>
      </c>
      <c r="BW140" s="180" t="s">
        <v>162</v>
      </c>
      <c r="BX140" s="180">
        <v>0</v>
      </c>
      <c r="BY140" s="180"/>
      <c r="BZ140" s="185"/>
      <c r="CA140" s="185"/>
      <c r="CB140" s="180"/>
      <c r="CC140" s="180" t="s">
        <v>162</v>
      </c>
      <c r="CD140" s="180"/>
      <c r="CE140" s="180"/>
      <c r="CF140" s="412">
        <v>3</v>
      </c>
      <c r="CG140" s="180">
        <v>3</v>
      </c>
      <c r="CH140" s="180"/>
      <c r="CI140" s="180" t="s">
        <v>814</v>
      </c>
      <c r="CJ140"/>
    </row>
    <row r="141" spans="1:88" s="53" customFormat="1" ht="25" customHeight="1" x14ac:dyDescent="0.35">
      <c r="A141" s="180">
        <v>141</v>
      </c>
      <c r="B141" s="180" t="s">
        <v>2048</v>
      </c>
      <c r="C141" s="180" t="s">
        <v>2049</v>
      </c>
      <c r="D141" s="180" t="s">
        <v>2050</v>
      </c>
      <c r="E141" s="180" t="s">
        <v>2051</v>
      </c>
      <c r="F141" s="180" t="s">
        <v>25</v>
      </c>
      <c r="G141" s="180">
        <v>6</v>
      </c>
      <c r="H141" s="180" t="s">
        <v>55</v>
      </c>
      <c r="I141" s="180" t="s">
        <v>43</v>
      </c>
      <c r="J141" s="180" t="s">
        <v>2052</v>
      </c>
      <c r="K141" s="180" t="s">
        <v>2053</v>
      </c>
      <c r="L141" s="180" t="s">
        <v>43</v>
      </c>
      <c r="M141" s="180" t="s">
        <v>149</v>
      </c>
      <c r="N141" s="180">
        <v>781183</v>
      </c>
      <c r="O141" s="271" t="s">
        <v>150</v>
      </c>
      <c r="P141" s="272" t="s">
        <v>150</v>
      </c>
      <c r="Q141" s="180" t="s">
        <v>150</v>
      </c>
      <c r="R141" s="180" t="s">
        <v>2054</v>
      </c>
      <c r="S141" s="180" t="s">
        <v>2055</v>
      </c>
      <c r="T141" s="381" t="s">
        <v>2056</v>
      </c>
      <c r="U141" s="181" t="s">
        <v>2057</v>
      </c>
      <c r="V141" s="181">
        <v>30471</v>
      </c>
      <c r="W141" s="187" t="s">
        <v>2058</v>
      </c>
      <c r="X141" s="187" t="s">
        <v>178</v>
      </c>
      <c r="Y141" s="187" t="s">
        <v>162</v>
      </c>
      <c r="Z141" s="187" t="s">
        <v>157</v>
      </c>
      <c r="AA141" s="180">
        <v>28</v>
      </c>
      <c r="AB141" s="181">
        <v>42036</v>
      </c>
      <c r="AC141" s="310">
        <v>42430</v>
      </c>
      <c r="AD141" s="181"/>
      <c r="AE141" s="274" t="s">
        <v>2059</v>
      </c>
      <c r="AF141" s="274" t="s">
        <v>2060</v>
      </c>
      <c r="AG141" s="180"/>
      <c r="AH141" s="180">
        <f t="shared" si="33"/>
        <v>2</v>
      </c>
      <c r="AI141" s="187" t="s">
        <v>281</v>
      </c>
      <c r="AJ141" s="180" t="s">
        <v>201</v>
      </c>
      <c r="AK141" s="180"/>
      <c r="AL141" s="180" t="s">
        <v>162</v>
      </c>
      <c r="AM141" s="180" t="s">
        <v>162</v>
      </c>
      <c r="AN141" s="180"/>
      <c r="AO141" s="180" t="s">
        <v>181</v>
      </c>
      <c r="AP141" s="187" t="s">
        <v>2061</v>
      </c>
      <c r="AQ141" s="38" t="s">
        <v>181</v>
      </c>
      <c r="AR141" s="180"/>
      <c r="AS141" s="180"/>
      <c r="AT141" s="36" t="s">
        <v>371</v>
      </c>
      <c r="AU141" s="180" t="s">
        <v>2062</v>
      </c>
      <c r="AV141" s="181"/>
      <c r="AW141" s="182">
        <v>42428</v>
      </c>
      <c r="AX141" s="182">
        <v>42681</v>
      </c>
      <c r="AY141" s="182" t="s">
        <v>149</v>
      </c>
      <c r="AZ141" s="182"/>
      <c r="BA141" s="182"/>
      <c r="BB141" s="182"/>
      <c r="BC141" s="183" t="s">
        <v>2063</v>
      </c>
      <c r="BD141" s="182">
        <v>43309</v>
      </c>
      <c r="BE141" s="182" t="s">
        <v>149</v>
      </c>
      <c r="BF141" s="182">
        <v>43528</v>
      </c>
      <c r="BG141" s="182" t="s">
        <v>149</v>
      </c>
      <c r="BH141" s="181">
        <v>44680</v>
      </c>
      <c r="BI141" s="181"/>
      <c r="BJ141" s="181"/>
      <c r="BK141" s="184">
        <v>44718</v>
      </c>
      <c r="BL141" s="189" t="s">
        <v>17</v>
      </c>
      <c r="BM141" s="186">
        <f t="shared" si="37"/>
        <v>76</v>
      </c>
      <c r="BN141" s="180">
        <f t="shared" si="36"/>
        <v>67</v>
      </c>
      <c r="BO141" s="187" t="s">
        <v>2064</v>
      </c>
      <c r="BP141" s="180">
        <v>0</v>
      </c>
      <c r="BQ141" s="180">
        <v>18</v>
      </c>
      <c r="BR141" s="180">
        <v>0</v>
      </c>
      <c r="BS141" s="180">
        <v>1</v>
      </c>
      <c r="BT141" s="180">
        <v>0</v>
      </c>
      <c r="BU141" s="180">
        <v>0</v>
      </c>
      <c r="BV141" s="180">
        <v>0</v>
      </c>
      <c r="BW141" s="180" t="s">
        <v>162</v>
      </c>
      <c r="BX141" s="180">
        <v>0</v>
      </c>
      <c r="BY141" s="180"/>
      <c r="BZ141" s="185"/>
      <c r="CA141" s="185"/>
      <c r="CB141" s="180"/>
      <c r="CC141" s="180" t="s">
        <v>162</v>
      </c>
      <c r="CD141" s="180"/>
      <c r="CE141" s="180"/>
      <c r="CF141" s="412">
        <v>3</v>
      </c>
      <c r="CG141" s="180">
        <v>3</v>
      </c>
      <c r="CH141" s="180"/>
      <c r="CI141" s="180" t="s">
        <v>814</v>
      </c>
      <c r="CJ141"/>
    </row>
    <row r="142" spans="1:88" s="53" customFormat="1" ht="25" customHeight="1" x14ac:dyDescent="0.35">
      <c r="A142" s="180">
        <v>142</v>
      </c>
      <c r="B142" s="180" t="s">
        <v>2065</v>
      </c>
      <c r="C142" s="180" t="s">
        <v>2066</v>
      </c>
      <c r="D142" s="180" t="s">
        <v>2067</v>
      </c>
      <c r="E142" s="180" t="s">
        <v>2068</v>
      </c>
      <c r="F142" s="180" t="s">
        <v>25</v>
      </c>
      <c r="G142" s="180">
        <v>6</v>
      </c>
      <c r="H142" s="180" t="s">
        <v>51</v>
      </c>
      <c r="I142" s="180" t="s">
        <v>37</v>
      </c>
      <c r="J142" s="180" t="s">
        <v>1429</v>
      </c>
      <c r="K142" s="180" t="s">
        <v>1500</v>
      </c>
      <c r="L142" s="180" t="s">
        <v>37</v>
      </c>
      <c r="M142" s="180" t="s">
        <v>149</v>
      </c>
      <c r="N142" s="180" t="s">
        <v>2069</v>
      </c>
      <c r="O142" s="271" t="s">
        <v>150</v>
      </c>
      <c r="P142" s="272" t="s">
        <v>150</v>
      </c>
      <c r="Q142" s="180"/>
      <c r="R142" s="180" t="s">
        <v>2070</v>
      </c>
      <c r="S142" s="180" t="s">
        <v>2071</v>
      </c>
      <c r="T142" s="380" t="s">
        <v>2072</v>
      </c>
      <c r="U142" s="181" t="s">
        <v>2073</v>
      </c>
      <c r="V142" s="181">
        <v>29550</v>
      </c>
      <c r="W142" s="187" t="s">
        <v>2074</v>
      </c>
      <c r="X142" s="187" t="s">
        <v>178</v>
      </c>
      <c r="Y142" s="187" t="s">
        <v>162</v>
      </c>
      <c r="Z142" s="187" t="s">
        <v>157</v>
      </c>
      <c r="AA142" s="180">
        <v>19</v>
      </c>
      <c r="AB142" s="181">
        <v>41908</v>
      </c>
      <c r="AC142" s="310">
        <v>42430</v>
      </c>
      <c r="AD142" s="181"/>
      <c r="AE142" s="274" t="s">
        <v>2075</v>
      </c>
      <c r="AF142" s="339" t="s">
        <v>2076</v>
      </c>
      <c r="AG142" s="180"/>
      <c r="AH142" s="180">
        <f t="shared" si="33"/>
        <v>2</v>
      </c>
      <c r="AI142" s="37" t="s">
        <v>160</v>
      </c>
      <c r="AJ142" s="180"/>
      <c r="AK142" s="180"/>
      <c r="AL142" s="180" t="s">
        <v>149</v>
      </c>
      <c r="AM142" s="180"/>
      <c r="AN142" s="180"/>
      <c r="AO142" s="180" t="s">
        <v>163</v>
      </c>
      <c r="AP142" s="187" t="s">
        <v>202</v>
      </c>
      <c r="AQ142" s="187" t="s">
        <v>948</v>
      </c>
      <c r="AR142" s="180" t="s">
        <v>149</v>
      </c>
      <c r="AS142" s="180"/>
      <c r="AT142" s="36" t="s">
        <v>284</v>
      </c>
      <c r="AU142" s="180" t="s">
        <v>2077</v>
      </c>
      <c r="AV142" s="181"/>
      <c r="AW142" s="182">
        <v>42428</v>
      </c>
      <c r="AX142" s="182">
        <v>42681</v>
      </c>
      <c r="AY142" s="182" t="s">
        <v>149</v>
      </c>
      <c r="AZ142" s="182"/>
      <c r="BA142" s="182"/>
      <c r="BB142" s="182"/>
      <c r="BC142" s="183" t="s">
        <v>2078</v>
      </c>
      <c r="BD142" s="182">
        <v>43309</v>
      </c>
      <c r="BE142" s="182" t="s">
        <v>149</v>
      </c>
      <c r="BF142" s="182">
        <v>44410</v>
      </c>
      <c r="BG142" s="181" t="s">
        <v>162</v>
      </c>
      <c r="BH142" s="181"/>
      <c r="BI142" s="181"/>
      <c r="BJ142" s="181"/>
      <c r="BK142" s="184">
        <v>43281</v>
      </c>
      <c r="BL142" s="180" t="s">
        <v>17</v>
      </c>
      <c r="BM142" s="186">
        <f t="shared" si="37"/>
        <v>29</v>
      </c>
      <c r="BN142" s="180">
        <f t="shared" si="36"/>
        <v>20</v>
      </c>
      <c r="BO142" s="180"/>
      <c r="BP142" s="180">
        <v>2</v>
      </c>
      <c r="BQ142" s="180">
        <v>1</v>
      </c>
      <c r="BR142" s="180">
        <v>8</v>
      </c>
      <c r="BS142" s="180">
        <v>3</v>
      </c>
      <c r="BT142" s="180">
        <v>0</v>
      </c>
      <c r="BU142" s="180">
        <v>0</v>
      </c>
      <c r="BV142" s="180">
        <v>0</v>
      </c>
      <c r="BW142" s="180" t="s">
        <v>162</v>
      </c>
      <c r="BX142" s="180">
        <v>0</v>
      </c>
      <c r="BY142" s="180"/>
      <c r="BZ142" s="185"/>
      <c r="CA142" s="185"/>
      <c r="CB142" s="180"/>
      <c r="CC142" s="180" t="s">
        <v>162</v>
      </c>
      <c r="CD142" s="180"/>
      <c r="CE142" s="180"/>
      <c r="CF142" s="412">
        <v>1</v>
      </c>
      <c r="CG142" s="180">
        <v>1</v>
      </c>
      <c r="CH142" s="180"/>
      <c r="CI142" s="180" t="s">
        <v>814</v>
      </c>
      <c r="CJ142"/>
    </row>
    <row r="143" spans="1:88" s="53" customFormat="1" ht="25" customHeight="1" x14ac:dyDescent="0.35">
      <c r="A143" s="180">
        <v>143</v>
      </c>
      <c r="B143" s="180" t="s">
        <v>2079</v>
      </c>
      <c r="C143" s="180" t="s">
        <v>2080</v>
      </c>
      <c r="D143" s="180" t="s">
        <v>2081</v>
      </c>
      <c r="E143" s="180" t="s">
        <v>2082</v>
      </c>
      <c r="F143" s="180" t="s">
        <v>25</v>
      </c>
      <c r="G143" s="180">
        <v>6</v>
      </c>
      <c r="H143" s="180" t="s">
        <v>49</v>
      </c>
      <c r="I143" s="180" t="s">
        <v>40</v>
      </c>
      <c r="J143" s="180" t="s">
        <v>2083</v>
      </c>
      <c r="K143" s="180" t="s">
        <v>2084</v>
      </c>
      <c r="L143" s="180" t="s">
        <v>40</v>
      </c>
      <c r="M143" s="180" t="s">
        <v>149</v>
      </c>
      <c r="N143" s="180" t="s">
        <v>2085</v>
      </c>
      <c r="O143" s="271" t="s">
        <v>150</v>
      </c>
      <c r="P143" s="272" t="s">
        <v>150</v>
      </c>
      <c r="Q143" s="180" t="s">
        <v>150</v>
      </c>
      <c r="R143" s="180" t="s">
        <v>2086</v>
      </c>
      <c r="S143" s="180" t="s">
        <v>2087</v>
      </c>
      <c r="T143" s="380" t="s">
        <v>2088</v>
      </c>
      <c r="U143" s="181" t="s">
        <v>2089</v>
      </c>
      <c r="V143" s="181">
        <v>29969</v>
      </c>
      <c r="W143" s="187" t="s">
        <v>2090</v>
      </c>
      <c r="X143" s="187" t="s">
        <v>2091</v>
      </c>
      <c r="Y143" s="187" t="s">
        <v>156</v>
      </c>
      <c r="Z143" s="187" t="s">
        <v>157</v>
      </c>
      <c r="AA143" s="180">
        <v>17.5</v>
      </c>
      <c r="AB143" s="181">
        <v>42649</v>
      </c>
      <c r="AC143" s="310">
        <v>42430</v>
      </c>
      <c r="AD143" s="181"/>
      <c r="AE143" s="274" t="s">
        <v>2092</v>
      </c>
      <c r="AF143" s="274" t="s">
        <v>2093</v>
      </c>
      <c r="AG143" s="180" t="s">
        <v>2094</v>
      </c>
      <c r="AH143" s="180">
        <f t="shared" si="33"/>
        <v>3</v>
      </c>
      <c r="AI143" s="37" t="s">
        <v>160</v>
      </c>
      <c r="AJ143" s="37" t="s">
        <v>160</v>
      </c>
      <c r="AK143" s="37" t="s">
        <v>160</v>
      </c>
      <c r="AL143" s="37" t="s">
        <v>149</v>
      </c>
      <c r="AM143" s="37" t="s">
        <v>162</v>
      </c>
      <c r="AN143" s="37" t="s">
        <v>162</v>
      </c>
      <c r="AO143" s="37" t="s">
        <v>163</v>
      </c>
      <c r="AP143" s="187" t="s">
        <v>202</v>
      </c>
      <c r="AQ143" s="187" t="s">
        <v>249</v>
      </c>
      <c r="AR143" s="187" t="s">
        <v>149</v>
      </c>
      <c r="AS143" s="187" t="s">
        <v>2095</v>
      </c>
      <c r="AT143" s="36" t="s">
        <v>419</v>
      </c>
      <c r="AU143" s="180" t="s">
        <v>2096</v>
      </c>
      <c r="AV143" s="181"/>
      <c r="AW143" s="182">
        <v>42428</v>
      </c>
      <c r="AX143" s="182">
        <v>42681</v>
      </c>
      <c r="AY143" s="182" t="s">
        <v>149</v>
      </c>
      <c r="AZ143" s="182">
        <v>42653</v>
      </c>
      <c r="BA143" s="182">
        <v>42548</v>
      </c>
      <c r="BB143" s="182"/>
      <c r="BC143" s="183" t="s">
        <v>2097</v>
      </c>
      <c r="BD143" s="182">
        <v>43309</v>
      </c>
      <c r="BE143" s="182" t="s">
        <v>149</v>
      </c>
      <c r="BF143" s="182">
        <v>43528</v>
      </c>
      <c r="BG143" s="182" t="s">
        <v>149</v>
      </c>
      <c r="BH143" s="181"/>
      <c r="BI143" s="181"/>
      <c r="BJ143" s="181"/>
      <c r="BK143" s="184">
        <v>43789</v>
      </c>
      <c r="BL143" s="180" t="s">
        <v>17</v>
      </c>
      <c r="BM143" s="186">
        <f t="shared" si="37"/>
        <v>45</v>
      </c>
      <c r="BN143" s="180">
        <f t="shared" si="36"/>
        <v>37</v>
      </c>
      <c r="BO143" s="180"/>
      <c r="BP143" s="180">
        <v>2</v>
      </c>
      <c r="BQ143" s="180">
        <v>2</v>
      </c>
      <c r="BR143" s="180">
        <v>2</v>
      </c>
      <c r="BS143" s="180">
        <v>4</v>
      </c>
      <c r="BT143" s="180">
        <v>0</v>
      </c>
      <c r="BU143" s="180">
        <v>0</v>
      </c>
      <c r="BV143" s="180">
        <v>0</v>
      </c>
      <c r="BW143" s="180" t="s">
        <v>2098</v>
      </c>
      <c r="BX143" s="180">
        <v>0</v>
      </c>
      <c r="BY143" s="180"/>
      <c r="BZ143" s="185"/>
      <c r="CA143" s="185"/>
      <c r="CB143" s="180"/>
      <c r="CC143" s="180" t="s">
        <v>162</v>
      </c>
      <c r="CD143" s="180"/>
      <c r="CE143" s="180"/>
      <c r="CF143" s="412">
        <v>2</v>
      </c>
      <c r="CG143" s="180">
        <v>2</v>
      </c>
      <c r="CH143" s="180"/>
      <c r="CI143" s="180" t="s">
        <v>1321</v>
      </c>
      <c r="CJ143"/>
    </row>
    <row r="144" spans="1:88" s="53" customFormat="1" ht="25" customHeight="1" x14ac:dyDescent="0.35">
      <c r="A144" s="180">
        <v>144</v>
      </c>
      <c r="B144" s="180" t="s">
        <v>2099</v>
      </c>
      <c r="C144" s="180" t="s">
        <v>2100</v>
      </c>
      <c r="D144" s="180" t="s">
        <v>2101</v>
      </c>
      <c r="E144" s="180" t="s">
        <v>2102</v>
      </c>
      <c r="F144" s="180" t="s">
        <v>25</v>
      </c>
      <c r="G144" s="180">
        <v>6</v>
      </c>
      <c r="H144" s="180" t="s">
        <v>51</v>
      </c>
      <c r="I144" s="180" t="s">
        <v>30</v>
      </c>
      <c r="J144" s="180" t="s">
        <v>606</v>
      </c>
      <c r="K144" s="180"/>
      <c r="L144" s="180" t="s">
        <v>43</v>
      </c>
      <c r="M144" s="180" t="s">
        <v>162</v>
      </c>
      <c r="N144" s="180" t="s">
        <v>2103</v>
      </c>
      <c r="O144" s="271" t="s">
        <v>150</v>
      </c>
      <c r="P144" s="272" t="s">
        <v>150</v>
      </c>
      <c r="Q144" s="180"/>
      <c r="R144" s="180" t="s">
        <v>2104</v>
      </c>
      <c r="S144" s="190" t="s">
        <v>2105</v>
      </c>
      <c r="T144" s="381" t="s">
        <v>2106</v>
      </c>
      <c r="U144" s="181" t="s">
        <v>793</v>
      </c>
      <c r="V144" s="181">
        <v>26560</v>
      </c>
      <c r="W144" s="187" t="s">
        <v>2107</v>
      </c>
      <c r="X144" s="187" t="s">
        <v>178</v>
      </c>
      <c r="Y144" s="187" t="s">
        <v>162</v>
      </c>
      <c r="Z144" s="187" t="s">
        <v>157</v>
      </c>
      <c r="AA144" s="180">
        <v>4</v>
      </c>
      <c r="AB144" s="181">
        <v>42891</v>
      </c>
      <c r="AC144" s="310">
        <v>42430</v>
      </c>
      <c r="AD144" s="181"/>
      <c r="AE144" s="180" t="s">
        <v>2108</v>
      </c>
      <c r="AF144" s="180" t="s">
        <v>2109</v>
      </c>
      <c r="AG144" s="180"/>
      <c r="AH144" s="180">
        <f t="shared" si="33"/>
        <v>2</v>
      </c>
      <c r="AI144" s="180"/>
      <c r="AJ144" s="180"/>
      <c r="AK144" s="180"/>
      <c r="AL144" s="180"/>
      <c r="AM144" s="180"/>
      <c r="AN144" s="180"/>
      <c r="AO144" s="180" t="s">
        <v>163</v>
      </c>
      <c r="AP144" s="187" t="s">
        <v>1867</v>
      </c>
      <c r="AQ144" s="180" t="s">
        <v>202</v>
      </c>
      <c r="AR144" s="180"/>
      <c r="AS144" s="180"/>
      <c r="AT144" s="36" t="s">
        <v>327</v>
      </c>
      <c r="AU144" s="180" t="s">
        <v>2110</v>
      </c>
      <c r="AV144" s="181"/>
      <c r="AW144" s="182">
        <v>42428</v>
      </c>
      <c r="AX144" s="182">
        <v>42681</v>
      </c>
      <c r="AY144" s="182" t="s">
        <v>149</v>
      </c>
      <c r="AZ144" s="182">
        <v>43069</v>
      </c>
      <c r="BA144" s="182">
        <v>43138</v>
      </c>
      <c r="BB144" s="182"/>
      <c r="BC144" s="183"/>
      <c r="BD144" s="344">
        <v>43675</v>
      </c>
      <c r="BE144" s="344" t="s">
        <v>162</v>
      </c>
      <c r="BF144" s="344"/>
      <c r="BG144" s="344" t="s">
        <v>162</v>
      </c>
      <c r="BH144" s="181"/>
      <c r="BI144" s="181"/>
      <c r="BJ144" s="181"/>
      <c r="BK144" s="191">
        <v>45105</v>
      </c>
      <c r="BL144" s="189" t="s">
        <v>17</v>
      </c>
      <c r="BM144" s="186">
        <f t="shared" si="37"/>
        <v>89</v>
      </c>
      <c r="BN144" s="180">
        <f t="shared" si="36"/>
        <v>80</v>
      </c>
      <c r="BO144" s="180"/>
      <c r="BP144" s="180">
        <v>3</v>
      </c>
      <c r="BQ144" s="180">
        <v>9</v>
      </c>
      <c r="BR144" s="180">
        <v>0</v>
      </c>
      <c r="BS144" s="180">
        <v>2</v>
      </c>
      <c r="BT144" s="180">
        <v>0</v>
      </c>
      <c r="BU144" s="180">
        <v>0</v>
      </c>
      <c r="BV144" s="180">
        <v>0</v>
      </c>
      <c r="BW144" s="180" t="s">
        <v>162</v>
      </c>
      <c r="BX144" s="180">
        <v>0</v>
      </c>
      <c r="BY144" s="180"/>
      <c r="BZ144" s="185"/>
      <c r="CA144" s="185"/>
      <c r="CB144" s="180"/>
      <c r="CC144" s="180" t="s">
        <v>162</v>
      </c>
      <c r="CD144" s="180"/>
      <c r="CE144" s="180"/>
      <c r="CF144" s="412">
        <v>2</v>
      </c>
      <c r="CG144" s="180"/>
      <c r="CH144" s="180"/>
      <c r="CI144" s="180" t="s">
        <v>814</v>
      </c>
      <c r="CJ144"/>
    </row>
    <row r="145" spans="1:88" s="53" customFormat="1" ht="25" customHeight="1" x14ac:dyDescent="0.35">
      <c r="A145" s="180">
        <v>145</v>
      </c>
      <c r="B145" s="180" t="s">
        <v>2111</v>
      </c>
      <c r="C145" s="180" t="s">
        <v>2112</v>
      </c>
      <c r="D145" s="180" t="s">
        <v>2113</v>
      </c>
      <c r="E145" s="180" t="s">
        <v>2114</v>
      </c>
      <c r="F145" s="180" t="s">
        <v>25</v>
      </c>
      <c r="G145" s="180">
        <v>6</v>
      </c>
      <c r="H145" s="180" t="s">
        <v>55</v>
      </c>
      <c r="I145" s="180" t="s">
        <v>43</v>
      </c>
      <c r="J145" s="180" t="s">
        <v>2115</v>
      </c>
      <c r="K145" s="180" t="s">
        <v>606</v>
      </c>
      <c r="L145" s="180" t="s">
        <v>43</v>
      </c>
      <c r="M145" s="180" t="s">
        <v>149</v>
      </c>
      <c r="N145" s="180" t="s">
        <v>2116</v>
      </c>
      <c r="O145" s="271" t="s">
        <v>150</v>
      </c>
      <c r="P145" s="272" t="s">
        <v>150</v>
      </c>
      <c r="Q145" s="180" t="s">
        <v>150</v>
      </c>
      <c r="R145" s="190" t="s">
        <v>2117</v>
      </c>
      <c r="S145" s="180" t="s">
        <v>2118</v>
      </c>
      <c r="T145" s="380" t="s">
        <v>2119</v>
      </c>
      <c r="U145" s="181" t="s">
        <v>2120</v>
      </c>
      <c r="V145" s="181">
        <v>26993</v>
      </c>
      <c r="W145" s="187" t="s">
        <v>2121</v>
      </c>
      <c r="X145" s="187" t="s">
        <v>178</v>
      </c>
      <c r="Y145" s="187" t="s">
        <v>162</v>
      </c>
      <c r="Z145" s="187" t="s">
        <v>157</v>
      </c>
      <c r="AA145" s="180">
        <v>12</v>
      </c>
      <c r="AB145" s="181">
        <v>42373</v>
      </c>
      <c r="AC145" s="310">
        <v>42430</v>
      </c>
      <c r="AD145" s="181"/>
      <c r="AE145" s="274" t="s">
        <v>1522</v>
      </c>
      <c r="AF145" s="274" t="s">
        <v>2122</v>
      </c>
      <c r="AG145" s="180"/>
      <c r="AH145" s="180">
        <f t="shared" si="33"/>
        <v>2</v>
      </c>
      <c r="AI145" s="37" t="s">
        <v>160</v>
      </c>
      <c r="AJ145" s="37" t="s">
        <v>160</v>
      </c>
      <c r="AK145" s="180"/>
      <c r="AL145" s="180" t="s">
        <v>149</v>
      </c>
      <c r="AM145" s="180" t="s">
        <v>149</v>
      </c>
      <c r="AN145" s="180"/>
      <c r="AO145" s="180" t="s">
        <v>163</v>
      </c>
      <c r="AP145" s="187" t="s">
        <v>2123</v>
      </c>
      <c r="AQ145" s="180" t="s">
        <v>2124</v>
      </c>
      <c r="AR145" s="180"/>
      <c r="AS145" s="180"/>
      <c r="AT145" s="36" t="s">
        <v>371</v>
      </c>
      <c r="AU145" s="180" t="s">
        <v>2125</v>
      </c>
      <c r="AV145" s="181"/>
      <c r="AW145" s="182">
        <v>42428</v>
      </c>
      <c r="AX145" s="182">
        <v>42681</v>
      </c>
      <c r="AY145" s="182" t="s">
        <v>149</v>
      </c>
      <c r="AZ145" s="182">
        <v>42753</v>
      </c>
      <c r="BA145" s="182">
        <v>42762</v>
      </c>
      <c r="BB145" s="182"/>
      <c r="BC145" s="183" t="s">
        <v>2126</v>
      </c>
      <c r="BD145" s="182">
        <v>43309</v>
      </c>
      <c r="BE145" s="182" t="s">
        <v>149</v>
      </c>
      <c r="BF145" s="182">
        <v>43528</v>
      </c>
      <c r="BG145" s="182" t="s">
        <v>149</v>
      </c>
      <c r="BH145" s="181"/>
      <c r="BI145" s="181"/>
      <c r="BJ145" s="181"/>
      <c r="BK145" s="184">
        <v>44316</v>
      </c>
      <c r="BL145" s="180" t="s">
        <v>17</v>
      </c>
      <c r="BM145" s="186">
        <f>DATEDIF(AW145,BK145, "M")+1</f>
        <v>63</v>
      </c>
      <c r="BN145" s="180">
        <f t="shared" si="36"/>
        <v>54</v>
      </c>
      <c r="BO145" s="187" t="s">
        <v>2127</v>
      </c>
      <c r="BP145" s="180">
        <v>2</v>
      </c>
      <c r="BQ145" s="180">
        <v>6</v>
      </c>
      <c r="BR145" s="180">
        <v>1</v>
      </c>
      <c r="BS145" s="180">
        <v>3</v>
      </c>
      <c r="BT145" s="180">
        <v>1</v>
      </c>
      <c r="BU145" s="180">
        <v>0</v>
      </c>
      <c r="BV145" s="180">
        <v>0</v>
      </c>
      <c r="BW145" s="180" t="s">
        <v>162</v>
      </c>
      <c r="BX145" s="180">
        <v>0</v>
      </c>
      <c r="BY145" s="180"/>
      <c r="BZ145" s="185"/>
      <c r="CA145" s="185"/>
      <c r="CB145" s="180"/>
      <c r="CC145" s="180" t="s">
        <v>162</v>
      </c>
      <c r="CD145" s="180"/>
      <c r="CE145" s="180"/>
      <c r="CF145" s="412">
        <v>2</v>
      </c>
      <c r="CG145" s="180">
        <v>2</v>
      </c>
      <c r="CH145" s="180"/>
      <c r="CI145" s="180" t="s">
        <v>814</v>
      </c>
      <c r="CJ145"/>
    </row>
    <row r="146" spans="1:88" s="53" customFormat="1" ht="25" customHeight="1" x14ac:dyDescent="0.35">
      <c r="A146" s="180">
        <v>146</v>
      </c>
      <c r="B146" s="180" t="s">
        <v>2128</v>
      </c>
      <c r="C146" s="180" t="s">
        <v>2129</v>
      </c>
      <c r="D146" s="180" t="s">
        <v>2130</v>
      </c>
      <c r="E146" s="180" t="s">
        <v>2131</v>
      </c>
      <c r="F146" s="180" t="s">
        <v>25</v>
      </c>
      <c r="G146" s="180">
        <v>6</v>
      </c>
      <c r="H146" s="180" t="s">
        <v>56</v>
      </c>
      <c r="I146" s="180" t="s">
        <v>38</v>
      </c>
      <c r="J146" s="180" t="s">
        <v>2132</v>
      </c>
      <c r="K146" s="180" t="s">
        <v>2133</v>
      </c>
      <c r="L146" s="180" t="s">
        <v>39</v>
      </c>
      <c r="M146" s="180" t="s">
        <v>162</v>
      </c>
      <c r="N146" s="180" t="s">
        <v>2134</v>
      </c>
      <c r="O146" s="271" t="s">
        <v>150</v>
      </c>
      <c r="P146" s="272" t="s">
        <v>150</v>
      </c>
      <c r="Q146" s="180"/>
      <c r="R146" s="180" t="s">
        <v>2135</v>
      </c>
      <c r="S146" s="180" t="s">
        <v>2136</v>
      </c>
      <c r="T146" s="381" t="s">
        <v>2137</v>
      </c>
      <c r="U146" s="181" t="s">
        <v>2138</v>
      </c>
      <c r="V146" s="181">
        <v>28749</v>
      </c>
      <c r="W146" s="187" t="s">
        <v>2139</v>
      </c>
      <c r="X146" s="187" t="s">
        <v>2091</v>
      </c>
      <c r="Y146" s="187" t="s">
        <v>156</v>
      </c>
      <c r="Z146" s="187" t="s">
        <v>157</v>
      </c>
      <c r="AA146" s="180">
        <v>36</v>
      </c>
      <c r="AB146" s="181">
        <v>42663</v>
      </c>
      <c r="AC146" s="310">
        <v>42430</v>
      </c>
      <c r="AD146" s="181"/>
      <c r="AE146" s="274" t="s">
        <v>2140</v>
      </c>
      <c r="AF146" s="180"/>
      <c r="AG146" s="180"/>
      <c r="AH146" s="180">
        <f t="shared" si="33"/>
        <v>1</v>
      </c>
      <c r="AI146" s="187" t="s">
        <v>161</v>
      </c>
      <c r="AJ146" s="180"/>
      <c r="AK146" s="180"/>
      <c r="AL146" s="180" t="s">
        <v>162</v>
      </c>
      <c r="AM146" s="180"/>
      <c r="AN146" s="180"/>
      <c r="AO146" s="180" t="s">
        <v>181</v>
      </c>
      <c r="AP146" s="187" t="s">
        <v>2141</v>
      </c>
      <c r="AQ146" s="180" t="s">
        <v>597</v>
      </c>
      <c r="AR146" s="180"/>
      <c r="AS146" s="180"/>
      <c r="AT146" s="36" t="s">
        <v>1273</v>
      </c>
      <c r="AU146" s="180" t="s">
        <v>2142</v>
      </c>
      <c r="AV146" s="181"/>
      <c r="AW146" s="182">
        <v>42428</v>
      </c>
      <c r="AX146" s="182">
        <v>42681</v>
      </c>
      <c r="AY146" s="182" t="s">
        <v>149</v>
      </c>
      <c r="AZ146" s="182">
        <v>42838</v>
      </c>
      <c r="BA146" s="182">
        <v>42936</v>
      </c>
      <c r="BB146" s="182"/>
      <c r="BC146" s="183" t="s">
        <v>2143</v>
      </c>
      <c r="BD146" s="182">
        <v>43309</v>
      </c>
      <c r="BE146" s="182" t="s">
        <v>149</v>
      </c>
      <c r="BF146" s="182">
        <v>43528</v>
      </c>
      <c r="BG146" s="182" t="s">
        <v>149</v>
      </c>
      <c r="BH146" s="181"/>
      <c r="BI146" s="181"/>
      <c r="BJ146" s="181"/>
      <c r="BK146" s="184">
        <v>45443</v>
      </c>
      <c r="BL146" s="192" t="s">
        <v>17</v>
      </c>
      <c r="BM146" s="186">
        <f>DATEDIF(AW146,BK146, "M")+1</f>
        <v>100</v>
      </c>
      <c r="BN146" s="180">
        <f t="shared" si="36"/>
        <v>91</v>
      </c>
      <c r="BO146" s="180"/>
      <c r="BP146" s="180">
        <v>2</v>
      </c>
      <c r="BQ146" s="180">
        <v>1</v>
      </c>
      <c r="BR146" s="180">
        <v>0</v>
      </c>
      <c r="BS146" s="180">
        <v>0</v>
      </c>
      <c r="BT146" s="180">
        <v>0</v>
      </c>
      <c r="BU146" s="180">
        <v>0</v>
      </c>
      <c r="BV146" s="180">
        <v>0</v>
      </c>
      <c r="BW146" s="180" t="s">
        <v>2098</v>
      </c>
      <c r="BX146" s="180">
        <v>0</v>
      </c>
      <c r="BY146" s="180"/>
      <c r="BZ146" s="185"/>
      <c r="CA146" s="185"/>
      <c r="CB146" s="180"/>
      <c r="CC146" s="180" t="s">
        <v>162</v>
      </c>
      <c r="CD146" s="180"/>
      <c r="CE146" s="180"/>
      <c r="CF146" s="412"/>
      <c r="CG146" s="180"/>
      <c r="CH146" s="180"/>
      <c r="CI146" s="180" t="s">
        <v>1830</v>
      </c>
      <c r="CJ146"/>
    </row>
    <row r="147" spans="1:88" ht="25" customHeight="1" x14ac:dyDescent="0.35">
      <c r="A147" s="97">
        <v>147</v>
      </c>
      <c r="B147" s="97" t="s">
        <v>2144</v>
      </c>
      <c r="C147" s="97" t="s">
        <v>2145</v>
      </c>
      <c r="D147" s="97" t="s">
        <v>2146</v>
      </c>
      <c r="E147" s="97" t="s">
        <v>2147</v>
      </c>
      <c r="F147" s="97" t="s">
        <v>24</v>
      </c>
      <c r="G147" s="97">
        <v>6</v>
      </c>
      <c r="H147" s="97" t="s">
        <v>49</v>
      </c>
      <c r="I147" s="97" t="s">
        <v>35</v>
      </c>
      <c r="J147" s="97" t="s">
        <v>2148</v>
      </c>
      <c r="K147" s="97" t="s">
        <v>2149</v>
      </c>
      <c r="L147" s="97" t="s">
        <v>43</v>
      </c>
      <c r="M147" s="97" t="s">
        <v>162</v>
      </c>
      <c r="N147" s="97" t="s">
        <v>167</v>
      </c>
      <c r="O147" s="97" t="s">
        <v>167</v>
      </c>
      <c r="P147" s="97" t="s">
        <v>167</v>
      </c>
      <c r="Q147" s="97" t="s">
        <v>167</v>
      </c>
      <c r="R147" s="97" t="s">
        <v>2150</v>
      </c>
      <c r="S147" s="97" t="s">
        <v>2151</v>
      </c>
      <c r="T147" s="371" t="s">
        <v>2152</v>
      </c>
      <c r="U147" s="98"/>
      <c r="V147" s="98"/>
      <c r="W147" s="179"/>
      <c r="X147" s="179"/>
      <c r="Y147" s="179"/>
      <c r="Z147" s="179"/>
      <c r="AA147" s="97"/>
      <c r="AB147" s="98"/>
      <c r="AC147" s="303">
        <v>42795</v>
      </c>
      <c r="AD147" s="98">
        <v>43342</v>
      </c>
      <c r="AE147" s="98"/>
      <c r="AF147" s="98"/>
      <c r="AG147" s="98"/>
      <c r="AH147" s="97">
        <f t="shared" si="33"/>
        <v>0</v>
      </c>
      <c r="AI147" s="98"/>
      <c r="AJ147" s="98"/>
      <c r="AK147" s="98"/>
      <c r="AL147" s="98"/>
      <c r="AM147" s="98"/>
      <c r="AN147" s="98"/>
      <c r="AO147" s="98"/>
      <c r="AP147" s="98"/>
      <c r="AQ147" s="98"/>
      <c r="AR147" s="98"/>
      <c r="AS147" s="98"/>
      <c r="AT147" s="10" t="s">
        <v>203</v>
      </c>
      <c r="AU147" s="97"/>
      <c r="AV147" s="98"/>
      <c r="AW147" s="99">
        <v>42428</v>
      </c>
      <c r="AX147" s="99"/>
      <c r="AY147" s="99"/>
      <c r="AZ147" s="99"/>
      <c r="BA147" s="99"/>
      <c r="BB147" s="99"/>
      <c r="BC147" s="100"/>
      <c r="BD147" s="99"/>
      <c r="BE147" s="99"/>
      <c r="BF147" s="99"/>
      <c r="BG147" s="99"/>
      <c r="BH147" s="98"/>
      <c r="BI147" s="98"/>
      <c r="BJ147" s="98"/>
      <c r="BK147" s="98"/>
      <c r="BL147" s="97" t="s">
        <v>19</v>
      </c>
      <c r="BM147" s="235" t="s">
        <v>19</v>
      </c>
      <c r="BN147" s="235"/>
      <c r="BO147" s="97"/>
      <c r="BP147" s="97"/>
      <c r="BQ147" s="97"/>
      <c r="BR147" s="97"/>
      <c r="BS147" s="97"/>
      <c r="BT147" s="97"/>
      <c r="BU147" s="97"/>
      <c r="BV147" s="97"/>
      <c r="BW147" s="97" t="s">
        <v>162</v>
      </c>
      <c r="BX147" s="97"/>
      <c r="BY147" s="97"/>
      <c r="BZ147" s="101"/>
      <c r="CA147" s="101"/>
      <c r="CB147" s="97"/>
      <c r="CC147" s="97"/>
      <c r="CD147" s="97"/>
      <c r="CE147" s="97"/>
      <c r="CF147" s="119"/>
      <c r="CG147" s="97"/>
      <c r="CH147" s="97"/>
      <c r="CI147" s="97" t="s">
        <v>1830</v>
      </c>
    </row>
    <row r="148" spans="1:88" s="53" customFormat="1" ht="25" customHeight="1" x14ac:dyDescent="0.35">
      <c r="A148" s="193">
        <v>148</v>
      </c>
      <c r="B148" s="193" t="s">
        <v>2153</v>
      </c>
      <c r="C148" s="193" t="s">
        <v>2154</v>
      </c>
      <c r="D148" s="193" t="s">
        <v>2155</v>
      </c>
      <c r="E148" s="193" t="s">
        <v>2156</v>
      </c>
      <c r="F148" s="193" t="s">
        <v>25</v>
      </c>
      <c r="G148" s="193">
        <v>7</v>
      </c>
      <c r="H148" s="193" t="s">
        <v>55</v>
      </c>
      <c r="I148" s="193" t="s">
        <v>43</v>
      </c>
      <c r="J148" s="193" t="s">
        <v>2157</v>
      </c>
      <c r="K148" s="193" t="s">
        <v>1789</v>
      </c>
      <c r="L148" s="193" t="s">
        <v>43</v>
      </c>
      <c r="M148" s="193" t="s">
        <v>149</v>
      </c>
      <c r="N148" s="193">
        <v>530939</v>
      </c>
      <c r="O148" s="193" t="s">
        <v>321</v>
      </c>
      <c r="P148" s="193" t="s">
        <v>321</v>
      </c>
      <c r="Q148" s="193" t="s">
        <v>321</v>
      </c>
      <c r="R148" s="420" t="s">
        <v>2158</v>
      </c>
      <c r="S148" s="193" t="s">
        <v>2159</v>
      </c>
      <c r="T148" s="382" t="s">
        <v>2160</v>
      </c>
      <c r="U148" s="194" t="s">
        <v>2161</v>
      </c>
      <c r="V148" s="194">
        <v>27288</v>
      </c>
      <c r="W148" s="202" t="s">
        <v>2162</v>
      </c>
      <c r="X148" s="202" t="s">
        <v>178</v>
      </c>
      <c r="Y148" s="202" t="s">
        <v>162</v>
      </c>
      <c r="Z148" s="202"/>
      <c r="AA148" s="193">
        <v>3.5</v>
      </c>
      <c r="AB148" s="194">
        <v>42614</v>
      </c>
      <c r="AC148" s="311">
        <v>42795</v>
      </c>
      <c r="AD148" s="194"/>
      <c r="AE148" s="194" t="s">
        <v>2163</v>
      </c>
      <c r="AF148" s="194"/>
      <c r="AG148" s="194"/>
      <c r="AH148" s="193">
        <f t="shared" si="33"/>
        <v>1</v>
      </c>
      <c r="AI148" s="194" t="s">
        <v>160</v>
      </c>
      <c r="AJ148" s="194"/>
      <c r="AK148" s="194"/>
      <c r="AL148" s="194" t="s">
        <v>149</v>
      </c>
      <c r="AM148" s="194"/>
      <c r="AN148" s="194"/>
      <c r="AO148" s="194" t="s">
        <v>163</v>
      </c>
      <c r="AP148" s="193" t="s">
        <v>202</v>
      </c>
      <c r="AQ148" s="194" t="s">
        <v>202</v>
      </c>
      <c r="AR148" s="194"/>
      <c r="AS148" s="194" t="s">
        <v>2164</v>
      </c>
      <c r="AT148" s="458" t="s">
        <v>2165</v>
      </c>
      <c r="AU148" s="193" t="s">
        <v>2166</v>
      </c>
      <c r="AV148" s="194"/>
      <c r="AW148" s="195">
        <v>42793</v>
      </c>
      <c r="AX148" s="195">
        <v>43045</v>
      </c>
      <c r="AY148" s="195" t="s">
        <v>149</v>
      </c>
      <c r="AZ148" s="195"/>
      <c r="BA148" s="195"/>
      <c r="BB148" s="195">
        <v>42944</v>
      </c>
      <c r="BC148" s="196" t="s">
        <v>2167</v>
      </c>
      <c r="BD148" s="195">
        <v>43675</v>
      </c>
      <c r="BE148" s="195" t="s">
        <v>149</v>
      </c>
      <c r="BF148" s="195">
        <v>44410</v>
      </c>
      <c r="BG148" s="194" t="s">
        <v>162</v>
      </c>
      <c r="BH148" s="194"/>
      <c r="BI148" s="194"/>
      <c r="BJ148" s="194"/>
      <c r="BK148" s="197">
        <v>45852</v>
      </c>
      <c r="BL148" s="198" t="s">
        <v>17</v>
      </c>
      <c r="BM148" s="284">
        <f>DATEDIF(AW148,BK148, "M")+1</f>
        <v>101</v>
      </c>
      <c r="BN148" s="284">
        <f t="shared" ref="BN148:BN156" si="38">DATEDIF(AX148,BK148, "M")+1</f>
        <v>93</v>
      </c>
      <c r="BO148" s="193" t="s">
        <v>2168</v>
      </c>
      <c r="BP148" s="193">
        <v>2</v>
      </c>
      <c r="BQ148" s="193">
        <v>3</v>
      </c>
      <c r="BR148" s="193"/>
      <c r="BS148" s="193"/>
      <c r="BT148" s="193"/>
      <c r="BU148" s="193"/>
      <c r="BV148" s="193"/>
      <c r="BW148" s="193" t="s">
        <v>162</v>
      </c>
      <c r="BX148" s="193" t="s">
        <v>162</v>
      </c>
      <c r="BY148" s="193"/>
      <c r="BZ148" s="199"/>
      <c r="CA148" s="199"/>
      <c r="CB148" s="193"/>
      <c r="CC148" s="193" t="s">
        <v>162</v>
      </c>
      <c r="CD148" s="193"/>
      <c r="CE148" s="193"/>
      <c r="CF148" s="413">
        <v>1</v>
      </c>
      <c r="CG148" s="193"/>
      <c r="CH148" s="193"/>
      <c r="CI148" s="193" t="s">
        <v>1830</v>
      </c>
      <c r="CJ148"/>
    </row>
    <row r="149" spans="1:88" s="53" customFormat="1" ht="25" customHeight="1" x14ac:dyDescent="0.35">
      <c r="A149" s="193">
        <v>149</v>
      </c>
      <c r="B149" s="193" t="s">
        <v>2169</v>
      </c>
      <c r="C149" s="193" t="s">
        <v>2170</v>
      </c>
      <c r="D149" s="193" t="s">
        <v>21</v>
      </c>
      <c r="E149" s="193" t="s">
        <v>2171</v>
      </c>
      <c r="F149" s="193" t="s">
        <v>24</v>
      </c>
      <c r="G149" s="193">
        <v>7</v>
      </c>
      <c r="H149" s="193" t="s">
        <v>57</v>
      </c>
      <c r="I149" s="193" t="s">
        <v>33</v>
      </c>
      <c r="J149" s="193" t="s">
        <v>941</v>
      </c>
      <c r="K149" s="193" t="s">
        <v>2172</v>
      </c>
      <c r="L149" s="193" t="s">
        <v>43</v>
      </c>
      <c r="M149" s="193" t="s">
        <v>162</v>
      </c>
      <c r="N149" s="193">
        <v>1834444</v>
      </c>
      <c r="O149" s="193" t="s">
        <v>321</v>
      </c>
      <c r="P149" s="193" t="s">
        <v>321</v>
      </c>
      <c r="Q149" s="193" t="s">
        <v>321</v>
      </c>
      <c r="R149" s="193" t="s">
        <v>2173</v>
      </c>
      <c r="S149" s="200" t="s">
        <v>2174</v>
      </c>
      <c r="T149" s="383" t="s">
        <v>2175</v>
      </c>
      <c r="U149" s="194" t="s">
        <v>2176</v>
      </c>
      <c r="V149" s="194">
        <v>28693</v>
      </c>
      <c r="W149" s="202" t="s">
        <v>2177</v>
      </c>
      <c r="X149" s="202" t="s">
        <v>178</v>
      </c>
      <c r="Y149" s="202" t="s">
        <v>162</v>
      </c>
      <c r="Z149" s="202"/>
      <c r="AA149" s="193"/>
      <c r="AB149" s="194">
        <v>42889</v>
      </c>
      <c r="AC149" s="311">
        <v>42795</v>
      </c>
      <c r="AD149" s="194"/>
      <c r="AE149" s="194" t="s">
        <v>2178</v>
      </c>
      <c r="AF149" s="194"/>
      <c r="AG149" s="194"/>
      <c r="AH149" s="193">
        <f t="shared" si="33"/>
        <v>1</v>
      </c>
      <c r="AI149" s="194" t="s">
        <v>161</v>
      </c>
      <c r="AJ149" s="194"/>
      <c r="AK149" s="194"/>
      <c r="AL149" s="194" t="s">
        <v>162</v>
      </c>
      <c r="AM149" s="194"/>
      <c r="AN149" s="194"/>
      <c r="AO149" s="194" t="s">
        <v>163</v>
      </c>
      <c r="AP149" s="193" t="s">
        <v>2179</v>
      </c>
      <c r="AQ149" s="194" t="s">
        <v>180</v>
      </c>
      <c r="AR149" s="194"/>
      <c r="AS149" s="194"/>
      <c r="AT149" s="458" t="s">
        <v>584</v>
      </c>
      <c r="AU149" s="200" t="s">
        <v>2180</v>
      </c>
      <c r="AV149" s="194"/>
      <c r="AW149" s="195">
        <v>42793</v>
      </c>
      <c r="AX149" s="195">
        <v>43045</v>
      </c>
      <c r="AY149" s="195" t="s">
        <v>149</v>
      </c>
      <c r="AZ149" s="195">
        <v>43224</v>
      </c>
      <c r="BA149" s="195">
        <v>43222</v>
      </c>
      <c r="BB149" s="195"/>
      <c r="BC149" s="196" t="s">
        <v>2181</v>
      </c>
      <c r="BD149" s="195">
        <v>43675</v>
      </c>
      <c r="BE149" s="195" t="s">
        <v>149</v>
      </c>
      <c r="BF149" s="195">
        <v>43891</v>
      </c>
      <c r="BG149" s="195" t="s">
        <v>149</v>
      </c>
      <c r="BH149" s="194"/>
      <c r="BI149" s="194"/>
      <c r="BJ149" s="194"/>
      <c r="BK149" s="197">
        <v>44337</v>
      </c>
      <c r="BL149" s="193" t="s">
        <v>17</v>
      </c>
      <c r="BM149" s="284">
        <f>DATEDIF(AW149,BK149, "M")+1</f>
        <v>51</v>
      </c>
      <c r="BN149" s="284">
        <f t="shared" si="38"/>
        <v>43</v>
      </c>
      <c r="BO149" s="202" t="s">
        <v>2182</v>
      </c>
      <c r="BP149" s="193">
        <v>1</v>
      </c>
      <c r="BQ149" s="193">
        <v>2</v>
      </c>
      <c r="BR149" s="193">
        <v>2</v>
      </c>
      <c r="BS149" s="193"/>
      <c r="BT149" s="193"/>
      <c r="BU149" s="193"/>
      <c r="BV149" s="193"/>
      <c r="BW149" s="193" t="s">
        <v>162</v>
      </c>
      <c r="BX149" s="193" t="s">
        <v>149</v>
      </c>
      <c r="BY149" s="193" t="s">
        <v>2183</v>
      </c>
      <c r="BZ149" s="199">
        <v>42830</v>
      </c>
      <c r="CA149" s="199">
        <v>43982</v>
      </c>
      <c r="CB149" s="193">
        <v>37</v>
      </c>
      <c r="CC149" s="193" t="s">
        <v>162</v>
      </c>
      <c r="CD149" s="193"/>
      <c r="CE149" s="193"/>
      <c r="CF149" s="413">
        <v>0</v>
      </c>
      <c r="CG149" s="193">
        <v>0</v>
      </c>
      <c r="CH149" s="193"/>
      <c r="CI149" s="193" t="s">
        <v>1830</v>
      </c>
      <c r="CJ149"/>
    </row>
    <row r="150" spans="1:88" s="53" customFormat="1" ht="25" customHeight="1" x14ac:dyDescent="0.35">
      <c r="A150" s="193">
        <v>150</v>
      </c>
      <c r="B150" s="193" t="s">
        <v>2184</v>
      </c>
      <c r="C150" s="193" t="s">
        <v>2185</v>
      </c>
      <c r="D150" s="193" t="s">
        <v>2186</v>
      </c>
      <c r="E150" s="193" t="s">
        <v>2187</v>
      </c>
      <c r="F150" s="193" t="s">
        <v>25</v>
      </c>
      <c r="G150" s="193">
        <v>7</v>
      </c>
      <c r="H150" s="193" t="s">
        <v>51</v>
      </c>
      <c r="I150" s="193" t="s">
        <v>37</v>
      </c>
      <c r="J150" s="193" t="s">
        <v>1429</v>
      </c>
      <c r="K150" s="193" t="s">
        <v>2188</v>
      </c>
      <c r="L150" s="193" t="s">
        <v>37</v>
      </c>
      <c r="M150" s="193" t="s">
        <v>149</v>
      </c>
      <c r="N150" s="193" t="s">
        <v>2189</v>
      </c>
      <c r="O150" s="193" t="s">
        <v>150</v>
      </c>
      <c r="P150" s="193" t="s">
        <v>150</v>
      </c>
      <c r="Q150" s="193" t="s">
        <v>150</v>
      </c>
      <c r="R150" s="193" t="s">
        <v>2190</v>
      </c>
      <c r="S150" s="420" t="s">
        <v>2191</v>
      </c>
      <c r="T150" s="382" t="s">
        <v>2192</v>
      </c>
      <c r="U150" s="194" t="s">
        <v>2193</v>
      </c>
      <c r="V150" s="194">
        <v>26823</v>
      </c>
      <c r="W150" s="202" t="s">
        <v>2194</v>
      </c>
      <c r="X150" s="202" t="s">
        <v>178</v>
      </c>
      <c r="Y150" s="202" t="s">
        <v>162</v>
      </c>
      <c r="Z150" s="202"/>
      <c r="AA150" s="193"/>
      <c r="AB150" s="194">
        <v>42458</v>
      </c>
      <c r="AC150" s="311">
        <v>42795</v>
      </c>
      <c r="AD150" s="194"/>
      <c r="AE150" s="340" t="s">
        <v>2195</v>
      </c>
      <c r="AF150" s="194"/>
      <c r="AG150" s="194"/>
      <c r="AH150" s="193">
        <f t="shared" si="33"/>
        <v>1</v>
      </c>
      <c r="AI150" s="194" t="s">
        <v>160</v>
      </c>
      <c r="AJ150" s="194"/>
      <c r="AK150" s="194"/>
      <c r="AL150" s="194" t="s">
        <v>149</v>
      </c>
      <c r="AM150" s="194"/>
      <c r="AN150" s="194"/>
      <c r="AO150" s="194" t="s">
        <v>181</v>
      </c>
      <c r="AP150" s="193" t="s">
        <v>2196</v>
      </c>
      <c r="AQ150" s="194" t="s">
        <v>202</v>
      </c>
      <c r="AR150" s="194"/>
      <c r="AS150" s="194"/>
      <c r="AT150" s="458" t="s">
        <v>284</v>
      </c>
      <c r="AU150" s="193" t="s">
        <v>2197</v>
      </c>
      <c r="AV150" s="194"/>
      <c r="AW150" s="195">
        <v>42793</v>
      </c>
      <c r="AX150" s="195">
        <v>43045</v>
      </c>
      <c r="AY150" s="195" t="s">
        <v>149</v>
      </c>
      <c r="AZ150" s="195">
        <v>43348</v>
      </c>
      <c r="BA150" s="195">
        <v>43353</v>
      </c>
      <c r="BB150" s="195"/>
      <c r="BC150" s="196" t="s">
        <v>2198</v>
      </c>
      <c r="BD150" s="195">
        <v>43675</v>
      </c>
      <c r="BE150" s="195" t="s">
        <v>149</v>
      </c>
      <c r="BF150" s="195">
        <v>43891</v>
      </c>
      <c r="BG150" s="195" t="s">
        <v>149</v>
      </c>
      <c r="BH150" s="194"/>
      <c r="BI150" s="194"/>
      <c r="BJ150" s="194"/>
      <c r="BK150" s="203">
        <v>43813</v>
      </c>
      <c r="BL150" s="193" t="s">
        <v>17</v>
      </c>
      <c r="BM150" s="284">
        <f t="shared" ref="BM150:BM151" si="39">DATEDIF(AW150,BK150, "M")+1</f>
        <v>34</v>
      </c>
      <c r="BN150" s="284">
        <f t="shared" si="38"/>
        <v>26</v>
      </c>
      <c r="BO150" s="193"/>
      <c r="BP150" s="193">
        <v>0</v>
      </c>
      <c r="BQ150" s="193">
        <v>1</v>
      </c>
      <c r="BR150" s="193">
        <v>2</v>
      </c>
      <c r="BS150" s="193"/>
      <c r="BT150" s="193"/>
      <c r="BU150" s="193"/>
      <c r="BV150" s="193"/>
      <c r="BW150" s="193" t="s">
        <v>162</v>
      </c>
      <c r="BX150" s="193" t="s">
        <v>162</v>
      </c>
      <c r="BY150" s="193"/>
      <c r="BZ150" s="199"/>
      <c r="CA150" s="199"/>
      <c r="CB150" s="193"/>
      <c r="CC150" s="193" t="s">
        <v>162</v>
      </c>
      <c r="CD150" s="193"/>
      <c r="CE150" s="193"/>
      <c r="CF150" s="413">
        <v>3</v>
      </c>
      <c r="CG150" s="193">
        <v>3</v>
      </c>
      <c r="CH150" s="193"/>
      <c r="CI150" s="193" t="s">
        <v>1830</v>
      </c>
      <c r="CJ150"/>
    </row>
    <row r="151" spans="1:88" s="53" customFormat="1" ht="25" customHeight="1" x14ac:dyDescent="0.35">
      <c r="A151" s="193">
        <v>151</v>
      </c>
      <c r="B151" s="193" t="s">
        <v>2199</v>
      </c>
      <c r="C151" s="193" t="s">
        <v>2200</v>
      </c>
      <c r="D151" s="193" t="s">
        <v>2201</v>
      </c>
      <c r="E151" s="193" t="s">
        <v>2202</v>
      </c>
      <c r="F151" s="193" t="s">
        <v>25</v>
      </c>
      <c r="G151" s="193">
        <v>7</v>
      </c>
      <c r="H151" s="193" t="s">
        <v>50</v>
      </c>
      <c r="I151" s="193" t="s">
        <v>44</v>
      </c>
      <c r="J151" s="193" t="s">
        <v>2203</v>
      </c>
      <c r="K151" s="193" t="s">
        <v>2149</v>
      </c>
      <c r="L151" s="193" t="s">
        <v>43</v>
      </c>
      <c r="M151" s="193" t="s">
        <v>162</v>
      </c>
      <c r="N151" s="193">
        <v>1487823</v>
      </c>
      <c r="O151" s="193" t="s">
        <v>150</v>
      </c>
      <c r="P151" s="193" t="s">
        <v>150</v>
      </c>
      <c r="Q151" s="193" t="s">
        <v>150</v>
      </c>
      <c r="R151" s="193" t="s">
        <v>2204</v>
      </c>
      <c r="S151" s="420" t="s">
        <v>2205</v>
      </c>
      <c r="T151" s="382" t="s">
        <v>2206</v>
      </c>
      <c r="U151" s="194" t="s">
        <v>2207</v>
      </c>
      <c r="V151" s="194">
        <v>30105</v>
      </c>
      <c r="W151" s="202" t="s">
        <v>2208</v>
      </c>
      <c r="X151" s="202" t="s">
        <v>178</v>
      </c>
      <c r="Y151" s="202" t="s">
        <v>162</v>
      </c>
      <c r="Z151" s="202"/>
      <c r="AA151" s="193">
        <v>18</v>
      </c>
      <c r="AB151" s="194">
        <v>42855</v>
      </c>
      <c r="AC151" s="311">
        <v>42795</v>
      </c>
      <c r="AD151" s="194"/>
      <c r="AE151" s="194" t="s">
        <v>2178</v>
      </c>
      <c r="AF151" s="342" t="s">
        <v>2209</v>
      </c>
      <c r="AG151" s="342" t="s">
        <v>2210</v>
      </c>
      <c r="AH151" s="193">
        <f t="shared" si="33"/>
        <v>3</v>
      </c>
      <c r="AI151" s="194" t="s">
        <v>161</v>
      </c>
      <c r="AJ151" s="194"/>
      <c r="AK151" s="194"/>
      <c r="AL151" s="194" t="s">
        <v>162</v>
      </c>
      <c r="AM151" s="194"/>
      <c r="AN151" s="194"/>
      <c r="AO151" s="194" t="s">
        <v>181</v>
      </c>
      <c r="AP151" s="193" t="s">
        <v>597</v>
      </c>
      <c r="AQ151" s="194" t="s">
        <v>2211</v>
      </c>
      <c r="AR151" s="194"/>
      <c r="AS151" s="194"/>
      <c r="AT151" s="458" t="s">
        <v>297</v>
      </c>
      <c r="AU151" s="193" t="s">
        <v>2212</v>
      </c>
      <c r="AV151" s="194"/>
      <c r="AW151" s="195">
        <v>42793</v>
      </c>
      <c r="AX151" s="195">
        <v>43045</v>
      </c>
      <c r="AY151" s="195" t="s">
        <v>149</v>
      </c>
      <c r="AZ151" s="195">
        <v>43235</v>
      </c>
      <c r="BA151" s="195">
        <v>43329</v>
      </c>
      <c r="BB151" s="195">
        <v>43329</v>
      </c>
      <c r="BC151" s="196" t="s">
        <v>2213</v>
      </c>
      <c r="BD151" s="195">
        <v>43675</v>
      </c>
      <c r="BE151" s="195" t="s">
        <v>149</v>
      </c>
      <c r="BF151" s="195">
        <v>43891</v>
      </c>
      <c r="BG151" s="195" t="s">
        <v>149</v>
      </c>
      <c r="BH151" s="194"/>
      <c r="BI151" s="194"/>
      <c r="BJ151" s="194"/>
      <c r="BK151" s="197">
        <v>44337</v>
      </c>
      <c r="BL151" s="193" t="s">
        <v>17</v>
      </c>
      <c r="BM151" s="284">
        <f t="shared" si="39"/>
        <v>51</v>
      </c>
      <c r="BN151" s="284">
        <f t="shared" si="38"/>
        <v>43</v>
      </c>
      <c r="BO151" s="202" t="s">
        <v>2213</v>
      </c>
      <c r="BP151" s="193">
        <v>1</v>
      </c>
      <c r="BQ151" s="193">
        <v>9</v>
      </c>
      <c r="BR151" s="193">
        <v>2</v>
      </c>
      <c r="BS151" s="193"/>
      <c r="BT151" s="193"/>
      <c r="BU151" s="193"/>
      <c r="BV151" s="193"/>
      <c r="BW151" s="193" t="s">
        <v>162</v>
      </c>
      <c r="BX151" s="193" t="s">
        <v>149</v>
      </c>
      <c r="BY151" s="193" t="s">
        <v>2214</v>
      </c>
      <c r="BZ151" s="199">
        <v>43647</v>
      </c>
      <c r="CA151" s="199">
        <v>44196</v>
      </c>
      <c r="CB151" s="193">
        <v>17</v>
      </c>
      <c r="CC151" s="193" t="s">
        <v>162</v>
      </c>
      <c r="CD151" s="193"/>
      <c r="CE151" s="193"/>
      <c r="CF151" s="413">
        <v>2</v>
      </c>
      <c r="CG151" s="193">
        <v>2</v>
      </c>
      <c r="CH151" s="193"/>
      <c r="CI151" s="193" t="s">
        <v>1830</v>
      </c>
      <c r="CJ151"/>
    </row>
    <row r="152" spans="1:88" s="53" customFormat="1" ht="25" customHeight="1" x14ac:dyDescent="0.35">
      <c r="A152" s="193">
        <v>152</v>
      </c>
      <c r="B152" s="193" t="s">
        <v>2215</v>
      </c>
      <c r="C152" s="193" t="s">
        <v>1483</v>
      </c>
      <c r="D152" s="193"/>
      <c r="E152" s="193" t="s">
        <v>2216</v>
      </c>
      <c r="F152" s="193" t="s">
        <v>24</v>
      </c>
      <c r="G152" s="193">
        <v>7</v>
      </c>
      <c r="H152" s="193" t="s">
        <v>52</v>
      </c>
      <c r="I152" s="193" t="s">
        <v>41</v>
      </c>
      <c r="J152" s="193" t="s">
        <v>223</v>
      </c>
      <c r="K152" s="193" t="s">
        <v>2217</v>
      </c>
      <c r="L152" s="193" t="s">
        <v>33</v>
      </c>
      <c r="M152" s="193" t="s">
        <v>162</v>
      </c>
      <c r="N152" s="193"/>
      <c r="O152" s="193" t="s">
        <v>150</v>
      </c>
      <c r="P152" s="193" t="s">
        <v>150</v>
      </c>
      <c r="Q152" s="193"/>
      <c r="R152" s="193" t="s">
        <v>2218</v>
      </c>
      <c r="S152" s="420" t="s">
        <v>2219</v>
      </c>
      <c r="T152" s="383" t="s">
        <v>2220</v>
      </c>
      <c r="U152" s="204" t="s">
        <v>2221</v>
      </c>
      <c r="V152" s="194">
        <v>30296</v>
      </c>
      <c r="W152" s="202" t="s">
        <v>2222</v>
      </c>
      <c r="X152" s="202" t="s">
        <v>178</v>
      </c>
      <c r="Y152" s="202"/>
      <c r="Z152" s="202"/>
      <c r="AA152" s="193"/>
      <c r="AB152" s="194">
        <v>42916</v>
      </c>
      <c r="AC152" s="311">
        <v>42795</v>
      </c>
      <c r="AD152" s="194"/>
      <c r="AE152" s="194" t="s">
        <v>2223</v>
      </c>
      <c r="AF152" s="342" t="s">
        <v>2224</v>
      </c>
      <c r="AG152" s="342" t="s">
        <v>2225</v>
      </c>
      <c r="AH152" s="193">
        <f t="shared" si="33"/>
        <v>3</v>
      </c>
      <c r="AI152" s="194" t="s">
        <v>161</v>
      </c>
      <c r="AJ152" s="194"/>
      <c r="AK152" s="194"/>
      <c r="AL152" s="194" t="s">
        <v>149</v>
      </c>
      <c r="AM152" s="194"/>
      <c r="AN152" s="194"/>
      <c r="AO152" s="194" t="s">
        <v>163</v>
      </c>
      <c r="AP152" s="193" t="s">
        <v>180</v>
      </c>
      <c r="AQ152" s="194" t="s">
        <v>249</v>
      </c>
      <c r="AR152" s="194" t="s">
        <v>162</v>
      </c>
      <c r="AS152" s="194"/>
      <c r="AT152" s="458" t="s">
        <v>218</v>
      </c>
      <c r="AU152" s="193" t="s">
        <v>2226</v>
      </c>
      <c r="AV152" s="194"/>
      <c r="AW152" s="195">
        <v>42793</v>
      </c>
      <c r="AX152" s="195">
        <v>43045</v>
      </c>
      <c r="AY152" s="195" t="s">
        <v>149</v>
      </c>
      <c r="AZ152" s="195">
        <v>43290</v>
      </c>
      <c r="BA152" s="195">
        <v>43447</v>
      </c>
      <c r="BB152" s="195"/>
      <c r="BC152" s="196" t="s">
        <v>2227</v>
      </c>
      <c r="BD152" s="194">
        <v>44207</v>
      </c>
      <c r="BE152" s="194" t="s">
        <v>162</v>
      </c>
      <c r="BF152" s="194">
        <v>44410</v>
      </c>
      <c r="BG152" s="194" t="s">
        <v>162</v>
      </c>
      <c r="BH152" s="194"/>
      <c r="BI152" s="194"/>
      <c r="BJ152" s="194"/>
      <c r="BK152" s="197">
        <v>45273</v>
      </c>
      <c r="BL152" s="205" t="s">
        <v>17</v>
      </c>
      <c r="BM152" s="284"/>
      <c r="BN152" s="284">
        <f t="shared" si="38"/>
        <v>74</v>
      </c>
      <c r="BO152" s="193"/>
      <c r="BP152" s="193"/>
      <c r="BQ152" s="193"/>
      <c r="BR152" s="193"/>
      <c r="BS152" s="193"/>
      <c r="BT152" s="193"/>
      <c r="BU152" s="193"/>
      <c r="BV152" s="193"/>
      <c r="BW152" s="193" t="s">
        <v>162</v>
      </c>
      <c r="BX152" s="193"/>
      <c r="BY152" s="193"/>
      <c r="BZ152" s="199"/>
      <c r="CA152" s="199"/>
      <c r="CB152" s="193"/>
      <c r="CC152" s="193"/>
      <c r="CD152" s="193"/>
      <c r="CE152" s="193"/>
      <c r="CF152" s="413">
        <v>3</v>
      </c>
      <c r="CG152" s="193"/>
      <c r="CH152" s="193"/>
      <c r="CI152" s="193" t="s">
        <v>2228</v>
      </c>
      <c r="CJ152"/>
    </row>
    <row r="153" spans="1:88" s="53" customFormat="1" ht="25" customHeight="1" x14ac:dyDescent="0.35">
      <c r="A153" s="193">
        <v>153</v>
      </c>
      <c r="B153" s="193" t="s">
        <v>2229</v>
      </c>
      <c r="C153" s="193" t="s">
        <v>2230</v>
      </c>
      <c r="D153" s="193" t="s">
        <v>2231</v>
      </c>
      <c r="E153" s="193" t="s">
        <v>2232</v>
      </c>
      <c r="F153" s="193" t="s">
        <v>25</v>
      </c>
      <c r="G153" s="193">
        <v>7</v>
      </c>
      <c r="H153" s="193" t="s">
        <v>49</v>
      </c>
      <c r="I153" s="193" t="s">
        <v>40</v>
      </c>
      <c r="J153" s="193" t="s">
        <v>2233</v>
      </c>
      <c r="K153" s="193" t="s">
        <v>2234</v>
      </c>
      <c r="L153" s="193" t="s">
        <v>40</v>
      </c>
      <c r="M153" s="193" t="s">
        <v>149</v>
      </c>
      <c r="N153" s="193">
        <v>10127492016</v>
      </c>
      <c r="O153" s="193" t="s">
        <v>150</v>
      </c>
      <c r="P153" s="193" t="s">
        <v>150</v>
      </c>
      <c r="Q153" s="193" t="s">
        <v>150</v>
      </c>
      <c r="R153" s="193" t="s">
        <v>2235</v>
      </c>
      <c r="S153" s="193" t="s">
        <v>2236</v>
      </c>
      <c r="T153" s="382" t="s">
        <v>2237</v>
      </c>
      <c r="U153" s="194" t="s">
        <v>2238</v>
      </c>
      <c r="V153" s="194">
        <v>26570</v>
      </c>
      <c r="W153" s="202" t="s">
        <v>2239</v>
      </c>
      <c r="X153" s="202" t="s">
        <v>178</v>
      </c>
      <c r="Y153" s="202" t="s">
        <v>162</v>
      </c>
      <c r="Z153" s="202"/>
      <c r="AA153" s="193">
        <v>21</v>
      </c>
      <c r="AB153" s="194">
        <v>42982</v>
      </c>
      <c r="AC153" s="311">
        <v>42795</v>
      </c>
      <c r="AD153" s="194"/>
      <c r="AE153" s="194" t="s">
        <v>2240</v>
      </c>
      <c r="AF153" s="194" t="s">
        <v>2241</v>
      </c>
      <c r="AG153" s="194" t="s">
        <v>2242</v>
      </c>
      <c r="AH153" s="193">
        <f t="shared" si="33"/>
        <v>3</v>
      </c>
      <c r="AI153" s="194" t="s">
        <v>160</v>
      </c>
      <c r="AJ153" s="194"/>
      <c r="AK153" s="194"/>
      <c r="AL153" s="194" t="s">
        <v>149</v>
      </c>
      <c r="AM153" s="194"/>
      <c r="AN153" s="194"/>
      <c r="AO153" s="194" t="s">
        <v>201</v>
      </c>
      <c r="AP153" s="193" t="s">
        <v>2243</v>
      </c>
      <c r="AQ153" s="194" t="s">
        <v>2244</v>
      </c>
      <c r="AR153" s="194"/>
      <c r="AS153" s="194"/>
      <c r="AT153" s="458" t="s">
        <v>419</v>
      </c>
      <c r="AU153" s="193" t="s">
        <v>2245</v>
      </c>
      <c r="AV153" s="194"/>
      <c r="AW153" s="195">
        <v>42793</v>
      </c>
      <c r="AX153" s="195">
        <v>43045</v>
      </c>
      <c r="AY153" s="195" t="s">
        <v>149</v>
      </c>
      <c r="AZ153" s="195">
        <v>43140</v>
      </c>
      <c r="BA153" s="195">
        <v>43251</v>
      </c>
      <c r="BB153" s="195"/>
      <c r="BC153" s="196" t="s">
        <v>2246</v>
      </c>
      <c r="BD153" s="195">
        <v>43675</v>
      </c>
      <c r="BE153" s="195" t="s">
        <v>149</v>
      </c>
      <c r="BF153" s="195">
        <v>43891</v>
      </c>
      <c r="BG153" s="195" t="s">
        <v>149</v>
      </c>
      <c r="BH153" s="194">
        <v>44260</v>
      </c>
      <c r="BI153" s="194">
        <v>44468</v>
      </c>
      <c r="BJ153" s="194"/>
      <c r="BK153" s="197">
        <v>44468</v>
      </c>
      <c r="BL153" s="193" t="s">
        <v>17</v>
      </c>
      <c r="BM153" s="284">
        <f>DATEDIF(AW153,BK153, "M")+1</f>
        <v>56</v>
      </c>
      <c r="BN153" s="284">
        <f t="shared" si="38"/>
        <v>47</v>
      </c>
      <c r="BO153" s="193"/>
      <c r="BP153" s="193">
        <v>0</v>
      </c>
      <c r="BQ153" s="193">
        <v>2</v>
      </c>
      <c r="BR153" s="193">
        <v>0</v>
      </c>
      <c r="BS153" s="193"/>
      <c r="BT153" s="193"/>
      <c r="BU153" s="193"/>
      <c r="BV153" s="193"/>
      <c r="BW153" s="193" t="s">
        <v>162</v>
      </c>
      <c r="BX153" s="193" t="s">
        <v>162</v>
      </c>
      <c r="BY153" s="193"/>
      <c r="BZ153" s="199"/>
      <c r="CA153" s="199"/>
      <c r="CB153" s="193"/>
      <c r="CC153" s="193" t="s">
        <v>162</v>
      </c>
      <c r="CD153" s="193"/>
      <c r="CE153" s="193"/>
      <c r="CF153" s="413">
        <v>5</v>
      </c>
      <c r="CG153" s="193">
        <v>5</v>
      </c>
      <c r="CH153" s="193"/>
      <c r="CI153" s="193" t="s">
        <v>2228</v>
      </c>
      <c r="CJ153"/>
    </row>
    <row r="154" spans="1:88" s="53" customFormat="1" ht="25" customHeight="1" x14ac:dyDescent="0.35">
      <c r="A154" s="193">
        <v>154</v>
      </c>
      <c r="B154" s="193" t="s">
        <v>2247</v>
      </c>
      <c r="C154" s="193" t="s">
        <v>1859</v>
      </c>
      <c r="D154" s="193" t="s">
        <v>2248</v>
      </c>
      <c r="E154" s="193" t="s">
        <v>2249</v>
      </c>
      <c r="F154" s="193" t="s">
        <v>25</v>
      </c>
      <c r="G154" s="193">
        <v>7</v>
      </c>
      <c r="H154" s="193" t="s">
        <v>51</v>
      </c>
      <c r="I154" s="193" t="s">
        <v>30</v>
      </c>
      <c r="J154" s="193" t="s">
        <v>606</v>
      </c>
      <c r="K154" s="193" t="s">
        <v>2250</v>
      </c>
      <c r="L154" s="193" t="s">
        <v>30</v>
      </c>
      <c r="M154" s="193" t="s">
        <v>149</v>
      </c>
      <c r="N154" s="193">
        <v>1706</v>
      </c>
      <c r="O154" s="193" t="s">
        <v>150</v>
      </c>
      <c r="P154" s="193" t="s">
        <v>150</v>
      </c>
      <c r="Q154" s="193" t="s">
        <v>150</v>
      </c>
      <c r="R154" s="193" t="s">
        <v>2251</v>
      </c>
      <c r="S154" s="420" t="s">
        <v>2252</v>
      </c>
      <c r="T154" s="383" t="s">
        <v>2253</v>
      </c>
      <c r="U154" s="194"/>
      <c r="V154" s="194">
        <v>27928</v>
      </c>
      <c r="W154" s="202" t="s">
        <v>2254</v>
      </c>
      <c r="X154" s="202" t="s">
        <v>178</v>
      </c>
      <c r="Y154" s="202"/>
      <c r="Z154" s="202"/>
      <c r="AA154" s="193">
        <v>30.5</v>
      </c>
      <c r="AB154" s="194">
        <v>42999</v>
      </c>
      <c r="AC154" s="311">
        <v>42795</v>
      </c>
      <c r="AD154" s="194"/>
      <c r="AE154" s="194" t="s">
        <v>2255</v>
      </c>
      <c r="AF154" s="194" t="s">
        <v>2256</v>
      </c>
      <c r="AG154" s="194"/>
      <c r="AH154" s="193">
        <f t="shared" si="33"/>
        <v>2</v>
      </c>
      <c r="AI154" s="194" t="s">
        <v>160</v>
      </c>
      <c r="AJ154" s="194"/>
      <c r="AK154" s="194"/>
      <c r="AL154" s="194" t="s">
        <v>149</v>
      </c>
      <c r="AM154" s="194"/>
      <c r="AN154" s="194"/>
      <c r="AO154" s="194" t="s">
        <v>163</v>
      </c>
      <c r="AP154" s="193"/>
      <c r="AQ154" s="194" t="s">
        <v>249</v>
      </c>
      <c r="AR154" s="194" t="s">
        <v>149</v>
      </c>
      <c r="AS154" s="194"/>
      <c r="AT154" s="458" t="s">
        <v>327</v>
      </c>
      <c r="AU154" s="193" t="s">
        <v>2257</v>
      </c>
      <c r="AV154" s="194"/>
      <c r="AW154" s="195">
        <v>42793</v>
      </c>
      <c r="AX154" s="195">
        <v>43045</v>
      </c>
      <c r="AY154" s="195" t="s">
        <v>149</v>
      </c>
      <c r="AZ154" s="195"/>
      <c r="BA154" s="195"/>
      <c r="BB154" s="195"/>
      <c r="BC154" s="196" t="s">
        <v>2258</v>
      </c>
      <c r="BD154" s="195">
        <v>43675</v>
      </c>
      <c r="BE154" s="195" t="s">
        <v>149</v>
      </c>
      <c r="BF154" s="195">
        <v>43891</v>
      </c>
      <c r="BG154" s="195" t="s">
        <v>149</v>
      </c>
      <c r="BH154" s="194"/>
      <c r="BI154" s="194">
        <v>44435</v>
      </c>
      <c r="BJ154" s="194">
        <v>44452</v>
      </c>
      <c r="BK154" s="197">
        <v>44452</v>
      </c>
      <c r="BL154" s="193" t="s">
        <v>17</v>
      </c>
      <c r="BM154" s="193">
        <f t="shared" ref="BM154:BM155" si="40">DATEDIF(AW154,BK154, "M")+1</f>
        <v>55</v>
      </c>
      <c r="BN154" s="284">
        <f t="shared" si="38"/>
        <v>47</v>
      </c>
      <c r="BO154" s="202" t="s">
        <v>2259</v>
      </c>
      <c r="BP154" s="193">
        <v>7</v>
      </c>
      <c r="BQ154" s="193">
        <v>9</v>
      </c>
      <c r="BR154" s="193">
        <v>4</v>
      </c>
      <c r="BS154" s="193"/>
      <c r="BT154" s="193"/>
      <c r="BU154" s="193"/>
      <c r="BV154" s="193"/>
      <c r="BW154" s="193" t="s">
        <v>162</v>
      </c>
      <c r="BX154" s="193"/>
      <c r="BY154" s="193"/>
      <c r="BZ154" s="199">
        <v>44078</v>
      </c>
      <c r="CA154" s="199">
        <v>44256</v>
      </c>
      <c r="CB154" s="193">
        <v>6</v>
      </c>
      <c r="CC154" s="193"/>
      <c r="CD154" s="193"/>
      <c r="CE154" s="193"/>
      <c r="CF154" s="413">
        <v>4</v>
      </c>
      <c r="CG154" s="193">
        <v>4</v>
      </c>
      <c r="CH154" s="193"/>
      <c r="CI154" s="193" t="s">
        <v>1830</v>
      </c>
      <c r="CJ154"/>
    </row>
    <row r="155" spans="1:88" s="53" customFormat="1" ht="25" customHeight="1" x14ac:dyDescent="0.35">
      <c r="A155" s="193">
        <v>155</v>
      </c>
      <c r="B155" s="193" t="s">
        <v>2260</v>
      </c>
      <c r="C155" s="193" t="s">
        <v>2261</v>
      </c>
      <c r="D155" s="193" t="s">
        <v>2262</v>
      </c>
      <c r="E155" s="193" t="s">
        <v>2263</v>
      </c>
      <c r="F155" s="193" t="s">
        <v>25</v>
      </c>
      <c r="G155" s="193">
        <v>7</v>
      </c>
      <c r="H155" s="193" t="s">
        <v>50</v>
      </c>
      <c r="I155" s="193" t="s">
        <v>44</v>
      </c>
      <c r="J155" s="193" t="s">
        <v>606</v>
      </c>
      <c r="K155" s="193" t="s">
        <v>606</v>
      </c>
      <c r="L155" s="193" t="s">
        <v>43</v>
      </c>
      <c r="M155" s="193" t="s">
        <v>162</v>
      </c>
      <c r="N155" s="193">
        <v>1746377</v>
      </c>
      <c r="O155" s="193" t="s">
        <v>150</v>
      </c>
      <c r="P155" s="193" t="s">
        <v>150</v>
      </c>
      <c r="Q155" s="193"/>
      <c r="R155" s="200" t="s">
        <v>2264</v>
      </c>
      <c r="S155" s="193" t="s">
        <v>2265</v>
      </c>
      <c r="T155" s="383" t="s">
        <v>2266</v>
      </c>
      <c r="U155" s="194" t="s">
        <v>822</v>
      </c>
      <c r="V155" s="194">
        <v>29816</v>
      </c>
      <c r="W155" s="202" t="s">
        <v>2267</v>
      </c>
      <c r="X155" s="202" t="s">
        <v>178</v>
      </c>
      <c r="Y155" s="202" t="s">
        <v>162</v>
      </c>
      <c r="Z155" s="202"/>
      <c r="AA155" s="193">
        <v>20</v>
      </c>
      <c r="AB155" s="194">
        <v>42978</v>
      </c>
      <c r="AC155" s="311">
        <v>42795</v>
      </c>
      <c r="AD155" s="194"/>
      <c r="AE155" s="193" t="s">
        <v>2268</v>
      </c>
      <c r="AF155" s="193" t="s">
        <v>2269</v>
      </c>
      <c r="AG155" s="194"/>
      <c r="AH155" s="193">
        <f t="shared" si="33"/>
        <v>2</v>
      </c>
      <c r="AI155" s="194" t="s">
        <v>160</v>
      </c>
      <c r="AJ155" s="194"/>
      <c r="AK155" s="194"/>
      <c r="AL155" s="194" t="s">
        <v>149</v>
      </c>
      <c r="AM155" s="194"/>
      <c r="AN155" s="194"/>
      <c r="AO155" s="194" t="s">
        <v>181</v>
      </c>
      <c r="AP155" s="193" t="s">
        <v>2270</v>
      </c>
      <c r="AQ155" s="194" t="s">
        <v>2271</v>
      </c>
      <c r="AR155" s="194"/>
      <c r="AS155" s="194"/>
      <c r="AT155" s="458" t="s">
        <v>297</v>
      </c>
      <c r="AU155" s="193" t="s">
        <v>2272</v>
      </c>
      <c r="AV155" s="194"/>
      <c r="AW155" s="195">
        <v>42793</v>
      </c>
      <c r="AX155" s="195">
        <v>43045</v>
      </c>
      <c r="AY155" s="195" t="s">
        <v>149</v>
      </c>
      <c r="AZ155" s="195">
        <v>43341</v>
      </c>
      <c r="BA155" s="195">
        <v>43410</v>
      </c>
      <c r="BB155" s="195"/>
      <c r="BC155" s="196" t="s">
        <v>2273</v>
      </c>
      <c r="BD155" s="195">
        <v>43675</v>
      </c>
      <c r="BE155" s="195" t="s">
        <v>149</v>
      </c>
      <c r="BF155" s="195">
        <v>43891</v>
      </c>
      <c r="BG155" s="195" t="s">
        <v>149</v>
      </c>
      <c r="BH155" s="194"/>
      <c r="BI155" s="194"/>
      <c r="BJ155" s="194"/>
      <c r="BK155" s="197">
        <v>45248</v>
      </c>
      <c r="BL155" s="205" t="s">
        <v>17</v>
      </c>
      <c r="BM155" s="193">
        <f t="shared" si="40"/>
        <v>81</v>
      </c>
      <c r="BN155" s="284">
        <f t="shared" si="38"/>
        <v>73</v>
      </c>
      <c r="BO155" s="202" t="s">
        <v>2274</v>
      </c>
      <c r="BP155" s="193">
        <v>1</v>
      </c>
      <c r="BQ155" s="193">
        <v>0</v>
      </c>
      <c r="BR155" s="193">
        <v>0</v>
      </c>
      <c r="BS155" s="193"/>
      <c r="BT155" s="193"/>
      <c r="BU155" s="193"/>
      <c r="BV155" s="193"/>
      <c r="BW155" s="193" t="s">
        <v>2275</v>
      </c>
      <c r="BX155" s="193" t="s">
        <v>162</v>
      </c>
      <c r="BY155" s="193"/>
      <c r="BZ155" s="199"/>
      <c r="CA155" s="199"/>
      <c r="CB155" s="193"/>
      <c r="CC155" s="193" t="s">
        <v>162</v>
      </c>
      <c r="CD155" s="193"/>
      <c r="CE155" s="193"/>
      <c r="CF155" s="413">
        <v>2</v>
      </c>
      <c r="CG155" s="193"/>
      <c r="CH155" s="193"/>
      <c r="CI155" s="193" t="s">
        <v>814</v>
      </c>
      <c r="CJ155"/>
    </row>
    <row r="156" spans="1:88" s="53" customFormat="1" ht="25" customHeight="1" x14ac:dyDescent="0.35">
      <c r="A156" s="193">
        <v>156</v>
      </c>
      <c r="B156" s="193" t="s">
        <v>2276</v>
      </c>
      <c r="C156" s="193" t="s">
        <v>2277</v>
      </c>
      <c r="D156" s="193" t="s">
        <v>2278</v>
      </c>
      <c r="E156" s="193" t="s">
        <v>2279</v>
      </c>
      <c r="F156" s="193" t="s">
        <v>24</v>
      </c>
      <c r="G156" s="193">
        <v>7</v>
      </c>
      <c r="H156" s="193" t="s">
        <v>50</v>
      </c>
      <c r="I156" s="193" t="s">
        <v>44</v>
      </c>
      <c r="J156" s="193" t="s">
        <v>2280</v>
      </c>
      <c r="K156" s="193" t="s">
        <v>2281</v>
      </c>
      <c r="L156" s="193" t="s">
        <v>42</v>
      </c>
      <c r="M156" s="193" t="s">
        <v>149</v>
      </c>
      <c r="N156" s="201" t="s">
        <v>2282</v>
      </c>
      <c r="O156" s="193" t="s">
        <v>150</v>
      </c>
      <c r="P156" s="193" t="s">
        <v>150</v>
      </c>
      <c r="Q156" s="193" t="s">
        <v>150</v>
      </c>
      <c r="R156" s="193" t="s">
        <v>2283</v>
      </c>
      <c r="S156" s="420" t="s">
        <v>2284</v>
      </c>
      <c r="T156" s="383" t="s">
        <v>2285</v>
      </c>
      <c r="U156" s="194" t="s">
        <v>2286</v>
      </c>
      <c r="V156" s="194">
        <v>27916</v>
      </c>
      <c r="W156" s="202" t="s">
        <v>2287</v>
      </c>
      <c r="X156" s="202" t="s">
        <v>155</v>
      </c>
      <c r="Y156" s="202"/>
      <c r="Z156" s="202"/>
      <c r="AA156" s="193">
        <v>18.5</v>
      </c>
      <c r="AB156" s="194">
        <v>42704</v>
      </c>
      <c r="AC156" s="311">
        <v>42795</v>
      </c>
      <c r="AD156" s="194"/>
      <c r="AE156" s="194" t="s">
        <v>2288</v>
      </c>
      <c r="AF156" s="194" t="s">
        <v>2289</v>
      </c>
      <c r="AG156" s="194"/>
      <c r="AH156" s="193">
        <f t="shared" si="33"/>
        <v>2</v>
      </c>
      <c r="AI156" s="194" t="s">
        <v>160</v>
      </c>
      <c r="AJ156" s="194"/>
      <c r="AK156" s="194"/>
      <c r="AL156" s="194" t="s">
        <v>162</v>
      </c>
      <c r="AM156" s="194"/>
      <c r="AN156" s="194"/>
      <c r="AO156" s="194" t="s">
        <v>163</v>
      </c>
      <c r="AP156" s="193" t="s">
        <v>202</v>
      </c>
      <c r="AQ156" s="194" t="s">
        <v>216</v>
      </c>
      <c r="AR156" s="194" t="s">
        <v>149</v>
      </c>
      <c r="AS156" s="206" t="s">
        <v>2290</v>
      </c>
      <c r="AT156" s="458" t="s">
        <v>297</v>
      </c>
      <c r="AU156" s="193" t="s">
        <v>2291</v>
      </c>
      <c r="AV156" s="194"/>
      <c r="AW156" s="195">
        <v>42793</v>
      </c>
      <c r="AX156" s="195">
        <v>43045</v>
      </c>
      <c r="AY156" s="195" t="s">
        <v>149</v>
      </c>
      <c r="AZ156" s="195">
        <v>42892</v>
      </c>
      <c r="BA156" s="195">
        <v>42975</v>
      </c>
      <c r="BB156" s="195"/>
      <c r="BC156" s="196" t="s">
        <v>2292</v>
      </c>
      <c r="BD156" s="195">
        <v>43675</v>
      </c>
      <c r="BE156" s="195" t="s">
        <v>149</v>
      </c>
      <c r="BF156" s="195">
        <v>43891</v>
      </c>
      <c r="BG156" s="195" t="s">
        <v>149</v>
      </c>
      <c r="BH156" s="194"/>
      <c r="BI156" s="194">
        <v>44147</v>
      </c>
      <c r="BJ156" s="194"/>
      <c r="BK156" s="197">
        <v>44181</v>
      </c>
      <c r="BL156" s="193" t="s">
        <v>17</v>
      </c>
      <c r="BM156" s="193">
        <f>DATEDIF(AW156,BK156, "M")+1</f>
        <v>46</v>
      </c>
      <c r="BN156" s="284">
        <f t="shared" si="38"/>
        <v>38</v>
      </c>
      <c r="BO156" s="202" t="s">
        <v>2293</v>
      </c>
      <c r="BP156" s="193">
        <v>2</v>
      </c>
      <c r="BQ156" s="193">
        <v>8</v>
      </c>
      <c r="BR156" s="193">
        <v>2</v>
      </c>
      <c r="BS156" s="193"/>
      <c r="BT156" s="193"/>
      <c r="BU156" s="193"/>
      <c r="BV156" s="193"/>
      <c r="BW156" s="193" t="s">
        <v>162</v>
      </c>
      <c r="BX156" s="193" t="s">
        <v>162</v>
      </c>
      <c r="BY156" s="193"/>
      <c r="BZ156" s="199"/>
      <c r="CA156" s="199"/>
      <c r="CB156" s="193"/>
      <c r="CC156" s="193" t="s">
        <v>162</v>
      </c>
      <c r="CD156" s="193"/>
      <c r="CE156" s="193"/>
      <c r="CF156" s="413">
        <v>3</v>
      </c>
      <c r="CG156" s="193">
        <v>3</v>
      </c>
      <c r="CH156" s="193"/>
      <c r="CI156" s="193" t="s">
        <v>1830</v>
      </c>
      <c r="CJ156"/>
    </row>
    <row r="157" spans="1:88" s="53" customFormat="1" ht="25" customHeight="1" x14ac:dyDescent="0.35">
      <c r="A157" s="97">
        <v>157</v>
      </c>
      <c r="B157" s="97" t="s">
        <v>2294</v>
      </c>
      <c r="C157" s="97" t="s">
        <v>2295</v>
      </c>
      <c r="D157" s="97" t="s">
        <v>2296</v>
      </c>
      <c r="E157" s="97" t="s">
        <v>2297</v>
      </c>
      <c r="F157" s="97" t="s">
        <v>25</v>
      </c>
      <c r="G157" s="97">
        <v>7</v>
      </c>
      <c r="H157" s="97" t="s">
        <v>49</v>
      </c>
      <c r="I157" s="97" t="s">
        <v>40</v>
      </c>
      <c r="J157" s="97" t="s">
        <v>2298</v>
      </c>
      <c r="K157" s="97" t="s">
        <v>2299</v>
      </c>
      <c r="L157" s="97" t="s">
        <v>40</v>
      </c>
      <c r="M157" s="97" t="s">
        <v>149</v>
      </c>
      <c r="N157" s="97"/>
      <c r="O157" s="97" t="s">
        <v>150</v>
      </c>
      <c r="P157" s="97" t="s">
        <v>150</v>
      </c>
      <c r="Q157" s="97"/>
      <c r="R157" s="97" t="s">
        <v>2300</v>
      </c>
      <c r="S157" s="97" t="s">
        <v>2301</v>
      </c>
      <c r="T157" s="371" t="s">
        <v>2302</v>
      </c>
      <c r="U157" s="98"/>
      <c r="V157" s="98">
        <v>29274</v>
      </c>
      <c r="W157" s="179" t="s">
        <v>2303</v>
      </c>
      <c r="X157" s="179"/>
      <c r="Y157" s="179"/>
      <c r="Z157" s="179"/>
      <c r="AA157" s="97">
        <v>22.5</v>
      </c>
      <c r="AB157" s="98">
        <v>42978</v>
      </c>
      <c r="AC157" s="303">
        <v>42795</v>
      </c>
      <c r="AD157" s="98">
        <v>44214</v>
      </c>
      <c r="AE157" s="98" t="s">
        <v>2304</v>
      </c>
      <c r="AF157" s="98"/>
      <c r="AG157" s="98"/>
      <c r="AH157" s="97">
        <f t="shared" si="33"/>
        <v>1</v>
      </c>
      <c r="AI157" s="98" t="s">
        <v>160</v>
      </c>
      <c r="AJ157" s="98"/>
      <c r="AK157" s="98"/>
      <c r="AL157" s="98" t="s">
        <v>149</v>
      </c>
      <c r="AM157" s="98"/>
      <c r="AN157" s="98"/>
      <c r="AO157" s="98" t="s">
        <v>163</v>
      </c>
      <c r="AP157" s="97"/>
      <c r="AQ157" s="98"/>
      <c r="AR157" s="98"/>
      <c r="AS157" s="98"/>
      <c r="AT157" s="437" t="s">
        <v>419</v>
      </c>
      <c r="AU157" s="97"/>
      <c r="AV157" s="98"/>
      <c r="AW157" s="99">
        <v>42793</v>
      </c>
      <c r="AX157" s="99">
        <v>43045</v>
      </c>
      <c r="AY157" s="99" t="s">
        <v>149</v>
      </c>
      <c r="AZ157" s="99">
        <v>42970</v>
      </c>
      <c r="BA157" s="99">
        <v>43026</v>
      </c>
      <c r="BB157" s="99">
        <v>43047</v>
      </c>
      <c r="BC157" s="100" t="s">
        <v>2305</v>
      </c>
      <c r="BD157" s="99" t="s">
        <v>726</v>
      </c>
      <c r="BE157" s="99" t="s">
        <v>162</v>
      </c>
      <c r="BF157" s="99" t="s">
        <v>726</v>
      </c>
      <c r="BG157" s="99" t="s">
        <v>162</v>
      </c>
      <c r="BH157" s="98"/>
      <c r="BI157" s="98"/>
      <c r="BJ157" s="98"/>
      <c r="BK157" s="207"/>
      <c r="BL157" s="208" t="s">
        <v>19</v>
      </c>
      <c r="BM157" s="286" t="s">
        <v>19</v>
      </c>
      <c r="BN157" s="286"/>
      <c r="BO157" s="97"/>
      <c r="BP157" s="97"/>
      <c r="BQ157" s="97"/>
      <c r="BR157" s="97"/>
      <c r="BS157" s="97"/>
      <c r="BT157" s="97"/>
      <c r="BU157" s="97"/>
      <c r="BV157" s="97"/>
      <c r="BW157" s="97" t="s">
        <v>162</v>
      </c>
      <c r="BX157" s="97"/>
      <c r="BY157" s="97"/>
      <c r="BZ157" s="101"/>
      <c r="CA157" s="101"/>
      <c r="CB157" s="97"/>
      <c r="CC157" s="97"/>
      <c r="CD157" s="97"/>
      <c r="CE157" s="97"/>
      <c r="CF157" s="119"/>
      <c r="CG157" s="97"/>
      <c r="CH157" s="97"/>
      <c r="CI157" s="97" t="s">
        <v>1830</v>
      </c>
      <c r="CJ157"/>
    </row>
    <row r="158" spans="1:88" s="53" customFormat="1" ht="25" customHeight="1" x14ac:dyDescent="0.35">
      <c r="A158" s="193">
        <v>158</v>
      </c>
      <c r="B158" s="193" t="s">
        <v>2306</v>
      </c>
      <c r="C158" s="193" t="s">
        <v>2307</v>
      </c>
      <c r="D158" s="193" t="s">
        <v>2308</v>
      </c>
      <c r="E158" s="193" t="s">
        <v>2309</v>
      </c>
      <c r="F158" s="193" t="s">
        <v>25</v>
      </c>
      <c r="G158" s="193">
        <v>7</v>
      </c>
      <c r="H158" s="193" t="s">
        <v>49</v>
      </c>
      <c r="I158" s="193" t="s">
        <v>35</v>
      </c>
      <c r="J158" s="193" t="s">
        <v>2310</v>
      </c>
      <c r="K158" s="193" t="s">
        <v>2311</v>
      </c>
      <c r="L158" s="193" t="s">
        <v>35</v>
      </c>
      <c r="M158" s="193" t="s">
        <v>162</v>
      </c>
      <c r="N158" s="193" t="s">
        <v>2312</v>
      </c>
      <c r="O158" s="193" t="s">
        <v>321</v>
      </c>
      <c r="P158" s="193" t="s">
        <v>321</v>
      </c>
      <c r="Q158" s="193" t="s">
        <v>321</v>
      </c>
      <c r="R158" s="193" t="s">
        <v>2313</v>
      </c>
      <c r="S158" s="193" t="s">
        <v>2314</v>
      </c>
      <c r="T158" s="383" t="s">
        <v>2315</v>
      </c>
      <c r="U158" s="194" t="s">
        <v>2316</v>
      </c>
      <c r="V158" s="194">
        <v>29754</v>
      </c>
      <c r="W158" s="202" t="s">
        <v>2317</v>
      </c>
      <c r="X158" s="202" t="s">
        <v>178</v>
      </c>
      <c r="Y158" s="202" t="s">
        <v>162</v>
      </c>
      <c r="Z158" s="202"/>
      <c r="AA158" s="193"/>
      <c r="AB158" s="194">
        <v>42856</v>
      </c>
      <c r="AC158" s="311">
        <v>42795</v>
      </c>
      <c r="AD158" s="194"/>
      <c r="AE158" s="194" t="s">
        <v>2318</v>
      </c>
      <c r="AF158" s="342" t="s">
        <v>2319</v>
      </c>
      <c r="AG158" s="194"/>
      <c r="AH158" s="193">
        <f t="shared" si="33"/>
        <v>2</v>
      </c>
      <c r="AI158" s="194" t="s">
        <v>160</v>
      </c>
      <c r="AJ158" s="194"/>
      <c r="AK158" s="194"/>
      <c r="AL158" s="194" t="s">
        <v>162</v>
      </c>
      <c r="AM158" s="194"/>
      <c r="AN158" s="194"/>
      <c r="AO158" s="194" t="s">
        <v>163</v>
      </c>
      <c r="AP158" s="193" t="s">
        <v>1288</v>
      </c>
      <c r="AQ158" s="206" t="s">
        <v>202</v>
      </c>
      <c r="AR158" s="194" t="s">
        <v>149</v>
      </c>
      <c r="AS158" s="194"/>
      <c r="AT158" s="458" t="s">
        <v>203</v>
      </c>
      <c r="AU158" s="193" t="s">
        <v>2320</v>
      </c>
      <c r="AV158" s="194"/>
      <c r="AW158" s="195">
        <v>42793</v>
      </c>
      <c r="AX158" s="195">
        <v>43045</v>
      </c>
      <c r="AY158" s="195" t="s">
        <v>149</v>
      </c>
      <c r="AZ158" s="195"/>
      <c r="BA158" s="195"/>
      <c r="BB158" s="195"/>
      <c r="BC158" s="196" t="s">
        <v>2321</v>
      </c>
      <c r="BD158" s="195">
        <v>44207</v>
      </c>
      <c r="BE158" s="194" t="s">
        <v>162</v>
      </c>
      <c r="BF158" s="194">
        <v>44410</v>
      </c>
      <c r="BG158" s="194" t="s">
        <v>162</v>
      </c>
      <c r="BH158" s="194"/>
      <c r="BI158" s="194"/>
      <c r="BJ158" s="194"/>
      <c r="BK158" s="197">
        <v>44917</v>
      </c>
      <c r="BL158" s="198" t="s">
        <v>17</v>
      </c>
      <c r="BM158" s="193">
        <f t="shared" ref="BM158:BM160" si="41">DATEDIF(AW158,BK158, "M")+1</f>
        <v>70</v>
      </c>
      <c r="BN158" s="284">
        <f t="shared" ref="BN158:BN160" si="42">DATEDIF(AX158,BK158, "M")+1</f>
        <v>62</v>
      </c>
      <c r="BO158" s="202" t="s">
        <v>2322</v>
      </c>
      <c r="BP158" s="193">
        <v>3</v>
      </c>
      <c r="BQ158" s="193"/>
      <c r="BR158" s="193"/>
      <c r="BS158" s="193"/>
      <c r="BT158" s="193"/>
      <c r="BU158" s="193"/>
      <c r="BV158" s="193"/>
      <c r="BW158" s="193" t="s">
        <v>2323</v>
      </c>
      <c r="BX158" s="193" t="s">
        <v>162</v>
      </c>
      <c r="BY158" s="193"/>
      <c r="BZ158" s="199"/>
      <c r="CA158" s="199"/>
      <c r="CB158" s="193"/>
      <c r="CC158" s="193" t="s">
        <v>162</v>
      </c>
      <c r="CD158" s="193"/>
      <c r="CE158" s="193"/>
      <c r="CF158" s="413">
        <v>0</v>
      </c>
      <c r="CG158" s="193"/>
      <c r="CH158" s="193"/>
      <c r="CI158" s="193" t="s">
        <v>2228</v>
      </c>
      <c r="CJ158"/>
    </row>
    <row r="159" spans="1:88" s="53" customFormat="1" ht="25" customHeight="1" x14ac:dyDescent="0.35">
      <c r="A159" s="193">
        <v>159</v>
      </c>
      <c r="B159" s="193" t="s">
        <v>2324</v>
      </c>
      <c r="C159" s="193" t="s">
        <v>2325</v>
      </c>
      <c r="D159" s="193" t="s">
        <v>2326</v>
      </c>
      <c r="E159" s="193" t="s">
        <v>2327</v>
      </c>
      <c r="F159" s="193" t="s">
        <v>25</v>
      </c>
      <c r="G159" s="193">
        <v>7</v>
      </c>
      <c r="H159" s="193" t="s">
        <v>51</v>
      </c>
      <c r="I159" s="193" t="s">
        <v>30</v>
      </c>
      <c r="J159" s="193" t="s">
        <v>2328</v>
      </c>
      <c r="K159" s="193" t="s">
        <v>2329</v>
      </c>
      <c r="L159" s="193" t="s">
        <v>30</v>
      </c>
      <c r="M159" s="193" t="s">
        <v>149</v>
      </c>
      <c r="N159" s="193"/>
      <c r="O159" s="193" t="s">
        <v>150</v>
      </c>
      <c r="P159" s="193" t="s">
        <v>150</v>
      </c>
      <c r="Q159" s="193" t="s">
        <v>150</v>
      </c>
      <c r="R159" s="193" t="s">
        <v>2330</v>
      </c>
      <c r="S159" s="193" t="s">
        <v>2331</v>
      </c>
      <c r="T159" s="383" t="s">
        <v>2332</v>
      </c>
      <c r="U159" s="194" t="s">
        <v>2333</v>
      </c>
      <c r="V159" s="194">
        <v>29035</v>
      </c>
      <c r="W159" s="202" t="s">
        <v>2334</v>
      </c>
      <c r="X159" s="202" t="s">
        <v>178</v>
      </c>
      <c r="Y159" s="202" t="s">
        <v>162</v>
      </c>
      <c r="Z159" s="202"/>
      <c r="AA159" s="193">
        <v>32.5</v>
      </c>
      <c r="AB159" s="194">
        <v>42828</v>
      </c>
      <c r="AC159" s="311">
        <v>42795</v>
      </c>
      <c r="AD159" s="194"/>
      <c r="AE159" s="194" t="s">
        <v>2335</v>
      </c>
      <c r="AF159" s="194"/>
      <c r="AG159" s="194"/>
      <c r="AH159" s="193">
        <f t="shared" si="33"/>
        <v>1</v>
      </c>
      <c r="AI159" s="194" t="s">
        <v>160</v>
      </c>
      <c r="AJ159" s="194"/>
      <c r="AK159" s="194"/>
      <c r="AL159" s="194" t="s">
        <v>149</v>
      </c>
      <c r="AM159" s="194"/>
      <c r="AN159" s="194"/>
      <c r="AO159" s="194" t="s">
        <v>163</v>
      </c>
      <c r="AP159" s="193" t="s">
        <v>2336</v>
      </c>
      <c r="AQ159" s="194" t="s">
        <v>948</v>
      </c>
      <c r="AR159" s="194" t="s">
        <v>149</v>
      </c>
      <c r="AS159" s="194"/>
      <c r="AT159" s="458" t="s">
        <v>327</v>
      </c>
      <c r="AU159" s="193" t="s">
        <v>2337</v>
      </c>
      <c r="AV159" s="194"/>
      <c r="AW159" s="195">
        <v>42793</v>
      </c>
      <c r="AX159" s="195">
        <v>43045</v>
      </c>
      <c r="AY159" s="195" t="s">
        <v>149</v>
      </c>
      <c r="AZ159" s="195"/>
      <c r="BA159" s="195">
        <v>43175</v>
      </c>
      <c r="BB159" s="195"/>
      <c r="BC159" s="196" t="s">
        <v>2338</v>
      </c>
      <c r="BD159" s="195">
        <v>43675</v>
      </c>
      <c r="BE159" s="195" t="s">
        <v>149</v>
      </c>
      <c r="BF159" s="195">
        <v>43891</v>
      </c>
      <c r="BG159" s="195" t="s">
        <v>149</v>
      </c>
      <c r="BH159" s="194"/>
      <c r="BI159" s="194"/>
      <c r="BJ159" s="194"/>
      <c r="BK159" s="197">
        <v>44460</v>
      </c>
      <c r="BL159" s="193" t="s">
        <v>17</v>
      </c>
      <c r="BM159" s="193">
        <f t="shared" si="41"/>
        <v>55</v>
      </c>
      <c r="BN159" s="284">
        <f t="shared" si="42"/>
        <v>47</v>
      </c>
      <c r="BO159" s="193"/>
      <c r="BP159" s="193">
        <v>12</v>
      </c>
      <c r="BQ159" s="193">
        <v>14</v>
      </c>
      <c r="BR159" s="193">
        <v>8</v>
      </c>
      <c r="BS159" s="193"/>
      <c r="BT159" s="193"/>
      <c r="BU159" s="193"/>
      <c r="BV159" s="193"/>
      <c r="BW159" s="193" t="s">
        <v>162</v>
      </c>
      <c r="BX159" s="193" t="s">
        <v>162</v>
      </c>
      <c r="BY159" s="193"/>
      <c r="BZ159" s="199">
        <v>44077</v>
      </c>
      <c r="CA159" s="199">
        <v>44287</v>
      </c>
      <c r="CB159" s="193">
        <v>7</v>
      </c>
      <c r="CC159" s="193" t="s">
        <v>162</v>
      </c>
      <c r="CD159" s="193"/>
      <c r="CE159" s="193"/>
      <c r="CF159" s="413">
        <v>4</v>
      </c>
      <c r="CG159" s="193">
        <v>4</v>
      </c>
      <c r="CH159" s="193"/>
      <c r="CI159" s="193" t="s">
        <v>1830</v>
      </c>
      <c r="CJ159"/>
    </row>
    <row r="160" spans="1:88" s="53" customFormat="1" ht="25" customHeight="1" x14ac:dyDescent="0.35">
      <c r="A160" s="193">
        <v>160</v>
      </c>
      <c r="B160" s="193" t="s">
        <v>2339</v>
      </c>
      <c r="C160" s="193" t="s">
        <v>2340</v>
      </c>
      <c r="D160" s="193" t="s">
        <v>2341</v>
      </c>
      <c r="E160" s="193" t="s">
        <v>2342</v>
      </c>
      <c r="F160" s="193" t="s">
        <v>25</v>
      </c>
      <c r="G160" s="193">
        <v>7</v>
      </c>
      <c r="H160" s="193" t="s">
        <v>51</v>
      </c>
      <c r="I160" s="193" t="s">
        <v>37</v>
      </c>
      <c r="J160" s="193" t="s">
        <v>438</v>
      </c>
      <c r="K160" s="193" t="s">
        <v>438</v>
      </c>
      <c r="L160" s="193" t="s">
        <v>37</v>
      </c>
      <c r="M160" s="193" t="s">
        <v>149</v>
      </c>
      <c r="N160" s="193" t="s">
        <v>2343</v>
      </c>
      <c r="O160" s="193" t="s">
        <v>150</v>
      </c>
      <c r="P160" s="193" t="s">
        <v>150</v>
      </c>
      <c r="Q160" s="193" t="s">
        <v>150</v>
      </c>
      <c r="R160" s="193" t="s">
        <v>2344</v>
      </c>
      <c r="S160" s="193" t="s">
        <v>2345</v>
      </c>
      <c r="T160" s="383" t="s">
        <v>2346</v>
      </c>
      <c r="U160" s="194" t="s">
        <v>2347</v>
      </c>
      <c r="V160" s="194">
        <v>29757</v>
      </c>
      <c r="W160" s="202" t="s">
        <v>2348</v>
      </c>
      <c r="X160" s="202" t="s">
        <v>178</v>
      </c>
      <c r="Y160" s="202" t="s">
        <v>162</v>
      </c>
      <c r="Z160" s="202"/>
      <c r="AA160" s="193"/>
      <c r="AB160" s="194">
        <v>42683</v>
      </c>
      <c r="AC160" s="311">
        <v>42795</v>
      </c>
      <c r="AD160" s="194"/>
      <c r="AE160" s="194" t="s">
        <v>2349</v>
      </c>
      <c r="AF160" s="194" t="s">
        <v>2350</v>
      </c>
      <c r="AG160" s="194"/>
      <c r="AH160" s="193">
        <f t="shared" si="33"/>
        <v>2</v>
      </c>
      <c r="AI160" s="194" t="s">
        <v>160</v>
      </c>
      <c r="AJ160" s="194"/>
      <c r="AK160" s="194"/>
      <c r="AL160" s="194" t="s">
        <v>149</v>
      </c>
      <c r="AM160" s="194"/>
      <c r="AN160" s="194"/>
      <c r="AO160" s="194" t="s">
        <v>163</v>
      </c>
      <c r="AP160" s="193" t="s">
        <v>248</v>
      </c>
      <c r="AQ160" s="194" t="s">
        <v>249</v>
      </c>
      <c r="AR160" s="194" t="s">
        <v>149</v>
      </c>
      <c r="AS160" s="194"/>
      <c r="AT160" s="458" t="s">
        <v>284</v>
      </c>
      <c r="AU160" s="193" t="s">
        <v>2351</v>
      </c>
      <c r="AV160" s="194"/>
      <c r="AW160" s="195">
        <v>42793</v>
      </c>
      <c r="AX160" s="195">
        <v>43045</v>
      </c>
      <c r="AY160" s="195" t="s">
        <v>149</v>
      </c>
      <c r="AZ160" s="195">
        <v>43230</v>
      </c>
      <c r="BA160" s="195">
        <v>43234</v>
      </c>
      <c r="BB160" s="195"/>
      <c r="BC160" s="196" t="s">
        <v>2352</v>
      </c>
      <c r="BD160" s="195">
        <v>43675</v>
      </c>
      <c r="BE160" s="195" t="s">
        <v>149</v>
      </c>
      <c r="BF160" s="195">
        <v>43891</v>
      </c>
      <c r="BG160" s="195" t="s">
        <v>149</v>
      </c>
      <c r="BH160" s="194"/>
      <c r="BI160" s="194"/>
      <c r="BJ160" s="194"/>
      <c r="BK160" s="203">
        <v>43783</v>
      </c>
      <c r="BL160" s="193" t="s">
        <v>17</v>
      </c>
      <c r="BM160" s="193">
        <f t="shared" si="41"/>
        <v>33</v>
      </c>
      <c r="BN160" s="284">
        <f t="shared" si="42"/>
        <v>25</v>
      </c>
      <c r="BO160" s="193"/>
      <c r="BP160" s="193">
        <v>0</v>
      </c>
      <c r="BQ160" s="193">
        <v>0</v>
      </c>
      <c r="BR160" s="193">
        <v>2</v>
      </c>
      <c r="BS160" s="193"/>
      <c r="BT160" s="193"/>
      <c r="BU160" s="193"/>
      <c r="BV160" s="193"/>
      <c r="BW160" s="193" t="s">
        <v>2353</v>
      </c>
      <c r="BX160" s="193" t="s">
        <v>162</v>
      </c>
      <c r="BY160" s="193"/>
      <c r="BZ160" s="199"/>
      <c r="CA160" s="199"/>
      <c r="CB160" s="193"/>
      <c r="CC160" s="193" t="s">
        <v>162</v>
      </c>
      <c r="CD160" s="193"/>
      <c r="CE160" s="193"/>
      <c r="CF160" s="413">
        <v>2</v>
      </c>
      <c r="CG160" s="193">
        <v>2</v>
      </c>
      <c r="CH160" s="193"/>
      <c r="CI160" s="193" t="s">
        <v>1830</v>
      </c>
      <c r="CJ160"/>
    </row>
    <row r="161" spans="1:88" ht="25" customHeight="1" x14ac:dyDescent="0.35">
      <c r="A161" s="97">
        <v>161</v>
      </c>
      <c r="B161" s="97" t="s">
        <v>2354</v>
      </c>
      <c r="C161" s="97" t="s">
        <v>2355</v>
      </c>
      <c r="D161" s="97" t="s">
        <v>2356</v>
      </c>
      <c r="E161" s="97" t="s">
        <v>2357</v>
      </c>
      <c r="F161" s="97" t="s">
        <v>24</v>
      </c>
      <c r="G161" s="97">
        <v>7</v>
      </c>
      <c r="H161" s="97" t="s">
        <v>49</v>
      </c>
      <c r="I161" s="97" t="s">
        <v>36</v>
      </c>
      <c r="J161" s="97" t="s">
        <v>2358</v>
      </c>
      <c r="K161" s="97" t="s">
        <v>2359</v>
      </c>
      <c r="L161" s="97" t="s">
        <v>43</v>
      </c>
      <c r="M161" s="97" t="s">
        <v>162</v>
      </c>
      <c r="N161" s="97"/>
      <c r="O161" s="97" t="s">
        <v>150</v>
      </c>
      <c r="P161" s="97" t="s">
        <v>150</v>
      </c>
      <c r="Q161" s="97"/>
      <c r="R161" s="209" t="s">
        <v>2360</v>
      </c>
      <c r="S161" s="209" t="s">
        <v>2361</v>
      </c>
      <c r="T161" s="371" t="s">
        <v>2362</v>
      </c>
      <c r="U161" s="98"/>
      <c r="V161" s="98">
        <v>29668</v>
      </c>
      <c r="W161" s="179" t="s">
        <v>2363</v>
      </c>
      <c r="X161" s="179"/>
      <c r="Y161" s="179"/>
      <c r="Z161" s="179"/>
      <c r="AA161" s="97"/>
      <c r="AB161" s="98">
        <v>42855</v>
      </c>
      <c r="AC161" s="303">
        <v>42795</v>
      </c>
      <c r="AD161" s="98">
        <v>43930</v>
      </c>
      <c r="AE161" s="98" t="s">
        <v>2364</v>
      </c>
      <c r="AF161" s="98" t="s">
        <v>2365</v>
      </c>
      <c r="AG161" s="98"/>
      <c r="AH161" s="97">
        <f t="shared" si="33"/>
        <v>2</v>
      </c>
      <c r="AI161" s="98" t="s">
        <v>161</v>
      </c>
      <c r="AJ161" s="98"/>
      <c r="AK161" s="98"/>
      <c r="AL161" s="98" t="s">
        <v>149</v>
      </c>
      <c r="AM161" s="98"/>
      <c r="AN161" s="98"/>
      <c r="AO161" s="98" t="s">
        <v>964</v>
      </c>
      <c r="AP161" s="97"/>
      <c r="AQ161" s="98"/>
      <c r="AR161" s="98"/>
      <c r="AS161" s="98"/>
      <c r="AT161" s="437" t="s">
        <v>192</v>
      </c>
      <c r="AU161" s="97" t="s">
        <v>2366</v>
      </c>
      <c r="AV161" s="98"/>
      <c r="AW161" s="99">
        <v>42793</v>
      </c>
      <c r="AX161" s="99">
        <v>43045</v>
      </c>
      <c r="AY161" s="99" t="s">
        <v>149</v>
      </c>
      <c r="AZ161" s="99"/>
      <c r="BA161" s="99"/>
      <c r="BB161" s="99"/>
      <c r="BC161" s="100"/>
      <c r="BD161" s="120" t="s">
        <v>726</v>
      </c>
      <c r="BE161" s="99" t="s">
        <v>162</v>
      </c>
      <c r="BF161" s="99" t="s">
        <v>726</v>
      </c>
      <c r="BG161" s="99" t="s">
        <v>162</v>
      </c>
      <c r="BH161" s="98"/>
      <c r="BI161" s="98"/>
      <c r="BJ161" s="98"/>
      <c r="BK161" s="101"/>
      <c r="BL161" s="208" t="s">
        <v>19</v>
      </c>
      <c r="BM161" s="235" t="s">
        <v>19</v>
      </c>
      <c r="BN161" s="235"/>
      <c r="BO161" s="97"/>
      <c r="BP161" s="97"/>
      <c r="BQ161" s="97"/>
      <c r="BR161" s="97"/>
      <c r="BS161" s="97"/>
      <c r="BT161" s="97"/>
      <c r="BU161" s="97"/>
      <c r="BV161" s="97"/>
      <c r="BW161" s="97" t="s">
        <v>162</v>
      </c>
      <c r="BX161" s="97"/>
      <c r="BY161" s="97"/>
      <c r="BZ161" s="101"/>
      <c r="CA161" s="101"/>
      <c r="CB161" s="97"/>
      <c r="CC161" s="97"/>
      <c r="CD161" s="97"/>
      <c r="CE161" s="97"/>
      <c r="CF161" s="119"/>
      <c r="CG161" s="97"/>
      <c r="CH161" s="97"/>
      <c r="CI161" s="97" t="s">
        <v>814</v>
      </c>
    </row>
    <row r="162" spans="1:88" s="53" customFormat="1" ht="25" customHeight="1" x14ac:dyDescent="0.35">
      <c r="A162" s="193">
        <v>162</v>
      </c>
      <c r="B162" s="193" t="s">
        <v>2367</v>
      </c>
      <c r="C162" s="193" t="s">
        <v>924</v>
      </c>
      <c r="D162" s="193" t="s">
        <v>2368</v>
      </c>
      <c r="E162" s="193" t="s">
        <v>2369</v>
      </c>
      <c r="F162" s="193" t="s">
        <v>25</v>
      </c>
      <c r="G162" s="193">
        <v>7</v>
      </c>
      <c r="H162" s="193" t="s">
        <v>55</v>
      </c>
      <c r="I162" s="193" t="s">
        <v>43</v>
      </c>
      <c r="J162" s="193" t="s">
        <v>927</v>
      </c>
      <c r="K162" s="193" t="s">
        <v>606</v>
      </c>
      <c r="L162" s="193" t="s">
        <v>43</v>
      </c>
      <c r="M162" s="193" t="s">
        <v>162</v>
      </c>
      <c r="N162" s="193">
        <v>1512734</v>
      </c>
      <c r="O162" s="193" t="s">
        <v>150</v>
      </c>
      <c r="P162" s="193" t="s">
        <v>150</v>
      </c>
      <c r="Q162" s="193"/>
      <c r="R162" s="193" t="s">
        <v>2370</v>
      </c>
      <c r="S162" s="193" t="s">
        <v>2371</v>
      </c>
      <c r="T162" s="383" t="s">
        <v>2372</v>
      </c>
      <c r="U162" s="194"/>
      <c r="V162" s="194">
        <v>28059</v>
      </c>
      <c r="W162" s="202" t="s">
        <v>2373</v>
      </c>
      <c r="X162" s="202" t="s">
        <v>178</v>
      </c>
      <c r="Y162" s="202"/>
      <c r="Z162" s="202"/>
      <c r="AA162" s="193">
        <v>5</v>
      </c>
      <c r="AB162" s="194">
        <v>42443</v>
      </c>
      <c r="AC162" s="311">
        <v>42795</v>
      </c>
      <c r="AD162" s="194"/>
      <c r="AE162" s="194" t="s">
        <v>2374</v>
      </c>
      <c r="AF162" s="194"/>
      <c r="AG162" s="194"/>
      <c r="AH162" s="193">
        <f t="shared" ref="AH162:AH193" si="43">COUNTA(AE162:AG162)</f>
        <v>1</v>
      </c>
      <c r="AI162" s="194" t="s">
        <v>160</v>
      </c>
      <c r="AJ162" s="194"/>
      <c r="AK162" s="194"/>
      <c r="AL162" s="194" t="s">
        <v>162</v>
      </c>
      <c r="AM162" s="194"/>
      <c r="AN162" s="194"/>
      <c r="AO162" s="194" t="s">
        <v>181</v>
      </c>
      <c r="AP162" s="193" t="s">
        <v>880</v>
      </c>
      <c r="AQ162" s="194" t="s">
        <v>2375</v>
      </c>
      <c r="AR162" s="194" t="s">
        <v>149</v>
      </c>
      <c r="AS162" s="194"/>
      <c r="AT162" s="458" t="s">
        <v>371</v>
      </c>
      <c r="AU162" s="193" t="s">
        <v>2376</v>
      </c>
      <c r="AV162" s="194"/>
      <c r="AW162" s="195">
        <v>42793</v>
      </c>
      <c r="AX162" s="195">
        <v>43045</v>
      </c>
      <c r="AY162" s="195" t="s">
        <v>149</v>
      </c>
      <c r="AZ162" s="195">
        <v>42599</v>
      </c>
      <c r="BA162" s="195">
        <v>43320</v>
      </c>
      <c r="BB162" s="195">
        <v>42916</v>
      </c>
      <c r="BC162" s="196" t="s">
        <v>2377</v>
      </c>
      <c r="BD162" s="195">
        <v>43675</v>
      </c>
      <c r="BE162" s="195" t="s">
        <v>149</v>
      </c>
      <c r="BF162" s="195">
        <v>44410</v>
      </c>
      <c r="BG162" s="194" t="s">
        <v>162</v>
      </c>
      <c r="BH162" s="194"/>
      <c r="BI162" s="194"/>
      <c r="BJ162" s="194"/>
      <c r="BK162" s="197">
        <v>44995</v>
      </c>
      <c r="BL162" s="193" t="s">
        <v>17</v>
      </c>
      <c r="BM162" s="194"/>
      <c r="BN162" s="193">
        <f t="shared" ref="BN162:BN165" si="44">DATEDIF(AX162,BK162, "M")+1</f>
        <v>65</v>
      </c>
      <c r="BO162" s="202" t="s">
        <v>2377</v>
      </c>
      <c r="BP162" s="193">
        <v>10</v>
      </c>
      <c r="BQ162" s="193">
        <v>8</v>
      </c>
      <c r="BR162" s="193">
        <v>0</v>
      </c>
      <c r="BS162" s="193"/>
      <c r="BT162" s="193"/>
      <c r="BU162" s="193"/>
      <c r="BV162" s="193"/>
      <c r="BW162" s="193" t="s">
        <v>2378</v>
      </c>
      <c r="BX162" s="193"/>
      <c r="BY162" s="193"/>
      <c r="BZ162" s="199"/>
      <c r="CA162" s="199"/>
      <c r="CB162" s="193"/>
      <c r="CC162" s="193"/>
      <c r="CD162" s="193"/>
      <c r="CE162" s="193"/>
      <c r="CF162" s="413">
        <v>3</v>
      </c>
      <c r="CG162" s="193"/>
      <c r="CH162" s="193"/>
      <c r="CI162" s="193" t="s">
        <v>814</v>
      </c>
      <c r="CJ162"/>
    </row>
    <row r="163" spans="1:88" s="53" customFormat="1" ht="25" customHeight="1" x14ac:dyDescent="0.35">
      <c r="A163" s="193">
        <v>163</v>
      </c>
      <c r="B163" s="193" t="s">
        <v>2379</v>
      </c>
      <c r="C163" s="193" t="s">
        <v>2380</v>
      </c>
      <c r="D163" s="193" t="s">
        <v>2381</v>
      </c>
      <c r="E163" s="193" t="s">
        <v>1800</v>
      </c>
      <c r="F163" s="193" t="s">
        <v>25</v>
      </c>
      <c r="G163" s="193">
        <v>7</v>
      </c>
      <c r="H163" s="193" t="s">
        <v>49</v>
      </c>
      <c r="I163" s="193" t="s">
        <v>40</v>
      </c>
      <c r="J163" s="193" t="s">
        <v>2382</v>
      </c>
      <c r="K163" s="193" t="s">
        <v>2383</v>
      </c>
      <c r="L163" s="193" t="s">
        <v>43</v>
      </c>
      <c r="M163" s="193" t="s">
        <v>162</v>
      </c>
      <c r="N163" s="193">
        <v>2012904</v>
      </c>
      <c r="O163" s="193" t="s">
        <v>150</v>
      </c>
      <c r="P163" s="193" t="s">
        <v>150</v>
      </c>
      <c r="Q163" s="193"/>
      <c r="R163" s="193" t="s">
        <v>2384</v>
      </c>
      <c r="S163" s="193" t="s">
        <v>2385</v>
      </c>
      <c r="T163" s="382" t="s">
        <v>2386</v>
      </c>
      <c r="U163" s="194"/>
      <c r="V163" s="194">
        <v>29169</v>
      </c>
      <c r="W163" s="202" t="s">
        <v>2387</v>
      </c>
      <c r="X163" s="202" t="s">
        <v>2388</v>
      </c>
      <c r="Y163" s="202"/>
      <c r="Z163" s="202"/>
      <c r="AA163" s="193">
        <v>23</v>
      </c>
      <c r="AB163" s="194">
        <v>42916</v>
      </c>
      <c r="AC163" s="311">
        <v>42795</v>
      </c>
      <c r="AD163" s="194"/>
      <c r="AE163" s="194" t="s">
        <v>2389</v>
      </c>
      <c r="AF163" s="194"/>
      <c r="AG163" s="194"/>
      <c r="AH163" s="193">
        <f t="shared" si="43"/>
        <v>1</v>
      </c>
      <c r="AI163" s="194" t="s">
        <v>160</v>
      </c>
      <c r="AJ163" s="194"/>
      <c r="AK163" s="194"/>
      <c r="AL163" s="194" t="s">
        <v>149</v>
      </c>
      <c r="AM163" s="194"/>
      <c r="AN163" s="194"/>
      <c r="AO163" s="194" t="s">
        <v>181</v>
      </c>
      <c r="AP163" s="193" t="s">
        <v>1843</v>
      </c>
      <c r="AQ163" s="194" t="s">
        <v>202</v>
      </c>
      <c r="AR163" s="194"/>
      <c r="AS163" s="194"/>
      <c r="AT163" s="458" t="s">
        <v>419</v>
      </c>
      <c r="AU163" s="193" t="s">
        <v>1812</v>
      </c>
      <c r="AV163" s="194"/>
      <c r="AW163" s="195">
        <v>42793</v>
      </c>
      <c r="AX163" s="195">
        <v>43045</v>
      </c>
      <c r="AY163" s="195" t="s">
        <v>149</v>
      </c>
      <c r="AZ163" s="195">
        <v>43341</v>
      </c>
      <c r="BA163" s="195">
        <v>43579</v>
      </c>
      <c r="BB163" s="195"/>
      <c r="BC163" s="196" t="s">
        <v>2390</v>
      </c>
      <c r="BD163" s="195">
        <v>44207</v>
      </c>
      <c r="BE163" s="194" t="s">
        <v>162</v>
      </c>
      <c r="BF163" s="195">
        <v>44410</v>
      </c>
      <c r="BG163" s="194" t="s">
        <v>162</v>
      </c>
      <c r="BH163" s="194"/>
      <c r="BI163" s="194"/>
      <c r="BJ163" s="194"/>
      <c r="BK163" s="197">
        <v>45195</v>
      </c>
      <c r="BL163" s="198" t="s">
        <v>17</v>
      </c>
      <c r="BM163" s="193">
        <f t="shared" ref="BM163:BM165" si="45">DATEDIF(AW163,BK163, "M")+1</f>
        <v>79</v>
      </c>
      <c r="BN163" s="193">
        <f t="shared" si="44"/>
        <v>71</v>
      </c>
      <c r="BO163" s="202" t="s">
        <v>2391</v>
      </c>
      <c r="BP163" s="193"/>
      <c r="BQ163" s="193"/>
      <c r="BR163" s="193"/>
      <c r="BS163" s="193"/>
      <c r="BT163" s="193"/>
      <c r="BU163" s="193"/>
      <c r="BV163" s="193"/>
      <c r="BW163" s="193" t="s">
        <v>2323</v>
      </c>
      <c r="BX163" s="193"/>
      <c r="BY163" s="193"/>
      <c r="BZ163" s="199"/>
      <c r="CA163" s="199"/>
      <c r="CB163" s="193"/>
      <c r="CC163" s="193"/>
      <c r="CD163" s="193"/>
      <c r="CE163" s="193"/>
      <c r="CF163" s="413">
        <v>1</v>
      </c>
      <c r="CG163" s="193"/>
      <c r="CH163" s="193"/>
      <c r="CI163" s="193" t="s">
        <v>1321</v>
      </c>
      <c r="CJ163"/>
    </row>
    <row r="164" spans="1:88" s="53" customFormat="1" ht="25" customHeight="1" x14ac:dyDescent="0.35">
      <c r="A164" s="193">
        <v>164</v>
      </c>
      <c r="B164" s="193" t="s">
        <v>2392</v>
      </c>
      <c r="C164" s="193" t="s">
        <v>2393</v>
      </c>
      <c r="D164" s="193" t="s">
        <v>561</v>
      </c>
      <c r="E164" s="193" t="s">
        <v>2394</v>
      </c>
      <c r="F164" s="193" t="s">
        <v>25</v>
      </c>
      <c r="G164" s="193">
        <v>7</v>
      </c>
      <c r="H164" s="193" t="s">
        <v>56</v>
      </c>
      <c r="I164" s="193" t="s">
        <v>38</v>
      </c>
      <c r="J164" s="193" t="s">
        <v>606</v>
      </c>
      <c r="K164" s="193" t="s">
        <v>606</v>
      </c>
      <c r="L164" s="193" t="s">
        <v>43</v>
      </c>
      <c r="M164" s="193" t="s">
        <v>162</v>
      </c>
      <c r="N164" s="193" t="s">
        <v>2395</v>
      </c>
      <c r="O164" s="193" t="s">
        <v>321</v>
      </c>
      <c r="P164" s="193" t="s">
        <v>321</v>
      </c>
      <c r="Q164" s="193" t="s">
        <v>321</v>
      </c>
      <c r="R164" s="193" t="s">
        <v>2396</v>
      </c>
      <c r="S164" s="420" t="s">
        <v>2397</v>
      </c>
      <c r="T164" s="383" t="s">
        <v>2398</v>
      </c>
      <c r="U164" s="194"/>
      <c r="V164" s="194">
        <v>29181</v>
      </c>
      <c r="W164" s="202" t="s">
        <v>2399</v>
      </c>
      <c r="X164" s="202" t="s">
        <v>155</v>
      </c>
      <c r="Y164" s="202"/>
      <c r="Z164" s="202"/>
      <c r="AA164" s="193"/>
      <c r="AB164" s="194">
        <v>42825</v>
      </c>
      <c r="AC164" s="311">
        <v>42795</v>
      </c>
      <c r="AD164" s="194"/>
      <c r="AE164" s="194" t="s">
        <v>2400</v>
      </c>
      <c r="AF164" s="194"/>
      <c r="AG164" s="194"/>
      <c r="AH164" s="193">
        <f t="shared" si="43"/>
        <v>1</v>
      </c>
      <c r="AI164" s="194" t="s">
        <v>161</v>
      </c>
      <c r="AJ164" s="194"/>
      <c r="AK164" s="194"/>
      <c r="AL164" s="194" t="s">
        <v>162</v>
      </c>
      <c r="AM164" s="194"/>
      <c r="AN164" s="194"/>
      <c r="AO164" s="194" t="s">
        <v>181</v>
      </c>
      <c r="AP164" s="193"/>
      <c r="AQ164" s="194" t="s">
        <v>2401</v>
      </c>
      <c r="AR164" s="194"/>
      <c r="AS164" s="194"/>
      <c r="AT164" s="458" t="s">
        <v>1273</v>
      </c>
      <c r="AU164" s="193" t="s">
        <v>2402</v>
      </c>
      <c r="AV164" s="194"/>
      <c r="AW164" s="195">
        <v>42793</v>
      </c>
      <c r="AX164" s="195">
        <v>43045</v>
      </c>
      <c r="AY164" s="195" t="s">
        <v>149</v>
      </c>
      <c r="AZ164" s="195">
        <v>43263</v>
      </c>
      <c r="BA164" s="195">
        <v>43280</v>
      </c>
      <c r="BB164" s="195"/>
      <c r="BC164" s="196" t="s">
        <v>2403</v>
      </c>
      <c r="BD164" s="195">
        <v>43675</v>
      </c>
      <c r="BE164" s="194" t="s">
        <v>149</v>
      </c>
      <c r="BF164" s="195">
        <v>43891</v>
      </c>
      <c r="BG164" s="194" t="s">
        <v>149</v>
      </c>
      <c r="BH164" s="194">
        <v>44392</v>
      </c>
      <c r="BI164" s="194"/>
      <c r="BJ164" s="194"/>
      <c r="BK164" s="197">
        <v>44469</v>
      </c>
      <c r="BL164" s="193" t="s">
        <v>17</v>
      </c>
      <c r="BM164" s="193">
        <f t="shared" si="45"/>
        <v>56</v>
      </c>
      <c r="BN164" s="193">
        <f t="shared" si="44"/>
        <v>47</v>
      </c>
      <c r="BO164" s="196" t="s">
        <v>2403</v>
      </c>
      <c r="BP164" s="193">
        <v>1</v>
      </c>
      <c r="BQ164" s="193">
        <v>23</v>
      </c>
      <c r="BR164" s="193">
        <v>8</v>
      </c>
      <c r="BS164" s="193"/>
      <c r="BT164" s="193"/>
      <c r="BU164" s="193"/>
      <c r="BV164" s="193"/>
      <c r="BW164" s="193" t="s">
        <v>162</v>
      </c>
      <c r="BX164" s="193"/>
      <c r="BY164" s="193"/>
      <c r="BZ164" s="199"/>
      <c r="CA164" s="199"/>
      <c r="CB164" s="193"/>
      <c r="CC164" s="193"/>
      <c r="CD164" s="193"/>
      <c r="CE164" s="193"/>
      <c r="CF164" s="413">
        <v>4</v>
      </c>
      <c r="CG164" s="193">
        <v>4</v>
      </c>
      <c r="CH164" s="193"/>
      <c r="CI164" s="193" t="s">
        <v>814</v>
      </c>
      <c r="CJ164"/>
    </row>
    <row r="165" spans="1:88" s="53" customFormat="1" ht="25" customHeight="1" x14ac:dyDescent="0.35">
      <c r="A165" s="193">
        <v>165</v>
      </c>
      <c r="B165" s="193" t="s">
        <v>2404</v>
      </c>
      <c r="C165" s="193" t="s">
        <v>2405</v>
      </c>
      <c r="D165" s="193" t="s">
        <v>2406</v>
      </c>
      <c r="E165" s="193" t="s">
        <v>2407</v>
      </c>
      <c r="F165" s="193" t="s">
        <v>25</v>
      </c>
      <c r="G165" s="193">
        <v>7</v>
      </c>
      <c r="H165" s="193" t="s">
        <v>50</v>
      </c>
      <c r="I165" s="193" t="s">
        <v>44</v>
      </c>
      <c r="J165" s="193" t="s">
        <v>1123</v>
      </c>
      <c r="K165" s="193" t="s">
        <v>2408</v>
      </c>
      <c r="L165" s="193" t="s">
        <v>43</v>
      </c>
      <c r="M165" s="193" t="s">
        <v>162</v>
      </c>
      <c r="N165" s="193">
        <v>2083454</v>
      </c>
      <c r="O165" s="193" t="s">
        <v>150</v>
      </c>
      <c r="P165" s="193" t="s">
        <v>150</v>
      </c>
      <c r="Q165" s="193" t="s">
        <v>150</v>
      </c>
      <c r="R165" s="193" t="s">
        <v>2409</v>
      </c>
      <c r="S165" s="193" t="s">
        <v>2410</v>
      </c>
      <c r="T165" s="382" t="s">
        <v>2411</v>
      </c>
      <c r="U165" s="194" t="s">
        <v>2412</v>
      </c>
      <c r="V165" s="194">
        <v>27456</v>
      </c>
      <c r="W165" s="202" t="s">
        <v>2413</v>
      </c>
      <c r="X165" s="202" t="s">
        <v>2388</v>
      </c>
      <c r="Y165" s="202" t="s">
        <v>156</v>
      </c>
      <c r="Z165" s="202"/>
      <c r="AA165" s="193">
        <v>19.5</v>
      </c>
      <c r="AB165" s="194">
        <v>42816</v>
      </c>
      <c r="AC165" s="311">
        <v>42795</v>
      </c>
      <c r="AD165" s="194"/>
      <c r="AE165" s="194" t="s">
        <v>1714</v>
      </c>
      <c r="AF165" s="194" t="s">
        <v>2414</v>
      </c>
      <c r="AG165" s="194"/>
      <c r="AH165" s="193">
        <f t="shared" si="43"/>
        <v>2</v>
      </c>
      <c r="AI165" s="194" t="s">
        <v>161</v>
      </c>
      <c r="AJ165" s="194"/>
      <c r="AK165" s="194"/>
      <c r="AL165" s="194" t="s">
        <v>149</v>
      </c>
      <c r="AM165" s="194"/>
      <c r="AN165" s="194"/>
      <c r="AO165" s="194" t="s">
        <v>163</v>
      </c>
      <c r="AP165" s="193" t="s">
        <v>2415</v>
      </c>
      <c r="AQ165" s="194" t="s">
        <v>2416</v>
      </c>
      <c r="AR165" s="194" t="s">
        <v>149</v>
      </c>
      <c r="AS165" s="194" t="s">
        <v>2417</v>
      </c>
      <c r="AT165" s="458" t="s">
        <v>297</v>
      </c>
      <c r="AU165" s="193" t="s">
        <v>2418</v>
      </c>
      <c r="AV165" s="194"/>
      <c r="AW165" s="195">
        <v>42793</v>
      </c>
      <c r="AX165" s="195">
        <v>43045</v>
      </c>
      <c r="AY165" s="195" t="s">
        <v>149</v>
      </c>
      <c r="AZ165" s="195">
        <v>43593</v>
      </c>
      <c r="BA165" s="195">
        <v>43648</v>
      </c>
      <c r="BB165" s="195"/>
      <c r="BC165" s="196" t="s">
        <v>2419</v>
      </c>
      <c r="BD165" s="195">
        <v>44207</v>
      </c>
      <c r="BE165" s="194" t="s">
        <v>162</v>
      </c>
      <c r="BF165" s="195">
        <v>44410</v>
      </c>
      <c r="BG165" s="194" t="s">
        <v>162</v>
      </c>
      <c r="BH165" s="194"/>
      <c r="BI165" s="194"/>
      <c r="BJ165" s="194"/>
      <c r="BK165" s="197">
        <v>45595</v>
      </c>
      <c r="BL165" s="193" t="s">
        <v>17</v>
      </c>
      <c r="BM165" s="193">
        <f t="shared" si="45"/>
        <v>93</v>
      </c>
      <c r="BN165" s="193">
        <f t="shared" si="44"/>
        <v>84</v>
      </c>
      <c r="BO165" s="196" t="s">
        <v>2420</v>
      </c>
      <c r="BP165" s="193">
        <v>0</v>
      </c>
      <c r="BQ165" s="193">
        <v>13</v>
      </c>
      <c r="BR165" s="193">
        <v>0</v>
      </c>
      <c r="BS165" s="193"/>
      <c r="BT165" s="193"/>
      <c r="BU165" s="193"/>
      <c r="BV165" s="193"/>
      <c r="BW165" s="193" t="s">
        <v>162</v>
      </c>
      <c r="BX165" s="193" t="s">
        <v>162</v>
      </c>
      <c r="BY165" s="193"/>
      <c r="BZ165" s="199"/>
      <c r="CA165" s="199"/>
      <c r="CB165" s="193"/>
      <c r="CC165" s="193" t="s">
        <v>162</v>
      </c>
      <c r="CD165" s="193"/>
      <c r="CE165" s="193"/>
      <c r="CF165" s="413">
        <v>2</v>
      </c>
      <c r="CG165" s="193"/>
      <c r="CH165" s="193"/>
      <c r="CI165" s="193" t="s">
        <v>814</v>
      </c>
      <c r="CJ165"/>
    </row>
    <row r="166" spans="1:88" s="53" customFormat="1" ht="25" customHeight="1" x14ac:dyDescent="0.35">
      <c r="A166" s="193">
        <v>166</v>
      </c>
      <c r="B166" s="193" t="s">
        <v>2421</v>
      </c>
      <c r="C166" s="193" t="s">
        <v>2422</v>
      </c>
      <c r="D166" s="193" t="s">
        <v>21</v>
      </c>
      <c r="E166" s="193" t="s">
        <v>2423</v>
      </c>
      <c r="F166" s="193" t="s">
        <v>25</v>
      </c>
      <c r="G166" s="193">
        <v>7</v>
      </c>
      <c r="H166" s="193" t="s">
        <v>52</v>
      </c>
      <c r="I166" s="193" t="s">
        <v>41</v>
      </c>
      <c r="J166" s="193" t="s">
        <v>1429</v>
      </c>
      <c r="K166" s="193" t="s">
        <v>1429</v>
      </c>
      <c r="L166" s="193" t="s">
        <v>43</v>
      </c>
      <c r="M166" s="193" t="s">
        <v>162</v>
      </c>
      <c r="N166" s="193">
        <v>1760159</v>
      </c>
      <c r="O166" s="193" t="s">
        <v>150</v>
      </c>
      <c r="P166" s="193" t="s">
        <v>150</v>
      </c>
      <c r="Q166" s="193" t="s">
        <v>150</v>
      </c>
      <c r="R166" s="193" t="s">
        <v>2424</v>
      </c>
      <c r="S166" s="193" t="s">
        <v>2425</v>
      </c>
      <c r="T166" s="383" t="s">
        <v>2426</v>
      </c>
      <c r="U166" s="194"/>
      <c r="V166" s="194">
        <v>29082</v>
      </c>
      <c r="W166" s="202" t="s">
        <v>2427</v>
      </c>
      <c r="X166" s="202" t="s">
        <v>155</v>
      </c>
      <c r="Y166" s="202"/>
      <c r="Z166" s="202"/>
      <c r="AA166" s="193">
        <v>15</v>
      </c>
      <c r="AB166" s="194">
        <v>42917</v>
      </c>
      <c r="AC166" s="311">
        <v>42795</v>
      </c>
      <c r="AD166" s="194"/>
      <c r="AE166" s="194" t="s">
        <v>2428</v>
      </c>
      <c r="AF166" s="194" t="s">
        <v>2429</v>
      </c>
      <c r="AG166" s="194"/>
      <c r="AH166" s="193">
        <f t="shared" si="43"/>
        <v>2</v>
      </c>
      <c r="AI166" s="194" t="s">
        <v>161</v>
      </c>
      <c r="AJ166" s="194"/>
      <c r="AK166" s="194"/>
      <c r="AL166" s="194" t="s">
        <v>149</v>
      </c>
      <c r="AM166" s="194"/>
      <c r="AN166" s="194"/>
      <c r="AO166" s="194" t="s">
        <v>163</v>
      </c>
      <c r="AP166" s="193"/>
      <c r="AQ166" s="194" t="s">
        <v>2430</v>
      </c>
      <c r="AR166" s="194" t="s">
        <v>149</v>
      </c>
      <c r="AS166" s="194"/>
      <c r="AT166" s="458" t="s">
        <v>2431</v>
      </c>
      <c r="AU166" s="193" t="s">
        <v>2432</v>
      </c>
      <c r="AV166" s="194"/>
      <c r="AW166" s="195">
        <v>42793</v>
      </c>
      <c r="AX166" s="195">
        <v>43045</v>
      </c>
      <c r="AY166" s="195" t="s">
        <v>149</v>
      </c>
      <c r="AZ166" s="195">
        <v>43146</v>
      </c>
      <c r="BA166" s="195">
        <v>43196</v>
      </c>
      <c r="BB166" s="195"/>
      <c r="BC166" s="196" t="s">
        <v>2433</v>
      </c>
      <c r="BD166" s="195">
        <v>43675</v>
      </c>
      <c r="BE166" s="195" t="s">
        <v>149</v>
      </c>
      <c r="BF166" s="195">
        <v>43891</v>
      </c>
      <c r="BG166" s="195" t="s">
        <v>149</v>
      </c>
      <c r="BH166" s="194"/>
      <c r="BI166" s="194"/>
      <c r="BJ166" s="194"/>
      <c r="BK166" s="197">
        <v>44344</v>
      </c>
      <c r="BL166" s="193" t="s">
        <v>17</v>
      </c>
      <c r="BM166" s="193">
        <f t="shared" ref="BM166" si="46">DATEDIF(AW166,BK166, "M")+1</f>
        <v>52</v>
      </c>
      <c r="BN166" s="193">
        <f t="shared" ref="BN166:BN173" si="47">DATEDIF(AX166,BK166, "M")+1</f>
        <v>43</v>
      </c>
      <c r="BO166" s="193"/>
      <c r="BP166" s="193"/>
      <c r="BQ166" s="193"/>
      <c r="BR166" s="193"/>
      <c r="BS166" s="193"/>
      <c r="BT166" s="193"/>
      <c r="BU166" s="193"/>
      <c r="BV166" s="193"/>
      <c r="BW166" s="193" t="s">
        <v>162</v>
      </c>
      <c r="BX166" s="193"/>
      <c r="BY166" s="193"/>
      <c r="BZ166" s="199">
        <v>43930</v>
      </c>
      <c r="CA166" s="199">
        <v>44035</v>
      </c>
      <c r="CB166" s="193">
        <v>4</v>
      </c>
      <c r="CC166" s="193"/>
      <c r="CD166" s="193"/>
      <c r="CE166" s="193"/>
      <c r="CF166" s="413">
        <v>3</v>
      </c>
      <c r="CG166" s="193">
        <v>3</v>
      </c>
      <c r="CH166" s="193"/>
      <c r="CI166" s="193" t="s">
        <v>814</v>
      </c>
      <c r="CJ166"/>
    </row>
    <row r="167" spans="1:88" s="53" customFormat="1" ht="25" customHeight="1" x14ac:dyDescent="0.35">
      <c r="A167" s="193">
        <v>167</v>
      </c>
      <c r="B167" s="193" t="s">
        <v>2434</v>
      </c>
      <c r="C167" s="193" t="s">
        <v>2435</v>
      </c>
      <c r="D167" s="193" t="s">
        <v>2436</v>
      </c>
      <c r="E167" s="193" t="s">
        <v>2436</v>
      </c>
      <c r="F167" s="193" t="s">
        <v>25</v>
      </c>
      <c r="G167" s="193">
        <v>7</v>
      </c>
      <c r="H167" s="193" t="s">
        <v>52</v>
      </c>
      <c r="I167" s="193" t="s">
        <v>41</v>
      </c>
      <c r="J167" s="193" t="s">
        <v>606</v>
      </c>
      <c r="K167" s="193" t="s">
        <v>606</v>
      </c>
      <c r="L167" s="193" t="s">
        <v>43</v>
      </c>
      <c r="M167" s="193" t="s">
        <v>162</v>
      </c>
      <c r="N167" s="193">
        <v>1941393</v>
      </c>
      <c r="O167" s="193" t="s">
        <v>150</v>
      </c>
      <c r="P167" s="193" t="s">
        <v>150</v>
      </c>
      <c r="Q167" s="193" t="s">
        <v>150</v>
      </c>
      <c r="R167" s="193" t="s">
        <v>2437</v>
      </c>
      <c r="S167" s="193" t="s">
        <v>2438</v>
      </c>
      <c r="T167" s="383" t="s">
        <v>2439</v>
      </c>
      <c r="U167" s="194" t="s">
        <v>2440</v>
      </c>
      <c r="V167" s="194">
        <v>31760</v>
      </c>
      <c r="W167" s="202" t="s">
        <v>2441</v>
      </c>
      <c r="X167" s="202" t="s">
        <v>178</v>
      </c>
      <c r="Y167" s="202" t="s">
        <v>162</v>
      </c>
      <c r="Z167" s="202"/>
      <c r="AA167" s="193">
        <v>10.5</v>
      </c>
      <c r="AB167" s="194">
        <v>42826</v>
      </c>
      <c r="AC167" s="311">
        <v>42795</v>
      </c>
      <c r="AD167" s="194"/>
      <c r="AE167" s="194" t="s">
        <v>2442</v>
      </c>
      <c r="AF167" s="194"/>
      <c r="AG167" s="194"/>
      <c r="AH167" s="193">
        <f t="shared" si="43"/>
        <v>1</v>
      </c>
      <c r="AI167" s="194" t="s">
        <v>161</v>
      </c>
      <c r="AJ167" s="194"/>
      <c r="AK167" s="194"/>
      <c r="AL167" s="194" t="s">
        <v>162</v>
      </c>
      <c r="AM167" s="194"/>
      <c r="AN167" s="194"/>
      <c r="AO167" s="194" t="s">
        <v>163</v>
      </c>
      <c r="AP167" s="193" t="s">
        <v>180</v>
      </c>
      <c r="AQ167" s="194" t="s">
        <v>2443</v>
      </c>
      <c r="AR167" s="194" t="s">
        <v>149</v>
      </c>
      <c r="AS167" s="194" t="s">
        <v>2444</v>
      </c>
      <c r="AT167" s="458" t="s">
        <v>218</v>
      </c>
      <c r="AU167" s="193" t="s">
        <v>2445</v>
      </c>
      <c r="AV167" s="194"/>
      <c r="AW167" s="195">
        <v>42793</v>
      </c>
      <c r="AX167" s="195">
        <v>43045</v>
      </c>
      <c r="AY167" s="195" t="s">
        <v>149</v>
      </c>
      <c r="AZ167" s="195">
        <v>43322</v>
      </c>
      <c r="BA167" s="195">
        <v>43416</v>
      </c>
      <c r="BB167" s="195">
        <v>43445</v>
      </c>
      <c r="BC167" s="196" t="s">
        <v>2446</v>
      </c>
      <c r="BD167" s="195">
        <v>43675</v>
      </c>
      <c r="BE167" s="195" t="s">
        <v>149</v>
      </c>
      <c r="BF167" s="195">
        <v>43891</v>
      </c>
      <c r="BG167" s="195" t="s">
        <v>149</v>
      </c>
      <c r="BH167" s="194"/>
      <c r="BI167" s="194"/>
      <c r="BJ167" s="194"/>
      <c r="BK167" s="197">
        <v>44851</v>
      </c>
      <c r="BL167" s="205" t="s">
        <v>17</v>
      </c>
      <c r="BM167" s="193">
        <f t="shared" ref="BM167:BM169" si="48">DATEDIF(AW167,BK167, "M")+1</f>
        <v>68</v>
      </c>
      <c r="BN167" s="193">
        <f t="shared" si="47"/>
        <v>60</v>
      </c>
      <c r="BO167" s="202" t="s">
        <v>2446</v>
      </c>
      <c r="BP167" s="193">
        <v>0</v>
      </c>
      <c r="BQ167" s="193">
        <v>9</v>
      </c>
      <c r="BR167" s="193">
        <v>0</v>
      </c>
      <c r="BS167" s="193"/>
      <c r="BT167" s="193"/>
      <c r="BU167" s="193"/>
      <c r="BV167" s="193"/>
      <c r="BW167" s="193" t="s">
        <v>162</v>
      </c>
      <c r="BX167" s="193" t="s">
        <v>149</v>
      </c>
      <c r="BY167" s="193" t="s">
        <v>2447</v>
      </c>
      <c r="BZ167" s="199">
        <v>43160</v>
      </c>
      <c r="CA167" s="199">
        <v>44621</v>
      </c>
      <c r="CB167" s="193">
        <v>48</v>
      </c>
      <c r="CC167" s="193" t="s">
        <v>162</v>
      </c>
      <c r="CD167" s="193"/>
      <c r="CE167" s="193"/>
      <c r="CF167" s="413">
        <v>2</v>
      </c>
      <c r="CG167" s="193"/>
      <c r="CH167" s="193"/>
      <c r="CI167" s="193" t="s">
        <v>814</v>
      </c>
      <c r="CJ167"/>
    </row>
    <row r="168" spans="1:88" s="53" customFormat="1" ht="25" customHeight="1" x14ac:dyDescent="0.35">
      <c r="A168" s="193">
        <v>168</v>
      </c>
      <c r="B168" s="193" t="s">
        <v>2448</v>
      </c>
      <c r="C168" s="193" t="s">
        <v>2449</v>
      </c>
      <c r="D168" s="193" t="s">
        <v>1750</v>
      </c>
      <c r="E168" s="193" t="s">
        <v>2450</v>
      </c>
      <c r="F168" s="193" t="s">
        <v>24</v>
      </c>
      <c r="G168" s="193">
        <v>7</v>
      </c>
      <c r="H168" s="193" t="s">
        <v>51</v>
      </c>
      <c r="I168" s="193" t="s">
        <v>37</v>
      </c>
      <c r="J168" s="193" t="s">
        <v>1909</v>
      </c>
      <c r="K168" s="193" t="s">
        <v>2451</v>
      </c>
      <c r="L168" s="193" t="s">
        <v>37</v>
      </c>
      <c r="M168" s="193" t="s">
        <v>149</v>
      </c>
      <c r="N168" s="193" t="s">
        <v>2452</v>
      </c>
      <c r="O168" s="193" t="s">
        <v>150</v>
      </c>
      <c r="P168" s="193" t="s">
        <v>150</v>
      </c>
      <c r="Q168" s="193" t="s">
        <v>150</v>
      </c>
      <c r="R168" s="193" t="s">
        <v>2453</v>
      </c>
      <c r="S168" s="193" t="s">
        <v>2454</v>
      </c>
      <c r="T168" s="383" t="s">
        <v>2455</v>
      </c>
      <c r="U168" s="194" t="s">
        <v>1909</v>
      </c>
      <c r="V168" s="194">
        <v>29059</v>
      </c>
      <c r="W168" s="202" t="s">
        <v>2456</v>
      </c>
      <c r="X168" s="202" t="s">
        <v>178</v>
      </c>
      <c r="Y168" s="202" t="s">
        <v>162</v>
      </c>
      <c r="Z168" s="202"/>
      <c r="AA168" s="193"/>
      <c r="AB168" s="194">
        <v>42683</v>
      </c>
      <c r="AC168" s="311">
        <v>42795</v>
      </c>
      <c r="AD168" s="194"/>
      <c r="AE168" s="194" t="s">
        <v>2457</v>
      </c>
      <c r="AF168" s="194"/>
      <c r="AG168" s="194"/>
      <c r="AH168" s="193">
        <f t="shared" si="43"/>
        <v>1</v>
      </c>
      <c r="AI168" s="194" t="s">
        <v>160</v>
      </c>
      <c r="AJ168" s="194"/>
      <c r="AK168" s="194"/>
      <c r="AL168" s="194" t="s">
        <v>149</v>
      </c>
      <c r="AM168" s="194"/>
      <c r="AN168" s="194"/>
      <c r="AO168" s="194" t="s">
        <v>163</v>
      </c>
      <c r="AP168" s="193"/>
      <c r="AQ168" s="194" t="s">
        <v>1448</v>
      </c>
      <c r="AR168" s="194"/>
      <c r="AS168" s="194"/>
      <c r="AT168" s="458" t="s">
        <v>284</v>
      </c>
      <c r="AU168" s="193" t="s">
        <v>2458</v>
      </c>
      <c r="AV168" s="194"/>
      <c r="AW168" s="195">
        <v>42793</v>
      </c>
      <c r="AX168" s="195">
        <v>43045</v>
      </c>
      <c r="AY168" s="195" t="s">
        <v>149</v>
      </c>
      <c r="AZ168" s="195">
        <v>42419</v>
      </c>
      <c r="BA168" s="195">
        <v>42419</v>
      </c>
      <c r="BB168" s="195"/>
      <c r="BC168" s="196" t="s">
        <v>2459</v>
      </c>
      <c r="BD168" s="195">
        <v>43675</v>
      </c>
      <c r="BE168" s="195" t="s">
        <v>149</v>
      </c>
      <c r="BF168" s="195">
        <v>43891</v>
      </c>
      <c r="BG168" s="195" t="s">
        <v>149</v>
      </c>
      <c r="BH168" s="194"/>
      <c r="BI168" s="194"/>
      <c r="BJ168" s="194"/>
      <c r="BK168" s="203">
        <v>43813</v>
      </c>
      <c r="BL168" s="193" t="s">
        <v>17</v>
      </c>
      <c r="BM168" s="193">
        <f t="shared" si="48"/>
        <v>34</v>
      </c>
      <c r="BN168" s="193">
        <f t="shared" si="47"/>
        <v>26</v>
      </c>
      <c r="BO168" s="193"/>
      <c r="BP168" s="193">
        <v>0</v>
      </c>
      <c r="BQ168" s="193">
        <v>0</v>
      </c>
      <c r="BR168" s="193">
        <v>3</v>
      </c>
      <c r="BS168" s="193"/>
      <c r="BT168" s="193"/>
      <c r="BU168" s="193"/>
      <c r="BV168" s="193"/>
      <c r="BW168" s="193" t="s">
        <v>162</v>
      </c>
      <c r="BX168" s="193" t="s">
        <v>162</v>
      </c>
      <c r="BY168" s="193"/>
      <c r="BZ168" s="199"/>
      <c r="CA168" s="199"/>
      <c r="CB168" s="193"/>
      <c r="CC168" s="193" t="s">
        <v>162</v>
      </c>
      <c r="CD168" s="193"/>
      <c r="CE168" s="193"/>
      <c r="CF168" s="413">
        <v>1</v>
      </c>
      <c r="CG168" s="193">
        <v>3</v>
      </c>
      <c r="CH168" s="193"/>
      <c r="CI168" s="193" t="s">
        <v>814</v>
      </c>
      <c r="CJ168"/>
    </row>
    <row r="169" spans="1:88" s="53" customFormat="1" ht="25" customHeight="1" x14ac:dyDescent="0.35">
      <c r="A169" s="193">
        <v>169</v>
      </c>
      <c r="B169" s="193" t="s">
        <v>2460</v>
      </c>
      <c r="C169" s="193" t="s">
        <v>980</v>
      </c>
      <c r="D169" s="193" t="s">
        <v>2461</v>
      </c>
      <c r="E169" s="193" t="s">
        <v>2462</v>
      </c>
      <c r="F169" s="193" t="s">
        <v>25</v>
      </c>
      <c r="G169" s="193">
        <v>7</v>
      </c>
      <c r="H169" s="193" t="s">
        <v>51</v>
      </c>
      <c r="I169" s="193" t="s">
        <v>30</v>
      </c>
      <c r="J169" s="193" t="s">
        <v>2250</v>
      </c>
      <c r="K169" s="193" t="s">
        <v>1123</v>
      </c>
      <c r="L169" s="193" t="s">
        <v>30</v>
      </c>
      <c r="M169" s="193" t="s">
        <v>149</v>
      </c>
      <c r="N169" s="193" t="s">
        <v>2463</v>
      </c>
      <c r="O169" s="193" t="s">
        <v>150</v>
      </c>
      <c r="P169" s="193" t="s">
        <v>150</v>
      </c>
      <c r="Q169" s="193"/>
      <c r="R169" s="193" t="s">
        <v>2464</v>
      </c>
      <c r="S169" s="193" t="s">
        <v>2465</v>
      </c>
      <c r="T169" s="383" t="s">
        <v>2466</v>
      </c>
      <c r="U169" s="194"/>
      <c r="V169" s="194">
        <v>26417</v>
      </c>
      <c r="W169" s="202" t="s">
        <v>2467</v>
      </c>
      <c r="X169" s="202" t="s">
        <v>155</v>
      </c>
      <c r="Y169" s="202"/>
      <c r="Z169" s="202"/>
      <c r="AA169" s="193"/>
      <c r="AB169" s="194">
        <v>43038</v>
      </c>
      <c r="AC169" s="311">
        <v>42795</v>
      </c>
      <c r="AD169" s="194"/>
      <c r="AE169" s="194" t="s">
        <v>2468</v>
      </c>
      <c r="AF169" s="194"/>
      <c r="AG169" s="194"/>
      <c r="AH169" s="193">
        <f t="shared" si="43"/>
        <v>1</v>
      </c>
      <c r="AI169" s="194" t="s">
        <v>160</v>
      </c>
      <c r="AJ169" s="194"/>
      <c r="AK169" s="194"/>
      <c r="AL169" s="194" t="s">
        <v>162</v>
      </c>
      <c r="AM169" s="194"/>
      <c r="AN169" s="194"/>
      <c r="AO169" s="194" t="s">
        <v>163</v>
      </c>
      <c r="AP169" s="193"/>
      <c r="AQ169" s="194"/>
      <c r="AR169" s="194"/>
      <c r="AS169" s="194"/>
      <c r="AT169" s="458" t="s">
        <v>327</v>
      </c>
      <c r="AU169" s="193" t="s">
        <v>992</v>
      </c>
      <c r="AV169" s="194"/>
      <c r="AW169" s="195">
        <v>42793</v>
      </c>
      <c r="AX169" s="195">
        <v>43045</v>
      </c>
      <c r="AY169" s="195" t="s">
        <v>149</v>
      </c>
      <c r="AZ169" s="195">
        <v>43312</v>
      </c>
      <c r="BA169" s="195">
        <v>43332</v>
      </c>
      <c r="BB169" s="195"/>
      <c r="BC169" s="196" t="s">
        <v>2469</v>
      </c>
      <c r="BD169" s="195">
        <v>43675</v>
      </c>
      <c r="BE169" s="195" t="s">
        <v>149</v>
      </c>
      <c r="BF169" s="195">
        <v>43891</v>
      </c>
      <c r="BG169" s="195" t="s">
        <v>149</v>
      </c>
      <c r="BH169" s="194"/>
      <c r="BI169" s="194"/>
      <c r="BJ169" s="194"/>
      <c r="BK169" s="197">
        <v>44543</v>
      </c>
      <c r="BL169" s="193" t="s">
        <v>17</v>
      </c>
      <c r="BM169" s="193">
        <f t="shared" si="48"/>
        <v>58</v>
      </c>
      <c r="BN169" s="193">
        <f t="shared" si="47"/>
        <v>50</v>
      </c>
      <c r="BO169" s="193"/>
      <c r="BP169" s="193">
        <v>17</v>
      </c>
      <c r="BQ169" s="193">
        <v>2</v>
      </c>
      <c r="BR169" s="193">
        <v>0</v>
      </c>
      <c r="BS169" s="193"/>
      <c r="BT169" s="193"/>
      <c r="BU169" s="193"/>
      <c r="BV169" s="193"/>
      <c r="BW169" s="193" t="s">
        <v>162</v>
      </c>
      <c r="BX169" s="193"/>
      <c r="BY169" s="193"/>
      <c r="BZ169" s="199">
        <v>44075</v>
      </c>
      <c r="CA169" s="199">
        <v>44317</v>
      </c>
      <c r="CB169" s="193">
        <v>9</v>
      </c>
      <c r="CC169" s="193"/>
      <c r="CD169" s="193"/>
      <c r="CE169" s="193"/>
      <c r="CF169" s="413">
        <v>3</v>
      </c>
      <c r="CG169" s="193">
        <v>3</v>
      </c>
      <c r="CH169" s="193"/>
      <c r="CI169" s="193" t="s">
        <v>814</v>
      </c>
      <c r="CJ169"/>
    </row>
    <row r="170" spans="1:88" s="53" customFormat="1" ht="25" customHeight="1" x14ac:dyDescent="0.35">
      <c r="A170" s="193">
        <v>170</v>
      </c>
      <c r="B170" s="193" t="s">
        <v>2470</v>
      </c>
      <c r="C170" s="193" t="s">
        <v>2471</v>
      </c>
      <c r="D170" s="193" t="s">
        <v>2472</v>
      </c>
      <c r="E170" s="193" t="s">
        <v>2473</v>
      </c>
      <c r="F170" s="193" t="s">
        <v>24</v>
      </c>
      <c r="G170" s="193">
        <v>7</v>
      </c>
      <c r="H170" s="193" t="s">
        <v>51</v>
      </c>
      <c r="I170" s="193" t="s">
        <v>37</v>
      </c>
      <c r="J170" s="193" t="s">
        <v>2474</v>
      </c>
      <c r="K170" s="193" t="s">
        <v>2475</v>
      </c>
      <c r="L170" s="193" t="s">
        <v>37</v>
      </c>
      <c r="M170" s="193" t="s">
        <v>149</v>
      </c>
      <c r="N170" s="193"/>
      <c r="O170" s="193" t="s">
        <v>150</v>
      </c>
      <c r="P170" s="193" t="s">
        <v>150</v>
      </c>
      <c r="Q170" s="193"/>
      <c r="R170" s="193" t="s">
        <v>2476</v>
      </c>
      <c r="S170" s="193" t="s">
        <v>2477</v>
      </c>
      <c r="T170" s="383" t="s">
        <v>2478</v>
      </c>
      <c r="U170" s="194"/>
      <c r="V170" s="194">
        <v>28387</v>
      </c>
      <c r="W170" s="202" t="s">
        <v>2479</v>
      </c>
      <c r="X170" s="202" t="s">
        <v>178</v>
      </c>
      <c r="Y170" s="202"/>
      <c r="Z170" s="202"/>
      <c r="AA170" s="193"/>
      <c r="AB170" s="194">
        <v>42837</v>
      </c>
      <c r="AC170" s="311">
        <v>42795</v>
      </c>
      <c r="AD170" s="194"/>
      <c r="AE170" s="194" t="s">
        <v>2480</v>
      </c>
      <c r="AF170" s="194"/>
      <c r="AG170" s="194"/>
      <c r="AH170" s="193">
        <f t="shared" si="43"/>
        <v>1</v>
      </c>
      <c r="AI170" s="194" t="s">
        <v>160</v>
      </c>
      <c r="AJ170" s="194"/>
      <c r="AK170" s="194"/>
      <c r="AL170" s="194" t="s">
        <v>149</v>
      </c>
      <c r="AM170" s="194"/>
      <c r="AN170" s="194"/>
      <c r="AO170" s="194" t="s">
        <v>181</v>
      </c>
      <c r="AP170" s="193"/>
      <c r="AQ170" s="194" t="s">
        <v>2211</v>
      </c>
      <c r="AR170" s="194"/>
      <c r="AS170" s="194"/>
      <c r="AT170" s="458" t="s">
        <v>284</v>
      </c>
      <c r="AU170" s="193" t="s">
        <v>2481</v>
      </c>
      <c r="AV170" s="194"/>
      <c r="AW170" s="195">
        <v>42793</v>
      </c>
      <c r="AX170" s="195">
        <v>43045</v>
      </c>
      <c r="AY170" s="195" t="s">
        <v>149</v>
      </c>
      <c r="AZ170" s="195">
        <v>43200</v>
      </c>
      <c r="BA170" s="195">
        <v>43451</v>
      </c>
      <c r="BB170" s="195"/>
      <c r="BC170" s="196" t="s">
        <v>2482</v>
      </c>
      <c r="BD170" s="195">
        <v>43675</v>
      </c>
      <c r="BE170" s="195" t="s">
        <v>149</v>
      </c>
      <c r="BF170" s="195">
        <v>43891</v>
      </c>
      <c r="BG170" s="195" t="s">
        <v>149</v>
      </c>
      <c r="BH170" s="194"/>
      <c r="BI170" s="194">
        <v>44272</v>
      </c>
      <c r="BJ170" s="194">
        <v>44403</v>
      </c>
      <c r="BK170" s="197">
        <v>44410</v>
      </c>
      <c r="BL170" s="193" t="s">
        <v>17</v>
      </c>
      <c r="BM170" s="284">
        <f t="shared" ref="BM170:BM173" si="49">DATEDIF(AW170,BK170, "M")+1</f>
        <v>54</v>
      </c>
      <c r="BN170" s="193">
        <f t="shared" si="47"/>
        <v>45</v>
      </c>
      <c r="BO170" s="202" t="s">
        <v>2483</v>
      </c>
      <c r="BP170" s="193">
        <v>0</v>
      </c>
      <c r="BQ170" s="193">
        <v>1</v>
      </c>
      <c r="BR170" s="193">
        <v>0</v>
      </c>
      <c r="BS170" s="193"/>
      <c r="BT170" s="193"/>
      <c r="BU170" s="193"/>
      <c r="BV170" s="193"/>
      <c r="BW170" s="193" t="s">
        <v>162</v>
      </c>
      <c r="BX170" s="193"/>
      <c r="BY170" s="193"/>
      <c r="BZ170" s="199"/>
      <c r="CA170" s="199"/>
      <c r="CB170" s="193"/>
      <c r="CC170" s="193"/>
      <c r="CD170" s="193"/>
      <c r="CE170" s="193"/>
      <c r="CF170" s="413"/>
      <c r="CG170" s="193"/>
      <c r="CH170" s="193"/>
      <c r="CI170" s="193" t="s">
        <v>814</v>
      </c>
      <c r="CJ170"/>
    </row>
    <row r="171" spans="1:88" s="53" customFormat="1" ht="25" customHeight="1" x14ac:dyDescent="0.35">
      <c r="A171" s="193">
        <v>171</v>
      </c>
      <c r="B171" s="193" t="s">
        <v>2484</v>
      </c>
      <c r="C171" s="193" t="s">
        <v>2485</v>
      </c>
      <c r="D171" s="193" t="s">
        <v>2486</v>
      </c>
      <c r="E171" s="193" t="s">
        <v>2487</v>
      </c>
      <c r="F171" s="193" t="s">
        <v>25</v>
      </c>
      <c r="G171" s="193">
        <v>7</v>
      </c>
      <c r="H171" s="193" t="s">
        <v>51</v>
      </c>
      <c r="I171" s="193" t="s">
        <v>30</v>
      </c>
      <c r="J171" s="193" t="s">
        <v>2488</v>
      </c>
      <c r="K171" s="193" t="s">
        <v>2489</v>
      </c>
      <c r="L171" s="193" t="s">
        <v>30</v>
      </c>
      <c r="M171" s="193" t="s">
        <v>149</v>
      </c>
      <c r="N171" s="193">
        <v>155101</v>
      </c>
      <c r="O171" s="193" t="s">
        <v>150</v>
      </c>
      <c r="P171" s="193" t="s">
        <v>150</v>
      </c>
      <c r="Q171" s="193" t="s">
        <v>150</v>
      </c>
      <c r="R171" s="193" t="s">
        <v>2490</v>
      </c>
      <c r="S171" s="200" t="s">
        <v>2491</v>
      </c>
      <c r="T171" s="383" t="s">
        <v>2492</v>
      </c>
      <c r="U171" s="194"/>
      <c r="V171" s="194">
        <v>27214</v>
      </c>
      <c r="W171" s="202" t="s">
        <v>2493</v>
      </c>
      <c r="X171" s="202" t="s">
        <v>155</v>
      </c>
      <c r="Y171" s="202"/>
      <c r="Z171" s="202"/>
      <c r="AA171" s="193"/>
      <c r="AB171" s="194">
        <v>42307</v>
      </c>
      <c r="AC171" s="311">
        <v>42795</v>
      </c>
      <c r="AD171" s="194"/>
      <c r="AE171" s="194" t="s">
        <v>2494</v>
      </c>
      <c r="AF171" s="342" t="s">
        <v>2495</v>
      </c>
      <c r="AG171" s="194"/>
      <c r="AH171" s="193">
        <f t="shared" si="43"/>
        <v>2</v>
      </c>
      <c r="AI171" s="194" t="s">
        <v>160</v>
      </c>
      <c r="AJ171" s="194"/>
      <c r="AK171" s="194"/>
      <c r="AL171" s="194" t="s">
        <v>149</v>
      </c>
      <c r="AM171" s="194"/>
      <c r="AN171" s="194"/>
      <c r="AO171" s="194" t="s">
        <v>163</v>
      </c>
      <c r="AP171" s="193" t="s">
        <v>202</v>
      </c>
      <c r="AQ171" s="194" t="s">
        <v>948</v>
      </c>
      <c r="AR171" s="194"/>
      <c r="AS171" s="194"/>
      <c r="AT171" s="458" t="s">
        <v>327</v>
      </c>
      <c r="AU171" s="193" t="s">
        <v>2496</v>
      </c>
      <c r="AV171" s="194"/>
      <c r="AW171" s="195">
        <v>42793</v>
      </c>
      <c r="AX171" s="195">
        <v>43045</v>
      </c>
      <c r="AY171" s="195" t="s">
        <v>149</v>
      </c>
      <c r="AZ171" s="195">
        <v>43005</v>
      </c>
      <c r="BA171" s="195">
        <v>43119</v>
      </c>
      <c r="BB171" s="195"/>
      <c r="BC171" s="196" t="s">
        <v>2497</v>
      </c>
      <c r="BD171" s="195">
        <v>43675</v>
      </c>
      <c r="BE171" s="195" t="s">
        <v>149</v>
      </c>
      <c r="BF171" s="195">
        <v>43891</v>
      </c>
      <c r="BG171" s="195" t="s">
        <v>149</v>
      </c>
      <c r="BH171" s="194"/>
      <c r="BI171" s="194"/>
      <c r="BJ171" s="194"/>
      <c r="BK171" s="197">
        <v>44402</v>
      </c>
      <c r="BL171" s="193" t="s">
        <v>17</v>
      </c>
      <c r="BM171" s="284">
        <f t="shared" si="49"/>
        <v>53</v>
      </c>
      <c r="BN171" s="193">
        <f t="shared" si="47"/>
        <v>45</v>
      </c>
      <c r="BO171" s="193"/>
      <c r="BP171" s="193">
        <v>14</v>
      </c>
      <c r="BQ171" s="193">
        <v>13</v>
      </c>
      <c r="BR171" s="193">
        <v>5</v>
      </c>
      <c r="BS171" s="193"/>
      <c r="BT171" s="193"/>
      <c r="BU171" s="193"/>
      <c r="BV171" s="193"/>
      <c r="BW171" s="193" t="s">
        <v>162</v>
      </c>
      <c r="BX171" s="193"/>
      <c r="BY171" s="193"/>
      <c r="BZ171" s="199">
        <v>44077</v>
      </c>
      <c r="CA171" s="199">
        <v>44348</v>
      </c>
      <c r="CB171" s="193">
        <v>9</v>
      </c>
      <c r="CC171" s="193"/>
      <c r="CD171" s="193"/>
      <c r="CE171" s="193"/>
      <c r="CF171" s="413">
        <v>4</v>
      </c>
      <c r="CG171" s="193">
        <v>4</v>
      </c>
      <c r="CH171" s="193"/>
      <c r="CI171" s="193" t="s">
        <v>814</v>
      </c>
      <c r="CJ171"/>
    </row>
    <row r="172" spans="1:88" s="53" customFormat="1" ht="25" customHeight="1" x14ac:dyDescent="0.35">
      <c r="A172" s="193">
        <v>172</v>
      </c>
      <c r="B172" s="193" t="s">
        <v>2498</v>
      </c>
      <c r="C172" s="193" t="s">
        <v>2499</v>
      </c>
      <c r="D172" s="193" t="s">
        <v>2500</v>
      </c>
      <c r="E172" s="193" t="s">
        <v>2501</v>
      </c>
      <c r="F172" s="193" t="s">
        <v>24</v>
      </c>
      <c r="G172" s="193">
        <v>7</v>
      </c>
      <c r="H172" s="193" t="s">
        <v>57</v>
      </c>
      <c r="I172" s="193" t="s">
        <v>33</v>
      </c>
      <c r="J172" s="193" t="s">
        <v>482</v>
      </c>
      <c r="K172" s="193" t="s">
        <v>927</v>
      </c>
      <c r="L172" s="193" t="s">
        <v>40</v>
      </c>
      <c r="M172" s="193" t="s">
        <v>162</v>
      </c>
      <c r="N172" s="193" t="s">
        <v>2502</v>
      </c>
      <c r="O172" s="193" t="s">
        <v>150</v>
      </c>
      <c r="P172" s="193" t="s">
        <v>150</v>
      </c>
      <c r="Q172" s="193" t="s">
        <v>150</v>
      </c>
      <c r="R172" s="193" t="s">
        <v>2503</v>
      </c>
      <c r="S172" s="193" t="s">
        <v>2504</v>
      </c>
      <c r="T172" s="382" t="s">
        <v>2505</v>
      </c>
      <c r="U172" s="194" t="s">
        <v>822</v>
      </c>
      <c r="V172" s="194">
        <v>29504</v>
      </c>
      <c r="W172" s="202" t="s">
        <v>2506</v>
      </c>
      <c r="X172" s="202" t="s">
        <v>2507</v>
      </c>
      <c r="Y172" s="202"/>
      <c r="Z172" s="202"/>
      <c r="AA172" s="193"/>
      <c r="AB172" s="194">
        <v>42887</v>
      </c>
      <c r="AC172" s="311">
        <v>42795</v>
      </c>
      <c r="AD172" s="194"/>
      <c r="AE172" s="194" t="s">
        <v>2508</v>
      </c>
      <c r="AF172" s="194"/>
      <c r="AG172" s="194"/>
      <c r="AH172" s="193">
        <f t="shared" si="43"/>
        <v>1</v>
      </c>
      <c r="AI172" s="194" t="s">
        <v>160</v>
      </c>
      <c r="AJ172" s="194"/>
      <c r="AK172" s="194"/>
      <c r="AL172" s="194" t="s">
        <v>149</v>
      </c>
      <c r="AM172" s="194"/>
      <c r="AN172" s="194"/>
      <c r="AO172" s="194" t="s">
        <v>163</v>
      </c>
      <c r="AP172" s="193" t="s">
        <v>180</v>
      </c>
      <c r="AQ172" s="194" t="s">
        <v>202</v>
      </c>
      <c r="AR172" s="194"/>
      <c r="AS172" s="194"/>
      <c r="AT172" s="458" t="s">
        <v>2509</v>
      </c>
      <c r="AU172" s="193" t="s">
        <v>2510</v>
      </c>
      <c r="AV172" s="194"/>
      <c r="AW172" s="195">
        <v>42793</v>
      </c>
      <c r="AX172" s="195">
        <v>43045</v>
      </c>
      <c r="AY172" s="195" t="s">
        <v>149</v>
      </c>
      <c r="AZ172" s="195"/>
      <c r="BA172" s="195">
        <v>43495</v>
      </c>
      <c r="BB172" s="195"/>
      <c r="BC172" s="195" t="s">
        <v>2511</v>
      </c>
      <c r="BD172" s="195">
        <v>43675</v>
      </c>
      <c r="BE172" s="195" t="s">
        <v>149</v>
      </c>
      <c r="BF172" s="195">
        <v>43891</v>
      </c>
      <c r="BG172" s="195" t="s">
        <v>149</v>
      </c>
      <c r="BH172" s="194"/>
      <c r="BI172" s="194"/>
      <c r="BJ172" s="194"/>
      <c r="BK172" s="197">
        <v>44901</v>
      </c>
      <c r="BL172" s="205" t="s">
        <v>17</v>
      </c>
      <c r="BM172" s="284">
        <f t="shared" si="49"/>
        <v>70</v>
      </c>
      <c r="BN172" s="193">
        <f t="shared" si="47"/>
        <v>62</v>
      </c>
      <c r="BO172" s="196" t="s">
        <v>2512</v>
      </c>
      <c r="BP172" s="193">
        <v>5</v>
      </c>
      <c r="BQ172" s="193">
        <v>5</v>
      </c>
      <c r="BR172" s="193"/>
      <c r="BS172" s="193"/>
      <c r="BT172" s="193"/>
      <c r="BU172" s="193"/>
      <c r="BV172" s="193"/>
      <c r="BW172" s="193" t="s">
        <v>162</v>
      </c>
      <c r="BX172" s="193" t="s">
        <v>149</v>
      </c>
      <c r="BY172" s="193" t="s">
        <v>2513</v>
      </c>
      <c r="BZ172" s="199">
        <v>43313</v>
      </c>
      <c r="CA172" s="199">
        <v>44044</v>
      </c>
      <c r="CB172" s="193">
        <v>24</v>
      </c>
      <c r="CC172" s="193" t="s">
        <v>162</v>
      </c>
      <c r="CD172" s="193"/>
      <c r="CE172" s="193"/>
      <c r="CF172" s="413">
        <v>1</v>
      </c>
      <c r="CG172" s="193">
        <v>2</v>
      </c>
      <c r="CH172" s="193"/>
      <c r="CI172" s="193" t="s">
        <v>1321</v>
      </c>
      <c r="CJ172"/>
    </row>
    <row r="173" spans="1:88" s="53" customFormat="1" ht="25" customHeight="1" x14ac:dyDescent="0.35">
      <c r="A173" s="193">
        <v>173</v>
      </c>
      <c r="B173" s="193" t="s">
        <v>2514</v>
      </c>
      <c r="C173" s="193" t="s">
        <v>2515</v>
      </c>
      <c r="D173" s="193" t="s">
        <v>2516</v>
      </c>
      <c r="E173" s="193" t="s">
        <v>2517</v>
      </c>
      <c r="F173" s="193" t="s">
        <v>25</v>
      </c>
      <c r="G173" s="193">
        <v>7</v>
      </c>
      <c r="H173" s="193" t="s">
        <v>55</v>
      </c>
      <c r="I173" s="193" t="s">
        <v>43</v>
      </c>
      <c r="J173" s="193" t="s">
        <v>2518</v>
      </c>
      <c r="K173" s="193" t="s">
        <v>2518</v>
      </c>
      <c r="L173" s="193" t="s">
        <v>43</v>
      </c>
      <c r="M173" s="193" t="s">
        <v>149</v>
      </c>
      <c r="N173" s="193" t="s">
        <v>2519</v>
      </c>
      <c r="O173" s="193" t="s">
        <v>150</v>
      </c>
      <c r="P173" s="193" t="s">
        <v>150</v>
      </c>
      <c r="Q173" s="193" t="s">
        <v>150</v>
      </c>
      <c r="R173" s="193" t="s">
        <v>2520</v>
      </c>
      <c r="S173" s="193" t="s">
        <v>2521</v>
      </c>
      <c r="T173" s="382" t="s">
        <v>2522</v>
      </c>
      <c r="U173" s="194"/>
      <c r="V173" s="194">
        <v>27576</v>
      </c>
      <c r="W173" s="202" t="s">
        <v>2523</v>
      </c>
      <c r="X173" s="202" t="s">
        <v>178</v>
      </c>
      <c r="Y173" s="202"/>
      <c r="Z173" s="202"/>
      <c r="AA173" s="193"/>
      <c r="AB173" s="194">
        <v>42769</v>
      </c>
      <c r="AC173" s="311">
        <v>42795</v>
      </c>
      <c r="AD173" s="194"/>
      <c r="AE173" s="194" t="s">
        <v>2524</v>
      </c>
      <c r="AF173" s="342" t="s">
        <v>2525</v>
      </c>
      <c r="AG173" s="194" t="s">
        <v>2525</v>
      </c>
      <c r="AH173" s="193">
        <f t="shared" si="43"/>
        <v>3</v>
      </c>
      <c r="AI173" s="194" t="s">
        <v>160</v>
      </c>
      <c r="AJ173" s="194"/>
      <c r="AK173" s="194"/>
      <c r="AL173" s="194" t="s">
        <v>162</v>
      </c>
      <c r="AM173" s="194"/>
      <c r="AN173" s="194"/>
      <c r="AO173" s="194" t="s">
        <v>163</v>
      </c>
      <c r="AP173" s="193" t="s">
        <v>202</v>
      </c>
      <c r="AQ173" s="194" t="s">
        <v>249</v>
      </c>
      <c r="AR173" s="194" t="s">
        <v>149</v>
      </c>
      <c r="AS173" s="194"/>
      <c r="AT173" s="458" t="s">
        <v>371</v>
      </c>
      <c r="AU173" s="193" t="s">
        <v>2526</v>
      </c>
      <c r="AV173" s="194"/>
      <c r="AW173" s="195">
        <v>42793</v>
      </c>
      <c r="AX173" s="195">
        <v>43045</v>
      </c>
      <c r="AY173" s="195" t="s">
        <v>149</v>
      </c>
      <c r="AZ173" s="195">
        <v>43005</v>
      </c>
      <c r="BA173" s="195">
        <v>43080</v>
      </c>
      <c r="BB173" s="195">
        <v>43116</v>
      </c>
      <c r="BC173" s="196" t="s">
        <v>2527</v>
      </c>
      <c r="BD173" s="195">
        <v>43675</v>
      </c>
      <c r="BE173" s="195" t="s">
        <v>149</v>
      </c>
      <c r="BF173" s="195">
        <v>43891</v>
      </c>
      <c r="BG173" s="195" t="s">
        <v>149</v>
      </c>
      <c r="BH173" s="194"/>
      <c r="BI173" s="194"/>
      <c r="BJ173" s="194"/>
      <c r="BK173" s="197">
        <v>44509</v>
      </c>
      <c r="BL173" s="193" t="s">
        <v>17</v>
      </c>
      <c r="BM173" s="284">
        <f t="shared" si="49"/>
        <v>57</v>
      </c>
      <c r="BN173" s="193">
        <f t="shared" si="47"/>
        <v>49</v>
      </c>
      <c r="BO173" s="202" t="s">
        <v>2528</v>
      </c>
      <c r="BP173" s="193">
        <v>0</v>
      </c>
      <c r="BQ173" s="193">
        <v>7</v>
      </c>
      <c r="BR173" s="193">
        <v>3</v>
      </c>
      <c r="BS173" s="193"/>
      <c r="BT173" s="193"/>
      <c r="BU173" s="193"/>
      <c r="BV173" s="193"/>
      <c r="BW173" s="193" t="s">
        <v>162</v>
      </c>
      <c r="BX173" s="193"/>
      <c r="BY173" s="193"/>
      <c r="BZ173" s="199"/>
      <c r="CA173" s="199"/>
      <c r="CB173" s="193"/>
      <c r="CC173" s="193"/>
      <c r="CD173" s="193"/>
      <c r="CE173" s="193"/>
      <c r="CF173" s="413">
        <v>3</v>
      </c>
      <c r="CG173" s="193">
        <v>3</v>
      </c>
      <c r="CH173" s="193"/>
      <c r="CI173" s="193" t="s">
        <v>814</v>
      </c>
      <c r="CJ173"/>
    </row>
    <row r="174" spans="1:88" ht="25" customHeight="1" x14ac:dyDescent="0.35">
      <c r="A174" s="97">
        <v>174</v>
      </c>
      <c r="B174" s="97" t="s">
        <v>2529</v>
      </c>
      <c r="C174" s="97" t="s">
        <v>2530</v>
      </c>
      <c r="D174" s="97"/>
      <c r="E174" s="97" t="s">
        <v>2531</v>
      </c>
      <c r="F174" s="97" t="s">
        <v>24</v>
      </c>
      <c r="G174" s="97">
        <v>7</v>
      </c>
      <c r="H174" s="97" t="s">
        <v>52</v>
      </c>
      <c r="I174" s="97" t="s">
        <v>41</v>
      </c>
      <c r="J174" s="97" t="s">
        <v>2532</v>
      </c>
      <c r="K174" s="97" t="s">
        <v>2533</v>
      </c>
      <c r="L174" s="97" t="s">
        <v>33</v>
      </c>
      <c r="M174" s="97" t="s">
        <v>162</v>
      </c>
      <c r="N174" s="97" t="s">
        <v>167</v>
      </c>
      <c r="O174" s="97" t="s">
        <v>167</v>
      </c>
      <c r="P174" s="97" t="s">
        <v>167</v>
      </c>
      <c r="Q174" s="97" t="s">
        <v>167</v>
      </c>
      <c r="R174" s="97" t="s">
        <v>2534</v>
      </c>
      <c r="S174" s="97" t="s">
        <v>2535</v>
      </c>
      <c r="T174" s="371" t="s">
        <v>2536</v>
      </c>
      <c r="U174" s="98"/>
      <c r="V174" s="98">
        <v>28615</v>
      </c>
      <c r="W174" s="179" t="s">
        <v>2537</v>
      </c>
      <c r="X174" s="179"/>
      <c r="Y174" s="179"/>
      <c r="Z174" s="179"/>
      <c r="AA174" s="97"/>
      <c r="AB174" s="98">
        <v>42845</v>
      </c>
      <c r="AC174" s="303">
        <v>42795</v>
      </c>
      <c r="AD174" s="98">
        <v>43100</v>
      </c>
      <c r="AE174" s="98"/>
      <c r="AF174" s="98"/>
      <c r="AG174" s="98"/>
      <c r="AH174" s="97">
        <f t="shared" si="43"/>
        <v>0</v>
      </c>
      <c r="AI174" s="98"/>
      <c r="AJ174" s="98"/>
      <c r="AK174" s="98"/>
      <c r="AL174" s="98"/>
      <c r="AM174" s="98"/>
      <c r="AN174" s="98"/>
      <c r="AO174" s="98"/>
      <c r="AP174" s="98"/>
      <c r="AQ174" s="98"/>
      <c r="AR174" s="98"/>
      <c r="AS174" s="98"/>
      <c r="AT174" s="437" t="s">
        <v>218</v>
      </c>
      <c r="AU174" s="97"/>
      <c r="AV174" s="98"/>
      <c r="AW174" s="99">
        <v>42793</v>
      </c>
      <c r="AX174" s="99">
        <v>43045</v>
      </c>
      <c r="AY174" s="99" t="s">
        <v>149</v>
      </c>
      <c r="AZ174" s="99"/>
      <c r="BA174" s="99"/>
      <c r="BB174" s="99"/>
      <c r="BC174" s="100"/>
      <c r="BD174" s="99"/>
      <c r="BE174" s="99"/>
      <c r="BF174" s="99"/>
      <c r="BG174" s="99"/>
      <c r="BH174" s="98"/>
      <c r="BI174" s="98"/>
      <c r="BJ174" s="98"/>
      <c r="BK174" s="101"/>
      <c r="BL174" s="208" t="s">
        <v>19</v>
      </c>
      <c r="BM174" s="235" t="s">
        <v>19</v>
      </c>
      <c r="BN174" s="235"/>
      <c r="BO174" s="97"/>
      <c r="BP174" s="97"/>
      <c r="BQ174" s="97"/>
      <c r="BR174" s="97"/>
      <c r="BS174" s="97"/>
      <c r="BT174" s="97"/>
      <c r="BU174" s="97"/>
      <c r="BV174" s="97"/>
      <c r="BW174" s="97" t="s">
        <v>162</v>
      </c>
      <c r="BX174" s="97"/>
      <c r="BY174" s="97"/>
      <c r="BZ174" s="101"/>
      <c r="CA174" s="101"/>
      <c r="CB174" s="97"/>
      <c r="CC174" s="97"/>
      <c r="CD174" s="97"/>
      <c r="CE174" s="97"/>
      <c r="CF174" s="119"/>
      <c r="CG174" s="97"/>
      <c r="CH174" s="97"/>
      <c r="CI174" s="97" t="s">
        <v>1830</v>
      </c>
    </row>
    <row r="175" spans="1:88" s="53" customFormat="1" ht="25" customHeight="1" x14ac:dyDescent="0.35">
      <c r="A175" s="151">
        <v>175</v>
      </c>
      <c r="B175" s="151" t="s">
        <v>2538</v>
      </c>
      <c r="C175" s="151" t="s">
        <v>2539</v>
      </c>
      <c r="D175" s="151"/>
      <c r="E175" s="151" t="s">
        <v>2540</v>
      </c>
      <c r="F175" s="151" t="s">
        <v>25</v>
      </c>
      <c r="G175" s="151">
        <v>8</v>
      </c>
      <c r="H175" s="151" t="s">
        <v>55</v>
      </c>
      <c r="I175" s="151" t="s">
        <v>43</v>
      </c>
      <c r="J175" s="151" t="s">
        <v>606</v>
      </c>
      <c r="K175" s="151" t="s">
        <v>2541</v>
      </c>
      <c r="L175" s="151" t="s">
        <v>43</v>
      </c>
      <c r="M175" s="151" t="s">
        <v>149</v>
      </c>
      <c r="N175" s="151"/>
      <c r="O175" s="151" t="s">
        <v>321</v>
      </c>
      <c r="P175" s="151" t="s">
        <v>321</v>
      </c>
      <c r="Q175" s="151"/>
      <c r="R175" s="423" t="s">
        <v>2542</v>
      </c>
      <c r="S175" s="160" t="s">
        <v>2543</v>
      </c>
      <c r="T175" s="376" t="s">
        <v>2544</v>
      </c>
      <c r="U175" s="154" t="s">
        <v>2545</v>
      </c>
      <c r="V175" s="154">
        <v>29485</v>
      </c>
      <c r="W175" s="162" t="s">
        <v>2546</v>
      </c>
      <c r="X175" s="162" t="s">
        <v>178</v>
      </c>
      <c r="Y175" s="162"/>
      <c r="Z175" s="162"/>
      <c r="AA175" s="151">
        <v>23</v>
      </c>
      <c r="AB175" s="154">
        <v>43467</v>
      </c>
      <c r="AC175" s="308">
        <v>43160</v>
      </c>
      <c r="AD175" s="154"/>
      <c r="AE175" s="154" t="s">
        <v>2547</v>
      </c>
      <c r="AF175" s="154" t="s">
        <v>2548</v>
      </c>
      <c r="AG175" s="154" t="s">
        <v>2549</v>
      </c>
      <c r="AH175" s="151">
        <f t="shared" si="43"/>
        <v>3</v>
      </c>
      <c r="AI175" s="154" t="s">
        <v>160</v>
      </c>
      <c r="AJ175" s="154" t="s">
        <v>160</v>
      </c>
      <c r="AK175" s="154"/>
      <c r="AL175" s="154" t="s">
        <v>149</v>
      </c>
      <c r="AM175" s="154" t="s">
        <v>162</v>
      </c>
      <c r="AN175" s="154" t="s">
        <v>162</v>
      </c>
      <c r="AO175" s="154" t="s">
        <v>201</v>
      </c>
      <c r="AP175" s="154" t="s">
        <v>2550</v>
      </c>
      <c r="AQ175" s="154" t="s">
        <v>2551</v>
      </c>
      <c r="AR175" s="154"/>
      <c r="AS175" s="154"/>
      <c r="AT175" s="459" t="s">
        <v>371</v>
      </c>
      <c r="AU175" s="151" t="s">
        <v>2552</v>
      </c>
      <c r="AV175" s="154"/>
      <c r="AW175" s="156">
        <v>43164</v>
      </c>
      <c r="AX175" s="156">
        <v>43409</v>
      </c>
      <c r="AY175" s="156" t="s">
        <v>149</v>
      </c>
      <c r="AZ175" s="156">
        <v>43799</v>
      </c>
      <c r="BA175" s="156">
        <v>43951</v>
      </c>
      <c r="BB175" s="156"/>
      <c r="BC175" s="157" t="s">
        <v>2553</v>
      </c>
      <c r="BD175" s="156">
        <v>44207</v>
      </c>
      <c r="BE175" s="156" t="s">
        <v>149</v>
      </c>
      <c r="BF175" s="156">
        <v>44410</v>
      </c>
      <c r="BG175" s="156" t="s">
        <v>149</v>
      </c>
      <c r="BH175" s="154"/>
      <c r="BI175" s="154"/>
      <c r="BJ175" s="154"/>
      <c r="BK175" s="158">
        <v>45776</v>
      </c>
      <c r="BL175" s="163" t="s">
        <v>17</v>
      </c>
      <c r="BM175" s="151">
        <f t="shared" ref="BM175:BM176" si="50">DATEDIF(AW175,BK175, "M")+1</f>
        <v>86</v>
      </c>
      <c r="BN175" s="151">
        <f>DATEDIF(AX175,BK175, "M")+1</f>
        <v>78</v>
      </c>
      <c r="BO175" s="151" t="s">
        <v>2554</v>
      </c>
      <c r="BP175" s="151">
        <v>2</v>
      </c>
      <c r="BQ175" s="151">
        <v>0</v>
      </c>
      <c r="BR175" s="151">
        <v>0</v>
      </c>
      <c r="BS175" s="151"/>
      <c r="BT175" s="151"/>
      <c r="BU175" s="151"/>
      <c r="BV175" s="151"/>
      <c r="BW175" s="151" t="s">
        <v>162</v>
      </c>
      <c r="BX175" s="151"/>
      <c r="BY175" s="151"/>
      <c r="BZ175" s="159"/>
      <c r="CA175" s="159"/>
      <c r="CB175" s="151"/>
      <c r="CC175" s="151"/>
      <c r="CD175" s="151"/>
      <c r="CE175" s="151"/>
      <c r="CF175" s="410">
        <v>2</v>
      </c>
      <c r="CG175" s="151"/>
      <c r="CH175" s="151"/>
      <c r="CI175" s="151" t="s">
        <v>814</v>
      </c>
      <c r="CJ175"/>
    </row>
    <row r="176" spans="1:88" s="53" customFormat="1" ht="25" customHeight="1" x14ac:dyDescent="0.35">
      <c r="A176" s="151">
        <v>176</v>
      </c>
      <c r="B176" s="151" t="s">
        <v>2555</v>
      </c>
      <c r="C176" s="151" t="s">
        <v>2556</v>
      </c>
      <c r="D176" s="151" t="s">
        <v>645</v>
      </c>
      <c r="E176" s="151" t="s">
        <v>2557</v>
      </c>
      <c r="F176" s="151" t="s">
        <v>24</v>
      </c>
      <c r="G176" s="151">
        <v>8</v>
      </c>
      <c r="H176" s="151" t="s">
        <v>51</v>
      </c>
      <c r="I176" s="151" t="s">
        <v>37</v>
      </c>
      <c r="J176" s="151" t="s">
        <v>606</v>
      </c>
      <c r="K176" s="151" t="s">
        <v>289</v>
      </c>
      <c r="L176" s="151" t="s">
        <v>43</v>
      </c>
      <c r="M176" s="151" t="s">
        <v>162</v>
      </c>
      <c r="N176" s="151"/>
      <c r="O176" s="151"/>
      <c r="P176" s="151" t="s">
        <v>150</v>
      </c>
      <c r="Q176" s="151" t="s">
        <v>150</v>
      </c>
      <c r="R176" s="151" t="s">
        <v>2558</v>
      </c>
      <c r="S176" s="151" t="s">
        <v>2559</v>
      </c>
      <c r="T176" s="377" t="s">
        <v>2560</v>
      </c>
      <c r="U176" s="154"/>
      <c r="V176" s="154">
        <v>29215</v>
      </c>
      <c r="W176" s="162" t="s">
        <v>2561</v>
      </c>
      <c r="X176" s="162" t="s">
        <v>178</v>
      </c>
      <c r="Y176" s="162"/>
      <c r="Z176" s="162"/>
      <c r="AA176" s="151">
        <v>6</v>
      </c>
      <c r="AB176" s="154">
        <v>43318</v>
      </c>
      <c r="AC176" s="308">
        <v>43160</v>
      </c>
      <c r="AD176" s="154"/>
      <c r="AE176" s="154" t="s">
        <v>2562</v>
      </c>
      <c r="AF176" s="154"/>
      <c r="AG176" s="154"/>
      <c r="AH176" s="151">
        <f t="shared" si="43"/>
        <v>1</v>
      </c>
      <c r="AI176" s="154" t="s">
        <v>161</v>
      </c>
      <c r="AJ176" s="154"/>
      <c r="AK176" s="154"/>
      <c r="AL176" s="154" t="s">
        <v>149</v>
      </c>
      <c r="AM176" s="154"/>
      <c r="AN176" s="154"/>
      <c r="AO176" s="154" t="s">
        <v>163</v>
      </c>
      <c r="AP176" s="154"/>
      <c r="AQ176" s="154" t="s">
        <v>249</v>
      </c>
      <c r="AR176" s="154"/>
      <c r="AS176" s="154"/>
      <c r="AT176" s="459" t="s">
        <v>284</v>
      </c>
      <c r="AU176" s="151" t="s">
        <v>2563</v>
      </c>
      <c r="AV176" s="154"/>
      <c r="AW176" s="156">
        <v>43164</v>
      </c>
      <c r="AX176" s="156">
        <v>43409</v>
      </c>
      <c r="AY176" s="156" t="s">
        <v>149</v>
      </c>
      <c r="AZ176" s="156">
        <v>43720</v>
      </c>
      <c r="BA176" s="156">
        <v>43570</v>
      </c>
      <c r="BB176" s="156"/>
      <c r="BC176" s="157" t="s">
        <v>2564</v>
      </c>
      <c r="BD176" s="156">
        <v>44207</v>
      </c>
      <c r="BE176" s="156" t="s">
        <v>149</v>
      </c>
      <c r="BF176" s="156">
        <v>44410</v>
      </c>
      <c r="BG176" s="156" t="s">
        <v>149</v>
      </c>
      <c r="BH176" s="154"/>
      <c r="BI176" s="154"/>
      <c r="BJ176" s="154"/>
      <c r="BK176" s="158">
        <v>44692</v>
      </c>
      <c r="BL176" s="151" t="s">
        <v>17</v>
      </c>
      <c r="BM176" s="151">
        <f t="shared" si="50"/>
        <v>51</v>
      </c>
      <c r="BN176" s="151">
        <f>DATEDIF(AX176,BK176, "M")+1</f>
        <v>43</v>
      </c>
      <c r="BO176" s="151"/>
      <c r="BP176" s="151">
        <v>9</v>
      </c>
      <c r="BQ176" s="151">
        <v>7</v>
      </c>
      <c r="BR176" s="151">
        <v>2</v>
      </c>
      <c r="BS176" s="151"/>
      <c r="BT176" s="151"/>
      <c r="BU176" s="151"/>
      <c r="BV176" s="151"/>
      <c r="BW176" s="151" t="s">
        <v>162</v>
      </c>
      <c r="BX176" s="151"/>
      <c r="BY176" s="151"/>
      <c r="BZ176" s="159"/>
      <c r="CA176" s="159"/>
      <c r="CB176" s="151"/>
      <c r="CC176" s="151"/>
      <c r="CD176" s="151"/>
      <c r="CE176" s="151"/>
      <c r="CF176" s="410">
        <v>2</v>
      </c>
      <c r="CG176" s="151">
        <v>3</v>
      </c>
      <c r="CH176" s="151"/>
      <c r="CI176" s="151" t="s">
        <v>1830</v>
      </c>
      <c r="CJ176"/>
    </row>
    <row r="177" spans="1:88" s="53" customFormat="1" ht="25" customHeight="1" x14ac:dyDescent="0.35">
      <c r="A177" s="151">
        <v>177</v>
      </c>
      <c r="B177" s="151" t="s">
        <v>2565</v>
      </c>
      <c r="C177" s="151" t="s">
        <v>2566</v>
      </c>
      <c r="D177" s="151"/>
      <c r="E177" s="151" t="s">
        <v>2567</v>
      </c>
      <c r="F177" s="151" t="s">
        <v>24</v>
      </c>
      <c r="G177" s="151">
        <v>8</v>
      </c>
      <c r="H177" s="151" t="s">
        <v>52</v>
      </c>
      <c r="I177" s="151" t="s">
        <v>41</v>
      </c>
      <c r="J177" s="151" t="s">
        <v>1151</v>
      </c>
      <c r="K177" s="151" t="s">
        <v>406</v>
      </c>
      <c r="L177" s="151" t="s">
        <v>41</v>
      </c>
      <c r="M177" s="151" t="s">
        <v>149</v>
      </c>
      <c r="N177" s="151"/>
      <c r="O177" s="151" t="s">
        <v>150</v>
      </c>
      <c r="P177" s="151" t="s">
        <v>150</v>
      </c>
      <c r="Q177" s="151"/>
      <c r="R177" s="151" t="s">
        <v>2568</v>
      </c>
      <c r="S177" s="151" t="s">
        <v>2569</v>
      </c>
      <c r="T177" s="376" t="s">
        <v>2570</v>
      </c>
      <c r="U177" s="154" t="s">
        <v>2571</v>
      </c>
      <c r="V177" s="154">
        <v>29288</v>
      </c>
      <c r="W177" s="162" t="s">
        <v>2572</v>
      </c>
      <c r="X177" s="162" t="s">
        <v>178</v>
      </c>
      <c r="Y177" s="162" t="s">
        <v>162</v>
      </c>
      <c r="Z177" s="162"/>
      <c r="AA177" s="151">
        <v>25</v>
      </c>
      <c r="AB177" s="154">
        <v>43160</v>
      </c>
      <c r="AC177" s="308">
        <v>43160</v>
      </c>
      <c r="AD177" s="154"/>
      <c r="AE177" s="154" t="s">
        <v>2573</v>
      </c>
      <c r="AF177" s="154"/>
      <c r="AG177" s="154"/>
      <c r="AH177" s="151">
        <f t="shared" si="43"/>
        <v>1</v>
      </c>
      <c r="AI177" s="154" t="s">
        <v>161</v>
      </c>
      <c r="AJ177" s="154"/>
      <c r="AK177" s="154"/>
      <c r="AL177" s="154" t="s">
        <v>162</v>
      </c>
      <c r="AM177" s="154"/>
      <c r="AN177" s="154"/>
      <c r="AO177" s="154" t="s">
        <v>163</v>
      </c>
      <c r="AP177" s="154" t="s">
        <v>2574</v>
      </c>
      <c r="AQ177" s="154" t="s">
        <v>180</v>
      </c>
      <c r="AR177" s="154" t="s">
        <v>162</v>
      </c>
      <c r="AS177" s="256" t="s">
        <v>2575</v>
      </c>
      <c r="AT177" s="459" t="s">
        <v>218</v>
      </c>
      <c r="AU177" s="151" t="s">
        <v>2576</v>
      </c>
      <c r="AV177" s="154"/>
      <c r="AW177" s="156">
        <v>43164</v>
      </c>
      <c r="AX177" s="156">
        <v>43409</v>
      </c>
      <c r="AY177" s="156" t="s">
        <v>149</v>
      </c>
      <c r="AZ177" s="156">
        <v>44082</v>
      </c>
      <c r="BA177" s="156">
        <v>44316</v>
      </c>
      <c r="BB177" s="156"/>
      <c r="BC177" s="157" t="s">
        <v>2577</v>
      </c>
      <c r="BD177" s="156">
        <v>44470</v>
      </c>
      <c r="BE177" s="156" t="s">
        <v>162</v>
      </c>
      <c r="BF177" s="156">
        <v>44732</v>
      </c>
      <c r="BG177" s="156" t="s">
        <v>162</v>
      </c>
      <c r="BH177" s="154"/>
      <c r="BI177" s="154"/>
      <c r="BJ177" s="154"/>
      <c r="BK177" s="158"/>
      <c r="BL177" s="144" t="s">
        <v>18</v>
      </c>
      <c r="BM177" s="154"/>
      <c r="BN177" s="151"/>
      <c r="BO177" s="151"/>
      <c r="BP177" s="151"/>
      <c r="BQ177" s="151"/>
      <c r="BR177" s="151"/>
      <c r="BS177" s="151"/>
      <c r="BT177" s="151"/>
      <c r="BU177" s="151"/>
      <c r="BV177" s="151"/>
      <c r="BW177" s="151" t="s">
        <v>162</v>
      </c>
      <c r="BX177" s="151" t="s">
        <v>162</v>
      </c>
      <c r="BY177" s="151"/>
      <c r="BZ177" s="159"/>
      <c r="CA177" s="159"/>
      <c r="CB177" s="151"/>
      <c r="CC177" s="151" t="s">
        <v>162</v>
      </c>
      <c r="CD177" s="151"/>
      <c r="CE177" s="151"/>
      <c r="CF177" s="410">
        <v>1</v>
      </c>
      <c r="CG177" s="151"/>
      <c r="CH177" s="151"/>
      <c r="CI177" s="151" t="s">
        <v>814</v>
      </c>
      <c r="CJ177"/>
    </row>
    <row r="178" spans="1:88" s="53" customFormat="1" ht="25" customHeight="1" x14ac:dyDescent="0.35">
      <c r="A178" s="151">
        <v>178</v>
      </c>
      <c r="B178" s="151" t="s">
        <v>2578</v>
      </c>
      <c r="C178" s="151" t="s">
        <v>2579</v>
      </c>
      <c r="D178" s="151"/>
      <c r="E178" s="151" t="s">
        <v>2580</v>
      </c>
      <c r="F178" s="151" t="s">
        <v>25</v>
      </c>
      <c r="G178" s="151">
        <v>8</v>
      </c>
      <c r="H178" s="151" t="s">
        <v>52</v>
      </c>
      <c r="I178" s="151" t="s">
        <v>41</v>
      </c>
      <c r="J178" s="151" t="s">
        <v>2328</v>
      </c>
      <c r="K178" s="151" t="s">
        <v>2581</v>
      </c>
      <c r="L178" s="151" t="s">
        <v>43</v>
      </c>
      <c r="M178" s="151" t="s">
        <v>162</v>
      </c>
      <c r="N178" s="151"/>
      <c r="O178" s="151" t="s">
        <v>321</v>
      </c>
      <c r="P178" s="151" t="s">
        <v>150</v>
      </c>
      <c r="Q178" s="151"/>
      <c r="R178" s="151" t="s">
        <v>2582</v>
      </c>
      <c r="S178" s="151" t="s">
        <v>2583</v>
      </c>
      <c r="T178" s="376" t="s">
        <v>2584</v>
      </c>
      <c r="U178" s="154"/>
      <c r="V178" s="154">
        <v>30682</v>
      </c>
      <c r="W178" s="162" t="s">
        <v>2585</v>
      </c>
      <c r="X178" s="162" t="s">
        <v>155</v>
      </c>
      <c r="Y178" s="162"/>
      <c r="Z178" s="162"/>
      <c r="AA178" s="151">
        <v>23</v>
      </c>
      <c r="AB178" s="154">
        <v>43403</v>
      </c>
      <c r="AC178" s="308">
        <v>43160</v>
      </c>
      <c r="AD178" s="154"/>
      <c r="AE178" s="154" t="s">
        <v>2586</v>
      </c>
      <c r="AF178" s="154" t="s">
        <v>2587</v>
      </c>
      <c r="AG178" s="154"/>
      <c r="AH178" s="151">
        <f t="shared" si="43"/>
        <v>2</v>
      </c>
      <c r="AI178" s="154" t="s">
        <v>161</v>
      </c>
      <c r="AJ178" s="154"/>
      <c r="AK178" s="154"/>
      <c r="AL178" s="154" t="s">
        <v>149</v>
      </c>
      <c r="AM178" s="154"/>
      <c r="AN178" s="154"/>
      <c r="AO178" s="154" t="s">
        <v>163</v>
      </c>
      <c r="AP178" s="154" t="s">
        <v>2179</v>
      </c>
      <c r="AQ178" s="154" t="s">
        <v>216</v>
      </c>
      <c r="AR178" s="154" t="s">
        <v>149</v>
      </c>
      <c r="AS178" s="154"/>
      <c r="AT178" s="459" t="s">
        <v>218</v>
      </c>
      <c r="AU178" s="151" t="s">
        <v>2588</v>
      </c>
      <c r="AV178" s="154"/>
      <c r="AW178" s="156">
        <v>43164</v>
      </c>
      <c r="AX178" s="156">
        <v>43409</v>
      </c>
      <c r="AY178" s="156" t="s">
        <v>149</v>
      </c>
      <c r="AZ178" s="156">
        <v>43797</v>
      </c>
      <c r="BA178" s="156">
        <v>43895</v>
      </c>
      <c r="BB178" s="156"/>
      <c r="BC178" s="157" t="s">
        <v>2589</v>
      </c>
      <c r="BD178" s="156">
        <v>44470</v>
      </c>
      <c r="BE178" s="156" t="s">
        <v>162</v>
      </c>
      <c r="BF178" s="156">
        <v>44732</v>
      </c>
      <c r="BG178" s="156" t="s">
        <v>162</v>
      </c>
      <c r="BH178" s="154"/>
      <c r="BI178" s="154"/>
      <c r="BJ178" s="154"/>
      <c r="BK178" s="158">
        <v>45434</v>
      </c>
      <c r="BL178" s="163" t="s">
        <v>17</v>
      </c>
      <c r="BM178" s="151">
        <f>DATEDIF(AW178,BK178, "M")+1</f>
        <v>75</v>
      </c>
      <c r="BN178" s="151">
        <f t="shared" ref="BN178:BN179" si="51">DATEDIF(AX178,BK178, "M")+1</f>
        <v>67</v>
      </c>
      <c r="BO178" s="162" t="s">
        <v>2590</v>
      </c>
      <c r="BP178" s="151">
        <v>1</v>
      </c>
      <c r="BQ178" s="151">
        <v>2</v>
      </c>
      <c r="BR178" s="151">
        <v>0</v>
      </c>
      <c r="BS178" s="151"/>
      <c r="BT178" s="151"/>
      <c r="BU178" s="151"/>
      <c r="BV178" s="151"/>
      <c r="BW178" s="151" t="s">
        <v>162</v>
      </c>
      <c r="BX178" s="151"/>
      <c r="BY178" s="151"/>
      <c r="BZ178" s="159">
        <v>43952</v>
      </c>
      <c r="CA178" s="159">
        <v>44043</v>
      </c>
      <c r="CB178" s="151">
        <v>3</v>
      </c>
      <c r="CC178" s="151"/>
      <c r="CD178" s="151"/>
      <c r="CE178" s="151"/>
      <c r="CF178" s="410">
        <v>0</v>
      </c>
      <c r="CG178" s="151"/>
      <c r="CH178" s="151"/>
      <c r="CI178" s="151" t="s">
        <v>814</v>
      </c>
      <c r="CJ178"/>
    </row>
    <row r="179" spans="1:88" s="53" customFormat="1" ht="25" customHeight="1" x14ac:dyDescent="0.35">
      <c r="A179" s="151">
        <v>179</v>
      </c>
      <c r="B179" s="151" t="s">
        <v>2591</v>
      </c>
      <c r="C179" s="151" t="s">
        <v>2592</v>
      </c>
      <c r="D179" s="151" t="s">
        <v>2593</v>
      </c>
      <c r="E179" s="151" t="s">
        <v>2594</v>
      </c>
      <c r="F179" s="151" t="s">
        <v>24</v>
      </c>
      <c r="G179" s="151">
        <v>8</v>
      </c>
      <c r="H179" s="151" t="s">
        <v>51</v>
      </c>
      <c r="I179" s="151" t="s">
        <v>37</v>
      </c>
      <c r="J179" s="151" t="s">
        <v>438</v>
      </c>
      <c r="K179" s="151" t="s">
        <v>438</v>
      </c>
      <c r="L179" s="151" t="s">
        <v>37</v>
      </c>
      <c r="M179" s="151" t="s">
        <v>149</v>
      </c>
      <c r="N179" s="151" t="s">
        <v>2595</v>
      </c>
      <c r="O179" s="151" t="s">
        <v>150</v>
      </c>
      <c r="P179" s="151" t="s">
        <v>150</v>
      </c>
      <c r="Q179" s="151" t="s">
        <v>150</v>
      </c>
      <c r="R179" s="151" t="s">
        <v>2596</v>
      </c>
      <c r="S179" s="151" t="s">
        <v>2597</v>
      </c>
      <c r="T179" s="376" t="s">
        <v>2598</v>
      </c>
      <c r="U179" s="154" t="s">
        <v>2599</v>
      </c>
      <c r="V179" s="154">
        <v>29237</v>
      </c>
      <c r="W179" s="162" t="s">
        <v>2600</v>
      </c>
      <c r="X179" s="162" t="s">
        <v>178</v>
      </c>
      <c r="Y179" s="162" t="s">
        <v>162</v>
      </c>
      <c r="Z179" s="162"/>
      <c r="AA179" s="151">
        <v>18</v>
      </c>
      <c r="AB179" s="154">
        <v>42870</v>
      </c>
      <c r="AC179" s="308">
        <v>43160</v>
      </c>
      <c r="AD179" s="154"/>
      <c r="AE179" s="154" t="s">
        <v>2601</v>
      </c>
      <c r="AF179" s="154" t="s">
        <v>2602</v>
      </c>
      <c r="AG179" s="154"/>
      <c r="AH179" s="151">
        <f t="shared" si="43"/>
        <v>2</v>
      </c>
      <c r="AI179" s="154" t="s">
        <v>160</v>
      </c>
      <c r="AJ179" s="154" t="s">
        <v>160</v>
      </c>
      <c r="AK179" s="154"/>
      <c r="AL179" s="154" t="s">
        <v>149</v>
      </c>
      <c r="AM179" s="154" t="s">
        <v>162</v>
      </c>
      <c r="AN179" s="154"/>
      <c r="AO179" s="154" t="s">
        <v>163</v>
      </c>
      <c r="AP179" s="154" t="s">
        <v>180</v>
      </c>
      <c r="AQ179" s="154" t="s">
        <v>249</v>
      </c>
      <c r="AR179" s="154" t="s">
        <v>149</v>
      </c>
      <c r="AS179" s="154"/>
      <c r="AT179" s="459" t="s">
        <v>284</v>
      </c>
      <c r="AU179" s="151" t="s">
        <v>2603</v>
      </c>
      <c r="AV179" s="154"/>
      <c r="AW179" s="156">
        <v>43164</v>
      </c>
      <c r="AX179" s="156">
        <v>43409</v>
      </c>
      <c r="AY179" s="156" t="s">
        <v>149</v>
      </c>
      <c r="AZ179" s="156">
        <v>43656</v>
      </c>
      <c r="BA179" s="156">
        <v>43675</v>
      </c>
      <c r="BB179" s="156"/>
      <c r="BC179" s="157" t="s">
        <v>2604</v>
      </c>
      <c r="BD179" s="156">
        <v>44207</v>
      </c>
      <c r="BE179" s="156" t="s">
        <v>149</v>
      </c>
      <c r="BF179" s="156">
        <v>44410</v>
      </c>
      <c r="BG179" s="156" t="s">
        <v>149</v>
      </c>
      <c r="BH179" s="154"/>
      <c r="BI179" s="154">
        <v>44421</v>
      </c>
      <c r="BJ179" s="154">
        <v>44461</v>
      </c>
      <c r="BK179" s="154">
        <v>44461</v>
      </c>
      <c r="BL179" s="151" t="s">
        <v>17</v>
      </c>
      <c r="BM179" s="151">
        <f>DATEDIF(AW179,BK179, "M")+1</f>
        <v>43</v>
      </c>
      <c r="BN179" s="151">
        <f t="shared" si="51"/>
        <v>35</v>
      </c>
      <c r="BO179" s="151"/>
      <c r="BP179" s="151">
        <v>0</v>
      </c>
      <c r="BQ179" s="151">
        <v>3</v>
      </c>
      <c r="BR179" s="151">
        <v>3</v>
      </c>
      <c r="BS179" s="151"/>
      <c r="BT179" s="151"/>
      <c r="BU179" s="151"/>
      <c r="BV179" s="151"/>
      <c r="BW179" s="151" t="s">
        <v>162</v>
      </c>
      <c r="BX179" s="151" t="s">
        <v>162</v>
      </c>
      <c r="BY179" s="151"/>
      <c r="BZ179" s="159"/>
      <c r="CA179" s="159"/>
      <c r="CB179" s="151"/>
      <c r="CC179" s="151" t="s">
        <v>149</v>
      </c>
      <c r="CD179" s="151">
        <v>43891</v>
      </c>
      <c r="CE179" s="151">
        <v>44012</v>
      </c>
      <c r="CF179" s="410">
        <v>2</v>
      </c>
      <c r="CG179" s="151">
        <v>3</v>
      </c>
      <c r="CH179" s="151"/>
      <c r="CI179" s="151" t="s">
        <v>814</v>
      </c>
      <c r="CJ179"/>
    </row>
    <row r="180" spans="1:88" ht="25" customHeight="1" x14ac:dyDescent="0.35">
      <c r="A180" s="97">
        <v>180</v>
      </c>
      <c r="B180" s="97" t="s">
        <v>2605</v>
      </c>
      <c r="C180" s="97" t="s">
        <v>2606</v>
      </c>
      <c r="D180" s="97"/>
      <c r="E180" s="97" t="s">
        <v>2607</v>
      </c>
      <c r="F180" s="97" t="s">
        <v>25</v>
      </c>
      <c r="G180" s="97">
        <v>8</v>
      </c>
      <c r="H180" s="97" t="s">
        <v>57</v>
      </c>
      <c r="I180" s="97" t="s">
        <v>33</v>
      </c>
      <c r="J180" s="97" t="s">
        <v>606</v>
      </c>
      <c r="K180" s="97" t="s">
        <v>1247</v>
      </c>
      <c r="L180" s="97" t="s">
        <v>33</v>
      </c>
      <c r="M180" s="97" t="s">
        <v>149</v>
      </c>
      <c r="N180" s="97">
        <v>207019377</v>
      </c>
      <c r="O180" s="97"/>
      <c r="P180" s="97" t="s">
        <v>150</v>
      </c>
      <c r="Q180" s="97"/>
      <c r="R180" s="97" t="s">
        <v>2608</v>
      </c>
      <c r="S180" s="97" t="s">
        <v>2609</v>
      </c>
      <c r="T180" s="215" t="s">
        <v>2610</v>
      </c>
      <c r="U180" s="98"/>
      <c r="V180" s="98">
        <v>29599</v>
      </c>
      <c r="W180" s="179" t="s">
        <v>2611</v>
      </c>
      <c r="X180" s="179"/>
      <c r="Y180" s="179"/>
      <c r="Z180" s="179"/>
      <c r="AA180" s="97">
        <v>33</v>
      </c>
      <c r="AB180" s="98">
        <v>43045</v>
      </c>
      <c r="AC180" s="303">
        <v>43160</v>
      </c>
      <c r="AD180" s="98">
        <v>43867</v>
      </c>
      <c r="AE180" s="98"/>
      <c r="AF180" s="98"/>
      <c r="AG180" s="98"/>
      <c r="AH180" s="97">
        <f t="shared" si="43"/>
        <v>0</v>
      </c>
      <c r="AI180" s="98"/>
      <c r="AJ180" s="98"/>
      <c r="AK180" s="98"/>
      <c r="AL180" s="98"/>
      <c r="AM180" s="98"/>
      <c r="AN180" s="98"/>
      <c r="AO180" s="98" t="s">
        <v>181</v>
      </c>
      <c r="AP180" s="98"/>
      <c r="AQ180" s="98"/>
      <c r="AR180" s="98"/>
      <c r="AS180" s="98"/>
      <c r="AT180" s="437" t="s">
        <v>584</v>
      </c>
      <c r="AU180" s="97"/>
      <c r="AV180" s="98"/>
      <c r="AW180" s="99">
        <v>43164</v>
      </c>
      <c r="AX180" s="99"/>
      <c r="AY180" s="99" t="s">
        <v>162</v>
      </c>
      <c r="AZ180" s="99"/>
      <c r="BA180" s="99"/>
      <c r="BB180" s="99"/>
      <c r="BC180" s="100"/>
      <c r="BD180" s="99"/>
      <c r="BE180" s="99"/>
      <c r="BF180" s="99"/>
      <c r="BG180" s="99"/>
      <c r="BH180" s="98"/>
      <c r="BI180" s="98"/>
      <c r="BJ180" s="98"/>
      <c r="BK180" s="98"/>
      <c r="BL180" s="208" t="s">
        <v>19</v>
      </c>
      <c r="BM180" s="208" t="s">
        <v>19</v>
      </c>
      <c r="BN180" s="286"/>
      <c r="BO180" s="97"/>
      <c r="BP180" s="97">
        <v>3</v>
      </c>
      <c r="BQ180" s="97"/>
      <c r="BR180" s="97"/>
      <c r="BS180" s="97"/>
      <c r="BT180" s="97"/>
      <c r="BU180" s="97"/>
      <c r="BV180" s="97"/>
      <c r="BW180" s="97" t="s">
        <v>162</v>
      </c>
      <c r="BX180" s="97"/>
      <c r="BY180" s="97"/>
      <c r="BZ180" s="101"/>
      <c r="CA180" s="101"/>
      <c r="CB180" s="97"/>
      <c r="CC180" s="97"/>
      <c r="CD180" s="97"/>
      <c r="CE180" s="97"/>
      <c r="CF180" s="119">
        <v>2</v>
      </c>
      <c r="CG180" s="97"/>
      <c r="CH180" s="97"/>
      <c r="CI180" s="97" t="s">
        <v>814</v>
      </c>
    </row>
    <row r="181" spans="1:88" s="53" customFormat="1" ht="25" customHeight="1" x14ac:dyDescent="0.35">
      <c r="A181" s="151">
        <v>181</v>
      </c>
      <c r="B181" s="151" t="s">
        <v>2612</v>
      </c>
      <c r="C181" s="151" t="s">
        <v>2613</v>
      </c>
      <c r="D181" s="151" t="s">
        <v>2614</v>
      </c>
      <c r="E181" s="151" t="s">
        <v>2615</v>
      </c>
      <c r="F181" s="151" t="s">
        <v>24</v>
      </c>
      <c r="G181" s="151">
        <v>8</v>
      </c>
      <c r="H181" s="151" t="s">
        <v>49</v>
      </c>
      <c r="I181" s="151" t="s">
        <v>40</v>
      </c>
      <c r="J181" s="151" t="s">
        <v>1554</v>
      </c>
      <c r="K181" s="151"/>
      <c r="L181" s="151" t="s">
        <v>43</v>
      </c>
      <c r="M181" s="151" t="s">
        <v>162</v>
      </c>
      <c r="N181" s="151">
        <v>2160178</v>
      </c>
      <c r="O181" s="151" t="s">
        <v>150</v>
      </c>
      <c r="P181" s="151" t="s">
        <v>150</v>
      </c>
      <c r="Q181" s="151"/>
      <c r="R181" s="151" t="s">
        <v>2616</v>
      </c>
      <c r="S181" s="151" t="s">
        <v>2617</v>
      </c>
      <c r="T181" s="377" t="s">
        <v>2618</v>
      </c>
      <c r="U181" s="154" t="s">
        <v>2619</v>
      </c>
      <c r="V181" s="154">
        <v>30010</v>
      </c>
      <c r="W181" s="162" t="s">
        <v>2620</v>
      </c>
      <c r="X181" s="162" t="s">
        <v>2388</v>
      </c>
      <c r="Y181" s="162" t="s">
        <v>156</v>
      </c>
      <c r="Z181" s="162"/>
      <c r="AA181" s="151">
        <v>3</v>
      </c>
      <c r="AB181" s="154">
        <v>43373</v>
      </c>
      <c r="AC181" s="308">
        <v>43160</v>
      </c>
      <c r="AD181" s="154"/>
      <c r="AE181" s="154" t="s">
        <v>2621</v>
      </c>
      <c r="AF181" s="342" t="s">
        <v>2622</v>
      </c>
      <c r="AG181" s="154"/>
      <c r="AH181" s="151">
        <f t="shared" si="43"/>
        <v>2</v>
      </c>
      <c r="AI181" s="154" t="s">
        <v>161</v>
      </c>
      <c r="AJ181" s="154"/>
      <c r="AK181" s="154"/>
      <c r="AL181" s="154" t="s">
        <v>162</v>
      </c>
      <c r="AM181" s="154"/>
      <c r="AN181" s="154"/>
      <c r="AO181" s="154" t="s">
        <v>964</v>
      </c>
      <c r="AP181" s="154" t="s">
        <v>2623</v>
      </c>
      <c r="AQ181" s="154" t="s">
        <v>2623</v>
      </c>
      <c r="AR181" s="154"/>
      <c r="AS181" s="256" t="s">
        <v>2624</v>
      </c>
      <c r="AT181" s="459" t="s">
        <v>419</v>
      </c>
      <c r="AU181" s="151" t="s">
        <v>2625</v>
      </c>
      <c r="AV181" s="154"/>
      <c r="AW181" s="156">
        <v>43164</v>
      </c>
      <c r="AX181" s="156">
        <v>43409</v>
      </c>
      <c r="AY181" s="156" t="s">
        <v>149</v>
      </c>
      <c r="AZ181" s="156">
        <v>43797</v>
      </c>
      <c r="BA181" s="156">
        <v>43865</v>
      </c>
      <c r="BB181" s="156"/>
      <c r="BC181" s="157" t="s">
        <v>2626</v>
      </c>
      <c r="BD181" s="156">
        <v>44470</v>
      </c>
      <c r="BE181" s="156" t="s">
        <v>162</v>
      </c>
      <c r="BF181" s="156">
        <v>45110</v>
      </c>
      <c r="BG181" s="156" t="s">
        <v>162</v>
      </c>
      <c r="BH181" s="154">
        <v>44949</v>
      </c>
      <c r="BI181" s="154"/>
      <c r="BJ181" s="154"/>
      <c r="BK181" s="158">
        <v>45087</v>
      </c>
      <c r="BL181" s="163" t="s">
        <v>17</v>
      </c>
      <c r="BM181" s="151">
        <f>DATEDIF(AW181,BK181, "M")+1</f>
        <v>64</v>
      </c>
      <c r="BN181" s="151">
        <f t="shared" ref="BN181:BN183" si="52">DATEDIF(AX181,BK181, "M")+1</f>
        <v>56</v>
      </c>
      <c r="BO181" s="162" t="s">
        <v>2627</v>
      </c>
      <c r="BP181" s="151">
        <v>1</v>
      </c>
      <c r="BQ181" s="151">
        <v>2</v>
      </c>
      <c r="BR181" s="151">
        <v>0</v>
      </c>
      <c r="BS181" s="151"/>
      <c r="BT181" s="151"/>
      <c r="BU181" s="151"/>
      <c r="BV181" s="151"/>
      <c r="BW181" s="151" t="s">
        <v>162</v>
      </c>
      <c r="BX181" s="151" t="s">
        <v>149</v>
      </c>
      <c r="BY181" s="151" t="s">
        <v>2628</v>
      </c>
      <c r="BZ181" s="159">
        <v>43647</v>
      </c>
      <c r="CA181" s="159">
        <v>44012</v>
      </c>
      <c r="CB181" s="151">
        <v>11</v>
      </c>
      <c r="CC181" s="151" t="s">
        <v>162</v>
      </c>
      <c r="CD181" s="151"/>
      <c r="CE181" s="151"/>
      <c r="CF181" s="410">
        <v>2</v>
      </c>
      <c r="CG181" s="151"/>
      <c r="CH181" s="151"/>
      <c r="CI181" s="151" t="s">
        <v>1830</v>
      </c>
      <c r="CJ181"/>
    </row>
    <row r="182" spans="1:88" s="53" customFormat="1" ht="25" customHeight="1" x14ac:dyDescent="0.35">
      <c r="A182" s="151">
        <v>182</v>
      </c>
      <c r="B182" s="151" t="s">
        <v>2629</v>
      </c>
      <c r="C182" s="151" t="s">
        <v>2630</v>
      </c>
      <c r="D182" s="151" t="s">
        <v>2631</v>
      </c>
      <c r="E182" s="151" t="s">
        <v>2632</v>
      </c>
      <c r="F182" s="151" t="s">
        <v>25</v>
      </c>
      <c r="G182" s="151">
        <v>8</v>
      </c>
      <c r="H182" s="151" t="s">
        <v>49</v>
      </c>
      <c r="I182" s="151" t="s">
        <v>40</v>
      </c>
      <c r="J182" s="151" t="s">
        <v>2633</v>
      </c>
      <c r="K182" s="151" t="s">
        <v>2634</v>
      </c>
      <c r="L182" s="151" t="s">
        <v>40</v>
      </c>
      <c r="M182" s="151" t="s">
        <v>149</v>
      </c>
      <c r="N182" s="151"/>
      <c r="O182" s="151" t="s">
        <v>321</v>
      </c>
      <c r="P182" s="151" t="s">
        <v>321</v>
      </c>
      <c r="Q182" s="151"/>
      <c r="R182" s="151" t="s">
        <v>2635</v>
      </c>
      <c r="S182" s="151" t="s">
        <v>2636</v>
      </c>
      <c r="T182" s="376" t="s">
        <v>2637</v>
      </c>
      <c r="U182" s="154" t="s">
        <v>2638</v>
      </c>
      <c r="V182" s="154">
        <v>31650</v>
      </c>
      <c r="W182" s="162" t="s">
        <v>2639</v>
      </c>
      <c r="X182" s="162" t="s">
        <v>2388</v>
      </c>
      <c r="Y182" s="162"/>
      <c r="Z182" s="162"/>
      <c r="AA182" s="151">
        <v>10</v>
      </c>
      <c r="AB182" s="154">
        <v>43374</v>
      </c>
      <c r="AC182" s="308">
        <v>43160</v>
      </c>
      <c r="AD182" s="154"/>
      <c r="AE182" s="154" t="s">
        <v>2640</v>
      </c>
      <c r="AF182" s="154" t="s">
        <v>2641</v>
      </c>
      <c r="AG182" s="154" t="s">
        <v>2642</v>
      </c>
      <c r="AH182" s="151">
        <f t="shared" si="43"/>
        <v>3</v>
      </c>
      <c r="AI182" s="154" t="s">
        <v>160</v>
      </c>
      <c r="AJ182" s="154" t="s">
        <v>201</v>
      </c>
      <c r="AK182" s="154" t="s">
        <v>160</v>
      </c>
      <c r="AL182" s="154" t="s">
        <v>149</v>
      </c>
      <c r="AM182" s="154" t="s">
        <v>162</v>
      </c>
      <c r="AN182" s="154" t="s">
        <v>162</v>
      </c>
      <c r="AO182" s="154" t="s">
        <v>163</v>
      </c>
      <c r="AP182" s="154" t="s">
        <v>1191</v>
      </c>
      <c r="AQ182" s="154" t="s">
        <v>202</v>
      </c>
      <c r="AR182" s="154" t="s">
        <v>149</v>
      </c>
      <c r="AS182" s="154"/>
      <c r="AT182" s="459" t="s">
        <v>419</v>
      </c>
      <c r="AU182" s="151" t="s">
        <v>2643</v>
      </c>
      <c r="AV182" s="154"/>
      <c r="AW182" s="156">
        <v>43164</v>
      </c>
      <c r="AX182" s="156">
        <v>43409</v>
      </c>
      <c r="AY182" s="156" t="s">
        <v>149</v>
      </c>
      <c r="AZ182" s="156">
        <v>43334</v>
      </c>
      <c r="BA182" s="156">
        <v>43468</v>
      </c>
      <c r="BB182" s="156"/>
      <c r="BC182" s="157" t="s">
        <v>2644</v>
      </c>
      <c r="BD182" s="156">
        <v>44207</v>
      </c>
      <c r="BE182" s="156" t="s">
        <v>149</v>
      </c>
      <c r="BF182" s="156">
        <v>44410</v>
      </c>
      <c r="BG182" s="156" t="s">
        <v>149</v>
      </c>
      <c r="BH182" s="154"/>
      <c r="BI182" s="154"/>
      <c r="BJ182" s="154"/>
      <c r="BK182" s="158">
        <v>44679</v>
      </c>
      <c r="BL182" s="151" t="s">
        <v>17</v>
      </c>
      <c r="BM182" s="151">
        <f t="shared" ref="BM182:BM183" si="53">DATEDIF(AW182,BK182, "M")+1</f>
        <v>50</v>
      </c>
      <c r="BN182" s="151">
        <f t="shared" si="52"/>
        <v>42</v>
      </c>
      <c r="BO182" s="151"/>
      <c r="BP182" s="151">
        <v>1</v>
      </c>
      <c r="BQ182" s="151">
        <v>2</v>
      </c>
      <c r="BR182" s="151">
        <v>0</v>
      </c>
      <c r="BS182" s="151"/>
      <c r="BT182" s="151"/>
      <c r="BU182" s="151"/>
      <c r="BV182" s="151"/>
      <c r="BW182" s="151" t="s">
        <v>162</v>
      </c>
      <c r="BX182" s="151"/>
      <c r="BY182" s="151"/>
      <c r="BZ182" s="159"/>
      <c r="CA182" s="159"/>
      <c r="CB182" s="151"/>
      <c r="CC182" s="151"/>
      <c r="CD182" s="151"/>
      <c r="CE182" s="151"/>
      <c r="CF182" s="410">
        <v>2</v>
      </c>
      <c r="CG182" s="151"/>
      <c r="CH182" s="151"/>
      <c r="CI182" s="151" t="s">
        <v>1830</v>
      </c>
      <c r="CJ182"/>
    </row>
    <row r="183" spans="1:88" s="53" customFormat="1" ht="25" customHeight="1" x14ac:dyDescent="0.35">
      <c r="A183" s="151">
        <v>183</v>
      </c>
      <c r="B183" s="151" t="s">
        <v>2645</v>
      </c>
      <c r="C183" s="151" t="s">
        <v>2646</v>
      </c>
      <c r="D183" s="151" t="s">
        <v>2647</v>
      </c>
      <c r="E183" s="151" t="s">
        <v>2648</v>
      </c>
      <c r="F183" s="151" t="s">
        <v>24</v>
      </c>
      <c r="G183" s="151">
        <v>8</v>
      </c>
      <c r="H183" s="151" t="s">
        <v>55</v>
      </c>
      <c r="I183" s="151" t="s">
        <v>43</v>
      </c>
      <c r="J183" s="151" t="s">
        <v>2052</v>
      </c>
      <c r="K183" s="151"/>
      <c r="L183" s="151" t="s">
        <v>43</v>
      </c>
      <c r="M183" s="151" t="s">
        <v>149</v>
      </c>
      <c r="N183" s="151"/>
      <c r="O183" s="151" t="s">
        <v>321</v>
      </c>
      <c r="P183" s="151" t="s">
        <v>321</v>
      </c>
      <c r="Q183" s="151"/>
      <c r="R183" s="151" t="s">
        <v>2649</v>
      </c>
      <c r="S183" s="151" t="s">
        <v>2650</v>
      </c>
      <c r="T183" s="377" t="s">
        <v>2651</v>
      </c>
      <c r="U183" s="154"/>
      <c r="V183" s="154">
        <v>30956</v>
      </c>
      <c r="W183" s="162" t="s">
        <v>2652</v>
      </c>
      <c r="X183" s="162" t="s">
        <v>155</v>
      </c>
      <c r="Y183" s="162"/>
      <c r="Z183" s="162"/>
      <c r="AA183" s="151">
        <v>43</v>
      </c>
      <c r="AB183" s="154">
        <v>43466</v>
      </c>
      <c r="AC183" s="308">
        <v>43160</v>
      </c>
      <c r="AD183" s="154"/>
      <c r="AE183" s="154" t="s">
        <v>2653</v>
      </c>
      <c r="AF183" s="154" t="s">
        <v>2654</v>
      </c>
      <c r="AG183" s="154"/>
      <c r="AH183" s="151">
        <f t="shared" si="43"/>
        <v>2</v>
      </c>
      <c r="AI183" s="154" t="s">
        <v>160</v>
      </c>
      <c r="AJ183" s="154" t="s">
        <v>201</v>
      </c>
      <c r="AK183" s="154"/>
      <c r="AL183" s="154" t="s">
        <v>149</v>
      </c>
      <c r="AM183" s="154" t="s">
        <v>162</v>
      </c>
      <c r="AN183" s="154"/>
      <c r="AO183" s="154" t="s">
        <v>201</v>
      </c>
      <c r="AP183" s="154" t="s">
        <v>2655</v>
      </c>
      <c r="AQ183" s="154" t="s">
        <v>181</v>
      </c>
      <c r="AR183" s="154"/>
      <c r="AS183" s="154"/>
      <c r="AT183" s="459" t="s">
        <v>371</v>
      </c>
      <c r="AU183" s="151" t="s">
        <v>2656</v>
      </c>
      <c r="AV183" s="154"/>
      <c r="AW183" s="156">
        <v>43164</v>
      </c>
      <c r="AX183" s="156">
        <v>43409</v>
      </c>
      <c r="AY183" s="156" t="s">
        <v>149</v>
      </c>
      <c r="AZ183" s="156">
        <v>43690</v>
      </c>
      <c r="BA183" s="156">
        <v>43644</v>
      </c>
      <c r="BB183" s="156"/>
      <c r="BC183" s="157" t="s">
        <v>2657</v>
      </c>
      <c r="BD183" s="156">
        <v>44207</v>
      </c>
      <c r="BE183" s="156" t="s">
        <v>149</v>
      </c>
      <c r="BF183" s="156">
        <v>44410</v>
      </c>
      <c r="BG183" s="156" t="s">
        <v>149</v>
      </c>
      <c r="BH183" s="154"/>
      <c r="BI183" s="154"/>
      <c r="BJ183" s="154"/>
      <c r="BK183" s="158">
        <v>45610</v>
      </c>
      <c r="BL183" s="165" t="s">
        <v>17</v>
      </c>
      <c r="BM183" s="151">
        <f t="shared" si="53"/>
        <v>81</v>
      </c>
      <c r="BN183" s="151">
        <f t="shared" si="52"/>
        <v>73</v>
      </c>
      <c r="BO183" s="162" t="s">
        <v>2658</v>
      </c>
      <c r="BP183" s="151">
        <v>1</v>
      </c>
      <c r="BQ183" s="151">
        <v>4</v>
      </c>
      <c r="BR183" s="151">
        <v>0</v>
      </c>
      <c r="BS183" s="151"/>
      <c r="BT183" s="151"/>
      <c r="BU183" s="151"/>
      <c r="BV183" s="151"/>
      <c r="BW183" s="151" t="s">
        <v>162</v>
      </c>
      <c r="BX183" s="151"/>
      <c r="BY183" s="151"/>
      <c r="BZ183" s="159"/>
      <c r="CA183" s="159"/>
      <c r="CB183" s="151"/>
      <c r="CC183" s="151"/>
      <c r="CD183" s="151"/>
      <c r="CE183" s="151"/>
      <c r="CF183" s="410">
        <v>3</v>
      </c>
      <c r="CG183" s="151"/>
      <c r="CH183" s="151"/>
      <c r="CI183" s="151" t="s">
        <v>814</v>
      </c>
      <c r="CJ183"/>
    </row>
    <row r="184" spans="1:88" s="53" customFormat="1" ht="25" customHeight="1" x14ac:dyDescent="0.35">
      <c r="A184" s="151">
        <v>184</v>
      </c>
      <c r="B184" s="151" t="s">
        <v>2659</v>
      </c>
      <c r="C184" s="151" t="s">
        <v>2660</v>
      </c>
      <c r="D184" s="151" t="s">
        <v>2661</v>
      </c>
      <c r="E184" s="151" t="s">
        <v>2662</v>
      </c>
      <c r="F184" s="151" t="s">
        <v>25</v>
      </c>
      <c r="G184" s="151">
        <v>8</v>
      </c>
      <c r="H184" s="151" t="s">
        <v>51</v>
      </c>
      <c r="I184" s="151" t="s">
        <v>30</v>
      </c>
      <c r="J184" s="151" t="s">
        <v>1429</v>
      </c>
      <c r="K184" s="151" t="s">
        <v>1429</v>
      </c>
      <c r="L184" s="151" t="s">
        <v>30</v>
      </c>
      <c r="M184" s="151" t="s">
        <v>149</v>
      </c>
      <c r="N184" s="151">
        <v>160413</v>
      </c>
      <c r="O184" s="151" t="s">
        <v>150</v>
      </c>
      <c r="P184" s="151" t="s">
        <v>150</v>
      </c>
      <c r="Q184" s="151" t="s">
        <v>150</v>
      </c>
      <c r="R184" s="151" t="s">
        <v>2663</v>
      </c>
      <c r="S184" s="151" t="s">
        <v>2664</v>
      </c>
      <c r="T184" s="376" t="s">
        <v>2665</v>
      </c>
      <c r="U184" s="154" t="s">
        <v>2666</v>
      </c>
      <c r="V184" s="154">
        <v>27514</v>
      </c>
      <c r="W184" s="162" t="s">
        <v>2667</v>
      </c>
      <c r="X184" s="162" t="s">
        <v>178</v>
      </c>
      <c r="Y184" s="162" t="s">
        <v>162</v>
      </c>
      <c r="Z184" s="162"/>
      <c r="AA184" s="151">
        <v>28</v>
      </c>
      <c r="AB184" s="154">
        <v>42030</v>
      </c>
      <c r="AC184" s="308">
        <v>43160</v>
      </c>
      <c r="AD184" s="154"/>
      <c r="AE184" s="154" t="s">
        <v>2668</v>
      </c>
      <c r="AF184" s="154"/>
      <c r="AG184" s="154"/>
      <c r="AH184" s="151">
        <f t="shared" si="43"/>
        <v>1</v>
      </c>
      <c r="AI184" s="154"/>
      <c r="AJ184" s="154"/>
      <c r="AK184" s="154"/>
      <c r="AL184" s="154" t="s">
        <v>149</v>
      </c>
      <c r="AM184" s="154"/>
      <c r="AN184" s="154"/>
      <c r="AO184" s="154" t="s">
        <v>163</v>
      </c>
      <c r="AP184" s="154" t="s">
        <v>444</v>
      </c>
      <c r="AQ184" s="154" t="s">
        <v>444</v>
      </c>
      <c r="AR184" s="154"/>
      <c r="AS184" s="154"/>
      <c r="AT184" s="459" t="s">
        <v>327</v>
      </c>
      <c r="AU184" s="151" t="s">
        <v>2669</v>
      </c>
      <c r="AV184" s="154"/>
      <c r="AW184" s="156">
        <v>43164</v>
      </c>
      <c r="AX184" s="156">
        <v>43409</v>
      </c>
      <c r="AY184" s="156" t="s">
        <v>149</v>
      </c>
      <c r="AZ184" s="156">
        <v>43326</v>
      </c>
      <c r="BA184" s="156">
        <v>43403</v>
      </c>
      <c r="BB184" s="156"/>
      <c r="BC184" s="157" t="s">
        <v>2670</v>
      </c>
      <c r="BD184" s="156">
        <v>44207</v>
      </c>
      <c r="BE184" s="156" t="s">
        <v>149</v>
      </c>
      <c r="BF184" s="156">
        <v>44410</v>
      </c>
      <c r="BG184" s="156" t="s">
        <v>149</v>
      </c>
      <c r="BH184" s="154"/>
      <c r="BI184" s="154"/>
      <c r="BJ184" s="154"/>
      <c r="BK184" s="158">
        <v>44648</v>
      </c>
      <c r="BL184" s="151" t="s">
        <v>17</v>
      </c>
      <c r="BM184" s="151">
        <f t="shared" ref="BM184" si="54">DATEDIF(AW184,BK184, "M")+1</f>
        <v>49</v>
      </c>
      <c r="BN184" s="151">
        <f>DATEDIF(AX184,BK184, "M")+1</f>
        <v>41</v>
      </c>
      <c r="BO184" s="151"/>
      <c r="BP184" s="151">
        <v>1</v>
      </c>
      <c r="BQ184" s="151">
        <v>0</v>
      </c>
      <c r="BR184" s="151">
        <v>1</v>
      </c>
      <c r="BS184" s="151"/>
      <c r="BT184" s="151"/>
      <c r="BU184" s="151"/>
      <c r="BV184" s="151"/>
      <c r="BW184" s="151" t="s">
        <v>162</v>
      </c>
      <c r="BX184" s="151" t="s">
        <v>162</v>
      </c>
      <c r="BY184" s="151"/>
      <c r="BZ184" s="159"/>
      <c r="CA184" s="159"/>
      <c r="CB184" s="151"/>
      <c r="CC184" s="151" t="s">
        <v>162</v>
      </c>
      <c r="CD184" s="151"/>
      <c r="CE184" s="151"/>
      <c r="CF184" s="410">
        <v>3</v>
      </c>
      <c r="CG184" s="151">
        <v>3</v>
      </c>
      <c r="CH184" s="151"/>
      <c r="CI184" s="151" t="s">
        <v>814</v>
      </c>
      <c r="CJ184"/>
    </row>
    <row r="185" spans="1:88" s="53" customFormat="1" ht="25" customHeight="1" x14ac:dyDescent="0.35">
      <c r="A185" s="151">
        <v>185</v>
      </c>
      <c r="B185" s="151" t="s">
        <v>2671</v>
      </c>
      <c r="C185" s="151" t="s">
        <v>2672</v>
      </c>
      <c r="D185" s="151"/>
      <c r="E185" s="151" t="s">
        <v>2673</v>
      </c>
      <c r="F185" s="151" t="s">
        <v>25</v>
      </c>
      <c r="G185" s="151">
        <v>8</v>
      </c>
      <c r="H185" s="151" t="s">
        <v>57</v>
      </c>
      <c r="I185" s="151" t="s">
        <v>33</v>
      </c>
      <c r="J185" s="151" t="s">
        <v>2674</v>
      </c>
      <c r="K185" s="151" t="s">
        <v>2675</v>
      </c>
      <c r="L185" s="151" t="s">
        <v>40</v>
      </c>
      <c r="M185" s="151" t="s">
        <v>162</v>
      </c>
      <c r="N185" s="151" t="s">
        <v>2676</v>
      </c>
      <c r="O185" s="151" t="s">
        <v>150</v>
      </c>
      <c r="P185" s="151" t="s">
        <v>150</v>
      </c>
      <c r="Q185" s="151"/>
      <c r="R185" s="151" t="s">
        <v>2677</v>
      </c>
      <c r="S185" s="151" t="s">
        <v>2678</v>
      </c>
      <c r="T185" s="376" t="s">
        <v>2679</v>
      </c>
      <c r="U185" s="154" t="s">
        <v>2680</v>
      </c>
      <c r="V185" s="154">
        <v>33161</v>
      </c>
      <c r="W185" s="162" t="s">
        <v>2681</v>
      </c>
      <c r="X185" s="162" t="s">
        <v>2388</v>
      </c>
      <c r="Y185" s="162" t="s">
        <v>156</v>
      </c>
      <c r="Z185" s="162"/>
      <c r="AA185" s="151">
        <v>31</v>
      </c>
      <c r="AB185" s="154">
        <v>43493</v>
      </c>
      <c r="AC185" s="308">
        <v>43160</v>
      </c>
      <c r="AD185" s="154"/>
      <c r="AE185" s="154" t="s">
        <v>2682</v>
      </c>
      <c r="AF185" s="154" t="s">
        <v>2683</v>
      </c>
      <c r="AG185" s="154"/>
      <c r="AH185" s="151">
        <f t="shared" si="43"/>
        <v>2</v>
      </c>
      <c r="AI185" s="154" t="s">
        <v>160</v>
      </c>
      <c r="AJ185" s="154" t="s">
        <v>201</v>
      </c>
      <c r="AK185" s="154"/>
      <c r="AL185" s="154" t="s">
        <v>162</v>
      </c>
      <c r="AM185" s="154" t="s">
        <v>162</v>
      </c>
      <c r="AN185" s="154"/>
      <c r="AO185" s="154" t="s">
        <v>163</v>
      </c>
      <c r="AP185" s="154" t="s">
        <v>180</v>
      </c>
      <c r="AQ185" s="154" t="s">
        <v>180</v>
      </c>
      <c r="AR185" s="154"/>
      <c r="AS185" s="154"/>
      <c r="AT185" s="459" t="s">
        <v>584</v>
      </c>
      <c r="AU185" s="151" t="s">
        <v>2684</v>
      </c>
      <c r="AV185" s="154"/>
      <c r="AW185" s="156">
        <v>43164</v>
      </c>
      <c r="AX185" s="156">
        <v>43409</v>
      </c>
      <c r="AY185" s="156" t="s">
        <v>149</v>
      </c>
      <c r="AZ185" s="156">
        <v>43228</v>
      </c>
      <c r="BA185" s="156">
        <v>43665</v>
      </c>
      <c r="BB185" s="156"/>
      <c r="BC185" s="157" t="s">
        <v>2685</v>
      </c>
      <c r="BD185" s="156">
        <v>44207</v>
      </c>
      <c r="BE185" s="156" t="s">
        <v>149</v>
      </c>
      <c r="BF185" s="156">
        <v>44410</v>
      </c>
      <c r="BG185" s="156" t="s">
        <v>149</v>
      </c>
      <c r="BH185" s="154"/>
      <c r="BI185" s="154"/>
      <c r="BJ185" s="154"/>
      <c r="BK185" s="158"/>
      <c r="BL185" s="144" t="s">
        <v>18</v>
      </c>
      <c r="BM185" s="154"/>
      <c r="BN185" s="151"/>
      <c r="BO185" s="151"/>
      <c r="BP185" s="151">
        <v>1</v>
      </c>
      <c r="BQ185" s="151">
        <v>6</v>
      </c>
      <c r="BR185" s="151">
        <v>0</v>
      </c>
      <c r="BS185" s="151"/>
      <c r="BT185" s="151"/>
      <c r="BU185" s="151"/>
      <c r="BV185" s="151"/>
      <c r="BW185" s="151" t="s">
        <v>2323</v>
      </c>
      <c r="BX185" s="151" t="s">
        <v>162</v>
      </c>
      <c r="BY185" s="151"/>
      <c r="BZ185" s="159"/>
      <c r="CA185" s="159"/>
      <c r="CB185" s="151"/>
      <c r="CC185" s="151" t="s">
        <v>162</v>
      </c>
      <c r="CD185" s="151"/>
      <c r="CE185" s="151"/>
      <c r="CF185" s="410">
        <v>0</v>
      </c>
      <c r="CG185" s="151"/>
      <c r="CH185" s="151"/>
      <c r="CI185" s="151" t="s">
        <v>814</v>
      </c>
      <c r="CJ185"/>
    </row>
    <row r="186" spans="1:88" s="53" customFormat="1" ht="25" customHeight="1" x14ac:dyDescent="0.35">
      <c r="A186" s="151">
        <v>186</v>
      </c>
      <c r="B186" s="151" t="s">
        <v>2686</v>
      </c>
      <c r="C186" s="151" t="s">
        <v>2687</v>
      </c>
      <c r="D186" s="151"/>
      <c r="E186" s="151" t="s">
        <v>2531</v>
      </c>
      <c r="F186" s="151" t="s">
        <v>24</v>
      </c>
      <c r="G186" s="151">
        <v>8</v>
      </c>
      <c r="H186" s="151" t="s">
        <v>52</v>
      </c>
      <c r="I186" s="151" t="s">
        <v>41</v>
      </c>
      <c r="J186" s="151" t="s">
        <v>2688</v>
      </c>
      <c r="K186" s="151" t="s">
        <v>2689</v>
      </c>
      <c r="L186" s="151" t="s">
        <v>40</v>
      </c>
      <c r="M186" s="151" t="s">
        <v>162</v>
      </c>
      <c r="N186" s="151"/>
      <c r="O186" s="151" t="s">
        <v>150</v>
      </c>
      <c r="P186" s="151" t="s">
        <v>150</v>
      </c>
      <c r="Q186" s="151"/>
      <c r="R186" s="160" t="s">
        <v>2690</v>
      </c>
      <c r="S186" s="151" t="s">
        <v>2691</v>
      </c>
      <c r="T186" s="376" t="s">
        <v>2692</v>
      </c>
      <c r="U186" s="154"/>
      <c r="V186" s="154">
        <v>31334</v>
      </c>
      <c r="W186" s="162" t="s">
        <v>2693</v>
      </c>
      <c r="X186" s="162" t="s">
        <v>2388</v>
      </c>
      <c r="Y186" s="162"/>
      <c r="Z186" s="162"/>
      <c r="AA186" s="151">
        <v>38</v>
      </c>
      <c r="AB186" s="154">
        <v>43325</v>
      </c>
      <c r="AC186" s="308">
        <v>43160</v>
      </c>
      <c r="AD186" s="154"/>
      <c r="AE186" s="154" t="s">
        <v>2694</v>
      </c>
      <c r="AF186" s="154"/>
      <c r="AG186" s="154"/>
      <c r="AH186" s="151">
        <f t="shared" si="43"/>
        <v>1</v>
      </c>
      <c r="AI186" s="154"/>
      <c r="AJ186" s="154"/>
      <c r="AK186" s="154"/>
      <c r="AL186" s="154" t="s">
        <v>149</v>
      </c>
      <c r="AM186" s="154"/>
      <c r="AN186" s="154"/>
      <c r="AO186" s="154" t="s">
        <v>163</v>
      </c>
      <c r="AP186" s="154" t="s">
        <v>180</v>
      </c>
      <c r="AQ186" s="154" t="s">
        <v>2695</v>
      </c>
      <c r="AR186" s="154" t="s">
        <v>149</v>
      </c>
      <c r="AS186" s="154"/>
      <c r="AT186" s="459" t="s">
        <v>2696</v>
      </c>
      <c r="AU186" s="151" t="s">
        <v>2697</v>
      </c>
      <c r="AV186" s="154"/>
      <c r="AW186" s="156">
        <v>43164</v>
      </c>
      <c r="AX186" s="156">
        <v>43409</v>
      </c>
      <c r="AY186" s="156" t="s">
        <v>149</v>
      </c>
      <c r="AZ186" s="156">
        <v>43893</v>
      </c>
      <c r="BA186" s="156">
        <v>43700</v>
      </c>
      <c r="BB186" s="156"/>
      <c r="BC186" s="157" t="s">
        <v>2698</v>
      </c>
      <c r="BD186" s="156">
        <v>44470</v>
      </c>
      <c r="BE186" s="156" t="s">
        <v>162</v>
      </c>
      <c r="BF186" s="156">
        <v>44732</v>
      </c>
      <c r="BG186" s="156" t="s">
        <v>162</v>
      </c>
      <c r="BH186" s="154"/>
      <c r="BI186" s="154"/>
      <c r="BJ186" s="154"/>
      <c r="BK186" s="158"/>
      <c r="BL186" s="163" t="s">
        <v>18</v>
      </c>
      <c r="BM186" s="154"/>
      <c r="BN186" s="151"/>
      <c r="BO186" s="151"/>
      <c r="BP186" s="151">
        <v>1</v>
      </c>
      <c r="BQ186" s="151">
        <v>6</v>
      </c>
      <c r="BR186" s="151">
        <v>0</v>
      </c>
      <c r="BS186" s="151"/>
      <c r="BT186" s="151"/>
      <c r="BU186" s="151"/>
      <c r="BV186" s="151"/>
      <c r="BW186" s="151" t="s">
        <v>162</v>
      </c>
      <c r="BX186" s="151"/>
      <c r="BY186" s="151"/>
      <c r="BZ186" s="159"/>
      <c r="CA186" s="159"/>
      <c r="CB186" s="151"/>
      <c r="CC186" s="151"/>
      <c r="CD186" s="151"/>
      <c r="CE186" s="151"/>
      <c r="CF186" s="410">
        <v>1</v>
      </c>
      <c r="CG186" s="151"/>
      <c r="CH186" s="151"/>
      <c r="CI186" s="151" t="s">
        <v>814</v>
      </c>
      <c r="CJ186"/>
    </row>
    <row r="187" spans="1:88" s="53" customFormat="1" ht="25" customHeight="1" x14ac:dyDescent="0.35">
      <c r="A187" s="151">
        <v>187</v>
      </c>
      <c r="B187" s="151" t="s">
        <v>2699</v>
      </c>
      <c r="C187" s="151" t="s">
        <v>2700</v>
      </c>
      <c r="D187" s="151" t="s">
        <v>2701</v>
      </c>
      <c r="E187" s="151" t="s">
        <v>387</v>
      </c>
      <c r="F187" s="151" t="s">
        <v>25</v>
      </c>
      <c r="G187" s="151">
        <v>8</v>
      </c>
      <c r="H187" s="151" t="s">
        <v>49</v>
      </c>
      <c r="I187" s="151" t="s">
        <v>40</v>
      </c>
      <c r="J187" s="151" t="s">
        <v>2702</v>
      </c>
      <c r="K187" s="151" t="s">
        <v>2703</v>
      </c>
      <c r="L187" s="151" t="s">
        <v>40</v>
      </c>
      <c r="M187" s="151" t="s">
        <v>149</v>
      </c>
      <c r="N187" s="151"/>
      <c r="O187" s="151" t="s">
        <v>150</v>
      </c>
      <c r="P187" s="151" t="s">
        <v>150</v>
      </c>
      <c r="Q187" s="151" t="s">
        <v>150</v>
      </c>
      <c r="R187" s="151" t="s">
        <v>2704</v>
      </c>
      <c r="S187" s="423" t="s">
        <v>2705</v>
      </c>
      <c r="T187" s="377" t="s">
        <v>2706</v>
      </c>
      <c r="U187" s="154" t="s">
        <v>2707</v>
      </c>
      <c r="V187" s="154">
        <v>31784</v>
      </c>
      <c r="W187" s="162" t="s">
        <v>2708</v>
      </c>
      <c r="X187" s="162" t="s">
        <v>2388</v>
      </c>
      <c r="Y187" s="162" t="s">
        <v>156</v>
      </c>
      <c r="Z187" s="162"/>
      <c r="AA187" s="151">
        <v>8</v>
      </c>
      <c r="AB187" s="154">
        <v>43160</v>
      </c>
      <c r="AC187" s="308">
        <v>43160</v>
      </c>
      <c r="AD187" s="154"/>
      <c r="AE187" s="154" t="s">
        <v>2709</v>
      </c>
      <c r="AF187" s="154" t="s">
        <v>2710</v>
      </c>
      <c r="AG187" s="154" t="s">
        <v>2711</v>
      </c>
      <c r="AH187" s="151">
        <f t="shared" si="43"/>
        <v>3</v>
      </c>
      <c r="AI187" s="154" t="s">
        <v>160</v>
      </c>
      <c r="AJ187" s="154" t="s">
        <v>160</v>
      </c>
      <c r="AK187" s="154" t="s">
        <v>160</v>
      </c>
      <c r="AL187" s="154" t="s">
        <v>149</v>
      </c>
      <c r="AM187" s="154"/>
      <c r="AN187" s="154"/>
      <c r="AO187" s="154" t="s">
        <v>163</v>
      </c>
      <c r="AP187" s="154" t="s">
        <v>1191</v>
      </c>
      <c r="AQ187" s="154" t="s">
        <v>202</v>
      </c>
      <c r="AR187" s="154" t="s">
        <v>149</v>
      </c>
      <c r="AS187" s="154"/>
      <c r="AT187" s="459" t="s">
        <v>419</v>
      </c>
      <c r="AU187" s="151" t="s">
        <v>2712</v>
      </c>
      <c r="AV187" s="154"/>
      <c r="AW187" s="156">
        <v>43164</v>
      </c>
      <c r="AX187" s="156">
        <v>43409</v>
      </c>
      <c r="AY187" s="156" t="s">
        <v>149</v>
      </c>
      <c r="AZ187" s="156">
        <v>43327</v>
      </c>
      <c r="BA187" s="156">
        <v>43391</v>
      </c>
      <c r="BB187" s="156"/>
      <c r="BC187" s="157" t="s">
        <v>2713</v>
      </c>
      <c r="BD187" s="156">
        <v>44207</v>
      </c>
      <c r="BE187" s="156" t="s">
        <v>149</v>
      </c>
      <c r="BF187" s="156">
        <v>44410</v>
      </c>
      <c r="BG187" s="156" t="s">
        <v>149</v>
      </c>
      <c r="BH187" s="154"/>
      <c r="BI187" s="154"/>
      <c r="BJ187" s="154"/>
      <c r="BK187" s="158">
        <v>44160</v>
      </c>
      <c r="BL187" s="151" t="s">
        <v>17</v>
      </c>
      <c r="BM187" s="151">
        <f t="shared" ref="BM187:BM190" si="55">DATEDIF(AW187,BK187, "M")+1</f>
        <v>33</v>
      </c>
      <c r="BN187" s="151">
        <f t="shared" ref="BN187:BN190" si="56">DATEDIF(AX187,BK187, "M")+1</f>
        <v>25</v>
      </c>
      <c r="BO187" s="162" t="s">
        <v>2714</v>
      </c>
      <c r="BP187" s="151">
        <v>3</v>
      </c>
      <c r="BQ187" s="151">
        <v>5</v>
      </c>
      <c r="BR187" s="151">
        <v>1</v>
      </c>
      <c r="BS187" s="151"/>
      <c r="BT187" s="151"/>
      <c r="BU187" s="151"/>
      <c r="BV187" s="151"/>
      <c r="BW187" s="151" t="s">
        <v>162</v>
      </c>
      <c r="BX187" s="151" t="s">
        <v>162</v>
      </c>
      <c r="BY187" s="151"/>
      <c r="BZ187" s="159"/>
      <c r="CA187" s="159"/>
      <c r="CB187" s="151"/>
      <c r="CC187" s="151"/>
      <c r="CD187" s="151"/>
      <c r="CE187" s="151"/>
      <c r="CF187" s="410">
        <v>1</v>
      </c>
      <c r="CG187" s="151">
        <v>2</v>
      </c>
      <c r="CH187" s="151"/>
      <c r="CI187" s="151" t="s">
        <v>2228</v>
      </c>
      <c r="CJ187"/>
    </row>
    <row r="188" spans="1:88" s="53" customFormat="1" ht="25" customHeight="1" x14ac:dyDescent="0.35">
      <c r="A188" s="151">
        <v>188</v>
      </c>
      <c r="B188" s="151" t="s">
        <v>2715</v>
      </c>
      <c r="C188" s="151" t="s">
        <v>2716</v>
      </c>
      <c r="D188" s="151" t="s">
        <v>2717</v>
      </c>
      <c r="E188" s="151" t="s">
        <v>2718</v>
      </c>
      <c r="F188" s="151" t="s">
        <v>25</v>
      </c>
      <c r="G188" s="151">
        <v>8</v>
      </c>
      <c r="H188" s="151" t="s">
        <v>50</v>
      </c>
      <c r="I188" s="151" t="s">
        <v>44</v>
      </c>
      <c r="J188" s="151" t="s">
        <v>256</v>
      </c>
      <c r="K188" s="151" t="s">
        <v>334</v>
      </c>
      <c r="L188" s="151" t="s">
        <v>42</v>
      </c>
      <c r="M188" s="151" t="s">
        <v>149</v>
      </c>
      <c r="N188" s="151"/>
      <c r="O188" s="151" t="s">
        <v>150</v>
      </c>
      <c r="P188" s="151" t="s">
        <v>150</v>
      </c>
      <c r="Q188" s="151"/>
      <c r="R188" s="151" t="s">
        <v>2719</v>
      </c>
      <c r="S188" s="151" t="s">
        <v>2720</v>
      </c>
      <c r="T188" s="377" t="s">
        <v>2721</v>
      </c>
      <c r="U188" s="154"/>
      <c r="V188" s="154">
        <v>29877</v>
      </c>
      <c r="W188" s="162" t="s">
        <v>2722</v>
      </c>
      <c r="X188" s="162" t="s">
        <v>178</v>
      </c>
      <c r="Y188" s="162"/>
      <c r="Z188" s="162"/>
      <c r="AA188" s="151">
        <v>32</v>
      </c>
      <c r="AB188" s="154">
        <v>43191</v>
      </c>
      <c r="AC188" s="308">
        <v>43160</v>
      </c>
      <c r="AD188" s="154"/>
      <c r="AE188" s="154" t="s">
        <v>2723</v>
      </c>
      <c r="AF188" s="154" t="s">
        <v>2724</v>
      </c>
      <c r="AG188" s="154"/>
      <c r="AH188" s="151">
        <f t="shared" si="43"/>
        <v>2</v>
      </c>
      <c r="AI188" s="154" t="s">
        <v>160</v>
      </c>
      <c r="AJ188" s="154" t="s">
        <v>201</v>
      </c>
      <c r="AK188" s="154"/>
      <c r="AL188" s="154" t="s">
        <v>149</v>
      </c>
      <c r="AM188" s="154"/>
      <c r="AN188" s="154"/>
      <c r="AO188" s="154" t="s">
        <v>163</v>
      </c>
      <c r="AP188" s="154"/>
      <c r="AQ188" s="154"/>
      <c r="AR188" s="154"/>
      <c r="AS188" s="154"/>
      <c r="AT188" s="459" t="s">
        <v>297</v>
      </c>
      <c r="AU188" s="151" t="s">
        <v>2725</v>
      </c>
      <c r="AV188" s="154"/>
      <c r="AW188" s="156">
        <v>43164</v>
      </c>
      <c r="AX188" s="156">
        <v>43409</v>
      </c>
      <c r="AY188" s="156" t="s">
        <v>149</v>
      </c>
      <c r="AZ188" s="156">
        <v>43861</v>
      </c>
      <c r="BA188" s="156">
        <v>43696</v>
      </c>
      <c r="BB188" s="156"/>
      <c r="BC188" s="157" t="s">
        <v>2726</v>
      </c>
      <c r="BD188" s="156">
        <v>44207</v>
      </c>
      <c r="BE188" s="156" t="s">
        <v>149</v>
      </c>
      <c r="BF188" s="156">
        <v>44410</v>
      </c>
      <c r="BG188" s="156" t="s">
        <v>149</v>
      </c>
      <c r="BH188" s="154"/>
      <c r="BI188" s="154"/>
      <c r="BJ188" s="154"/>
      <c r="BK188" s="158">
        <v>44900</v>
      </c>
      <c r="BL188" s="144" t="s">
        <v>17</v>
      </c>
      <c r="BM188" s="151">
        <f t="shared" si="55"/>
        <v>58</v>
      </c>
      <c r="BN188" s="151">
        <f t="shared" si="56"/>
        <v>50</v>
      </c>
      <c r="BO188" s="162" t="s">
        <v>2727</v>
      </c>
      <c r="BP188" s="151">
        <v>1</v>
      </c>
      <c r="BQ188" s="151">
        <v>3</v>
      </c>
      <c r="BR188" s="151">
        <v>0</v>
      </c>
      <c r="BS188" s="151"/>
      <c r="BT188" s="151"/>
      <c r="BU188" s="151"/>
      <c r="BV188" s="151"/>
      <c r="BW188" s="151" t="s">
        <v>162</v>
      </c>
      <c r="BX188" s="151"/>
      <c r="BY188" s="151"/>
      <c r="BZ188" s="159"/>
      <c r="CA188" s="159"/>
      <c r="CB188" s="151"/>
      <c r="CC188" s="151"/>
      <c r="CD188" s="151"/>
      <c r="CE188" s="151"/>
      <c r="CF188" s="410">
        <v>2</v>
      </c>
      <c r="CG188" s="151"/>
      <c r="CH188" s="151"/>
      <c r="CI188" s="151" t="s">
        <v>814</v>
      </c>
      <c r="CJ188"/>
    </row>
    <row r="189" spans="1:88" s="53" customFormat="1" ht="25" customHeight="1" x14ac:dyDescent="0.35">
      <c r="A189" s="151">
        <v>189</v>
      </c>
      <c r="B189" s="151" t="s">
        <v>2728</v>
      </c>
      <c r="C189" s="151" t="s">
        <v>997</v>
      </c>
      <c r="D189" s="151" t="s">
        <v>437</v>
      </c>
      <c r="E189" s="151" t="s">
        <v>2729</v>
      </c>
      <c r="F189" s="151" t="s">
        <v>25</v>
      </c>
      <c r="G189" s="151">
        <v>8</v>
      </c>
      <c r="H189" s="151" t="s">
        <v>51</v>
      </c>
      <c r="I189" s="151" t="s">
        <v>37</v>
      </c>
      <c r="J189" s="151" t="s">
        <v>606</v>
      </c>
      <c r="K189" s="151" t="s">
        <v>1263</v>
      </c>
      <c r="L189" s="151" t="s">
        <v>43</v>
      </c>
      <c r="M189" s="151" t="s">
        <v>162</v>
      </c>
      <c r="N189" s="151">
        <v>1928547</v>
      </c>
      <c r="O189" s="151" t="s">
        <v>150</v>
      </c>
      <c r="P189" s="151" t="s">
        <v>150</v>
      </c>
      <c r="Q189" s="151"/>
      <c r="R189" s="151" t="s">
        <v>2730</v>
      </c>
      <c r="S189" s="151" t="s">
        <v>2731</v>
      </c>
      <c r="T189" s="376" t="s">
        <v>2732</v>
      </c>
      <c r="U189" s="154" t="s">
        <v>2733</v>
      </c>
      <c r="V189" s="154">
        <v>27605</v>
      </c>
      <c r="W189" s="162" t="s">
        <v>2734</v>
      </c>
      <c r="X189" s="162" t="s">
        <v>178</v>
      </c>
      <c r="Y189" s="162"/>
      <c r="Z189" s="162"/>
      <c r="AA189" s="151">
        <v>1</v>
      </c>
      <c r="AB189" s="154">
        <v>43221</v>
      </c>
      <c r="AC189" s="308">
        <v>43160</v>
      </c>
      <c r="AD189" s="154"/>
      <c r="AE189" s="154" t="s">
        <v>2735</v>
      </c>
      <c r="AF189" s="154" t="s">
        <v>2736</v>
      </c>
      <c r="AG189" s="154"/>
      <c r="AH189" s="151">
        <f t="shared" si="43"/>
        <v>2</v>
      </c>
      <c r="AI189" s="154" t="s">
        <v>161</v>
      </c>
      <c r="AJ189" s="154" t="s">
        <v>161</v>
      </c>
      <c r="AK189" s="154"/>
      <c r="AL189" s="154" t="s">
        <v>162</v>
      </c>
      <c r="AM189" s="154" t="s">
        <v>162</v>
      </c>
      <c r="AN189" s="154"/>
      <c r="AO189" s="154" t="s">
        <v>163</v>
      </c>
      <c r="AP189" s="154" t="s">
        <v>249</v>
      </c>
      <c r="AQ189" s="154" t="s">
        <v>1130</v>
      </c>
      <c r="AR189" s="154" t="s">
        <v>149</v>
      </c>
      <c r="AS189" s="154"/>
      <c r="AT189" s="459" t="s">
        <v>284</v>
      </c>
      <c r="AU189" s="151" t="s">
        <v>2737</v>
      </c>
      <c r="AV189" s="154"/>
      <c r="AW189" s="156">
        <v>43164</v>
      </c>
      <c r="AX189" s="156">
        <v>43409</v>
      </c>
      <c r="AY189" s="156" t="s">
        <v>149</v>
      </c>
      <c r="AZ189" s="156">
        <v>43522</v>
      </c>
      <c r="BA189" s="156">
        <v>43623</v>
      </c>
      <c r="BB189" s="156"/>
      <c r="BC189" s="157" t="s">
        <v>2738</v>
      </c>
      <c r="BD189" s="156">
        <v>44207</v>
      </c>
      <c r="BE189" s="156" t="s">
        <v>149</v>
      </c>
      <c r="BF189" s="156">
        <v>44410</v>
      </c>
      <c r="BG189" s="156" t="s">
        <v>149</v>
      </c>
      <c r="BH189" s="154"/>
      <c r="BI189" s="154"/>
      <c r="BJ189" s="154"/>
      <c r="BK189" s="158">
        <v>44907</v>
      </c>
      <c r="BL189" s="163" t="s">
        <v>17</v>
      </c>
      <c r="BM189" s="151">
        <f t="shared" si="55"/>
        <v>58</v>
      </c>
      <c r="BN189" s="151">
        <f t="shared" si="56"/>
        <v>50</v>
      </c>
      <c r="BO189" s="151" t="s">
        <v>2739</v>
      </c>
      <c r="BP189" s="151">
        <v>5</v>
      </c>
      <c r="BQ189" s="151">
        <v>5</v>
      </c>
      <c r="BR189" s="151">
        <v>0</v>
      </c>
      <c r="BS189" s="151"/>
      <c r="BT189" s="151"/>
      <c r="BU189" s="151"/>
      <c r="BV189" s="151"/>
      <c r="BW189" s="151" t="s">
        <v>162</v>
      </c>
      <c r="BX189" s="151"/>
      <c r="BY189" s="151"/>
      <c r="BZ189" s="159"/>
      <c r="CA189" s="159"/>
      <c r="CB189" s="151"/>
      <c r="CC189" s="151"/>
      <c r="CD189" s="151"/>
      <c r="CE189" s="151"/>
      <c r="CF189" s="410">
        <v>3</v>
      </c>
      <c r="CG189" s="151"/>
      <c r="CH189" s="151"/>
      <c r="CI189" s="151" t="s">
        <v>1830</v>
      </c>
      <c r="CJ189"/>
    </row>
    <row r="190" spans="1:88" s="53" customFormat="1" ht="25" customHeight="1" x14ac:dyDescent="0.35">
      <c r="A190" s="151">
        <v>190</v>
      </c>
      <c r="B190" s="151" t="s">
        <v>2740</v>
      </c>
      <c r="C190" s="151" t="s">
        <v>2741</v>
      </c>
      <c r="D190" s="151" t="s">
        <v>2742</v>
      </c>
      <c r="E190" s="151" t="s">
        <v>2743</v>
      </c>
      <c r="F190" s="151" t="s">
        <v>24</v>
      </c>
      <c r="G190" s="151">
        <v>8</v>
      </c>
      <c r="H190" s="151" t="s">
        <v>51</v>
      </c>
      <c r="I190" s="151" t="s">
        <v>30</v>
      </c>
      <c r="J190" s="151" t="s">
        <v>606</v>
      </c>
      <c r="K190" s="151" t="s">
        <v>2744</v>
      </c>
      <c r="L190" s="151" t="s">
        <v>43</v>
      </c>
      <c r="M190" s="151" t="s">
        <v>162</v>
      </c>
      <c r="N190" s="151"/>
      <c r="O190" s="151" t="s">
        <v>150</v>
      </c>
      <c r="P190" s="151" t="s">
        <v>150</v>
      </c>
      <c r="Q190" s="151" t="s">
        <v>150</v>
      </c>
      <c r="R190" s="151" t="s">
        <v>2745</v>
      </c>
      <c r="S190" s="151" t="s">
        <v>2746</v>
      </c>
      <c r="T190" s="376" t="s">
        <v>2747</v>
      </c>
      <c r="U190" s="154" t="s">
        <v>2748</v>
      </c>
      <c r="V190" s="154">
        <v>29924</v>
      </c>
      <c r="W190" s="162" t="s">
        <v>2749</v>
      </c>
      <c r="X190" s="162" t="s">
        <v>178</v>
      </c>
      <c r="Y190" s="162"/>
      <c r="Z190" s="162"/>
      <c r="AA190" s="151">
        <v>5</v>
      </c>
      <c r="AB190" s="154">
        <v>43318</v>
      </c>
      <c r="AC190" s="308">
        <v>43160</v>
      </c>
      <c r="AD190" s="154"/>
      <c r="AE190" s="154" t="s">
        <v>2750</v>
      </c>
      <c r="AF190" s="154"/>
      <c r="AG190" s="154"/>
      <c r="AH190" s="151">
        <f t="shared" si="43"/>
        <v>1</v>
      </c>
      <c r="AI190" s="154"/>
      <c r="AJ190" s="154"/>
      <c r="AK190" s="154"/>
      <c r="AL190" s="154" t="s">
        <v>162</v>
      </c>
      <c r="AM190" s="154"/>
      <c r="AN190" s="154"/>
      <c r="AO190" s="154" t="s">
        <v>163</v>
      </c>
      <c r="AP190" s="154" t="s">
        <v>444</v>
      </c>
      <c r="AQ190" s="154" t="s">
        <v>1448</v>
      </c>
      <c r="AR190" s="154" t="s">
        <v>149</v>
      </c>
      <c r="AS190" s="154"/>
      <c r="AT190" s="459" t="s">
        <v>327</v>
      </c>
      <c r="AU190" s="151" t="s">
        <v>2751</v>
      </c>
      <c r="AV190" s="154"/>
      <c r="AW190" s="156">
        <v>43164</v>
      </c>
      <c r="AX190" s="156">
        <v>43409</v>
      </c>
      <c r="AY190" s="156" t="s">
        <v>149</v>
      </c>
      <c r="AZ190" s="156">
        <v>43615</v>
      </c>
      <c r="BA190" s="156">
        <v>43615</v>
      </c>
      <c r="BB190" s="156"/>
      <c r="BC190" s="157" t="s">
        <v>2752</v>
      </c>
      <c r="BD190" s="156">
        <v>44207</v>
      </c>
      <c r="BE190" s="156" t="s">
        <v>149</v>
      </c>
      <c r="BF190" s="156">
        <v>44410</v>
      </c>
      <c r="BG190" s="156" t="s">
        <v>149</v>
      </c>
      <c r="BH190" s="154"/>
      <c r="BI190" s="154"/>
      <c r="BJ190" s="154"/>
      <c r="BK190" s="158">
        <v>44441</v>
      </c>
      <c r="BL190" s="151" t="s">
        <v>17</v>
      </c>
      <c r="BM190" s="151">
        <f t="shared" si="55"/>
        <v>42</v>
      </c>
      <c r="BN190" s="151">
        <f t="shared" si="56"/>
        <v>34</v>
      </c>
      <c r="BO190" s="151"/>
      <c r="BP190" s="151">
        <v>3</v>
      </c>
      <c r="BQ190" s="151">
        <v>3</v>
      </c>
      <c r="BR190" s="151">
        <v>2</v>
      </c>
      <c r="BS190" s="151"/>
      <c r="BT190" s="151"/>
      <c r="BU190" s="151"/>
      <c r="BV190" s="151"/>
      <c r="BW190" s="151" t="s">
        <v>162</v>
      </c>
      <c r="BX190" s="151"/>
      <c r="BY190" s="151"/>
      <c r="BZ190" s="159"/>
      <c r="CA190" s="159"/>
      <c r="CB190" s="151"/>
      <c r="CC190" s="151"/>
      <c r="CD190" s="151"/>
      <c r="CE190" s="151"/>
      <c r="CF190" s="410">
        <v>3</v>
      </c>
      <c r="CG190" s="151">
        <v>3</v>
      </c>
      <c r="CH190" s="151"/>
      <c r="CI190" s="151" t="s">
        <v>1830</v>
      </c>
      <c r="CJ190"/>
    </row>
    <row r="191" spans="1:88" s="53" customFormat="1" ht="25" customHeight="1" x14ac:dyDescent="0.35">
      <c r="A191" s="151">
        <v>191</v>
      </c>
      <c r="B191" s="151" t="s">
        <v>2753</v>
      </c>
      <c r="C191" s="151" t="s">
        <v>2754</v>
      </c>
      <c r="D191" s="151" t="s">
        <v>2755</v>
      </c>
      <c r="E191" s="151" t="s">
        <v>288</v>
      </c>
      <c r="F191" s="151" t="s">
        <v>25</v>
      </c>
      <c r="G191" s="151">
        <v>8</v>
      </c>
      <c r="H191" s="151" t="s">
        <v>55</v>
      </c>
      <c r="I191" s="151" t="s">
        <v>43</v>
      </c>
      <c r="J191" s="151" t="s">
        <v>2756</v>
      </c>
      <c r="K191" s="151" t="s">
        <v>606</v>
      </c>
      <c r="L191" s="151" t="s">
        <v>43</v>
      </c>
      <c r="M191" s="151" t="s">
        <v>149</v>
      </c>
      <c r="N191" s="151" t="s">
        <v>2757</v>
      </c>
      <c r="O191" s="151" t="s">
        <v>150</v>
      </c>
      <c r="P191" s="151" t="s">
        <v>150</v>
      </c>
      <c r="Q191" s="151"/>
      <c r="R191" s="151" t="s">
        <v>2758</v>
      </c>
      <c r="S191" s="151" t="s">
        <v>2759</v>
      </c>
      <c r="T191" s="376" t="s">
        <v>2760</v>
      </c>
      <c r="U191" s="154" t="s">
        <v>2761</v>
      </c>
      <c r="V191" s="154">
        <v>28944</v>
      </c>
      <c r="W191" s="162" t="s">
        <v>2762</v>
      </c>
      <c r="X191" s="162" t="s">
        <v>178</v>
      </c>
      <c r="Y191" s="162" t="s">
        <v>162</v>
      </c>
      <c r="Z191" s="162"/>
      <c r="AA191" s="151">
        <v>19</v>
      </c>
      <c r="AB191" s="154">
        <v>43313</v>
      </c>
      <c r="AC191" s="308">
        <v>43160</v>
      </c>
      <c r="AD191" s="154"/>
      <c r="AE191" s="154" t="s">
        <v>2763</v>
      </c>
      <c r="AF191" s="154" t="s">
        <v>2764</v>
      </c>
      <c r="AG191" s="154"/>
      <c r="AH191" s="151">
        <f t="shared" si="43"/>
        <v>2</v>
      </c>
      <c r="AI191" s="154" t="s">
        <v>160</v>
      </c>
      <c r="AJ191" s="154" t="s">
        <v>160</v>
      </c>
      <c r="AK191" s="154"/>
      <c r="AL191" s="154" t="s">
        <v>162</v>
      </c>
      <c r="AM191" s="154" t="s">
        <v>162</v>
      </c>
      <c r="AN191" s="154"/>
      <c r="AO191" s="154" t="s">
        <v>163</v>
      </c>
      <c r="AP191" s="154" t="s">
        <v>202</v>
      </c>
      <c r="AQ191" s="154" t="s">
        <v>202</v>
      </c>
      <c r="AR191" s="154"/>
      <c r="AS191" s="256" t="s">
        <v>2765</v>
      </c>
      <c r="AT191" s="459" t="s">
        <v>371</v>
      </c>
      <c r="AU191" s="151" t="s">
        <v>298</v>
      </c>
      <c r="AV191" s="154"/>
      <c r="AW191" s="156">
        <v>43164</v>
      </c>
      <c r="AX191" s="156">
        <v>43409</v>
      </c>
      <c r="AY191" s="156" t="s">
        <v>149</v>
      </c>
      <c r="AZ191" s="156">
        <v>43531</v>
      </c>
      <c r="BA191" s="156">
        <v>43623</v>
      </c>
      <c r="BB191" s="156"/>
      <c r="BC191" s="157" t="s">
        <v>2766</v>
      </c>
      <c r="BD191" s="156">
        <v>44207</v>
      </c>
      <c r="BE191" s="156" t="s">
        <v>149</v>
      </c>
      <c r="BF191" s="156">
        <v>44410</v>
      </c>
      <c r="BG191" s="156" t="s">
        <v>149</v>
      </c>
      <c r="BH191" s="154"/>
      <c r="BI191" s="154"/>
      <c r="BJ191" s="154"/>
      <c r="BK191" s="158">
        <v>45610</v>
      </c>
      <c r="BL191" s="151" t="s">
        <v>17</v>
      </c>
      <c r="BM191" s="151">
        <f t="shared" ref="BM191" si="57">DATEDIF(AW191,BK191, "M")+1</f>
        <v>81</v>
      </c>
      <c r="BN191" s="151">
        <f t="shared" ref="BN191" si="58">DATEDIF(AX191,BK191, "M")+1</f>
        <v>73</v>
      </c>
      <c r="BO191" s="151" t="s">
        <v>2767</v>
      </c>
      <c r="BP191" s="151">
        <v>2</v>
      </c>
      <c r="BQ191" s="151"/>
      <c r="BR191" s="151"/>
      <c r="BS191" s="151"/>
      <c r="BT191" s="151"/>
      <c r="BU191" s="151"/>
      <c r="BV191" s="151"/>
      <c r="BW191" s="151" t="s">
        <v>162</v>
      </c>
      <c r="BX191" s="151" t="s">
        <v>162</v>
      </c>
      <c r="BY191" s="151"/>
      <c r="BZ191" s="159"/>
      <c r="CA191" s="159"/>
      <c r="CB191" s="151"/>
      <c r="CC191" s="151" t="s">
        <v>162</v>
      </c>
      <c r="CD191" s="151"/>
      <c r="CE191" s="151"/>
      <c r="CF191" s="410">
        <v>2</v>
      </c>
      <c r="CG191" s="151"/>
      <c r="CH191" s="151"/>
      <c r="CI191" s="151" t="s">
        <v>814</v>
      </c>
      <c r="CJ191"/>
    </row>
    <row r="192" spans="1:88" s="53" customFormat="1" ht="25" customHeight="1" x14ac:dyDescent="0.35">
      <c r="A192" s="151">
        <v>192</v>
      </c>
      <c r="B192" s="151" t="s">
        <v>2768</v>
      </c>
      <c r="C192" s="151" t="s">
        <v>767</v>
      </c>
      <c r="D192" s="151" t="s">
        <v>466</v>
      </c>
      <c r="E192" s="151" t="s">
        <v>1788</v>
      </c>
      <c r="F192" s="151" t="s">
        <v>25</v>
      </c>
      <c r="G192" s="151">
        <v>8</v>
      </c>
      <c r="H192" s="151" t="s">
        <v>49</v>
      </c>
      <c r="I192" s="151" t="s">
        <v>40</v>
      </c>
      <c r="J192" s="151" t="s">
        <v>1183</v>
      </c>
      <c r="K192" s="151" t="s">
        <v>1183</v>
      </c>
      <c r="L192" s="151" t="s">
        <v>40</v>
      </c>
      <c r="M192" s="151" t="s">
        <v>149</v>
      </c>
      <c r="N192" s="151" t="s">
        <v>2769</v>
      </c>
      <c r="O192" s="151" t="s">
        <v>150</v>
      </c>
      <c r="P192" s="151" t="s">
        <v>150</v>
      </c>
      <c r="Q192" s="151"/>
      <c r="R192" s="151" t="s">
        <v>2770</v>
      </c>
      <c r="S192" s="151" t="s">
        <v>2771</v>
      </c>
      <c r="T192" s="377" t="s">
        <v>2772</v>
      </c>
      <c r="U192" s="154" t="s">
        <v>2773</v>
      </c>
      <c r="V192" s="154">
        <v>29223</v>
      </c>
      <c r="W192" s="162" t="s">
        <v>2774</v>
      </c>
      <c r="X192" s="162" t="s">
        <v>2775</v>
      </c>
      <c r="Y192" s="162"/>
      <c r="Z192" s="162"/>
      <c r="AA192" s="151">
        <v>11</v>
      </c>
      <c r="AB192" s="154">
        <v>43466</v>
      </c>
      <c r="AC192" s="308">
        <v>43160</v>
      </c>
      <c r="AD192" s="154"/>
      <c r="AE192" s="154" t="s">
        <v>2776</v>
      </c>
      <c r="AF192" s="154" t="s">
        <v>2777</v>
      </c>
      <c r="AG192" s="154" t="s">
        <v>2778</v>
      </c>
      <c r="AH192" s="151">
        <f t="shared" si="43"/>
        <v>3</v>
      </c>
      <c r="AI192" s="154" t="s">
        <v>160</v>
      </c>
      <c r="AJ192" s="154" t="s">
        <v>160</v>
      </c>
      <c r="AK192" s="154"/>
      <c r="AL192" s="154" t="s">
        <v>149</v>
      </c>
      <c r="AM192" s="154" t="s">
        <v>162</v>
      </c>
      <c r="AN192" s="154"/>
      <c r="AO192" s="154" t="s">
        <v>163</v>
      </c>
      <c r="AP192" s="154" t="s">
        <v>1191</v>
      </c>
      <c r="AQ192" s="154" t="s">
        <v>1191</v>
      </c>
      <c r="AR192" s="154"/>
      <c r="AS192" s="154"/>
      <c r="AT192" s="459" t="s">
        <v>419</v>
      </c>
      <c r="AU192" s="151" t="s">
        <v>2779</v>
      </c>
      <c r="AV192" s="154"/>
      <c r="AW192" s="156">
        <v>43164</v>
      </c>
      <c r="AX192" s="156">
        <v>43409</v>
      </c>
      <c r="AY192" s="156" t="s">
        <v>149</v>
      </c>
      <c r="AZ192" s="156">
        <v>43319</v>
      </c>
      <c r="BA192" s="156">
        <v>43378</v>
      </c>
      <c r="BB192" s="156"/>
      <c r="BC192" s="157" t="s">
        <v>2780</v>
      </c>
      <c r="BD192" s="156">
        <v>44207</v>
      </c>
      <c r="BE192" s="156" t="s">
        <v>149</v>
      </c>
      <c r="BF192" s="156">
        <v>44410</v>
      </c>
      <c r="BG192" s="156" t="s">
        <v>149</v>
      </c>
      <c r="BH192" s="154"/>
      <c r="BI192" s="154"/>
      <c r="BJ192" s="154"/>
      <c r="BK192" s="158"/>
      <c r="BL192" s="151" t="s">
        <v>18</v>
      </c>
      <c r="BM192" s="154"/>
      <c r="BN192" s="151"/>
      <c r="BO192" s="151"/>
      <c r="BP192" s="151">
        <v>1</v>
      </c>
      <c r="BQ192" s="151">
        <v>3</v>
      </c>
      <c r="BR192" s="151">
        <v>0</v>
      </c>
      <c r="BS192" s="151"/>
      <c r="BT192" s="151"/>
      <c r="BU192" s="151"/>
      <c r="BV192" s="151"/>
      <c r="BW192" s="151" t="s">
        <v>162</v>
      </c>
      <c r="BX192" s="151" t="s">
        <v>162</v>
      </c>
      <c r="BY192" s="151"/>
      <c r="BZ192" s="159"/>
      <c r="CA192" s="159"/>
      <c r="CB192" s="151"/>
      <c r="CC192" s="151" t="s">
        <v>162</v>
      </c>
      <c r="CD192" s="151"/>
      <c r="CE192" s="151"/>
      <c r="CF192" s="410">
        <v>3</v>
      </c>
      <c r="CG192" s="151"/>
      <c r="CH192" s="151"/>
      <c r="CI192" s="151" t="s">
        <v>1830</v>
      </c>
      <c r="CJ192"/>
    </row>
    <row r="193" spans="1:88" s="53" customFormat="1" ht="25" customHeight="1" x14ac:dyDescent="0.35">
      <c r="A193" s="151">
        <v>193</v>
      </c>
      <c r="B193" s="151" t="s">
        <v>2781</v>
      </c>
      <c r="C193" s="151" t="s">
        <v>2782</v>
      </c>
      <c r="D193" s="151" t="s">
        <v>2783</v>
      </c>
      <c r="E193" s="151" t="s">
        <v>2784</v>
      </c>
      <c r="F193" s="151" t="s">
        <v>25</v>
      </c>
      <c r="G193" s="151">
        <v>8</v>
      </c>
      <c r="H193" s="151" t="s">
        <v>51</v>
      </c>
      <c r="I193" s="151" t="s">
        <v>37</v>
      </c>
      <c r="J193" s="151" t="s">
        <v>1429</v>
      </c>
      <c r="K193" s="151" t="s">
        <v>2785</v>
      </c>
      <c r="L193" s="151" t="s">
        <v>43</v>
      </c>
      <c r="M193" s="151" t="s">
        <v>162</v>
      </c>
      <c r="N193" s="151">
        <v>1815816</v>
      </c>
      <c r="O193" s="151"/>
      <c r="P193" s="151" t="s">
        <v>321</v>
      </c>
      <c r="Q193" s="151"/>
      <c r="R193" s="160" t="s">
        <v>2786</v>
      </c>
      <c r="S193" s="160" t="s">
        <v>2787</v>
      </c>
      <c r="T193" s="377" t="s">
        <v>2788</v>
      </c>
      <c r="U193" s="154"/>
      <c r="V193" s="154">
        <v>30273</v>
      </c>
      <c r="W193" s="162" t="s">
        <v>2789</v>
      </c>
      <c r="X193" s="162" t="s">
        <v>155</v>
      </c>
      <c r="Y193" s="162"/>
      <c r="Z193" s="162"/>
      <c r="AA193" s="151">
        <v>7</v>
      </c>
      <c r="AB193" s="154">
        <v>43311</v>
      </c>
      <c r="AC193" s="308">
        <v>43160</v>
      </c>
      <c r="AD193" s="154"/>
      <c r="AE193" s="154" t="s">
        <v>2790</v>
      </c>
      <c r="AF193" s="154"/>
      <c r="AG193" s="154"/>
      <c r="AH193" s="151">
        <f t="shared" si="43"/>
        <v>1</v>
      </c>
      <c r="AI193" s="154" t="s">
        <v>161</v>
      </c>
      <c r="AJ193" s="154"/>
      <c r="AK193" s="154"/>
      <c r="AL193" s="154" t="s">
        <v>149</v>
      </c>
      <c r="AM193" s="154"/>
      <c r="AN193" s="154"/>
      <c r="AO193" s="154" t="s">
        <v>163</v>
      </c>
      <c r="AP193" s="154"/>
      <c r="AQ193" s="154" t="s">
        <v>249</v>
      </c>
      <c r="AR193" s="154" t="s">
        <v>149</v>
      </c>
      <c r="AS193" s="154"/>
      <c r="AT193" s="459" t="s">
        <v>284</v>
      </c>
      <c r="AU193" s="151" t="s">
        <v>2791</v>
      </c>
      <c r="AV193" s="154"/>
      <c r="AW193" s="156">
        <v>43164</v>
      </c>
      <c r="AX193" s="156">
        <v>43409</v>
      </c>
      <c r="AY193" s="156" t="s">
        <v>149</v>
      </c>
      <c r="AZ193" s="156">
        <v>43333</v>
      </c>
      <c r="BA193" s="156">
        <v>43364</v>
      </c>
      <c r="BB193" s="156"/>
      <c r="BC193" s="157" t="s">
        <v>2792</v>
      </c>
      <c r="BD193" s="156">
        <v>44207</v>
      </c>
      <c r="BE193" s="156" t="s">
        <v>149</v>
      </c>
      <c r="BF193" s="156">
        <v>44410</v>
      </c>
      <c r="BG193" s="156" t="s">
        <v>149</v>
      </c>
      <c r="BH193" s="154"/>
      <c r="BI193" s="154"/>
      <c r="BJ193" s="154"/>
      <c r="BK193" s="158">
        <v>44741</v>
      </c>
      <c r="BL193" s="151" t="s">
        <v>17</v>
      </c>
      <c r="BM193" s="151">
        <f t="shared" ref="BM193:BM195" si="59">DATEDIF(AW193,BK193, "M")+1</f>
        <v>52</v>
      </c>
      <c r="BN193" s="151">
        <f>DATEDIF(AX193,BK193, "M")+1</f>
        <v>44</v>
      </c>
      <c r="BO193" s="285" t="s">
        <v>2793</v>
      </c>
      <c r="BP193" s="151">
        <v>2</v>
      </c>
      <c r="BQ193" s="151">
        <v>5</v>
      </c>
      <c r="BR193" s="151">
        <v>2</v>
      </c>
      <c r="BS193" s="151"/>
      <c r="BT193" s="151"/>
      <c r="BU193" s="151"/>
      <c r="BV193" s="151"/>
      <c r="BW193" s="151" t="s">
        <v>162</v>
      </c>
      <c r="BX193" s="151"/>
      <c r="BY193" s="151"/>
      <c r="BZ193" s="159"/>
      <c r="CA193" s="159"/>
      <c r="CB193" s="151"/>
      <c r="CC193" s="151"/>
      <c r="CD193" s="151"/>
      <c r="CE193" s="151"/>
      <c r="CF193" s="410">
        <v>2</v>
      </c>
      <c r="CG193" s="151"/>
      <c r="CH193" s="151"/>
      <c r="CI193" s="151" t="s">
        <v>1830</v>
      </c>
      <c r="CJ193"/>
    </row>
    <row r="194" spans="1:88" s="53" customFormat="1" ht="25" customHeight="1" x14ac:dyDescent="0.35">
      <c r="A194" s="151">
        <v>194</v>
      </c>
      <c r="B194" s="151" t="s">
        <v>2794</v>
      </c>
      <c r="C194" s="151" t="s">
        <v>2795</v>
      </c>
      <c r="D194" s="151"/>
      <c r="E194" s="151" t="s">
        <v>2796</v>
      </c>
      <c r="F194" s="151" t="s">
        <v>24</v>
      </c>
      <c r="G194" s="151">
        <v>8</v>
      </c>
      <c r="H194" s="151" t="s">
        <v>52</v>
      </c>
      <c r="I194" s="151" t="s">
        <v>41</v>
      </c>
      <c r="J194" s="151" t="s">
        <v>2797</v>
      </c>
      <c r="K194" s="151" t="s">
        <v>2798</v>
      </c>
      <c r="L194" s="151" t="s">
        <v>41</v>
      </c>
      <c r="M194" s="151" t="s">
        <v>149</v>
      </c>
      <c r="N194" s="151"/>
      <c r="O194" s="151" t="s">
        <v>150</v>
      </c>
      <c r="P194" s="151" t="s">
        <v>150</v>
      </c>
      <c r="Q194" s="151"/>
      <c r="R194" s="151" t="s">
        <v>2799</v>
      </c>
      <c r="S194" s="151" t="s">
        <v>2800</v>
      </c>
      <c r="T194" s="376" t="s">
        <v>2801</v>
      </c>
      <c r="U194" s="154" t="s">
        <v>2798</v>
      </c>
      <c r="V194" s="154">
        <v>28915</v>
      </c>
      <c r="W194" s="162" t="s">
        <v>2802</v>
      </c>
      <c r="X194" s="162" t="s">
        <v>2388</v>
      </c>
      <c r="Y194" s="162" t="s">
        <v>156</v>
      </c>
      <c r="Z194" s="162"/>
      <c r="AA194" s="151">
        <v>12</v>
      </c>
      <c r="AB194" s="154">
        <v>43344</v>
      </c>
      <c r="AC194" s="308">
        <v>43160</v>
      </c>
      <c r="AD194" s="154"/>
      <c r="AE194" s="154" t="s">
        <v>2803</v>
      </c>
      <c r="AF194" s="154"/>
      <c r="AG194" s="154"/>
      <c r="AH194" s="151">
        <f>COUNTA(AE194:AG194)</f>
        <v>1</v>
      </c>
      <c r="AI194" s="154" t="s">
        <v>160</v>
      </c>
      <c r="AJ194" s="154"/>
      <c r="AK194" s="154"/>
      <c r="AL194" s="154" t="s">
        <v>149</v>
      </c>
      <c r="AM194" s="154"/>
      <c r="AN194" s="154"/>
      <c r="AO194" s="154" t="s">
        <v>163</v>
      </c>
      <c r="AP194" s="154" t="s">
        <v>2804</v>
      </c>
      <c r="AQ194" s="154" t="s">
        <v>216</v>
      </c>
      <c r="AR194" s="154" t="s">
        <v>149</v>
      </c>
      <c r="AS194" s="154"/>
      <c r="AT194" s="459" t="s">
        <v>218</v>
      </c>
      <c r="AU194" s="151" t="s">
        <v>2805</v>
      </c>
      <c r="AV194" s="154"/>
      <c r="AW194" s="156">
        <v>43164</v>
      </c>
      <c r="AX194" s="156">
        <v>43409</v>
      </c>
      <c r="AY194" s="156" t="s">
        <v>149</v>
      </c>
      <c r="AZ194" s="156">
        <v>43252</v>
      </c>
      <c r="BA194" s="156">
        <v>43132</v>
      </c>
      <c r="BB194" s="156"/>
      <c r="BC194" s="157" t="s">
        <v>2806</v>
      </c>
      <c r="BD194" s="156">
        <v>44207</v>
      </c>
      <c r="BE194" s="156" t="s">
        <v>149</v>
      </c>
      <c r="BF194" s="156">
        <v>44410</v>
      </c>
      <c r="BG194" s="156" t="s">
        <v>149</v>
      </c>
      <c r="BH194" s="154"/>
      <c r="BI194" s="154"/>
      <c r="BJ194" s="154"/>
      <c r="BK194" s="158">
        <v>45247</v>
      </c>
      <c r="BL194" s="151" t="s">
        <v>17</v>
      </c>
      <c r="BM194" s="258"/>
      <c r="BN194" s="151"/>
      <c r="BO194" s="151"/>
      <c r="BP194" s="151">
        <v>9</v>
      </c>
      <c r="BQ194" s="151">
        <v>57</v>
      </c>
      <c r="BR194" s="151">
        <v>0</v>
      </c>
      <c r="BS194" s="151"/>
      <c r="BT194" s="151"/>
      <c r="BU194" s="151"/>
      <c r="BV194" s="151"/>
      <c r="BW194" s="151" t="s">
        <v>162</v>
      </c>
      <c r="BX194" s="151" t="s">
        <v>162</v>
      </c>
      <c r="BY194" s="151"/>
      <c r="BZ194" s="159"/>
      <c r="CA194" s="159"/>
      <c r="CB194" s="151"/>
      <c r="CC194" s="151" t="s">
        <v>162</v>
      </c>
      <c r="CD194" s="151"/>
      <c r="CE194" s="151"/>
      <c r="CF194" s="410">
        <v>2</v>
      </c>
      <c r="CG194" s="151"/>
      <c r="CH194" s="151"/>
      <c r="CI194" s="151" t="s">
        <v>1830</v>
      </c>
      <c r="CJ194"/>
    </row>
    <row r="195" spans="1:88" s="53" customFormat="1" ht="25" customHeight="1" x14ac:dyDescent="0.35">
      <c r="A195" s="151">
        <v>195</v>
      </c>
      <c r="B195" s="151" t="s">
        <v>2807</v>
      </c>
      <c r="C195" s="151" t="s">
        <v>2808</v>
      </c>
      <c r="D195" s="151" t="s">
        <v>2809</v>
      </c>
      <c r="E195" s="151" t="s">
        <v>2810</v>
      </c>
      <c r="F195" s="151" t="s">
        <v>25</v>
      </c>
      <c r="G195" s="151">
        <v>8</v>
      </c>
      <c r="H195" s="151" t="s">
        <v>51</v>
      </c>
      <c r="I195" s="151" t="s">
        <v>30</v>
      </c>
      <c r="J195" s="151" t="s">
        <v>2811</v>
      </c>
      <c r="K195" s="151" t="s">
        <v>2812</v>
      </c>
      <c r="L195" s="151" t="s">
        <v>43</v>
      </c>
      <c r="M195" s="151" t="s">
        <v>162</v>
      </c>
      <c r="N195" s="151">
        <v>2113374</v>
      </c>
      <c r="O195" s="151"/>
      <c r="P195" s="151" t="s">
        <v>150</v>
      </c>
      <c r="Q195" s="151"/>
      <c r="R195" s="151" t="s">
        <v>2813</v>
      </c>
      <c r="S195" s="151" t="s">
        <v>2814</v>
      </c>
      <c r="T195" s="377" t="s">
        <v>2815</v>
      </c>
      <c r="U195" s="154"/>
      <c r="V195" s="154">
        <v>28332</v>
      </c>
      <c r="W195" s="162" t="s">
        <v>2816</v>
      </c>
      <c r="X195" s="162" t="s">
        <v>2507</v>
      </c>
      <c r="Y195" s="162"/>
      <c r="Z195" s="162"/>
      <c r="AA195" s="151">
        <v>9</v>
      </c>
      <c r="AB195" s="154">
        <v>43261</v>
      </c>
      <c r="AC195" s="308">
        <v>43160</v>
      </c>
      <c r="AD195" s="154"/>
      <c r="AE195" s="154" t="s">
        <v>2817</v>
      </c>
      <c r="AF195" s="154" t="s">
        <v>2818</v>
      </c>
      <c r="AG195" s="154" t="s">
        <v>2819</v>
      </c>
      <c r="AH195" s="151">
        <f t="shared" ref="AH195:AH200" si="60">COUNTA(AE195:AG195)</f>
        <v>3</v>
      </c>
      <c r="AI195" s="154" t="s">
        <v>161</v>
      </c>
      <c r="AJ195" s="154" t="s">
        <v>161</v>
      </c>
      <c r="AK195" s="154"/>
      <c r="AL195" s="154" t="s">
        <v>149</v>
      </c>
      <c r="AM195" s="154" t="s">
        <v>162</v>
      </c>
      <c r="AN195" s="154" t="s">
        <v>162</v>
      </c>
      <c r="AO195" s="154" t="s">
        <v>163</v>
      </c>
      <c r="AP195" s="154" t="s">
        <v>202</v>
      </c>
      <c r="AQ195" s="154" t="s">
        <v>249</v>
      </c>
      <c r="AR195" s="154"/>
      <c r="AS195" s="154"/>
      <c r="AT195" s="459" t="s">
        <v>327</v>
      </c>
      <c r="AU195" s="151" t="s">
        <v>2820</v>
      </c>
      <c r="AV195" s="154"/>
      <c r="AW195" s="156">
        <v>43164</v>
      </c>
      <c r="AX195" s="156">
        <v>43409</v>
      </c>
      <c r="AY195" s="156" t="s">
        <v>149</v>
      </c>
      <c r="AZ195" s="156">
        <v>44169</v>
      </c>
      <c r="BA195" s="156">
        <v>44124</v>
      </c>
      <c r="BB195" s="156"/>
      <c r="BC195" s="157" t="s">
        <v>2821</v>
      </c>
      <c r="BD195" s="156">
        <v>44207</v>
      </c>
      <c r="BE195" s="156" t="s">
        <v>149</v>
      </c>
      <c r="BF195" s="156">
        <v>44410</v>
      </c>
      <c r="BG195" s="156" t="s">
        <v>149</v>
      </c>
      <c r="BH195" s="154"/>
      <c r="BI195" s="154"/>
      <c r="BJ195" s="154"/>
      <c r="BK195" s="158">
        <v>45498</v>
      </c>
      <c r="BL195" s="151" t="s">
        <v>17</v>
      </c>
      <c r="BM195" s="151">
        <f t="shared" si="59"/>
        <v>77</v>
      </c>
      <c r="BN195" s="151">
        <f>DATEDIF(AX195,BK195, "M")+1</f>
        <v>69</v>
      </c>
      <c r="BO195" s="285" t="s">
        <v>2822</v>
      </c>
      <c r="BP195" s="151">
        <v>1</v>
      </c>
      <c r="BQ195" s="151">
        <v>5</v>
      </c>
      <c r="BR195" s="151">
        <v>0</v>
      </c>
      <c r="BS195" s="151"/>
      <c r="BT195" s="151"/>
      <c r="BU195" s="151"/>
      <c r="BV195" s="151"/>
      <c r="BW195" s="151" t="s">
        <v>162</v>
      </c>
      <c r="BX195" s="151"/>
      <c r="BY195" s="151"/>
      <c r="BZ195" s="159"/>
      <c r="CA195" s="159"/>
      <c r="CB195" s="151"/>
      <c r="CC195" s="151"/>
      <c r="CD195" s="151"/>
      <c r="CE195" s="151"/>
      <c r="CF195" s="410"/>
      <c r="CG195" s="151"/>
      <c r="CH195" s="151"/>
      <c r="CI195" s="151" t="s">
        <v>1830</v>
      </c>
      <c r="CJ195"/>
    </row>
    <row r="196" spans="1:88" s="53" customFormat="1" ht="25" customHeight="1" x14ac:dyDescent="0.35">
      <c r="A196" s="97">
        <v>196</v>
      </c>
      <c r="B196" s="97" t="s">
        <v>2823</v>
      </c>
      <c r="C196" s="97" t="s">
        <v>2824</v>
      </c>
      <c r="D196" s="97" t="s">
        <v>2825</v>
      </c>
      <c r="E196" s="97" t="s">
        <v>2826</v>
      </c>
      <c r="F196" s="97" t="s">
        <v>24</v>
      </c>
      <c r="G196" s="97">
        <v>8</v>
      </c>
      <c r="H196" s="97" t="s">
        <v>50</v>
      </c>
      <c r="I196" s="97" t="s">
        <v>44</v>
      </c>
      <c r="J196" s="97" t="s">
        <v>2298</v>
      </c>
      <c r="K196" s="97" t="s">
        <v>2827</v>
      </c>
      <c r="L196" s="97" t="s">
        <v>42</v>
      </c>
      <c r="M196" s="97" t="s">
        <v>149</v>
      </c>
      <c r="N196" s="97"/>
      <c r="O196" s="97"/>
      <c r="P196" s="97" t="s">
        <v>150</v>
      </c>
      <c r="Q196" s="97"/>
      <c r="R196" s="97" t="s">
        <v>2828</v>
      </c>
      <c r="S196" s="97" t="s">
        <v>2829</v>
      </c>
      <c r="T196" s="371" t="s">
        <v>2830</v>
      </c>
      <c r="U196" s="98"/>
      <c r="V196" s="98">
        <v>29109</v>
      </c>
      <c r="W196" s="179" t="s">
        <v>2831</v>
      </c>
      <c r="X196" s="179"/>
      <c r="Y196" s="179"/>
      <c r="Z196" s="179"/>
      <c r="AA196" s="97">
        <v>12</v>
      </c>
      <c r="AB196" s="98">
        <v>43284</v>
      </c>
      <c r="AC196" s="303">
        <v>43160</v>
      </c>
      <c r="AD196" s="98">
        <v>44398</v>
      </c>
      <c r="AE196" s="98" t="s">
        <v>2832</v>
      </c>
      <c r="AF196" s="98"/>
      <c r="AG196" s="98"/>
      <c r="AH196" s="97">
        <f t="shared" si="60"/>
        <v>1</v>
      </c>
      <c r="AI196" s="98" t="s">
        <v>160</v>
      </c>
      <c r="AJ196" s="98"/>
      <c r="AK196" s="98"/>
      <c r="AL196" s="98" t="s">
        <v>149</v>
      </c>
      <c r="AM196" s="98"/>
      <c r="AN196" s="98"/>
      <c r="AO196" s="98" t="s">
        <v>163</v>
      </c>
      <c r="AP196" s="98"/>
      <c r="AQ196" s="98"/>
      <c r="AR196" s="98"/>
      <c r="AS196" s="98"/>
      <c r="AT196" s="437" t="s">
        <v>297</v>
      </c>
      <c r="AU196" s="97" t="s">
        <v>2833</v>
      </c>
      <c r="AV196" s="98"/>
      <c r="AW196" s="99">
        <v>43164</v>
      </c>
      <c r="AX196" s="99">
        <v>43409</v>
      </c>
      <c r="AY196" s="99" t="s">
        <v>149</v>
      </c>
      <c r="AZ196" s="99">
        <v>44099</v>
      </c>
      <c r="BA196" s="99">
        <v>44122</v>
      </c>
      <c r="BB196" s="99"/>
      <c r="BC196" s="100"/>
      <c r="BD196" s="99"/>
      <c r="BE196" s="99"/>
      <c r="BF196" s="99"/>
      <c r="BG196" s="99"/>
      <c r="BH196" s="98"/>
      <c r="BI196" s="98"/>
      <c r="BJ196" s="98"/>
      <c r="BK196" s="115"/>
      <c r="BL196" s="97" t="s">
        <v>19</v>
      </c>
      <c r="BM196" s="286"/>
      <c r="BN196" s="286"/>
      <c r="BO196" s="97"/>
      <c r="BP196" s="97">
        <v>0</v>
      </c>
      <c r="BQ196" s="97"/>
      <c r="BR196" s="97"/>
      <c r="BS196" s="97"/>
      <c r="BT196" s="97"/>
      <c r="BU196" s="97"/>
      <c r="BV196" s="97"/>
      <c r="BW196" s="97" t="s">
        <v>162</v>
      </c>
      <c r="BX196" s="97"/>
      <c r="BY196" s="97"/>
      <c r="BZ196" s="101"/>
      <c r="CA196" s="101"/>
      <c r="CB196" s="97"/>
      <c r="CC196" s="97"/>
      <c r="CD196" s="97"/>
      <c r="CE196" s="97"/>
      <c r="CF196" s="119"/>
      <c r="CG196" s="97"/>
      <c r="CH196" s="97"/>
      <c r="CI196" s="97" t="s">
        <v>1830</v>
      </c>
      <c r="CJ196"/>
    </row>
    <row r="197" spans="1:88" s="53" customFormat="1" ht="25" customHeight="1" x14ac:dyDescent="0.35">
      <c r="A197" s="97">
        <v>197</v>
      </c>
      <c r="B197" s="97" t="s">
        <v>2834</v>
      </c>
      <c r="C197" s="97" t="s">
        <v>2835</v>
      </c>
      <c r="D197" s="97" t="s">
        <v>2836</v>
      </c>
      <c r="E197" s="97" t="s">
        <v>2837</v>
      </c>
      <c r="F197" s="97" t="s">
        <v>25</v>
      </c>
      <c r="G197" s="97">
        <v>8</v>
      </c>
      <c r="H197" s="97" t="s">
        <v>57</v>
      </c>
      <c r="I197" s="97" t="s">
        <v>33</v>
      </c>
      <c r="J197" s="97" t="s">
        <v>606</v>
      </c>
      <c r="K197" s="97" t="s">
        <v>2838</v>
      </c>
      <c r="L197" s="97"/>
      <c r="M197" s="97" t="s">
        <v>162</v>
      </c>
      <c r="N197" s="97"/>
      <c r="O197" s="97"/>
      <c r="P197" s="97" t="s">
        <v>321</v>
      </c>
      <c r="Q197" s="97"/>
      <c r="R197" s="97" t="s">
        <v>2839</v>
      </c>
      <c r="S197" s="97" t="s">
        <v>2840</v>
      </c>
      <c r="T197" s="384" t="s">
        <v>2841</v>
      </c>
      <c r="U197" s="98"/>
      <c r="V197" s="98">
        <v>26666</v>
      </c>
      <c r="W197" s="179" t="s">
        <v>2842</v>
      </c>
      <c r="X197" s="179"/>
      <c r="Y197" s="179"/>
      <c r="Z197" s="179"/>
      <c r="AA197" s="97">
        <v>14</v>
      </c>
      <c r="AB197" s="98">
        <v>43343</v>
      </c>
      <c r="AC197" s="303">
        <v>43160</v>
      </c>
      <c r="AD197" s="98">
        <v>44651</v>
      </c>
      <c r="AE197" s="98" t="s">
        <v>2843</v>
      </c>
      <c r="AF197" s="98" t="s">
        <v>1144</v>
      </c>
      <c r="AG197" s="98"/>
      <c r="AH197" s="97">
        <f t="shared" si="60"/>
        <v>2</v>
      </c>
      <c r="AI197" s="98" t="s">
        <v>160</v>
      </c>
      <c r="AJ197" s="98" t="s">
        <v>160</v>
      </c>
      <c r="AK197" s="98"/>
      <c r="AL197" s="98" t="s">
        <v>162</v>
      </c>
      <c r="AM197" s="98"/>
      <c r="AN197" s="98"/>
      <c r="AO197" s="98" t="s">
        <v>163</v>
      </c>
      <c r="AP197" s="98"/>
      <c r="AQ197" s="98"/>
      <c r="AR197" s="98"/>
      <c r="AS197" s="98"/>
      <c r="AT197" s="437" t="s">
        <v>584</v>
      </c>
      <c r="AU197" s="97" t="s">
        <v>2844</v>
      </c>
      <c r="AV197" s="98"/>
      <c r="AW197" s="99">
        <v>43164</v>
      </c>
      <c r="AX197" s="99">
        <v>43409</v>
      </c>
      <c r="AY197" s="99" t="s">
        <v>149</v>
      </c>
      <c r="AZ197" s="99"/>
      <c r="BA197" s="99"/>
      <c r="BB197" s="99"/>
      <c r="BC197" s="100"/>
      <c r="BD197" s="99"/>
      <c r="BE197" s="99"/>
      <c r="BF197" s="99"/>
      <c r="BG197" s="99"/>
      <c r="BH197" s="98"/>
      <c r="BI197" s="98"/>
      <c r="BJ197" s="98"/>
      <c r="BK197" s="115"/>
      <c r="BL197" s="97" t="s">
        <v>19</v>
      </c>
      <c r="BM197" s="286"/>
      <c r="BN197" s="286"/>
      <c r="BO197" s="97"/>
      <c r="BP197" s="97">
        <v>4</v>
      </c>
      <c r="BQ197" s="97"/>
      <c r="BR197" s="97"/>
      <c r="BS197" s="97"/>
      <c r="BT197" s="97"/>
      <c r="BU197" s="97"/>
      <c r="BV197" s="97"/>
      <c r="BW197" s="97" t="s">
        <v>162</v>
      </c>
      <c r="BX197" s="97"/>
      <c r="BY197" s="97"/>
      <c r="BZ197" s="101"/>
      <c r="CA197" s="101"/>
      <c r="CB197" s="97"/>
      <c r="CC197" s="97"/>
      <c r="CD197" s="97"/>
      <c r="CE197" s="97"/>
      <c r="CF197" s="119"/>
      <c r="CG197" s="97"/>
      <c r="CH197" s="97"/>
      <c r="CI197" s="97" t="s">
        <v>1830</v>
      </c>
      <c r="CJ197"/>
    </row>
    <row r="198" spans="1:88" s="53" customFormat="1" ht="25" customHeight="1" x14ac:dyDescent="0.35">
      <c r="A198" s="151">
        <v>198</v>
      </c>
      <c r="B198" s="151" t="s">
        <v>2845</v>
      </c>
      <c r="C198" s="151" t="s">
        <v>2846</v>
      </c>
      <c r="D198" s="151" t="s">
        <v>2847</v>
      </c>
      <c r="E198" s="151" t="s">
        <v>2848</v>
      </c>
      <c r="F198" s="151" t="s">
        <v>24</v>
      </c>
      <c r="G198" s="151">
        <v>8</v>
      </c>
      <c r="H198" s="151" t="s">
        <v>51</v>
      </c>
      <c r="I198" s="151" t="s">
        <v>30</v>
      </c>
      <c r="J198" s="151" t="s">
        <v>606</v>
      </c>
      <c r="K198" s="151" t="s">
        <v>2250</v>
      </c>
      <c r="L198" s="151" t="s">
        <v>30</v>
      </c>
      <c r="M198" s="151" t="s">
        <v>149</v>
      </c>
      <c r="N198" s="151"/>
      <c r="O198" s="151"/>
      <c r="P198" s="151" t="s">
        <v>150</v>
      </c>
      <c r="Q198" s="151"/>
      <c r="R198" s="423" t="s">
        <v>2849</v>
      </c>
      <c r="S198" s="151" t="s">
        <v>2850</v>
      </c>
      <c r="T198" s="376" t="s">
        <v>2851</v>
      </c>
      <c r="U198" s="154"/>
      <c r="V198" s="154">
        <v>28488</v>
      </c>
      <c r="W198" s="162" t="s">
        <v>2852</v>
      </c>
      <c r="X198" s="162" t="s">
        <v>155</v>
      </c>
      <c r="Y198" s="162"/>
      <c r="Z198" s="162"/>
      <c r="AA198" s="151">
        <v>2</v>
      </c>
      <c r="AB198" s="154">
        <v>43405</v>
      </c>
      <c r="AC198" s="308">
        <v>43160</v>
      </c>
      <c r="AD198" s="154"/>
      <c r="AE198" s="154" t="s">
        <v>2853</v>
      </c>
      <c r="AF198" s="154" t="s">
        <v>2854</v>
      </c>
      <c r="AG198" s="154"/>
      <c r="AH198" s="151">
        <f t="shared" si="60"/>
        <v>2</v>
      </c>
      <c r="AI198" s="154"/>
      <c r="AJ198" s="154" t="s">
        <v>160</v>
      </c>
      <c r="AK198" s="154"/>
      <c r="AL198" s="154" t="s">
        <v>149</v>
      </c>
      <c r="AM198" s="154" t="s">
        <v>149</v>
      </c>
      <c r="AN198" s="154"/>
      <c r="AO198" s="154" t="s">
        <v>163</v>
      </c>
      <c r="AP198" s="154"/>
      <c r="AQ198" s="154"/>
      <c r="AR198" s="154"/>
      <c r="AS198" s="154"/>
      <c r="AT198" s="459" t="s">
        <v>327</v>
      </c>
      <c r="AU198" s="151" t="s">
        <v>2855</v>
      </c>
      <c r="AV198" s="154"/>
      <c r="AW198" s="156">
        <v>43164</v>
      </c>
      <c r="AX198" s="156">
        <v>43409</v>
      </c>
      <c r="AY198" s="156" t="s">
        <v>149</v>
      </c>
      <c r="AZ198" s="156">
        <v>43833</v>
      </c>
      <c r="BA198" s="156">
        <v>43857</v>
      </c>
      <c r="BB198" s="156"/>
      <c r="BC198" s="157" t="s">
        <v>2856</v>
      </c>
      <c r="BD198" s="156">
        <v>44207</v>
      </c>
      <c r="BE198" s="156" t="s">
        <v>149</v>
      </c>
      <c r="BF198" s="156">
        <v>44410</v>
      </c>
      <c r="BG198" s="156" t="s">
        <v>149</v>
      </c>
      <c r="BH198" s="154"/>
      <c r="BI198" s="154"/>
      <c r="BJ198" s="154"/>
      <c r="BK198" s="158"/>
      <c r="BL198" s="151" t="s">
        <v>18</v>
      </c>
      <c r="BM198" s="258"/>
      <c r="BN198" s="258"/>
      <c r="BO198" s="151"/>
      <c r="BP198" s="151">
        <v>5</v>
      </c>
      <c r="BQ198" s="151">
        <v>12</v>
      </c>
      <c r="BR198" s="151">
        <v>0</v>
      </c>
      <c r="BS198" s="151"/>
      <c r="BT198" s="151"/>
      <c r="BU198" s="151"/>
      <c r="BV198" s="151"/>
      <c r="BW198" s="151" t="s">
        <v>162</v>
      </c>
      <c r="BX198" s="151"/>
      <c r="BY198" s="151"/>
      <c r="BZ198" s="159"/>
      <c r="CA198" s="159"/>
      <c r="CB198" s="151"/>
      <c r="CC198" s="151"/>
      <c r="CD198" s="151"/>
      <c r="CE198" s="151"/>
      <c r="CF198" s="410"/>
      <c r="CG198" s="151"/>
      <c r="CH198" s="151"/>
      <c r="CI198" s="151" t="s">
        <v>1830</v>
      </c>
      <c r="CJ198"/>
    </row>
    <row r="199" spans="1:88" s="53" customFormat="1" ht="25" customHeight="1" x14ac:dyDescent="0.35">
      <c r="A199" s="151">
        <v>199</v>
      </c>
      <c r="B199" s="151" t="s">
        <v>2857</v>
      </c>
      <c r="C199" s="151" t="s">
        <v>2230</v>
      </c>
      <c r="D199" s="151"/>
      <c r="E199" s="151" t="s">
        <v>2858</v>
      </c>
      <c r="F199" s="151" t="s">
        <v>25</v>
      </c>
      <c r="G199" s="151">
        <v>8</v>
      </c>
      <c r="H199" s="151" t="s">
        <v>49</v>
      </c>
      <c r="I199" s="151" t="s">
        <v>35</v>
      </c>
      <c r="J199" s="151" t="s">
        <v>2859</v>
      </c>
      <c r="K199" s="151" t="s">
        <v>2860</v>
      </c>
      <c r="L199" s="151" t="s">
        <v>43</v>
      </c>
      <c r="M199" s="151" t="s">
        <v>162</v>
      </c>
      <c r="N199" s="151">
        <v>1540298</v>
      </c>
      <c r="O199" s="151" t="s">
        <v>321</v>
      </c>
      <c r="P199" s="151" t="s">
        <v>321</v>
      </c>
      <c r="Q199" s="151"/>
      <c r="R199" s="423" t="s">
        <v>2861</v>
      </c>
      <c r="S199" s="151" t="s">
        <v>2862</v>
      </c>
      <c r="T199" s="377" t="s">
        <v>2863</v>
      </c>
      <c r="U199" s="154" t="s">
        <v>2864</v>
      </c>
      <c r="V199" s="154">
        <v>31614</v>
      </c>
      <c r="W199" s="162" t="s">
        <v>2865</v>
      </c>
      <c r="X199" s="162" t="s">
        <v>178</v>
      </c>
      <c r="Y199" s="162" t="s">
        <v>162</v>
      </c>
      <c r="Z199" s="162"/>
      <c r="AA199" s="151">
        <v>15</v>
      </c>
      <c r="AB199" s="154">
        <v>43346</v>
      </c>
      <c r="AC199" s="308">
        <v>43160</v>
      </c>
      <c r="AD199" s="154"/>
      <c r="AE199" s="154" t="s">
        <v>2866</v>
      </c>
      <c r="AF199" s="154" t="s">
        <v>2319</v>
      </c>
      <c r="AG199" s="154"/>
      <c r="AH199" s="151">
        <f t="shared" si="60"/>
        <v>2</v>
      </c>
      <c r="AI199" s="154" t="s">
        <v>161</v>
      </c>
      <c r="AJ199" s="154" t="s">
        <v>160</v>
      </c>
      <c r="AK199" s="154"/>
      <c r="AL199" s="154" t="s">
        <v>162</v>
      </c>
      <c r="AM199" s="154" t="s">
        <v>162</v>
      </c>
      <c r="AN199" s="154"/>
      <c r="AO199" s="154" t="s">
        <v>181</v>
      </c>
      <c r="AP199" s="154" t="s">
        <v>2867</v>
      </c>
      <c r="AQ199" s="154" t="s">
        <v>2868</v>
      </c>
      <c r="AR199" s="154"/>
      <c r="AS199" s="154"/>
      <c r="AT199" s="459" t="s">
        <v>203</v>
      </c>
      <c r="AU199" s="151" t="s">
        <v>2869</v>
      </c>
      <c r="AV199" s="154"/>
      <c r="AW199" s="156">
        <v>43164</v>
      </c>
      <c r="AX199" s="156">
        <v>43409</v>
      </c>
      <c r="AY199" s="156" t="s">
        <v>149</v>
      </c>
      <c r="AZ199" s="156">
        <v>43607</v>
      </c>
      <c r="BA199" s="156">
        <v>43941</v>
      </c>
      <c r="BB199" s="156"/>
      <c r="BC199" s="157" t="s">
        <v>2870</v>
      </c>
      <c r="BD199" s="156">
        <v>44207</v>
      </c>
      <c r="BE199" s="156" t="s">
        <v>149</v>
      </c>
      <c r="BF199" s="156">
        <v>44410</v>
      </c>
      <c r="BG199" s="156" t="s">
        <v>149</v>
      </c>
      <c r="BH199" s="154"/>
      <c r="BI199" s="154"/>
      <c r="BJ199" s="154"/>
      <c r="BK199" s="158">
        <v>45701</v>
      </c>
      <c r="BL199" s="151" t="s">
        <v>17</v>
      </c>
      <c r="BM199" s="258"/>
      <c r="BN199" s="258"/>
      <c r="BO199" s="151" t="s">
        <v>2871</v>
      </c>
      <c r="BP199" s="151">
        <v>1</v>
      </c>
      <c r="BQ199" s="151">
        <v>8</v>
      </c>
      <c r="BR199" s="151">
        <v>0</v>
      </c>
      <c r="BS199" s="151"/>
      <c r="BT199" s="151"/>
      <c r="BU199" s="151"/>
      <c r="BV199" s="151"/>
      <c r="BW199" s="151" t="s">
        <v>162</v>
      </c>
      <c r="BX199" s="151" t="s">
        <v>162</v>
      </c>
      <c r="BY199" s="151" t="s">
        <v>2872</v>
      </c>
      <c r="BZ199" s="159"/>
      <c r="CA199" s="159"/>
      <c r="CB199" s="151"/>
      <c r="CC199" s="151" t="s">
        <v>162</v>
      </c>
      <c r="CD199" s="151"/>
      <c r="CE199" s="151"/>
      <c r="CF199" s="410">
        <v>1</v>
      </c>
      <c r="CG199" s="151"/>
      <c r="CH199" s="151"/>
      <c r="CI199" s="151" t="s">
        <v>814</v>
      </c>
      <c r="CJ199"/>
    </row>
    <row r="200" spans="1:88" s="53" customFormat="1" ht="25.5" customHeight="1" x14ac:dyDescent="0.35">
      <c r="A200" s="151">
        <v>200</v>
      </c>
      <c r="B200" s="151" t="s">
        <v>2873</v>
      </c>
      <c r="C200" s="151" t="s">
        <v>2874</v>
      </c>
      <c r="D200" s="151" t="s">
        <v>2875</v>
      </c>
      <c r="E200" s="151" t="s">
        <v>2876</v>
      </c>
      <c r="F200" s="151" t="s">
        <v>25</v>
      </c>
      <c r="G200" s="151">
        <v>8</v>
      </c>
      <c r="H200" s="151" t="s">
        <v>49</v>
      </c>
      <c r="I200" s="151" t="s">
        <v>35</v>
      </c>
      <c r="J200" s="151" t="s">
        <v>2877</v>
      </c>
      <c r="K200" s="151" t="s">
        <v>2878</v>
      </c>
      <c r="L200" s="151" t="s">
        <v>40</v>
      </c>
      <c r="M200" s="151" t="s">
        <v>162</v>
      </c>
      <c r="N200" s="151">
        <v>10104312016</v>
      </c>
      <c r="O200" s="151"/>
      <c r="P200" s="151" t="s">
        <v>150</v>
      </c>
      <c r="Q200" s="151"/>
      <c r="R200" s="151" t="s">
        <v>2879</v>
      </c>
      <c r="S200" s="160" t="s">
        <v>2880</v>
      </c>
      <c r="T200" s="376" t="s">
        <v>2881</v>
      </c>
      <c r="U200" s="154"/>
      <c r="V200" s="154">
        <v>31356</v>
      </c>
      <c r="W200" s="162" t="s">
        <v>2882</v>
      </c>
      <c r="X200" s="162" t="s">
        <v>178</v>
      </c>
      <c r="Y200" s="162"/>
      <c r="Z200" s="162"/>
      <c r="AA200" s="151">
        <v>41</v>
      </c>
      <c r="AB200" s="154">
        <v>42594</v>
      </c>
      <c r="AC200" s="308">
        <v>43160</v>
      </c>
      <c r="AD200" s="154"/>
      <c r="AE200" s="154" t="s">
        <v>2883</v>
      </c>
      <c r="AF200" s="154" t="s">
        <v>2884</v>
      </c>
      <c r="AG200" s="154"/>
      <c r="AH200" s="151">
        <f t="shared" si="60"/>
        <v>2</v>
      </c>
      <c r="AI200" s="154" t="s">
        <v>161</v>
      </c>
      <c r="AJ200" s="154" t="s">
        <v>161</v>
      </c>
      <c r="AK200" s="154"/>
      <c r="AL200" s="154" t="s">
        <v>162</v>
      </c>
      <c r="AM200" s="154"/>
      <c r="AN200" s="154"/>
      <c r="AO200" s="154" t="s">
        <v>163</v>
      </c>
      <c r="AP200" s="154" t="s">
        <v>180</v>
      </c>
      <c r="AQ200" s="154" t="s">
        <v>180</v>
      </c>
      <c r="AR200" s="154"/>
      <c r="AS200" s="154"/>
      <c r="AT200" s="459" t="s">
        <v>203</v>
      </c>
      <c r="AU200" s="151" t="s">
        <v>2885</v>
      </c>
      <c r="AV200" s="154"/>
      <c r="AW200" s="156">
        <v>43164</v>
      </c>
      <c r="AX200" s="156">
        <v>43409</v>
      </c>
      <c r="AY200" s="156" t="s">
        <v>149</v>
      </c>
      <c r="AZ200" s="156">
        <v>43714</v>
      </c>
      <c r="BA200" s="156">
        <v>43927</v>
      </c>
      <c r="BB200" s="156"/>
      <c r="BC200" s="157" t="s">
        <v>2886</v>
      </c>
      <c r="BD200" s="156">
        <v>44207</v>
      </c>
      <c r="BE200" s="156" t="s">
        <v>149</v>
      </c>
      <c r="BF200" s="156">
        <v>44410</v>
      </c>
      <c r="BG200" s="156" t="s">
        <v>149</v>
      </c>
      <c r="BH200" s="154"/>
      <c r="BI200" s="154"/>
      <c r="BJ200" s="154"/>
      <c r="BK200" s="158"/>
      <c r="BL200" s="151" t="s">
        <v>18</v>
      </c>
      <c r="BM200" s="258"/>
      <c r="BN200" s="258"/>
      <c r="BO200" s="151"/>
      <c r="BP200" s="151">
        <v>3</v>
      </c>
      <c r="BQ200" s="151"/>
      <c r="BR200" s="151"/>
      <c r="BS200" s="151"/>
      <c r="BT200" s="151"/>
      <c r="BU200" s="151"/>
      <c r="BV200" s="151"/>
      <c r="BW200" s="151" t="s">
        <v>162</v>
      </c>
      <c r="BX200" s="151"/>
      <c r="BY200" s="151"/>
      <c r="BZ200" s="159"/>
      <c r="CA200" s="159"/>
      <c r="CB200" s="151"/>
      <c r="CC200" s="151"/>
      <c r="CD200" s="151"/>
      <c r="CE200" s="151"/>
      <c r="CF200" s="410"/>
      <c r="CG200" s="151"/>
      <c r="CH200" s="151"/>
      <c r="CI200" s="151" t="s">
        <v>814</v>
      </c>
      <c r="CJ200"/>
    </row>
    <row r="201" spans="1:88" s="53" customFormat="1" ht="25" customHeight="1" x14ac:dyDescent="0.35">
      <c r="A201" s="102">
        <v>201</v>
      </c>
      <c r="B201" s="102" t="s">
        <v>2887</v>
      </c>
      <c r="C201" s="102" t="s">
        <v>2888</v>
      </c>
      <c r="D201" s="102" t="s">
        <v>2889</v>
      </c>
      <c r="E201" s="102" t="s">
        <v>2890</v>
      </c>
      <c r="F201" s="102" t="s">
        <v>24</v>
      </c>
      <c r="G201" s="102">
        <v>9</v>
      </c>
      <c r="H201" s="102" t="s">
        <v>50</v>
      </c>
      <c r="I201" s="102" t="s">
        <v>44</v>
      </c>
      <c r="J201" s="102" t="s">
        <v>2891</v>
      </c>
      <c r="K201" s="102" t="s">
        <v>2892</v>
      </c>
      <c r="L201" s="102" t="s">
        <v>42</v>
      </c>
      <c r="M201" s="102" t="s">
        <v>149</v>
      </c>
      <c r="N201" s="102"/>
      <c r="O201" s="102" t="s">
        <v>150</v>
      </c>
      <c r="P201" s="102" t="s">
        <v>150</v>
      </c>
      <c r="Q201" s="102"/>
      <c r="R201" s="102" t="s">
        <v>2893</v>
      </c>
      <c r="S201" s="102" t="s">
        <v>2894</v>
      </c>
      <c r="T201" s="211" t="s">
        <v>2895</v>
      </c>
      <c r="U201" s="103"/>
      <c r="V201" s="103">
        <v>31152</v>
      </c>
      <c r="W201" s="111" t="s">
        <v>2896</v>
      </c>
      <c r="X201" s="111" t="s">
        <v>2897</v>
      </c>
      <c r="Y201" s="111"/>
      <c r="Z201" s="111"/>
      <c r="AA201" s="102">
        <v>14</v>
      </c>
      <c r="AB201" s="103">
        <v>43709</v>
      </c>
      <c r="AC201" s="304">
        <v>43525</v>
      </c>
      <c r="AD201" s="103"/>
      <c r="AE201" s="103" t="s">
        <v>2898</v>
      </c>
      <c r="AF201" s="103" t="s">
        <v>2899</v>
      </c>
      <c r="AG201" s="103"/>
      <c r="AH201" s="102">
        <f>COUNTA(AE201:AG201)</f>
        <v>2</v>
      </c>
      <c r="AI201" s="103" t="s">
        <v>160</v>
      </c>
      <c r="AJ201" s="103" t="s">
        <v>160</v>
      </c>
      <c r="AK201" s="103"/>
      <c r="AL201" s="103" t="s">
        <v>162</v>
      </c>
      <c r="AM201" s="103" t="s">
        <v>149</v>
      </c>
      <c r="AN201" s="103"/>
      <c r="AO201" s="103" t="s">
        <v>181</v>
      </c>
      <c r="AP201" s="103" t="s">
        <v>2900</v>
      </c>
      <c r="AQ201" s="103" t="s">
        <v>2901</v>
      </c>
      <c r="AR201" s="103" t="s">
        <v>149</v>
      </c>
      <c r="AS201" s="103"/>
      <c r="AT201" s="438" t="s">
        <v>297</v>
      </c>
      <c r="AU201" s="102" t="s">
        <v>2902</v>
      </c>
      <c r="AV201" s="103"/>
      <c r="AW201" s="105">
        <v>43528</v>
      </c>
      <c r="AX201" s="105">
        <v>43770</v>
      </c>
      <c r="AY201" s="105" t="s">
        <v>149</v>
      </c>
      <c r="AZ201" s="105">
        <v>43815</v>
      </c>
      <c r="BA201" s="105">
        <v>43808</v>
      </c>
      <c r="BB201" s="105"/>
      <c r="BC201" s="106" t="s">
        <v>2903</v>
      </c>
      <c r="BD201" s="105">
        <v>44470</v>
      </c>
      <c r="BE201" s="105" t="s">
        <v>149</v>
      </c>
      <c r="BF201" s="105">
        <v>44732</v>
      </c>
      <c r="BG201" s="105" t="s">
        <v>149</v>
      </c>
      <c r="BH201" s="103">
        <v>45197</v>
      </c>
      <c r="BI201" s="103"/>
      <c r="BJ201" s="103"/>
      <c r="BK201" s="107">
        <v>45337</v>
      </c>
      <c r="BL201" s="102" t="s">
        <v>17</v>
      </c>
      <c r="BM201" s="102">
        <f>DATEDIF(AW201,BK201, "M")+1</f>
        <v>60</v>
      </c>
      <c r="BN201" s="287">
        <f t="shared" ref="BN201:BN203" si="61">DATEDIF(AX201,BK201, "M")+1</f>
        <v>52</v>
      </c>
      <c r="BO201" s="102"/>
      <c r="BP201" s="102">
        <v>0</v>
      </c>
      <c r="BQ201" s="102">
        <v>5</v>
      </c>
      <c r="BR201" s="102"/>
      <c r="BS201" s="102"/>
      <c r="BT201" s="102"/>
      <c r="BU201" s="102"/>
      <c r="BV201" s="102"/>
      <c r="BW201" s="102" t="s">
        <v>162</v>
      </c>
      <c r="BX201" s="102"/>
      <c r="BY201" s="102"/>
      <c r="BZ201" s="109"/>
      <c r="CA201" s="109"/>
      <c r="CB201" s="102"/>
      <c r="CC201" s="102"/>
      <c r="CD201" s="102"/>
      <c r="CE201" s="102"/>
      <c r="CF201" s="406">
        <v>2</v>
      </c>
      <c r="CG201" s="102"/>
      <c r="CH201" s="102"/>
      <c r="CI201" s="102" t="s">
        <v>1830</v>
      </c>
      <c r="CJ201"/>
    </row>
    <row r="202" spans="1:88" s="53" customFormat="1" ht="25" customHeight="1" x14ac:dyDescent="0.35">
      <c r="A202" s="102">
        <v>202</v>
      </c>
      <c r="B202" s="102" t="s">
        <v>2904</v>
      </c>
      <c r="C202" s="102" t="s">
        <v>2905</v>
      </c>
      <c r="D202" s="102" t="s">
        <v>2906</v>
      </c>
      <c r="E202" s="102" t="s">
        <v>2907</v>
      </c>
      <c r="F202" s="102" t="s">
        <v>24</v>
      </c>
      <c r="G202" s="102">
        <v>9</v>
      </c>
      <c r="H202" s="102" t="s">
        <v>51</v>
      </c>
      <c r="I202" s="102" t="s">
        <v>37</v>
      </c>
      <c r="J202" s="102" t="s">
        <v>606</v>
      </c>
      <c r="K202" s="102" t="s">
        <v>606</v>
      </c>
      <c r="L202" s="102" t="s">
        <v>43</v>
      </c>
      <c r="M202" s="102" t="s">
        <v>162</v>
      </c>
      <c r="N202" s="212">
        <v>1507128</v>
      </c>
      <c r="O202" s="212" t="s">
        <v>150</v>
      </c>
      <c r="P202" s="102" t="s">
        <v>150</v>
      </c>
      <c r="Q202" s="102"/>
      <c r="R202" s="102" t="s">
        <v>2908</v>
      </c>
      <c r="S202" s="102" t="s">
        <v>2909</v>
      </c>
      <c r="T202" s="211" t="s">
        <v>2910</v>
      </c>
      <c r="U202" s="103" t="s">
        <v>2911</v>
      </c>
      <c r="V202" s="103">
        <v>28764</v>
      </c>
      <c r="W202" s="111" t="s">
        <v>2912</v>
      </c>
      <c r="X202" s="111" t="s">
        <v>178</v>
      </c>
      <c r="Y202" s="111" t="s">
        <v>162</v>
      </c>
      <c r="Z202" s="111"/>
      <c r="AA202" s="102">
        <v>21</v>
      </c>
      <c r="AB202" s="103">
        <v>43837</v>
      </c>
      <c r="AC202" s="304">
        <v>43525</v>
      </c>
      <c r="AD202" s="103"/>
      <c r="AE202" s="103" t="s">
        <v>2913</v>
      </c>
      <c r="AF202" s="103"/>
      <c r="AG202" s="103"/>
      <c r="AH202" s="102">
        <f t="shared" ref="AH202:AH224" si="62">COUNTA(AE202:AG202)</f>
        <v>1</v>
      </c>
      <c r="AI202" s="103" t="s">
        <v>2914</v>
      </c>
      <c r="AJ202" s="103"/>
      <c r="AK202" s="103"/>
      <c r="AL202" s="103" t="s">
        <v>149</v>
      </c>
      <c r="AM202" s="103"/>
      <c r="AN202" s="103"/>
      <c r="AO202" s="103" t="s">
        <v>181</v>
      </c>
      <c r="AP202" s="103" t="s">
        <v>2211</v>
      </c>
      <c r="AQ202" s="103" t="s">
        <v>2915</v>
      </c>
      <c r="AR202" s="103"/>
      <c r="AS202" s="103"/>
      <c r="AT202" s="438" t="s">
        <v>284</v>
      </c>
      <c r="AU202" s="102" t="s">
        <v>2916</v>
      </c>
      <c r="AV202" s="103"/>
      <c r="AW202" s="105">
        <v>43528</v>
      </c>
      <c r="AX202" s="105">
        <v>43770</v>
      </c>
      <c r="AY202" s="105" t="s">
        <v>149</v>
      </c>
      <c r="AZ202" s="105">
        <v>44057</v>
      </c>
      <c r="BA202" s="105">
        <v>44319</v>
      </c>
      <c r="BB202" s="105"/>
      <c r="BC202" s="106" t="s">
        <v>2917</v>
      </c>
      <c r="BD202" s="105">
        <v>44470</v>
      </c>
      <c r="BE202" s="105" t="s">
        <v>149</v>
      </c>
      <c r="BF202" s="105">
        <v>44732</v>
      </c>
      <c r="BG202" s="105" t="s">
        <v>149</v>
      </c>
      <c r="BH202" s="103"/>
      <c r="BI202" s="103"/>
      <c r="BJ202" s="103"/>
      <c r="BK202" s="107">
        <v>45202</v>
      </c>
      <c r="BL202" s="102" t="s">
        <v>17</v>
      </c>
      <c r="BM202" s="102">
        <f>DATEDIF(AW202,BK202, "M")+1</f>
        <v>55</v>
      </c>
      <c r="BN202" s="287">
        <f t="shared" si="61"/>
        <v>48</v>
      </c>
      <c r="BO202" s="287" t="s">
        <v>2918</v>
      </c>
      <c r="BP202" s="102">
        <v>7</v>
      </c>
      <c r="BQ202" s="102">
        <v>8</v>
      </c>
      <c r="BR202" s="102"/>
      <c r="BS202" s="102"/>
      <c r="BT202" s="102"/>
      <c r="BU202" s="102"/>
      <c r="BV202" s="102"/>
      <c r="BW202" s="102" t="s">
        <v>162</v>
      </c>
      <c r="BX202" s="102"/>
      <c r="BY202" s="102"/>
      <c r="BZ202" s="109"/>
      <c r="CA202" s="109"/>
      <c r="CB202" s="102"/>
      <c r="CC202" s="102" t="s">
        <v>162</v>
      </c>
      <c r="CD202" s="102"/>
      <c r="CE202" s="102"/>
      <c r="CF202" s="406">
        <v>3</v>
      </c>
      <c r="CG202" s="102"/>
      <c r="CH202" s="102"/>
      <c r="CI202" s="102" t="s">
        <v>1830</v>
      </c>
      <c r="CJ202"/>
    </row>
    <row r="203" spans="1:88" s="53" customFormat="1" ht="25" customHeight="1" x14ac:dyDescent="0.35">
      <c r="A203" s="102">
        <v>203</v>
      </c>
      <c r="B203" s="102" t="s">
        <v>2919</v>
      </c>
      <c r="C203" s="102" t="s">
        <v>2920</v>
      </c>
      <c r="D203" s="102" t="s">
        <v>2921</v>
      </c>
      <c r="E203" s="102" t="s">
        <v>2922</v>
      </c>
      <c r="F203" s="102" t="s">
        <v>25</v>
      </c>
      <c r="G203" s="102">
        <v>9</v>
      </c>
      <c r="H203" s="102" t="s">
        <v>55</v>
      </c>
      <c r="I203" s="102" t="s">
        <v>43</v>
      </c>
      <c r="J203" s="102" t="s">
        <v>2923</v>
      </c>
      <c r="K203" s="102" t="s">
        <v>2923</v>
      </c>
      <c r="L203" s="102" t="s">
        <v>43</v>
      </c>
      <c r="M203" s="102" t="s">
        <v>149</v>
      </c>
      <c r="N203" s="102">
        <v>161842</v>
      </c>
      <c r="O203" s="102" t="s">
        <v>321</v>
      </c>
      <c r="P203" s="102" t="s">
        <v>321</v>
      </c>
      <c r="Q203" s="102"/>
      <c r="R203" s="102" t="s">
        <v>2924</v>
      </c>
      <c r="S203" s="102" t="s">
        <v>2925</v>
      </c>
      <c r="T203" s="211" t="s">
        <v>2926</v>
      </c>
      <c r="U203" s="103"/>
      <c r="V203" s="103">
        <v>33162</v>
      </c>
      <c r="W203" s="111" t="s">
        <v>2927</v>
      </c>
      <c r="X203" s="111" t="s">
        <v>2897</v>
      </c>
      <c r="Y203" s="111"/>
      <c r="Z203" s="111"/>
      <c r="AA203" s="102">
        <v>33</v>
      </c>
      <c r="AB203" s="103">
        <v>43242</v>
      </c>
      <c r="AC203" s="304">
        <v>43525</v>
      </c>
      <c r="AD203" s="103"/>
      <c r="AE203" s="103" t="s">
        <v>2928</v>
      </c>
      <c r="AF203" s="103"/>
      <c r="AG203" s="103"/>
      <c r="AH203" s="102">
        <f t="shared" si="62"/>
        <v>1</v>
      </c>
      <c r="AI203" s="103" t="s">
        <v>160</v>
      </c>
      <c r="AJ203" s="103"/>
      <c r="AK203" s="103"/>
      <c r="AL203" s="103" t="s">
        <v>149</v>
      </c>
      <c r="AM203" s="103"/>
      <c r="AN203" s="103"/>
      <c r="AO203" s="103" t="s">
        <v>163</v>
      </c>
      <c r="AP203" s="103"/>
      <c r="AQ203" s="103" t="s">
        <v>164</v>
      </c>
      <c r="AR203" s="103"/>
      <c r="AS203" s="103"/>
      <c r="AT203" s="438" t="s">
        <v>371</v>
      </c>
      <c r="AU203" s="102" t="s">
        <v>2929</v>
      </c>
      <c r="AV203" s="103"/>
      <c r="AW203" s="105">
        <v>43528</v>
      </c>
      <c r="AX203" s="105">
        <v>43770</v>
      </c>
      <c r="AY203" s="105" t="s">
        <v>149</v>
      </c>
      <c r="AZ203" s="105">
        <v>43775</v>
      </c>
      <c r="BA203" s="105">
        <v>43693</v>
      </c>
      <c r="BB203" s="105"/>
      <c r="BC203" s="106" t="s">
        <v>2930</v>
      </c>
      <c r="BD203" s="105">
        <v>44470</v>
      </c>
      <c r="BE203" s="105" t="s">
        <v>149</v>
      </c>
      <c r="BF203" s="105">
        <v>45110</v>
      </c>
      <c r="BG203" s="105" t="s">
        <v>162</v>
      </c>
      <c r="BH203" s="103">
        <v>44678</v>
      </c>
      <c r="BI203" s="103"/>
      <c r="BJ203" s="103"/>
      <c r="BK203" s="107">
        <v>44851</v>
      </c>
      <c r="BL203" s="102" t="s">
        <v>17</v>
      </c>
      <c r="BM203" s="102">
        <f>DATEDIF(AW203,BK203, "M")+1</f>
        <v>44</v>
      </c>
      <c r="BN203" s="287">
        <f t="shared" si="61"/>
        <v>36</v>
      </c>
      <c r="BO203" s="287" t="s">
        <v>2931</v>
      </c>
      <c r="BP203" s="102">
        <v>0</v>
      </c>
      <c r="BQ203" s="102">
        <v>5</v>
      </c>
      <c r="BR203" s="102"/>
      <c r="BS203" s="102"/>
      <c r="BT203" s="102"/>
      <c r="BU203" s="102"/>
      <c r="BV203" s="102"/>
      <c r="BW203" s="102" t="s">
        <v>162</v>
      </c>
      <c r="BX203" s="102"/>
      <c r="BY203" s="102"/>
      <c r="BZ203" s="109"/>
      <c r="CA203" s="109"/>
      <c r="CB203" s="102"/>
      <c r="CC203" s="102"/>
      <c r="CD203" s="102"/>
      <c r="CE203" s="102"/>
      <c r="CF203" s="406">
        <v>0</v>
      </c>
      <c r="CG203" s="102"/>
      <c r="CH203" s="102"/>
      <c r="CI203" s="102" t="s">
        <v>1830</v>
      </c>
      <c r="CJ203"/>
    </row>
    <row r="204" spans="1:88" s="53" customFormat="1" ht="25" customHeight="1" x14ac:dyDescent="0.35">
      <c r="A204" s="102">
        <v>204</v>
      </c>
      <c r="B204" s="102" t="s">
        <v>2932</v>
      </c>
      <c r="C204" s="102" t="s">
        <v>2933</v>
      </c>
      <c r="D204" s="102"/>
      <c r="E204" s="102" t="s">
        <v>2934</v>
      </c>
      <c r="F204" s="102" t="s">
        <v>24</v>
      </c>
      <c r="G204" s="102">
        <v>9</v>
      </c>
      <c r="H204" s="102" t="s">
        <v>52</v>
      </c>
      <c r="I204" s="102" t="s">
        <v>41</v>
      </c>
      <c r="J204" s="102" t="s">
        <v>2935</v>
      </c>
      <c r="K204" s="102" t="s">
        <v>2935</v>
      </c>
      <c r="L204" s="102" t="s">
        <v>41</v>
      </c>
      <c r="M204" s="102" t="s">
        <v>149</v>
      </c>
      <c r="N204" s="102" t="s">
        <v>21</v>
      </c>
      <c r="O204" s="102" t="s">
        <v>150</v>
      </c>
      <c r="P204" s="102" t="s">
        <v>150</v>
      </c>
      <c r="Q204" s="102"/>
      <c r="R204" s="102" t="s">
        <v>2936</v>
      </c>
      <c r="S204" s="102" t="s">
        <v>2937</v>
      </c>
      <c r="T204" s="211" t="s">
        <v>2938</v>
      </c>
      <c r="U204" s="103" t="s">
        <v>2939</v>
      </c>
      <c r="V204" s="103">
        <v>29580</v>
      </c>
      <c r="W204" s="111" t="s">
        <v>2940</v>
      </c>
      <c r="X204" s="111" t="s">
        <v>2388</v>
      </c>
      <c r="Y204" s="111" t="s">
        <v>162</v>
      </c>
      <c r="Z204" s="111"/>
      <c r="AA204" s="102">
        <v>21</v>
      </c>
      <c r="AB204" s="103">
        <v>43709</v>
      </c>
      <c r="AC204" s="304">
        <v>43525</v>
      </c>
      <c r="AD204" s="103"/>
      <c r="AE204" s="103" t="s">
        <v>2941</v>
      </c>
      <c r="AF204" s="103"/>
      <c r="AG204" s="103"/>
      <c r="AH204" s="102">
        <f t="shared" si="62"/>
        <v>1</v>
      </c>
      <c r="AI204" s="103" t="s">
        <v>2942</v>
      </c>
      <c r="AJ204" s="103"/>
      <c r="AK204" s="103"/>
      <c r="AL204" s="103" t="s">
        <v>149</v>
      </c>
      <c r="AM204" s="103"/>
      <c r="AN204" s="103"/>
      <c r="AO204" s="103" t="s">
        <v>163</v>
      </c>
      <c r="AP204" s="103" t="s">
        <v>202</v>
      </c>
      <c r="AQ204" s="103" t="s">
        <v>202</v>
      </c>
      <c r="AR204" s="103" t="s">
        <v>162</v>
      </c>
      <c r="AS204" s="110" t="s">
        <v>2943</v>
      </c>
      <c r="AT204" s="438" t="s">
        <v>218</v>
      </c>
      <c r="AU204" s="102" t="s">
        <v>2944</v>
      </c>
      <c r="AV204" s="103"/>
      <c r="AW204" s="105">
        <v>43528</v>
      </c>
      <c r="AX204" s="105">
        <v>43770</v>
      </c>
      <c r="AY204" s="105" t="s">
        <v>149</v>
      </c>
      <c r="AZ204" s="105">
        <v>44266</v>
      </c>
      <c r="BA204" s="105">
        <v>44270</v>
      </c>
      <c r="BB204" s="105"/>
      <c r="BC204" s="106" t="s">
        <v>2945</v>
      </c>
      <c r="BD204" s="105">
        <v>44470</v>
      </c>
      <c r="BE204" s="105" t="s">
        <v>149</v>
      </c>
      <c r="BF204" s="105">
        <v>44732</v>
      </c>
      <c r="BG204" s="105" t="s">
        <v>149</v>
      </c>
      <c r="BH204" s="103"/>
      <c r="BI204" s="103"/>
      <c r="BJ204" s="103"/>
      <c r="BK204" s="107"/>
      <c r="BL204" s="102" t="s">
        <v>18</v>
      </c>
      <c r="BM204" s="102"/>
      <c r="BN204" s="287"/>
      <c r="BO204" s="287"/>
      <c r="BP204" s="102"/>
      <c r="BQ204" s="102"/>
      <c r="BR204" s="102"/>
      <c r="BS204" s="102"/>
      <c r="BT204" s="102"/>
      <c r="BU204" s="102"/>
      <c r="BV204" s="102"/>
      <c r="BW204" s="102" t="s">
        <v>162</v>
      </c>
      <c r="BX204" s="102"/>
      <c r="BY204" s="102"/>
      <c r="BZ204" s="109"/>
      <c r="CA204" s="109"/>
      <c r="CB204" s="102"/>
      <c r="CC204" s="102"/>
      <c r="CD204" s="102"/>
      <c r="CE204" s="102"/>
      <c r="CF204" s="406">
        <v>2</v>
      </c>
      <c r="CG204" s="102"/>
      <c r="CH204" s="102"/>
      <c r="CI204" s="102" t="s">
        <v>1830</v>
      </c>
      <c r="CJ204"/>
    </row>
    <row r="205" spans="1:88" s="53" customFormat="1" ht="25" customHeight="1" x14ac:dyDescent="0.35">
      <c r="A205" s="102">
        <v>205</v>
      </c>
      <c r="B205" s="102" t="s">
        <v>2946</v>
      </c>
      <c r="C205" s="102" t="s">
        <v>2947</v>
      </c>
      <c r="D205" s="102"/>
      <c r="E205" s="102" t="s">
        <v>2948</v>
      </c>
      <c r="F205" s="102" t="s">
        <v>25</v>
      </c>
      <c r="G205" s="102">
        <v>9</v>
      </c>
      <c r="H205" s="102" t="s">
        <v>52</v>
      </c>
      <c r="I205" s="102" t="s">
        <v>41</v>
      </c>
      <c r="J205" s="102" t="s">
        <v>1429</v>
      </c>
      <c r="K205" s="102" t="s">
        <v>2021</v>
      </c>
      <c r="L205" s="102" t="s">
        <v>43</v>
      </c>
      <c r="M205" s="102" t="s">
        <v>162</v>
      </c>
      <c r="N205" s="102">
        <v>2394319</v>
      </c>
      <c r="O205" s="102" t="s">
        <v>150</v>
      </c>
      <c r="P205" s="102" t="s">
        <v>150</v>
      </c>
      <c r="Q205" s="102"/>
      <c r="R205" s="102" t="s">
        <v>2949</v>
      </c>
      <c r="S205" s="102" t="s">
        <v>2950</v>
      </c>
      <c r="T205" s="211" t="s">
        <v>2951</v>
      </c>
      <c r="U205" s="103" t="s">
        <v>2952</v>
      </c>
      <c r="V205" s="103">
        <v>27760</v>
      </c>
      <c r="W205" s="111" t="s">
        <v>2953</v>
      </c>
      <c r="X205" s="111" t="s">
        <v>2388</v>
      </c>
      <c r="Y205" s="111" t="s">
        <v>149</v>
      </c>
      <c r="Z205" s="111"/>
      <c r="AA205" s="102">
        <v>8</v>
      </c>
      <c r="AB205" s="103">
        <v>43840</v>
      </c>
      <c r="AC205" s="304">
        <v>43525</v>
      </c>
      <c r="AD205" s="103"/>
      <c r="AE205" s="103" t="s">
        <v>2954</v>
      </c>
      <c r="AF205" s="103"/>
      <c r="AG205" s="103"/>
      <c r="AH205" s="102">
        <f t="shared" si="62"/>
        <v>1</v>
      </c>
      <c r="AI205" s="103" t="s">
        <v>161</v>
      </c>
      <c r="AJ205" s="103"/>
      <c r="AK205" s="103"/>
      <c r="AL205" s="103" t="s">
        <v>149</v>
      </c>
      <c r="AM205" s="103"/>
      <c r="AN205" s="103"/>
      <c r="AO205" s="103" t="s">
        <v>163</v>
      </c>
      <c r="AP205" s="103" t="s">
        <v>202</v>
      </c>
      <c r="AQ205" s="103" t="s">
        <v>202</v>
      </c>
      <c r="AR205" s="103" t="s">
        <v>162</v>
      </c>
      <c r="AS205" s="103"/>
      <c r="AT205" s="438" t="s">
        <v>218</v>
      </c>
      <c r="AU205" s="102" t="s">
        <v>2955</v>
      </c>
      <c r="AV205" s="103"/>
      <c r="AW205" s="105">
        <v>43528</v>
      </c>
      <c r="AX205" s="105">
        <v>43770</v>
      </c>
      <c r="AY205" s="105" t="s">
        <v>149</v>
      </c>
      <c r="AZ205" s="105">
        <v>44166</v>
      </c>
      <c r="BA205" s="105">
        <v>44228</v>
      </c>
      <c r="BB205" s="105"/>
      <c r="BC205" s="106" t="s">
        <v>2956</v>
      </c>
      <c r="BD205" s="105">
        <v>44470</v>
      </c>
      <c r="BE205" s="105" t="s">
        <v>149</v>
      </c>
      <c r="BF205" s="105">
        <v>44732</v>
      </c>
      <c r="BG205" s="105" t="s">
        <v>149</v>
      </c>
      <c r="BH205" s="103">
        <v>44986</v>
      </c>
      <c r="BI205" s="103"/>
      <c r="BJ205" s="103"/>
      <c r="BK205" s="107">
        <v>45240</v>
      </c>
      <c r="BL205" s="102" t="s">
        <v>17</v>
      </c>
      <c r="BM205" s="102">
        <f>DATEDIF(AW205,BK205, "M")+1</f>
        <v>57</v>
      </c>
      <c r="BN205" s="287">
        <f>DATEDIF(AX205,BK205, "M")+1</f>
        <v>49</v>
      </c>
      <c r="BO205" s="287" t="s">
        <v>2957</v>
      </c>
      <c r="BP205" s="102">
        <v>1</v>
      </c>
      <c r="BQ205" s="102">
        <v>1</v>
      </c>
      <c r="BR205" s="102"/>
      <c r="BS205" s="102"/>
      <c r="BT205" s="102"/>
      <c r="BU205" s="102"/>
      <c r="BV205" s="102"/>
      <c r="BW205" s="102" t="s">
        <v>162</v>
      </c>
      <c r="BX205" s="102"/>
      <c r="BY205" s="102"/>
      <c r="BZ205" s="109"/>
      <c r="CA205" s="109"/>
      <c r="CB205" s="102"/>
      <c r="CC205" s="102"/>
      <c r="CD205" s="102"/>
      <c r="CE205" s="102"/>
      <c r="CF205" s="406">
        <v>3</v>
      </c>
      <c r="CG205" s="102"/>
      <c r="CH205" s="102"/>
      <c r="CI205" s="102" t="s">
        <v>1830</v>
      </c>
      <c r="CJ205"/>
    </row>
    <row r="206" spans="1:88" s="53" customFormat="1" ht="25" customHeight="1" x14ac:dyDescent="0.35">
      <c r="A206" s="102">
        <v>206</v>
      </c>
      <c r="B206" s="102" t="s">
        <v>2958</v>
      </c>
      <c r="C206" s="102" t="s">
        <v>2959</v>
      </c>
      <c r="D206" s="102" t="s">
        <v>2960</v>
      </c>
      <c r="E206" s="102" t="s">
        <v>2961</v>
      </c>
      <c r="F206" s="102" t="s">
        <v>25</v>
      </c>
      <c r="G206" s="102">
        <v>9</v>
      </c>
      <c r="H206" s="102" t="s">
        <v>49</v>
      </c>
      <c r="I206" s="102" t="s">
        <v>40</v>
      </c>
      <c r="J206" s="102" t="s">
        <v>2962</v>
      </c>
      <c r="K206" s="102" t="s">
        <v>2963</v>
      </c>
      <c r="L206" s="102" t="s">
        <v>40</v>
      </c>
      <c r="M206" s="102" t="s">
        <v>149</v>
      </c>
      <c r="N206" s="102" t="s">
        <v>2964</v>
      </c>
      <c r="O206" s="102" t="s">
        <v>321</v>
      </c>
      <c r="P206" s="102" t="s">
        <v>321</v>
      </c>
      <c r="Q206" s="102"/>
      <c r="R206" s="102" t="s">
        <v>2965</v>
      </c>
      <c r="S206" s="102" t="s">
        <v>2966</v>
      </c>
      <c r="T206" s="211" t="s">
        <v>2967</v>
      </c>
      <c r="U206" s="103" t="s">
        <v>2968</v>
      </c>
      <c r="V206" s="103">
        <v>28925</v>
      </c>
      <c r="W206" s="111" t="s">
        <v>2969</v>
      </c>
      <c r="X206" s="111" t="s">
        <v>2388</v>
      </c>
      <c r="Y206" s="111" t="s">
        <v>156</v>
      </c>
      <c r="Z206" s="111"/>
      <c r="AA206" s="102">
        <v>12</v>
      </c>
      <c r="AB206" s="103">
        <v>43442</v>
      </c>
      <c r="AC206" s="304">
        <v>43525</v>
      </c>
      <c r="AD206" s="103"/>
      <c r="AE206" s="342" t="s">
        <v>2970</v>
      </c>
      <c r="AF206" s="103" t="s">
        <v>2971</v>
      </c>
      <c r="AG206" s="342" t="s">
        <v>2972</v>
      </c>
      <c r="AH206" s="102">
        <f t="shared" si="62"/>
        <v>3</v>
      </c>
      <c r="AI206" s="103" t="s">
        <v>160</v>
      </c>
      <c r="AJ206" s="103" t="s">
        <v>160</v>
      </c>
      <c r="AK206" s="103" t="s">
        <v>201</v>
      </c>
      <c r="AL206" s="103" t="s">
        <v>149</v>
      </c>
      <c r="AM206" s="103" t="s">
        <v>162</v>
      </c>
      <c r="AN206" s="103" t="s">
        <v>162</v>
      </c>
      <c r="AO206" s="103" t="s">
        <v>201</v>
      </c>
      <c r="AP206" s="103" t="s">
        <v>2973</v>
      </c>
      <c r="AQ206" s="103" t="s">
        <v>2974</v>
      </c>
      <c r="AR206" s="103"/>
      <c r="AS206" s="110" t="s">
        <v>2975</v>
      </c>
      <c r="AT206" s="438" t="s">
        <v>2976</v>
      </c>
      <c r="AU206" s="102" t="s">
        <v>2977</v>
      </c>
      <c r="AV206" s="103"/>
      <c r="AW206" s="105">
        <v>43528</v>
      </c>
      <c r="AX206" s="105">
        <v>43770</v>
      </c>
      <c r="AY206" s="105" t="s">
        <v>149</v>
      </c>
      <c r="AZ206" s="105">
        <v>43411</v>
      </c>
      <c r="BA206" s="105">
        <v>43768</v>
      </c>
      <c r="BB206" s="105"/>
      <c r="BC206" s="106" t="s">
        <v>2978</v>
      </c>
      <c r="BD206" s="105">
        <v>44470</v>
      </c>
      <c r="BE206" s="105" t="s">
        <v>149</v>
      </c>
      <c r="BF206" s="105">
        <v>44732</v>
      </c>
      <c r="BG206" s="105" t="s">
        <v>149</v>
      </c>
      <c r="BH206" s="103"/>
      <c r="BI206" s="103">
        <v>45694</v>
      </c>
      <c r="BJ206" s="103"/>
      <c r="BK206" s="107">
        <v>45702</v>
      </c>
      <c r="BL206" s="102" t="s">
        <v>17</v>
      </c>
      <c r="BM206" s="238">
        <f>DATEDIF(AW206,BK206, "M")+1</f>
        <v>72</v>
      </c>
      <c r="BN206" s="287">
        <f>DATEDIF(AX206,BK206, "M")+1</f>
        <v>64</v>
      </c>
      <c r="BO206" s="102"/>
      <c r="BP206" s="102">
        <v>3</v>
      </c>
      <c r="BQ206" s="102">
        <v>0</v>
      </c>
      <c r="BR206" s="102"/>
      <c r="BS206" s="102"/>
      <c r="BT206" s="102"/>
      <c r="BU206" s="102"/>
      <c r="BV206" s="102"/>
      <c r="BW206" s="102" t="s">
        <v>162</v>
      </c>
      <c r="BX206" s="102"/>
      <c r="BY206" s="102"/>
      <c r="BZ206" s="109">
        <v>45170</v>
      </c>
      <c r="CA206" s="109">
        <v>45473</v>
      </c>
      <c r="CB206" s="102">
        <v>10</v>
      </c>
      <c r="CC206" s="102"/>
      <c r="CD206" s="102"/>
      <c r="CE206" s="102"/>
      <c r="CF206" s="406">
        <v>1</v>
      </c>
      <c r="CG206" s="102"/>
      <c r="CH206" s="102"/>
      <c r="CI206" s="102" t="s">
        <v>1830</v>
      </c>
      <c r="CJ206"/>
    </row>
    <row r="207" spans="1:88" s="53" customFormat="1" ht="25" customHeight="1" x14ac:dyDescent="0.35">
      <c r="A207" s="102">
        <v>207</v>
      </c>
      <c r="B207" s="102" t="s">
        <v>2979</v>
      </c>
      <c r="C207" s="102" t="s">
        <v>2980</v>
      </c>
      <c r="D207" s="102"/>
      <c r="E207" s="102" t="s">
        <v>2216</v>
      </c>
      <c r="F207" s="102" t="s">
        <v>24</v>
      </c>
      <c r="G207" s="102">
        <v>9</v>
      </c>
      <c r="H207" s="102" t="s">
        <v>52</v>
      </c>
      <c r="I207" s="102" t="s">
        <v>41</v>
      </c>
      <c r="J207" s="102" t="s">
        <v>2148</v>
      </c>
      <c r="K207" s="102" t="s">
        <v>172</v>
      </c>
      <c r="L207" s="102" t="s">
        <v>41</v>
      </c>
      <c r="M207" s="102" t="s">
        <v>149</v>
      </c>
      <c r="N207" s="102"/>
      <c r="O207" s="102" t="s">
        <v>150</v>
      </c>
      <c r="P207" s="102" t="s">
        <v>150</v>
      </c>
      <c r="Q207" s="102"/>
      <c r="R207" s="347" t="s">
        <v>2981</v>
      </c>
      <c r="S207" s="102" t="s">
        <v>2982</v>
      </c>
      <c r="T207" s="211" t="s">
        <v>2983</v>
      </c>
      <c r="U207" s="103" t="s">
        <v>302</v>
      </c>
      <c r="V207" s="103">
        <v>30157</v>
      </c>
      <c r="W207" s="111" t="s">
        <v>2984</v>
      </c>
      <c r="X207" s="111" t="s">
        <v>178</v>
      </c>
      <c r="Y207" s="111"/>
      <c r="Z207" s="111"/>
      <c r="AA207" s="102">
        <v>6</v>
      </c>
      <c r="AB207" s="103">
        <v>43758</v>
      </c>
      <c r="AC207" s="304">
        <v>43525</v>
      </c>
      <c r="AD207" s="103"/>
      <c r="AE207" s="103" t="s">
        <v>2985</v>
      </c>
      <c r="AF207" s="103" t="s">
        <v>2986</v>
      </c>
      <c r="AG207" s="103"/>
      <c r="AH207" s="102">
        <f t="shared" si="62"/>
        <v>2</v>
      </c>
      <c r="AI207" s="103" t="s">
        <v>161</v>
      </c>
      <c r="AJ207" s="103" t="s">
        <v>201</v>
      </c>
      <c r="AK207" s="103"/>
      <c r="AL207" s="103" t="s">
        <v>149</v>
      </c>
      <c r="AM207" s="103" t="s">
        <v>162</v>
      </c>
      <c r="AN207" s="103"/>
      <c r="AO207" s="103" t="s">
        <v>163</v>
      </c>
      <c r="AP207" s="103" t="s">
        <v>164</v>
      </c>
      <c r="AQ207" s="103" t="s">
        <v>202</v>
      </c>
      <c r="AR207" s="103" t="s">
        <v>162</v>
      </c>
      <c r="AS207" s="103"/>
      <c r="AT207" s="438" t="s">
        <v>218</v>
      </c>
      <c r="AU207" s="102" t="s">
        <v>2987</v>
      </c>
      <c r="AV207" s="103"/>
      <c r="AW207" s="105">
        <v>43528</v>
      </c>
      <c r="AX207" s="105">
        <v>43770</v>
      </c>
      <c r="AY207" s="105" t="s">
        <v>149</v>
      </c>
      <c r="AZ207" s="105">
        <v>43915</v>
      </c>
      <c r="BA207" s="105">
        <v>43971</v>
      </c>
      <c r="BB207" s="105"/>
      <c r="BC207" s="106" t="s">
        <v>2988</v>
      </c>
      <c r="BD207" s="105">
        <v>44470</v>
      </c>
      <c r="BE207" s="105" t="s">
        <v>149</v>
      </c>
      <c r="BF207" s="105">
        <v>44732</v>
      </c>
      <c r="BG207" s="105" t="s">
        <v>149</v>
      </c>
      <c r="BH207" s="103"/>
      <c r="BI207" s="103"/>
      <c r="BJ207" s="103"/>
      <c r="BK207" s="107"/>
      <c r="BL207" s="102" t="s">
        <v>18</v>
      </c>
      <c r="BM207" s="238"/>
      <c r="BN207" s="287"/>
      <c r="BO207" s="102"/>
      <c r="BP207" s="102">
        <v>1</v>
      </c>
      <c r="BQ207" s="102">
        <v>0</v>
      </c>
      <c r="BR207" s="102"/>
      <c r="BS207" s="102"/>
      <c r="BT207" s="102"/>
      <c r="BU207" s="102"/>
      <c r="BV207" s="102"/>
      <c r="BW207" s="102" t="s">
        <v>162</v>
      </c>
      <c r="BX207" s="102"/>
      <c r="BY207" s="102"/>
      <c r="BZ207" s="109"/>
      <c r="CA207" s="109"/>
      <c r="CB207" s="102"/>
      <c r="CC207" s="102"/>
      <c r="CD207" s="102"/>
      <c r="CE207" s="102"/>
      <c r="CF207" s="406">
        <v>1</v>
      </c>
      <c r="CG207" s="102"/>
      <c r="CH207" s="102"/>
      <c r="CI207" s="102" t="s">
        <v>1830</v>
      </c>
      <c r="CJ207"/>
    </row>
    <row r="208" spans="1:88" s="53" customFormat="1" ht="25" customHeight="1" x14ac:dyDescent="0.35">
      <c r="A208" s="102">
        <v>208</v>
      </c>
      <c r="B208" s="102" t="s">
        <v>2989</v>
      </c>
      <c r="C208" s="102" t="s">
        <v>816</v>
      </c>
      <c r="D208" s="102"/>
      <c r="E208" s="102" t="s">
        <v>2990</v>
      </c>
      <c r="F208" s="102" t="s">
        <v>24</v>
      </c>
      <c r="G208" s="102">
        <v>9</v>
      </c>
      <c r="H208" s="102" t="s">
        <v>57</v>
      </c>
      <c r="I208" s="102" t="s">
        <v>33</v>
      </c>
      <c r="J208" s="102" t="s">
        <v>1752</v>
      </c>
      <c r="K208" s="102" t="s">
        <v>2991</v>
      </c>
      <c r="L208" s="102" t="s">
        <v>33</v>
      </c>
      <c r="M208" s="102" t="s">
        <v>149</v>
      </c>
      <c r="N208" s="102" t="s">
        <v>2992</v>
      </c>
      <c r="O208" s="102" t="s">
        <v>321</v>
      </c>
      <c r="P208" s="102" t="s">
        <v>321</v>
      </c>
      <c r="Q208" s="102"/>
      <c r="R208" s="102" t="s">
        <v>2993</v>
      </c>
      <c r="S208" s="102" t="s">
        <v>2994</v>
      </c>
      <c r="T208" s="213" t="s">
        <v>2995</v>
      </c>
      <c r="U208" s="103" t="s">
        <v>2996</v>
      </c>
      <c r="V208" s="103">
        <v>32361</v>
      </c>
      <c r="W208" s="111" t="s">
        <v>2997</v>
      </c>
      <c r="X208" s="111" t="s">
        <v>2388</v>
      </c>
      <c r="Y208" s="111" t="s">
        <v>156</v>
      </c>
      <c r="Z208" s="111"/>
      <c r="AA208" s="102">
        <v>15</v>
      </c>
      <c r="AB208" s="103">
        <v>43647</v>
      </c>
      <c r="AC208" s="304">
        <v>43525</v>
      </c>
      <c r="AD208" s="103"/>
      <c r="AE208" s="103" t="s">
        <v>2998</v>
      </c>
      <c r="AF208" s="103" t="s">
        <v>2999</v>
      </c>
      <c r="AG208" s="103" t="s">
        <v>3000</v>
      </c>
      <c r="AH208" s="102">
        <f t="shared" si="62"/>
        <v>3</v>
      </c>
      <c r="AI208" s="103" t="s">
        <v>160</v>
      </c>
      <c r="AJ208" s="103" t="s">
        <v>160</v>
      </c>
      <c r="AK208" s="103" t="s">
        <v>201</v>
      </c>
      <c r="AL208" s="103" t="s">
        <v>162</v>
      </c>
      <c r="AM208" s="103" t="s">
        <v>162</v>
      </c>
      <c r="AN208" s="103" t="s">
        <v>162</v>
      </c>
      <c r="AO208" s="103" t="s">
        <v>163</v>
      </c>
      <c r="AP208" s="103" t="s">
        <v>3001</v>
      </c>
      <c r="AQ208" s="103" t="s">
        <v>3001</v>
      </c>
      <c r="AR208" s="103"/>
      <c r="AS208" s="103"/>
      <c r="AT208" s="438" t="s">
        <v>584</v>
      </c>
      <c r="AU208" s="102" t="s">
        <v>3002</v>
      </c>
      <c r="AV208" s="103"/>
      <c r="AW208" s="105">
        <v>43528</v>
      </c>
      <c r="AX208" s="105">
        <v>43770</v>
      </c>
      <c r="AY208" s="105" t="s">
        <v>149</v>
      </c>
      <c r="AZ208" s="105">
        <v>43599</v>
      </c>
      <c r="BA208" s="105">
        <v>43746</v>
      </c>
      <c r="BB208" s="105"/>
      <c r="BC208" s="106" t="s">
        <v>3003</v>
      </c>
      <c r="BD208" s="105">
        <v>44470</v>
      </c>
      <c r="BE208" s="105" t="s">
        <v>149</v>
      </c>
      <c r="BF208" s="105">
        <v>44732</v>
      </c>
      <c r="BG208" s="105" t="s">
        <v>149</v>
      </c>
      <c r="BH208" s="103"/>
      <c r="BI208" s="103">
        <v>45168</v>
      </c>
      <c r="BJ208" s="103"/>
      <c r="BK208" s="103">
        <v>45168</v>
      </c>
      <c r="BL208" s="102" t="s">
        <v>17</v>
      </c>
      <c r="BM208" s="102">
        <f>DATEDIF(AW208,BK208, "M")+1</f>
        <v>54</v>
      </c>
      <c r="BN208" s="287">
        <f>DATEDIF(AX208,BK208, "M")+1</f>
        <v>46</v>
      </c>
      <c r="BO208" s="287" t="s">
        <v>2997</v>
      </c>
      <c r="BP208" s="102">
        <v>7</v>
      </c>
      <c r="BQ208" s="102">
        <v>24</v>
      </c>
      <c r="BR208" s="102"/>
      <c r="BS208" s="102"/>
      <c r="BT208" s="102"/>
      <c r="BU208" s="102"/>
      <c r="BV208" s="102"/>
      <c r="BW208" s="102" t="s">
        <v>162</v>
      </c>
      <c r="BX208" s="102"/>
      <c r="BY208" s="102"/>
      <c r="BZ208" s="109"/>
      <c r="CA208" s="109"/>
      <c r="CB208" s="102"/>
      <c r="CC208" s="102"/>
      <c r="CD208" s="102"/>
      <c r="CE208" s="102"/>
      <c r="CF208" s="406"/>
      <c r="CG208" s="102"/>
      <c r="CH208" s="102"/>
      <c r="CI208" s="102" t="s">
        <v>1830</v>
      </c>
      <c r="CJ208"/>
    </row>
    <row r="209" spans="1:88" s="53" customFormat="1" ht="25" customHeight="1" x14ac:dyDescent="0.35">
      <c r="A209" s="102">
        <v>209</v>
      </c>
      <c r="B209" s="102" t="s">
        <v>3004</v>
      </c>
      <c r="C209" s="102" t="s">
        <v>3005</v>
      </c>
      <c r="D209" s="102" t="s">
        <v>3006</v>
      </c>
      <c r="E209" s="102" t="s">
        <v>3007</v>
      </c>
      <c r="F209" s="102" t="s">
        <v>24</v>
      </c>
      <c r="G209" s="102">
        <v>9</v>
      </c>
      <c r="H209" s="102" t="s">
        <v>49</v>
      </c>
      <c r="I209" s="102" t="s">
        <v>40</v>
      </c>
      <c r="J209" s="102" t="s">
        <v>2328</v>
      </c>
      <c r="K209" s="102" t="s">
        <v>3008</v>
      </c>
      <c r="L209" s="102" t="s">
        <v>43</v>
      </c>
      <c r="M209" s="102" t="s">
        <v>162</v>
      </c>
      <c r="N209" s="102" t="s">
        <v>3009</v>
      </c>
      <c r="O209" s="102" t="s">
        <v>150</v>
      </c>
      <c r="P209" s="102" t="s">
        <v>150</v>
      </c>
      <c r="Q209" s="102"/>
      <c r="R209" s="102" t="s">
        <v>3010</v>
      </c>
      <c r="S209" s="102" t="s">
        <v>3011</v>
      </c>
      <c r="T209" s="211" t="s">
        <v>3012</v>
      </c>
      <c r="U209" s="103"/>
      <c r="V209" s="103">
        <v>30383</v>
      </c>
      <c r="W209" s="111"/>
      <c r="X209" s="111" t="s">
        <v>178</v>
      </c>
      <c r="Y209" s="111"/>
      <c r="Z209" s="111"/>
      <c r="AA209" s="102">
        <v>17</v>
      </c>
      <c r="AB209" s="103">
        <v>44055</v>
      </c>
      <c r="AC209" s="304">
        <v>43525</v>
      </c>
      <c r="AD209" s="103"/>
      <c r="AE209" s="103" t="s">
        <v>3013</v>
      </c>
      <c r="AF209" s="103" t="s">
        <v>3014</v>
      </c>
      <c r="AG209" s="103"/>
      <c r="AH209" s="102">
        <f t="shared" si="62"/>
        <v>2</v>
      </c>
      <c r="AI209" s="103" t="s">
        <v>161</v>
      </c>
      <c r="AJ209" s="103" t="s">
        <v>160</v>
      </c>
      <c r="AK209" s="103"/>
      <c r="AL209" s="212" t="s">
        <v>162</v>
      </c>
      <c r="AM209" s="103" t="s">
        <v>149</v>
      </c>
      <c r="AN209" s="103"/>
      <c r="AO209" s="103" t="s">
        <v>163</v>
      </c>
      <c r="AP209" s="103" t="s">
        <v>3015</v>
      </c>
      <c r="AQ209" s="103" t="s">
        <v>164</v>
      </c>
      <c r="AR209" s="103"/>
      <c r="AS209" s="103"/>
      <c r="AT209" s="438" t="s">
        <v>419</v>
      </c>
      <c r="AU209" s="102" t="s">
        <v>3016</v>
      </c>
      <c r="AV209" s="103"/>
      <c r="AW209" s="105">
        <v>43528</v>
      </c>
      <c r="AX209" s="105">
        <v>43770</v>
      </c>
      <c r="AY209" s="105" t="s">
        <v>149</v>
      </c>
      <c r="AZ209" s="105"/>
      <c r="BA209" s="105"/>
      <c r="BB209" s="105"/>
      <c r="BC209" s="106" t="s">
        <v>3017</v>
      </c>
      <c r="BD209" s="105">
        <v>45061</v>
      </c>
      <c r="BE209" s="105" t="s">
        <v>162</v>
      </c>
      <c r="BF209" s="105">
        <v>45110</v>
      </c>
      <c r="BG209" s="105" t="s">
        <v>162</v>
      </c>
      <c r="BH209" s="103"/>
      <c r="BI209" s="103"/>
      <c r="BJ209" s="103"/>
      <c r="BK209" s="107"/>
      <c r="BL209" s="102" t="s">
        <v>18</v>
      </c>
      <c r="BM209" s="238"/>
      <c r="BN209" s="287"/>
      <c r="BO209" s="102"/>
      <c r="BP209" s="102"/>
      <c r="BQ209" s="102"/>
      <c r="BR209" s="102"/>
      <c r="BS209" s="102"/>
      <c r="BT209" s="102"/>
      <c r="BU209" s="102"/>
      <c r="BV209" s="102"/>
      <c r="BW209" s="102" t="s">
        <v>162</v>
      </c>
      <c r="BX209" s="102"/>
      <c r="BY209" s="102"/>
      <c r="BZ209" s="109"/>
      <c r="CA209" s="109"/>
      <c r="CB209" s="102"/>
      <c r="CC209" s="102"/>
      <c r="CD209" s="102"/>
      <c r="CE209" s="102"/>
      <c r="CF209" s="406">
        <v>3</v>
      </c>
      <c r="CG209" s="102"/>
      <c r="CH209" s="102"/>
      <c r="CI209" s="102" t="s">
        <v>1830</v>
      </c>
      <c r="CJ209"/>
    </row>
    <row r="210" spans="1:88" s="53" customFormat="1" ht="25" customHeight="1" x14ac:dyDescent="0.35">
      <c r="A210" s="102">
        <v>210</v>
      </c>
      <c r="B210" s="102" t="s">
        <v>3018</v>
      </c>
      <c r="C210" s="102" t="s">
        <v>3019</v>
      </c>
      <c r="D210" s="102"/>
      <c r="E210" s="102" t="s">
        <v>3020</v>
      </c>
      <c r="F210" s="102" t="s">
        <v>25</v>
      </c>
      <c r="G210" s="102">
        <v>9</v>
      </c>
      <c r="H210" s="102" t="s">
        <v>52</v>
      </c>
      <c r="I210" s="102" t="s">
        <v>41</v>
      </c>
      <c r="J210" s="102" t="s">
        <v>3021</v>
      </c>
      <c r="K210" s="102" t="s">
        <v>3022</v>
      </c>
      <c r="L210" s="102" t="s">
        <v>41</v>
      </c>
      <c r="M210" s="102" t="s">
        <v>149</v>
      </c>
      <c r="N210" s="102"/>
      <c r="O210" s="102" t="s">
        <v>150</v>
      </c>
      <c r="P210" s="102" t="s">
        <v>150</v>
      </c>
      <c r="Q210" s="102"/>
      <c r="R210" s="102" t="s">
        <v>3023</v>
      </c>
      <c r="S210" s="102" t="s">
        <v>3024</v>
      </c>
      <c r="T210" s="211" t="s">
        <v>3025</v>
      </c>
      <c r="U210" s="103" t="s">
        <v>3026</v>
      </c>
      <c r="V210" s="103">
        <v>29221</v>
      </c>
      <c r="W210" s="111" t="s">
        <v>3027</v>
      </c>
      <c r="X210" s="111" t="s">
        <v>2388</v>
      </c>
      <c r="Y210" s="111" t="s">
        <v>156</v>
      </c>
      <c r="Z210" s="111"/>
      <c r="AA210" s="102">
        <v>11</v>
      </c>
      <c r="AB210" s="103">
        <v>43810</v>
      </c>
      <c r="AC210" s="304">
        <v>43525</v>
      </c>
      <c r="AD210" s="103"/>
      <c r="AE210" s="103" t="s">
        <v>3028</v>
      </c>
      <c r="AF210" s="103" t="s">
        <v>3029</v>
      </c>
      <c r="AG210" s="103"/>
      <c r="AH210" s="102">
        <f t="shared" si="62"/>
        <v>2</v>
      </c>
      <c r="AI210" s="103" t="s">
        <v>160</v>
      </c>
      <c r="AJ210" s="103" t="s">
        <v>160</v>
      </c>
      <c r="AK210" s="103"/>
      <c r="AL210" s="212" t="s">
        <v>162</v>
      </c>
      <c r="AM210" s="103" t="s">
        <v>149</v>
      </c>
      <c r="AN210" s="103"/>
      <c r="AO210" s="103" t="s">
        <v>163</v>
      </c>
      <c r="AP210" s="103" t="s">
        <v>180</v>
      </c>
      <c r="AQ210" s="103" t="s">
        <v>202</v>
      </c>
      <c r="AR210" s="103" t="s">
        <v>162</v>
      </c>
      <c r="AS210" s="103"/>
      <c r="AT210" s="438" t="s">
        <v>218</v>
      </c>
      <c r="AU210" s="102" t="s">
        <v>3030</v>
      </c>
      <c r="AV210" s="103"/>
      <c r="AW210" s="105">
        <v>43528</v>
      </c>
      <c r="AX210" s="105">
        <v>43770</v>
      </c>
      <c r="AY210" s="105" t="s">
        <v>149</v>
      </c>
      <c r="AZ210" s="105"/>
      <c r="BA210" s="105"/>
      <c r="BB210" s="105"/>
      <c r="BC210" s="106" t="s">
        <v>3031</v>
      </c>
      <c r="BD210" s="105">
        <v>44470</v>
      </c>
      <c r="BE210" s="105" t="s">
        <v>149</v>
      </c>
      <c r="BF210" s="105">
        <v>44732</v>
      </c>
      <c r="BG210" s="105" t="s">
        <v>149</v>
      </c>
      <c r="BH210" s="103"/>
      <c r="BI210" s="103"/>
      <c r="BJ210" s="103"/>
      <c r="BK210" s="107">
        <v>45229</v>
      </c>
      <c r="BL210" s="102" t="s">
        <v>17</v>
      </c>
      <c r="BM210" s="102">
        <f>DATEDIF(AW210,BK210, "M")+1</f>
        <v>56</v>
      </c>
      <c r="BN210" s="287">
        <f>DATEDIF(AX210,BK210, "M")+1</f>
        <v>48</v>
      </c>
      <c r="BO210" s="330" t="s">
        <v>3032</v>
      </c>
      <c r="BP210" s="102">
        <v>0</v>
      </c>
      <c r="BQ210" s="102"/>
      <c r="BR210" s="102"/>
      <c r="BS210" s="102"/>
      <c r="BT210" s="102"/>
      <c r="BU210" s="102"/>
      <c r="BV210" s="102"/>
      <c r="BW210" s="102" t="s">
        <v>3033</v>
      </c>
      <c r="BX210" s="102"/>
      <c r="BY210" s="102"/>
      <c r="BZ210" s="109"/>
      <c r="CA210" s="109"/>
      <c r="CB210" s="102"/>
      <c r="CC210" s="102"/>
      <c r="CD210" s="102"/>
      <c r="CE210" s="102"/>
      <c r="CF210" s="406">
        <v>4</v>
      </c>
      <c r="CG210" s="102"/>
      <c r="CH210" s="102"/>
      <c r="CI210" s="102" t="s">
        <v>1830</v>
      </c>
      <c r="CJ210"/>
    </row>
    <row r="211" spans="1:88" s="53" customFormat="1" ht="25" customHeight="1" x14ac:dyDescent="0.35">
      <c r="A211" s="102">
        <v>211</v>
      </c>
      <c r="B211" s="102" t="s">
        <v>3034</v>
      </c>
      <c r="C211" s="102" t="s">
        <v>3035</v>
      </c>
      <c r="D211" s="102"/>
      <c r="E211" s="102" t="s">
        <v>3036</v>
      </c>
      <c r="F211" s="102" t="s">
        <v>24</v>
      </c>
      <c r="G211" s="102">
        <v>9</v>
      </c>
      <c r="H211" s="102" t="s">
        <v>57</v>
      </c>
      <c r="I211" s="102" t="s">
        <v>33</v>
      </c>
      <c r="J211" s="102" t="s">
        <v>3037</v>
      </c>
      <c r="K211" s="102" t="s">
        <v>3038</v>
      </c>
      <c r="L211" s="102" t="s">
        <v>33</v>
      </c>
      <c r="M211" s="102" t="s">
        <v>149</v>
      </c>
      <c r="N211" s="102">
        <v>201000282</v>
      </c>
      <c r="O211" s="102" t="s">
        <v>150</v>
      </c>
      <c r="P211" s="102" t="s">
        <v>150</v>
      </c>
      <c r="Q211" s="102"/>
      <c r="R211" s="102" t="s">
        <v>3039</v>
      </c>
      <c r="S211" s="102" t="s">
        <v>3040</v>
      </c>
      <c r="T211" s="211" t="s">
        <v>3041</v>
      </c>
      <c r="U211" s="103" t="s">
        <v>3042</v>
      </c>
      <c r="V211" s="103">
        <v>29803</v>
      </c>
      <c r="W211" s="111" t="s">
        <v>3043</v>
      </c>
      <c r="X211" s="111" t="s">
        <v>2507</v>
      </c>
      <c r="Y211" s="111"/>
      <c r="Z211" s="111"/>
      <c r="AA211" s="102">
        <v>28</v>
      </c>
      <c r="AB211" s="103">
        <v>43556</v>
      </c>
      <c r="AC211" s="304">
        <v>43525</v>
      </c>
      <c r="AD211" s="103"/>
      <c r="AE211" s="103" t="s">
        <v>3044</v>
      </c>
      <c r="AF211" s="103" t="s">
        <v>3045</v>
      </c>
      <c r="AG211" s="103"/>
      <c r="AH211" s="102">
        <f t="shared" si="62"/>
        <v>2</v>
      </c>
      <c r="AI211" s="103"/>
      <c r="AJ211" s="103"/>
      <c r="AK211" s="103"/>
      <c r="AL211" s="103"/>
      <c r="AM211" s="103"/>
      <c r="AN211" s="103"/>
      <c r="AO211" s="103" t="s">
        <v>163</v>
      </c>
      <c r="AP211" s="103" t="s">
        <v>180</v>
      </c>
      <c r="AQ211" s="103"/>
      <c r="AR211" s="103"/>
      <c r="AS211" s="103"/>
      <c r="AT211" s="438" t="s">
        <v>584</v>
      </c>
      <c r="AU211" s="102" t="s">
        <v>3046</v>
      </c>
      <c r="AV211" s="103"/>
      <c r="AW211" s="105">
        <v>43528</v>
      </c>
      <c r="AX211" s="105">
        <v>43770</v>
      </c>
      <c r="AY211" s="105" t="s">
        <v>149</v>
      </c>
      <c r="AZ211" s="105"/>
      <c r="BA211" s="105">
        <v>43934</v>
      </c>
      <c r="BB211" s="105"/>
      <c r="BC211" s="106" t="s">
        <v>3047</v>
      </c>
      <c r="BD211" s="105">
        <v>44470</v>
      </c>
      <c r="BE211" s="105" t="s">
        <v>149</v>
      </c>
      <c r="BF211" s="105">
        <v>44732</v>
      </c>
      <c r="BG211" s="105" t="s">
        <v>149</v>
      </c>
      <c r="BH211" s="103"/>
      <c r="BI211" s="103"/>
      <c r="BJ211" s="103"/>
      <c r="BK211" s="107">
        <v>45483</v>
      </c>
      <c r="BL211" s="102" t="s">
        <v>17</v>
      </c>
      <c r="BM211" s="102">
        <f>DATEDIF(AW211,BK211, "M")+1</f>
        <v>65</v>
      </c>
      <c r="BN211" s="287">
        <f>DATEDIF(AX211,BK211, "M")+1</f>
        <v>57</v>
      </c>
      <c r="BO211" s="102"/>
      <c r="BP211" s="102">
        <v>4</v>
      </c>
      <c r="BQ211" s="102">
        <v>1</v>
      </c>
      <c r="BR211" s="102"/>
      <c r="BS211" s="102"/>
      <c r="BT211" s="102"/>
      <c r="BU211" s="102"/>
      <c r="BV211" s="102"/>
      <c r="BW211" s="102" t="s">
        <v>162</v>
      </c>
      <c r="BX211" s="102"/>
      <c r="BY211" s="102"/>
      <c r="BZ211" s="109"/>
      <c r="CA211" s="109"/>
      <c r="CB211" s="102"/>
      <c r="CC211" s="102"/>
      <c r="CD211" s="102"/>
      <c r="CE211" s="102"/>
      <c r="CF211" s="406">
        <v>3</v>
      </c>
      <c r="CG211" s="102"/>
      <c r="CH211" s="102"/>
      <c r="CI211" s="102" t="s">
        <v>1830</v>
      </c>
      <c r="CJ211"/>
    </row>
    <row r="212" spans="1:88" s="53" customFormat="1" ht="25" customHeight="1" x14ac:dyDescent="0.35">
      <c r="A212" s="102">
        <v>212</v>
      </c>
      <c r="B212" s="102" t="s">
        <v>3048</v>
      </c>
      <c r="C212" s="102" t="s">
        <v>3049</v>
      </c>
      <c r="D212" s="102"/>
      <c r="E212" s="102" t="s">
        <v>3050</v>
      </c>
      <c r="F212" s="102" t="s">
        <v>25</v>
      </c>
      <c r="G212" s="102">
        <v>9</v>
      </c>
      <c r="H212" s="102" t="s">
        <v>55</v>
      </c>
      <c r="I212" s="102" t="s">
        <v>43</v>
      </c>
      <c r="J212" s="102" t="s">
        <v>2756</v>
      </c>
      <c r="K212" s="102" t="s">
        <v>2756</v>
      </c>
      <c r="L212" s="102" t="s">
        <v>43</v>
      </c>
      <c r="M212" s="102" t="s">
        <v>149</v>
      </c>
      <c r="N212" s="102"/>
      <c r="O212" s="102" t="s">
        <v>321</v>
      </c>
      <c r="P212" s="102" t="s">
        <v>321</v>
      </c>
      <c r="Q212" s="102"/>
      <c r="R212" s="102" t="s">
        <v>3051</v>
      </c>
      <c r="S212" s="102" t="s">
        <v>3052</v>
      </c>
      <c r="T212" s="211" t="s">
        <v>3053</v>
      </c>
      <c r="U212" s="103" t="s">
        <v>3054</v>
      </c>
      <c r="V212" s="103">
        <v>30461</v>
      </c>
      <c r="W212" s="111" t="s">
        <v>3055</v>
      </c>
      <c r="X212" s="111" t="s">
        <v>178</v>
      </c>
      <c r="Y212" s="111"/>
      <c r="Z212" s="111"/>
      <c r="AA212" s="102">
        <v>1</v>
      </c>
      <c r="AB212" s="103">
        <v>43528</v>
      </c>
      <c r="AC212" s="304">
        <v>43525</v>
      </c>
      <c r="AD212" s="103"/>
      <c r="AE212" s="103" t="s">
        <v>3056</v>
      </c>
      <c r="AF212" s="103" t="s">
        <v>3057</v>
      </c>
      <c r="AG212" s="103" t="s">
        <v>3058</v>
      </c>
      <c r="AH212" s="102">
        <f t="shared" si="62"/>
        <v>3</v>
      </c>
      <c r="AI212" s="103" t="s">
        <v>160</v>
      </c>
      <c r="AJ212" s="103" t="s">
        <v>201</v>
      </c>
      <c r="AK212" s="103"/>
      <c r="AL212" s="103" t="s">
        <v>149</v>
      </c>
      <c r="AM212" s="103" t="s">
        <v>162</v>
      </c>
      <c r="AN212" s="103"/>
      <c r="AO212" s="103" t="s">
        <v>163</v>
      </c>
      <c r="AP212" s="103" t="s">
        <v>1867</v>
      </c>
      <c r="AQ212" s="103" t="s">
        <v>2443</v>
      </c>
      <c r="AR212" s="103" t="s">
        <v>149</v>
      </c>
      <c r="AS212" s="110" t="s">
        <v>3059</v>
      </c>
      <c r="AT212" s="438" t="s">
        <v>371</v>
      </c>
      <c r="AU212" s="102" t="s">
        <v>3060</v>
      </c>
      <c r="AV212" s="103"/>
      <c r="AW212" s="105">
        <v>43528</v>
      </c>
      <c r="AX212" s="105">
        <v>43770</v>
      </c>
      <c r="AY212" s="105" t="s">
        <v>149</v>
      </c>
      <c r="AZ212" s="105">
        <v>43770</v>
      </c>
      <c r="BA212" s="105">
        <v>43862</v>
      </c>
      <c r="BB212" s="105"/>
      <c r="BC212" s="106" t="s">
        <v>3061</v>
      </c>
      <c r="BD212" s="105">
        <v>44470</v>
      </c>
      <c r="BE212" s="105" t="s">
        <v>149</v>
      </c>
      <c r="BF212" s="105">
        <v>44732</v>
      </c>
      <c r="BG212" s="105" t="s">
        <v>149</v>
      </c>
      <c r="BH212" s="103"/>
      <c r="BI212" s="103"/>
      <c r="BJ212" s="103"/>
      <c r="BK212" s="107" t="s">
        <v>3062</v>
      </c>
      <c r="BL212" s="102" t="s">
        <v>17</v>
      </c>
      <c r="BM212" s="102">
        <f>DATEDIF(AW212,BK212, "M")+1</f>
        <v>63</v>
      </c>
      <c r="BN212" s="287">
        <f t="shared" ref="BN212:BN213" si="63">DATEDIF(AX212,BK212, "M")+1</f>
        <v>55</v>
      </c>
      <c r="BO212" s="330" t="s">
        <v>3063</v>
      </c>
      <c r="BP212" s="102">
        <v>2</v>
      </c>
      <c r="BQ212" s="102">
        <v>0</v>
      </c>
      <c r="BR212" s="102"/>
      <c r="BS212" s="102"/>
      <c r="BT212" s="102"/>
      <c r="BU212" s="102"/>
      <c r="BV212" s="102"/>
      <c r="BW212" s="102" t="s">
        <v>162</v>
      </c>
      <c r="BX212" s="102"/>
      <c r="BY212" s="102"/>
      <c r="BZ212" s="109"/>
      <c r="CA212" s="109"/>
      <c r="CB212" s="102"/>
      <c r="CC212" s="102"/>
      <c r="CD212" s="102"/>
      <c r="CE212" s="102"/>
      <c r="CF212" s="406">
        <v>0</v>
      </c>
      <c r="CG212" s="102"/>
      <c r="CH212" s="102"/>
      <c r="CI212" s="102" t="s">
        <v>1830</v>
      </c>
      <c r="CJ212"/>
    </row>
    <row r="213" spans="1:88" s="53" customFormat="1" ht="25" customHeight="1" x14ac:dyDescent="0.35">
      <c r="A213" s="102">
        <v>213</v>
      </c>
      <c r="B213" s="102" t="s">
        <v>3064</v>
      </c>
      <c r="C213" s="102" t="s">
        <v>3065</v>
      </c>
      <c r="D213" s="102" t="s">
        <v>3066</v>
      </c>
      <c r="E213" s="102" t="s">
        <v>3067</v>
      </c>
      <c r="F213" s="102" t="s">
        <v>25</v>
      </c>
      <c r="G213" s="102">
        <v>9</v>
      </c>
      <c r="H213" s="102" t="s">
        <v>51</v>
      </c>
      <c r="I213" s="102" t="s">
        <v>37</v>
      </c>
      <c r="J213" s="102" t="s">
        <v>3068</v>
      </c>
      <c r="K213" s="102" t="s">
        <v>289</v>
      </c>
      <c r="L213" s="102" t="s">
        <v>30</v>
      </c>
      <c r="M213" s="102" t="s">
        <v>162</v>
      </c>
      <c r="N213" s="102">
        <v>78570</v>
      </c>
      <c r="O213" s="102" t="s">
        <v>150</v>
      </c>
      <c r="P213" s="102" t="s">
        <v>150</v>
      </c>
      <c r="Q213" s="102"/>
      <c r="R213" s="102" t="s">
        <v>3069</v>
      </c>
      <c r="S213" s="347" t="s">
        <v>3070</v>
      </c>
      <c r="T213" s="211" t="s">
        <v>3071</v>
      </c>
      <c r="U213" s="103"/>
      <c r="V213" s="103">
        <v>28082</v>
      </c>
      <c r="W213" s="111" t="s">
        <v>3072</v>
      </c>
      <c r="X213" s="111" t="s">
        <v>178</v>
      </c>
      <c r="Y213" s="111"/>
      <c r="Z213" s="111"/>
      <c r="AA213" s="102">
        <v>30</v>
      </c>
      <c r="AB213" s="103">
        <v>43570</v>
      </c>
      <c r="AC213" s="304">
        <v>43525</v>
      </c>
      <c r="AD213" s="103"/>
      <c r="AE213" s="103" t="s">
        <v>3073</v>
      </c>
      <c r="AF213" s="103" t="s">
        <v>3074</v>
      </c>
      <c r="AG213" s="103"/>
      <c r="AH213" s="102">
        <f t="shared" si="62"/>
        <v>2</v>
      </c>
      <c r="AI213" s="103" t="s">
        <v>161</v>
      </c>
      <c r="AJ213" s="103" t="s">
        <v>160</v>
      </c>
      <c r="AK213" s="103"/>
      <c r="AL213" s="103" t="s">
        <v>149</v>
      </c>
      <c r="AM213" s="103"/>
      <c r="AN213" s="103"/>
      <c r="AO213" s="103" t="s">
        <v>163</v>
      </c>
      <c r="AP213" s="103" t="s">
        <v>202</v>
      </c>
      <c r="AQ213" s="103" t="s">
        <v>249</v>
      </c>
      <c r="AR213" s="103"/>
      <c r="AS213" s="103"/>
      <c r="AT213" s="438" t="s">
        <v>284</v>
      </c>
      <c r="AU213" s="102" t="s">
        <v>3075</v>
      </c>
      <c r="AV213" s="103"/>
      <c r="AW213" s="105">
        <v>43528</v>
      </c>
      <c r="AX213" s="105">
        <v>43770</v>
      </c>
      <c r="AY213" s="105" t="s">
        <v>149</v>
      </c>
      <c r="AZ213" s="105">
        <v>44369</v>
      </c>
      <c r="BA213" s="105">
        <v>44083</v>
      </c>
      <c r="BB213" s="105"/>
      <c r="BC213" s="106" t="s">
        <v>3076</v>
      </c>
      <c r="BD213" s="105">
        <v>44470</v>
      </c>
      <c r="BE213" s="105" t="s">
        <v>149</v>
      </c>
      <c r="BF213" s="105">
        <v>44732</v>
      </c>
      <c r="BG213" s="105" t="s">
        <v>149</v>
      </c>
      <c r="BH213" s="103"/>
      <c r="BI213" s="103">
        <v>45187</v>
      </c>
      <c r="BJ213" s="103"/>
      <c r="BK213" s="107">
        <v>45226</v>
      </c>
      <c r="BL213" s="102" t="s">
        <v>17</v>
      </c>
      <c r="BM213" s="238"/>
      <c r="BN213" s="287">
        <f t="shared" si="63"/>
        <v>48</v>
      </c>
      <c r="BO213" s="102"/>
      <c r="BP213" s="102">
        <v>2</v>
      </c>
      <c r="BQ213" s="102">
        <v>2</v>
      </c>
      <c r="BR213" s="102"/>
      <c r="BS213" s="102"/>
      <c r="BT213" s="102"/>
      <c r="BU213" s="102"/>
      <c r="BV213" s="102"/>
      <c r="BW213" s="102" t="s">
        <v>162</v>
      </c>
      <c r="BX213" s="102"/>
      <c r="BY213" s="102"/>
      <c r="BZ213" s="109">
        <v>45047</v>
      </c>
      <c r="CA213" s="109">
        <v>45229</v>
      </c>
      <c r="CB213" s="102">
        <v>6</v>
      </c>
      <c r="CC213" s="102"/>
      <c r="CD213" s="102"/>
      <c r="CE213" s="102"/>
      <c r="CF213" s="406">
        <v>3</v>
      </c>
      <c r="CG213" s="102"/>
      <c r="CH213" s="102"/>
      <c r="CI213" s="102" t="s">
        <v>814</v>
      </c>
      <c r="CJ213"/>
    </row>
    <row r="214" spans="1:88" s="53" customFormat="1" ht="25" customHeight="1" x14ac:dyDescent="0.35">
      <c r="A214" s="102">
        <v>214</v>
      </c>
      <c r="B214" s="102" t="s">
        <v>3077</v>
      </c>
      <c r="C214" s="102" t="s">
        <v>3078</v>
      </c>
      <c r="D214" s="102" t="s">
        <v>3079</v>
      </c>
      <c r="E214" s="102" t="s">
        <v>3080</v>
      </c>
      <c r="F214" s="102" t="s">
        <v>25</v>
      </c>
      <c r="G214" s="102">
        <v>9</v>
      </c>
      <c r="H214" s="102" t="s">
        <v>51</v>
      </c>
      <c r="I214" s="102" t="s">
        <v>30</v>
      </c>
      <c r="J214" s="102" t="s">
        <v>1183</v>
      </c>
      <c r="K214" s="102" t="s">
        <v>3081</v>
      </c>
      <c r="L214" s="102" t="s">
        <v>30</v>
      </c>
      <c r="M214" s="102" t="s">
        <v>149</v>
      </c>
      <c r="N214" s="102" t="s">
        <v>3082</v>
      </c>
      <c r="O214" s="102" t="s">
        <v>150</v>
      </c>
      <c r="P214" s="102" t="s">
        <v>150</v>
      </c>
      <c r="Q214" s="102"/>
      <c r="R214" s="102" t="s">
        <v>3083</v>
      </c>
      <c r="S214" s="102" t="s">
        <v>3084</v>
      </c>
      <c r="T214" s="211" t="s">
        <v>3085</v>
      </c>
      <c r="U214" s="103" t="s">
        <v>3086</v>
      </c>
      <c r="V214" s="103">
        <v>27320</v>
      </c>
      <c r="W214" s="111" t="s">
        <v>3087</v>
      </c>
      <c r="X214" s="111" t="s">
        <v>2388</v>
      </c>
      <c r="Y214" s="111" t="s">
        <v>149</v>
      </c>
      <c r="Z214" s="111"/>
      <c r="AA214" s="102">
        <v>2</v>
      </c>
      <c r="AB214" s="103">
        <v>43472</v>
      </c>
      <c r="AC214" s="304">
        <v>43525</v>
      </c>
      <c r="AD214" s="103"/>
      <c r="AE214" s="103" t="s">
        <v>3088</v>
      </c>
      <c r="AF214" s="103"/>
      <c r="AG214" s="103"/>
      <c r="AH214" s="102">
        <f t="shared" si="62"/>
        <v>1</v>
      </c>
      <c r="AI214" s="103" t="s">
        <v>160</v>
      </c>
      <c r="AJ214" s="103"/>
      <c r="AK214" s="103"/>
      <c r="AL214" s="103" t="s">
        <v>149</v>
      </c>
      <c r="AM214" s="103"/>
      <c r="AN214" s="103"/>
      <c r="AO214" s="103" t="s">
        <v>163</v>
      </c>
      <c r="AP214" s="103" t="s">
        <v>1448</v>
      </c>
      <c r="AQ214" s="103" t="s">
        <v>249</v>
      </c>
      <c r="AR214" s="103"/>
      <c r="AS214" s="103"/>
      <c r="AT214" s="439" t="s">
        <v>327</v>
      </c>
      <c r="AU214" s="102" t="s">
        <v>3089</v>
      </c>
      <c r="AV214" s="103"/>
      <c r="AW214" s="105">
        <v>43528</v>
      </c>
      <c r="AX214" s="105">
        <v>43770</v>
      </c>
      <c r="AY214" s="105" t="s">
        <v>149</v>
      </c>
      <c r="AZ214" s="105">
        <v>43724</v>
      </c>
      <c r="BA214" s="105">
        <v>44187</v>
      </c>
      <c r="BB214" s="105"/>
      <c r="BC214" s="106" t="s">
        <v>3090</v>
      </c>
      <c r="BD214" s="105">
        <v>44872</v>
      </c>
      <c r="BE214" s="105" t="s">
        <v>162</v>
      </c>
      <c r="BF214" s="105">
        <v>45110</v>
      </c>
      <c r="BG214" s="105" t="s">
        <v>162</v>
      </c>
      <c r="BH214" s="103"/>
      <c r="BI214" s="103"/>
      <c r="BJ214" s="103"/>
      <c r="BK214" s="107"/>
      <c r="BL214" s="102" t="s">
        <v>18</v>
      </c>
      <c r="BM214" s="238"/>
      <c r="BN214" s="287"/>
      <c r="BO214" s="102"/>
      <c r="BP214" s="102">
        <v>7</v>
      </c>
      <c r="BQ214" s="102">
        <v>5</v>
      </c>
      <c r="BR214" s="102"/>
      <c r="BS214" s="102"/>
      <c r="BT214" s="102"/>
      <c r="BU214" s="102"/>
      <c r="BV214" s="102"/>
      <c r="BW214" s="102" t="s">
        <v>162</v>
      </c>
      <c r="BX214" s="102"/>
      <c r="BY214" s="102"/>
      <c r="BZ214" s="109"/>
      <c r="CA214" s="109"/>
      <c r="CB214" s="102"/>
      <c r="CC214" s="102"/>
      <c r="CD214" s="102"/>
      <c r="CE214" s="102"/>
      <c r="CF214" s="406">
        <v>4</v>
      </c>
      <c r="CG214" s="102"/>
      <c r="CH214" s="102"/>
      <c r="CI214" s="102" t="s">
        <v>814</v>
      </c>
      <c r="CJ214"/>
    </row>
    <row r="215" spans="1:88" s="53" customFormat="1" ht="31" customHeight="1" x14ac:dyDescent="0.35">
      <c r="A215" s="102">
        <v>215</v>
      </c>
      <c r="B215" s="102" t="s">
        <v>3091</v>
      </c>
      <c r="C215" s="102" t="s">
        <v>3092</v>
      </c>
      <c r="D215" s="102" t="s">
        <v>3093</v>
      </c>
      <c r="E215" s="102" t="s">
        <v>3094</v>
      </c>
      <c r="F215" s="102" t="s">
        <v>25</v>
      </c>
      <c r="G215" s="102">
        <v>9</v>
      </c>
      <c r="H215" s="102" t="s">
        <v>51</v>
      </c>
      <c r="I215" s="102" t="s">
        <v>30</v>
      </c>
      <c r="J215" s="102" t="s">
        <v>3095</v>
      </c>
      <c r="K215" s="102" t="s">
        <v>3096</v>
      </c>
      <c r="L215" s="102" t="s">
        <v>30</v>
      </c>
      <c r="M215" s="102" t="s">
        <v>149</v>
      </c>
      <c r="N215" s="102">
        <v>138807</v>
      </c>
      <c r="O215" s="102" t="s">
        <v>321</v>
      </c>
      <c r="P215" s="102" t="s">
        <v>321</v>
      </c>
      <c r="Q215" s="102"/>
      <c r="R215" s="102" t="s">
        <v>3097</v>
      </c>
      <c r="S215" s="102" t="s">
        <v>3098</v>
      </c>
      <c r="T215" s="214" t="s">
        <v>3099</v>
      </c>
      <c r="U215" s="103" t="s">
        <v>3100</v>
      </c>
      <c r="V215" s="103">
        <v>31819</v>
      </c>
      <c r="W215" s="111" t="s">
        <v>3101</v>
      </c>
      <c r="X215" s="111" t="s">
        <v>2388</v>
      </c>
      <c r="Y215" s="111" t="s">
        <v>156</v>
      </c>
      <c r="Z215" s="111"/>
      <c r="AA215" s="102">
        <v>13</v>
      </c>
      <c r="AB215" s="103">
        <v>42417</v>
      </c>
      <c r="AC215" s="304">
        <v>43525</v>
      </c>
      <c r="AD215" s="103"/>
      <c r="AE215" s="103" t="s">
        <v>3102</v>
      </c>
      <c r="AF215" s="103"/>
      <c r="AG215" s="103"/>
      <c r="AH215" s="102">
        <f t="shared" si="62"/>
        <v>1</v>
      </c>
      <c r="AI215" s="103" t="s">
        <v>160</v>
      </c>
      <c r="AJ215" s="103"/>
      <c r="AK215" s="103"/>
      <c r="AL215" s="103" t="s">
        <v>149</v>
      </c>
      <c r="AM215" s="103"/>
      <c r="AN215" s="103"/>
      <c r="AO215" s="103" t="s">
        <v>163</v>
      </c>
      <c r="AP215" s="103" t="s">
        <v>3103</v>
      </c>
      <c r="AQ215" s="103" t="s">
        <v>3104</v>
      </c>
      <c r="AR215" s="103"/>
      <c r="AS215" s="103"/>
      <c r="AT215" s="439" t="s">
        <v>3105</v>
      </c>
      <c r="AU215" s="102" t="s">
        <v>3106</v>
      </c>
      <c r="AV215" s="103"/>
      <c r="AW215" s="105">
        <v>43528</v>
      </c>
      <c r="AX215" s="105">
        <v>43770</v>
      </c>
      <c r="AY215" s="105" t="s">
        <v>149</v>
      </c>
      <c r="AZ215" s="105">
        <v>43271</v>
      </c>
      <c r="BA215" s="105">
        <v>43977</v>
      </c>
      <c r="BB215" s="105"/>
      <c r="BC215" s="106" t="s">
        <v>3107</v>
      </c>
      <c r="BD215" s="105">
        <v>44470</v>
      </c>
      <c r="BE215" s="105" t="s">
        <v>149</v>
      </c>
      <c r="BF215" s="105">
        <v>44732</v>
      </c>
      <c r="BG215" s="105" t="s">
        <v>149</v>
      </c>
      <c r="BH215" s="103"/>
      <c r="BI215" s="103">
        <v>45152</v>
      </c>
      <c r="BJ215" s="103"/>
      <c r="BK215" s="107">
        <v>45163</v>
      </c>
      <c r="BL215" s="102" t="s">
        <v>17</v>
      </c>
      <c r="BM215" s="102">
        <f t="shared" ref="BM215" si="64">DATEDIF(AW215,BK215, "M")+1</f>
        <v>54</v>
      </c>
      <c r="BN215" s="287">
        <f t="shared" ref="BN215:BN216" si="65">DATEDIF(AX215,BK215, "M")+1</f>
        <v>46</v>
      </c>
      <c r="BO215" s="287" t="s">
        <v>3108</v>
      </c>
      <c r="BP215" s="102">
        <v>2</v>
      </c>
      <c r="BQ215" s="102">
        <v>1</v>
      </c>
      <c r="BR215" s="102"/>
      <c r="BS215" s="102"/>
      <c r="BT215" s="102"/>
      <c r="BU215" s="102"/>
      <c r="BV215" s="102"/>
      <c r="BW215" s="102" t="s">
        <v>162</v>
      </c>
      <c r="BX215" s="102"/>
      <c r="BY215" s="102"/>
      <c r="BZ215" s="109"/>
      <c r="CA215" s="109"/>
      <c r="CB215" s="102"/>
      <c r="CC215" s="102"/>
      <c r="CD215" s="102"/>
      <c r="CE215" s="102"/>
      <c r="CF215" s="406"/>
      <c r="CG215" s="102"/>
      <c r="CH215" s="102"/>
      <c r="CI215" s="102" t="s">
        <v>814</v>
      </c>
      <c r="CJ215"/>
    </row>
    <row r="216" spans="1:88" s="53" customFormat="1" ht="24" customHeight="1" x14ac:dyDescent="0.35">
      <c r="A216" s="102">
        <v>216</v>
      </c>
      <c r="B216" s="102" t="s">
        <v>3109</v>
      </c>
      <c r="C216" s="102" t="s">
        <v>3110</v>
      </c>
      <c r="D216" s="102" t="s">
        <v>3111</v>
      </c>
      <c r="E216" s="102" t="s">
        <v>3112</v>
      </c>
      <c r="F216" s="102" t="s">
        <v>25</v>
      </c>
      <c r="G216" s="102">
        <v>9</v>
      </c>
      <c r="H216" s="102" t="s">
        <v>55</v>
      </c>
      <c r="I216" s="102" t="s">
        <v>43</v>
      </c>
      <c r="J216" s="102" t="s">
        <v>3113</v>
      </c>
      <c r="K216" s="102" t="s">
        <v>3114</v>
      </c>
      <c r="L216" s="102" t="s">
        <v>43</v>
      </c>
      <c r="M216" s="102" t="s">
        <v>149</v>
      </c>
      <c r="N216" s="102" t="s">
        <v>3115</v>
      </c>
      <c r="O216" s="102" t="s">
        <v>321</v>
      </c>
      <c r="P216" s="102" t="s">
        <v>321</v>
      </c>
      <c r="Q216" s="102"/>
      <c r="R216" s="102" t="s">
        <v>3116</v>
      </c>
      <c r="S216" s="102" t="s">
        <v>3117</v>
      </c>
      <c r="T216" s="211" t="s">
        <v>3118</v>
      </c>
      <c r="U216" s="103" t="s">
        <v>3119</v>
      </c>
      <c r="V216" s="103">
        <v>31878</v>
      </c>
      <c r="W216" s="111" t="s">
        <v>3120</v>
      </c>
      <c r="X216" s="111" t="s">
        <v>178</v>
      </c>
      <c r="Y216" s="111"/>
      <c r="Z216" s="111"/>
      <c r="AA216" s="102">
        <v>6</v>
      </c>
      <c r="AB216" s="103">
        <v>43861</v>
      </c>
      <c r="AC216" s="304">
        <v>43525</v>
      </c>
      <c r="AD216" s="103"/>
      <c r="AE216" s="103" t="s">
        <v>3121</v>
      </c>
      <c r="AF216" s="103" t="s">
        <v>3122</v>
      </c>
      <c r="AG216" s="103"/>
      <c r="AH216" s="102">
        <f t="shared" si="62"/>
        <v>2</v>
      </c>
      <c r="AI216" s="103" t="s">
        <v>160</v>
      </c>
      <c r="AJ216" s="103" t="s">
        <v>160</v>
      </c>
      <c r="AK216" s="103"/>
      <c r="AL216" s="103" t="s">
        <v>162</v>
      </c>
      <c r="AM216" s="103" t="s">
        <v>162</v>
      </c>
      <c r="AN216" s="103"/>
      <c r="AO216" s="103" t="s">
        <v>163</v>
      </c>
      <c r="AP216" s="103" t="s">
        <v>202</v>
      </c>
      <c r="AQ216" s="103" t="s">
        <v>249</v>
      </c>
      <c r="AR216" s="103"/>
      <c r="AS216" s="103"/>
      <c r="AT216" s="438" t="s">
        <v>3123</v>
      </c>
      <c r="AU216" s="102" t="s">
        <v>3060</v>
      </c>
      <c r="AV216" s="103"/>
      <c r="AW216" s="105">
        <v>43528</v>
      </c>
      <c r="AX216" s="105">
        <v>43770</v>
      </c>
      <c r="AY216" s="105" t="s">
        <v>149</v>
      </c>
      <c r="AZ216" s="105">
        <v>43918</v>
      </c>
      <c r="BA216" s="105">
        <v>44050</v>
      </c>
      <c r="BB216" s="105"/>
      <c r="BC216" s="106" t="s">
        <v>3124</v>
      </c>
      <c r="BD216" s="105">
        <v>44470</v>
      </c>
      <c r="BE216" s="105" t="s">
        <v>149</v>
      </c>
      <c r="BF216" s="105">
        <v>44732</v>
      </c>
      <c r="BG216" s="105" t="s">
        <v>149</v>
      </c>
      <c r="BH216" s="103">
        <v>45247</v>
      </c>
      <c r="BI216" s="103"/>
      <c r="BJ216" s="103"/>
      <c r="BK216" s="107">
        <v>45441</v>
      </c>
      <c r="BL216" s="102" t="s">
        <v>17</v>
      </c>
      <c r="BM216" s="102">
        <f>DATEDIF(AW216,BK216, "M")+1</f>
        <v>63</v>
      </c>
      <c r="BN216" s="287">
        <f t="shared" si="65"/>
        <v>55</v>
      </c>
      <c r="BO216" s="287" t="s">
        <v>3125</v>
      </c>
      <c r="BP216" s="102">
        <v>0</v>
      </c>
      <c r="BQ216" s="102"/>
      <c r="BR216" s="102"/>
      <c r="BS216" s="102"/>
      <c r="BT216" s="102"/>
      <c r="BU216" s="102"/>
      <c r="BV216" s="102"/>
      <c r="BW216" s="102" t="s">
        <v>162</v>
      </c>
      <c r="BX216" s="102"/>
      <c r="BY216" s="102"/>
      <c r="BZ216" s="109"/>
      <c r="CA216" s="109"/>
      <c r="CB216" s="102"/>
      <c r="CC216" s="102"/>
      <c r="CD216" s="102"/>
      <c r="CE216" s="102"/>
      <c r="CF216" s="406">
        <v>0</v>
      </c>
      <c r="CG216" s="102"/>
      <c r="CH216" s="102"/>
      <c r="CI216" s="102" t="s">
        <v>814</v>
      </c>
      <c r="CJ216"/>
    </row>
    <row r="217" spans="1:88" s="53" customFormat="1" ht="25" customHeight="1" x14ac:dyDescent="0.35">
      <c r="A217" s="97">
        <v>217</v>
      </c>
      <c r="B217" s="97" t="s">
        <v>3126</v>
      </c>
      <c r="C217" s="97" t="s">
        <v>3127</v>
      </c>
      <c r="D217" s="97" t="s">
        <v>3128</v>
      </c>
      <c r="E217" s="97" t="s">
        <v>3129</v>
      </c>
      <c r="F217" s="97" t="s">
        <v>25</v>
      </c>
      <c r="G217" s="97">
        <v>9</v>
      </c>
      <c r="H217" s="97" t="s">
        <v>49</v>
      </c>
      <c r="I217" s="97" t="s">
        <v>40</v>
      </c>
      <c r="J217" s="97" t="s">
        <v>2688</v>
      </c>
      <c r="K217" s="97" t="s">
        <v>3130</v>
      </c>
      <c r="L217" s="97" t="s">
        <v>40</v>
      </c>
      <c r="M217" s="97" t="s">
        <v>149</v>
      </c>
      <c r="N217" s="97" t="s">
        <v>3131</v>
      </c>
      <c r="O217" s="97" t="s">
        <v>150</v>
      </c>
      <c r="P217" s="97" t="s">
        <v>150</v>
      </c>
      <c r="Q217" s="97"/>
      <c r="R217" s="97" t="s">
        <v>3132</v>
      </c>
      <c r="S217" s="97" t="s">
        <v>3133</v>
      </c>
      <c r="T217" s="215" t="s">
        <v>3134</v>
      </c>
      <c r="U217" s="98" t="s">
        <v>3135</v>
      </c>
      <c r="V217" s="98">
        <v>31511</v>
      </c>
      <c r="W217" s="179"/>
      <c r="X217" s="179" t="s">
        <v>201</v>
      </c>
      <c r="Y217" s="179"/>
      <c r="Z217" s="179"/>
      <c r="AA217" s="97">
        <v>5</v>
      </c>
      <c r="AB217" s="98">
        <v>43346</v>
      </c>
      <c r="AC217" s="303">
        <v>43525</v>
      </c>
      <c r="AD217" s="98">
        <v>44818</v>
      </c>
      <c r="AE217" s="98" t="s">
        <v>3136</v>
      </c>
      <c r="AF217" s="98" t="s">
        <v>3137</v>
      </c>
      <c r="AG217" s="120"/>
      <c r="AH217" s="97">
        <f>COUNTA(AE217:AF217)</f>
        <v>2</v>
      </c>
      <c r="AI217" s="98" t="s">
        <v>160</v>
      </c>
      <c r="AJ217" s="98" t="s">
        <v>160</v>
      </c>
      <c r="AK217" s="98" t="s">
        <v>201</v>
      </c>
      <c r="AL217" s="98" t="s">
        <v>162</v>
      </c>
      <c r="AM217" s="98"/>
      <c r="AN217" s="98"/>
      <c r="AO217" s="98" t="s">
        <v>181</v>
      </c>
      <c r="AP217" s="98" t="s">
        <v>3138</v>
      </c>
      <c r="AQ217" s="98" t="s">
        <v>181</v>
      </c>
      <c r="AR217" s="98"/>
      <c r="AS217" s="98"/>
      <c r="AT217" s="437" t="s">
        <v>419</v>
      </c>
      <c r="AU217" s="97" t="s">
        <v>3139</v>
      </c>
      <c r="AV217" s="98"/>
      <c r="AW217" s="99">
        <v>43528</v>
      </c>
      <c r="AX217" s="99">
        <v>43770</v>
      </c>
      <c r="AY217" s="99" t="s">
        <v>149</v>
      </c>
      <c r="AZ217" s="99">
        <v>43427</v>
      </c>
      <c r="BA217" s="99">
        <v>43599</v>
      </c>
      <c r="BB217" s="99"/>
      <c r="BC217" s="100" t="s">
        <v>3140</v>
      </c>
      <c r="BD217" s="99"/>
      <c r="BE217" s="99"/>
      <c r="BF217" s="99"/>
      <c r="BG217" s="99"/>
      <c r="BH217" s="97"/>
      <c r="BI217" s="97"/>
      <c r="BJ217" s="97"/>
      <c r="BK217" s="115"/>
      <c r="BL217" s="97" t="s">
        <v>19</v>
      </c>
      <c r="BM217" s="286" t="s">
        <v>19</v>
      </c>
      <c r="BN217" s="286"/>
      <c r="BO217" s="97"/>
      <c r="BP217" s="97">
        <v>1</v>
      </c>
      <c r="BQ217" s="97">
        <v>1</v>
      </c>
      <c r="BR217" s="97"/>
      <c r="BS217" s="97"/>
      <c r="BT217" s="97"/>
      <c r="BU217" s="97"/>
      <c r="BV217" s="97"/>
      <c r="BW217" s="97" t="s">
        <v>3141</v>
      </c>
      <c r="BX217" s="97"/>
      <c r="BY217" s="97"/>
      <c r="BZ217" s="101">
        <v>44398</v>
      </c>
      <c r="CA217" s="101">
        <v>44733</v>
      </c>
      <c r="CB217" s="97">
        <v>12</v>
      </c>
      <c r="CC217" s="97"/>
      <c r="CD217" s="97"/>
      <c r="CE217" s="97"/>
      <c r="CF217" s="119">
        <v>2</v>
      </c>
      <c r="CG217" s="97"/>
      <c r="CH217" s="97"/>
      <c r="CI217" s="97" t="s">
        <v>814</v>
      </c>
      <c r="CJ217"/>
    </row>
    <row r="218" spans="1:88" s="53" customFormat="1" ht="25" customHeight="1" x14ac:dyDescent="0.35">
      <c r="A218" s="102">
        <v>218</v>
      </c>
      <c r="B218" s="102" t="s">
        <v>3142</v>
      </c>
      <c r="C218" s="102" t="s">
        <v>3143</v>
      </c>
      <c r="D218" s="102" t="s">
        <v>2660</v>
      </c>
      <c r="E218" s="102" t="s">
        <v>3144</v>
      </c>
      <c r="F218" s="102" t="s">
        <v>25</v>
      </c>
      <c r="G218" s="102">
        <v>9</v>
      </c>
      <c r="H218" s="102" t="s">
        <v>51</v>
      </c>
      <c r="I218" s="102" t="s">
        <v>30</v>
      </c>
      <c r="J218" s="102" t="s">
        <v>3145</v>
      </c>
      <c r="K218" s="102" t="s">
        <v>3145</v>
      </c>
      <c r="L218" s="102" t="s">
        <v>43</v>
      </c>
      <c r="M218" s="102" t="s">
        <v>162</v>
      </c>
      <c r="N218" s="102" t="s">
        <v>3146</v>
      </c>
      <c r="O218" s="102" t="s">
        <v>150</v>
      </c>
      <c r="P218" s="102" t="s">
        <v>150</v>
      </c>
      <c r="Q218" s="102"/>
      <c r="R218" s="102" t="s">
        <v>3147</v>
      </c>
      <c r="S218" s="102" t="s">
        <v>3148</v>
      </c>
      <c r="T218" s="214" t="s">
        <v>3149</v>
      </c>
      <c r="U218" s="288"/>
      <c r="V218" s="103">
        <v>27798</v>
      </c>
      <c r="W218" s="111" t="s">
        <v>3150</v>
      </c>
      <c r="X218" s="111" t="s">
        <v>178</v>
      </c>
      <c r="Y218" s="111"/>
      <c r="Z218" s="111"/>
      <c r="AA218" s="102">
        <v>24</v>
      </c>
      <c r="AB218" s="103">
        <v>43647</v>
      </c>
      <c r="AC218" s="304">
        <v>43525</v>
      </c>
      <c r="AD218" s="103"/>
      <c r="AE218" s="103" t="s">
        <v>3151</v>
      </c>
      <c r="AF218" s="103"/>
      <c r="AG218" s="103"/>
      <c r="AH218" s="102">
        <f t="shared" si="62"/>
        <v>1</v>
      </c>
      <c r="AI218" s="103" t="s">
        <v>161</v>
      </c>
      <c r="AJ218" s="103"/>
      <c r="AK218" s="103"/>
      <c r="AL218" s="103" t="s">
        <v>162</v>
      </c>
      <c r="AM218" s="103"/>
      <c r="AN218" s="103"/>
      <c r="AO218" s="103" t="s">
        <v>163</v>
      </c>
      <c r="AP218" s="103" t="s">
        <v>202</v>
      </c>
      <c r="AQ218" s="103" t="s">
        <v>249</v>
      </c>
      <c r="AR218" s="103"/>
      <c r="AS218" s="103"/>
      <c r="AT218" s="438" t="s">
        <v>327</v>
      </c>
      <c r="AU218" s="102" t="s">
        <v>3152</v>
      </c>
      <c r="AV218" s="103"/>
      <c r="AW218" s="105">
        <v>43528</v>
      </c>
      <c r="AX218" s="105">
        <v>43770</v>
      </c>
      <c r="AY218" s="105" t="s">
        <v>149</v>
      </c>
      <c r="AZ218" s="105">
        <v>44258</v>
      </c>
      <c r="BA218" s="105">
        <v>44287</v>
      </c>
      <c r="BB218" s="105"/>
      <c r="BC218" s="106" t="s">
        <v>3153</v>
      </c>
      <c r="BD218" s="105">
        <v>44470</v>
      </c>
      <c r="BE218" s="105" t="s">
        <v>149</v>
      </c>
      <c r="BF218" s="105">
        <v>44732</v>
      </c>
      <c r="BG218" s="105" t="s">
        <v>149</v>
      </c>
      <c r="BH218" s="102"/>
      <c r="BI218" s="102"/>
      <c r="BJ218" s="102"/>
      <c r="BK218" s="107">
        <v>45258</v>
      </c>
      <c r="BL218" s="102" t="s">
        <v>17</v>
      </c>
      <c r="BM218" s="102">
        <f t="shared" ref="BM218:BM221" si="66">DATEDIF(AW218,BK218, "M")+1</f>
        <v>57</v>
      </c>
      <c r="BN218" s="287">
        <f>DATEDIF(AX218,BK218, "M")+1</f>
        <v>49</v>
      </c>
      <c r="BO218" s="287" t="s">
        <v>3154</v>
      </c>
      <c r="BP218" s="102">
        <v>5</v>
      </c>
      <c r="BQ218" s="102">
        <v>6</v>
      </c>
      <c r="BR218" s="102"/>
      <c r="BS218" s="102"/>
      <c r="BT218" s="102"/>
      <c r="BU218" s="102"/>
      <c r="BV218" s="102"/>
      <c r="BW218" s="102" t="s">
        <v>162</v>
      </c>
      <c r="BX218" s="102"/>
      <c r="BY218" s="102"/>
      <c r="BZ218" s="109"/>
      <c r="CA218" s="109"/>
      <c r="CB218" s="102"/>
      <c r="CC218" s="102"/>
      <c r="CD218" s="102"/>
      <c r="CE218" s="102"/>
      <c r="CF218" s="406">
        <v>2</v>
      </c>
      <c r="CG218" s="102"/>
      <c r="CH218" s="102"/>
      <c r="CI218" s="102" t="s">
        <v>814</v>
      </c>
      <c r="CJ218"/>
    </row>
    <row r="219" spans="1:88" s="53" customFormat="1" ht="25" customHeight="1" x14ac:dyDescent="0.35">
      <c r="A219" s="102">
        <v>219</v>
      </c>
      <c r="B219" s="102" t="s">
        <v>3155</v>
      </c>
      <c r="C219" s="102" t="s">
        <v>3156</v>
      </c>
      <c r="D219" s="102" t="s">
        <v>3157</v>
      </c>
      <c r="E219" s="102" t="s">
        <v>3158</v>
      </c>
      <c r="F219" s="102" t="s">
        <v>24</v>
      </c>
      <c r="G219" s="102">
        <v>9</v>
      </c>
      <c r="H219" s="102" t="s">
        <v>49</v>
      </c>
      <c r="I219" s="102" t="s">
        <v>35</v>
      </c>
      <c r="J219" s="102" t="s">
        <v>3159</v>
      </c>
      <c r="K219" s="102" t="s">
        <v>3160</v>
      </c>
      <c r="L219" s="102" t="s">
        <v>43</v>
      </c>
      <c r="M219" s="102" t="s">
        <v>162</v>
      </c>
      <c r="N219" s="102"/>
      <c r="O219" s="102" t="s">
        <v>150</v>
      </c>
      <c r="P219" s="102" t="s">
        <v>150</v>
      </c>
      <c r="Q219" s="102"/>
      <c r="R219" s="102" t="s">
        <v>3161</v>
      </c>
      <c r="S219" s="102" t="s">
        <v>3162</v>
      </c>
      <c r="T219" s="211" t="s">
        <v>3163</v>
      </c>
      <c r="U219" s="103" t="s">
        <v>3164</v>
      </c>
      <c r="V219" s="103">
        <v>29084</v>
      </c>
      <c r="W219" s="111" t="s">
        <v>3165</v>
      </c>
      <c r="X219" s="111" t="s">
        <v>2388</v>
      </c>
      <c r="Y219" s="111" t="s">
        <v>156</v>
      </c>
      <c r="Z219" s="111"/>
      <c r="AA219" s="102">
        <v>16</v>
      </c>
      <c r="AB219" s="103">
        <v>43831</v>
      </c>
      <c r="AC219" s="304">
        <v>43525</v>
      </c>
      <c r="AD219" s="103"/>
      <c r="AE219" s="103" t="s">
        <v>3166</v>
      </c>
      <c r="AF219" s="103" t="s">
        <v>3167</v>
      </c>
      <c r="AG219" s="103" t="s">
        <v>3168</v>
      </c>
      <c r="AH219" s="102">
        <f t="shared" si="62"/>
        <v>3</v>
      </c>
      <c r="AI219" s="103" t="s">
        <v>161</v>
      </c>
      <c r="AJ219" s="103" t="s">
        <v>160</v>
      </c>
      <c r="AK219" s="103" t="s">
        <v>160</v>
      </c>
      <c r="AL219" s="103" t="s">
        <v>149</v>
      </c>
      <c r="AM219" s="103"/>
      <c r="AN219" s="103"/>
      <c r="AO219" s="103" t="s">
        <v>163</v>
      </c>
      <c r="AP219" s="103" t="s">
        <v>202</v>
      </c>
      <c r="AQ219" s="103" t="s">
        <v>202</v>
      </c>
      <c r="AR219" s="103"/>
      <c r="AS219" s="103"/>
      <c r="AT219" s="438" t="s">
        <v>203</v>
      </c>
      <c r="AU219" s="102" t="s">
        <v>3169</v>
      </c>
      <c r="AV219" s="103"/>
      <c r="AW219" s="105">
        <v>43528</v>
      </c>
      <c r="AX219" s="105">
        <v>43770</v>
      </c>
      <c r="AY219" s="105" t="s">
        <v>149</v>
      </c>
      <c r="AZ219" s="105">
        <v>44887</v>
      </c>
      <c r="BA219" s="105">
        <v>44887</v>
      </c>
      <c r="BB219" s="105"/>
      <c r="BC219" s="106" t="s">
        <v>3170</v>
      </c>
      <c r="BD219" s="105">
        <v>44470</v>
      </c>
      <c r="BE219" s="105" t="s">
        <v>149</v>
      </c>
      <c r="BF219" s="105">
        <v>44732</v>
      </c>
      <c r="BG219" s="105" t="s">
        <v>149</v>
      </c>
      <c r="BH219" s="102"/>
      <c r="BI219" s="102"/>
      <c r="BJ219" s="102"/>
      <c r="BK219" s="107"/>
      <c r="BL219" s="102" t="s">
        <v>18</v>
      </c>
      <c r="BM219" s="238"/>
      <c r="BN219" s="287"/>
      <c r="BO219" s="102"/>
      <c r="BP219" s="102">
        <v>3</v>
      </c>
      <c r="BQ219" s="102"/>
      <c r="BR219" s="102"/>
      <c r="BS219" s="102"/>
      <c r="BT219" s="102"/>
      <c r="BU219" s="102"/>
      <c r="BV219" s="102"/>
      <c r="BW219" s="102" t="s">
        <v>162</v>
      </c>
      <c r="BX219" s="102"/>
      <c r="BY219" s="102"/>
      <c r="BZ219" s="109"/>
      <c r="CA219" s="109"/>
      <c r="CB219" s="102"/>
      <c r="CC219" s="102"/>
      <c r="CD219" s="102"/>
      <c r="CE219" s="102"/>
      <c r="CF219" s="406">
        <v>3</v>
      </c>
      <c r="CG219" s="102"/>
      <c r="CH219" s="102"/>
      <c r="CI219" s="102" t="s">
        <v>814</v>
      </c>
      <c r="CJ219"/>
    </row>
    <row r="220" spans="1:88" s="53" customFormat="1" ht="25" customHeight="1" x14ac:dyDescent="0.35">
      <c r="A220" s="102">
        <v>220</v>
      </c>
      <c r="B220" s="102" t="s">
        <v>3171</v>
      </c>
      <c r="C220" s="102" t="s">
        <v>3172</v>
      </c>
      <c r="D220" s="102" t="s">
        <v>3173</v>
      </c>
      <c r="E220" s="102" t="s">
        <v>3174</v>
      </c>
      <c r="F220" s="102" t="s">
        <v>25</v>
      </c>
      <c r="G220" s="102">
        <v>9</v>
      </c>
      <c r="H220" s="102" t="s">
        <v>51</v>
      </c>
      <c r="I220" s="102" t="s">
        <v>37</v>
      </c>
      <c r="J220" s="102" t="s">
        <v>3175</v>
      </c>
      <c r="K220" s="102" t="s">
        <v>3176</v>
      </c>
      <c r="L220" s="102" t="s">
        <v>37</v>
      </c>
      <c r="M220" s="102" t="s">
        <v>149</v>
      </c>
      <c r="N220" s="102" t="s">
        <v>3177</v>
      </c>
      <c r="O220" s="102" t="s">
        <v>150</v>
      </c>
      <c r="P220" s="102" t="s">
        <v>150</v>
      </c>
      <c r="Q220" s="102"/>
      <c r="R220" s="102" t="s">
        <v>3178</v>
      </c>
      <c r="S220" s="102" t="s">
        <v>3179</v>
      </c>
      <c r="T220" s="211" t="s">
        <v>3180</v>
      </c>
      <c r="U220" s="103" t="s">
        <v>2761</v>
      </c>
      <c r="V220" s="103">
        <v>27500</v>
      </c>
      <c r="W220" s="111"/>
      <c r="X220" s="111" t="s">
        <v>178</v>
      </c>
      <c r="Y220" s="111" t="s">
        <v>162</v>
      </c>
      <c r="Z220" s="111"/>
      <c r="AA220" s="102">
        <v>9</v>
      </c>
      <c r="AB220" s="103">
        <v>43396</v>
      </c>
      <c r="AC220" s="304">
        <v>43525</v>
      </c>
      <c r="AD220" s="103"/>
      <c r="AE220" s="103" t="s">
        <v>3181</v>
      </c>
      <c r="AF220" s="103" t="s">
        <v>3182</v>
      </c>
      <c r="AG220" s="103"/>
      <c r="AH220" s="102">
        <f t="shared" si="62"/>
        <v>2</v>
      </c>
      <c r="AI220" s="103" t="s">
        <v>160</v>
      </c>
      <c r="AJ220" s="103" t="s">
        <v>160</v>
      </c>
      <c r="AK220" s="103"/>
      <c r="AL220" s="103" t="s">
        <v>149</v>
      </c>
      <c r="AM220" s="103"/>
      <c r="AN220" s="103"/>
      <c r="AO220" s="103" t="s">
        <v>181</v>
      </c>
      <c r="AP220" s="103" t="s">
        <v>1272</v>
      </c>
      <c r="AQ220" s="103"/>
      <c r="AR220" s="103"/>
      <c r="AS220" s="103"/>
      <c r="AT220" s="438" t="s">
        <v>284</v>
      </c>
      <c r="AU220" s="102" t="s">
        <v>3183</v>
      </c>
      <c r="AV220" s="103"/>
      <c r="AW220" s="105">
        <v>43528</v>
      </c>
      <c r="AX220" s="105">
        <v>43770</v>
      </c>
      <c r="AY220" s="105" t="s">
        <v>149</v>
      </c>
      <c r="AZ220" s="105">
        <v>44404</v>
      </c>
      <c r="BA220" s="105">
        <v>44351</v>
      </c>
      <c r="BB220" s="105"/>
      <c r="BC220" s="106" t="s">
        <v>3184</v>
      </c>
      <c r="BD220" s="105">
        <v>44470</v>
      </c>
      <c r="BE220" s="105" t="s">
        <v>149</v>
      </c>
      <c r="BF220" s="105">
        <v>44732</v>
      </c>
      <c r="BG220" s="105" t="s">
        <v>149</v>
      </c>
      <c r="BH220" s="102"/>
      <c r="BI220" s="104">
        <v>45272</v>
      </c>
      <c r="BJ220" s="104">
        <v>45283</v>
      </c>
      <c r="BK220" s="107">
        <v>44938</v>
      </c>
      <c r="BL220" s="102" t="s">
        <v>17</v>
      </c>
      <c r="BM220" s="102">
        <f t="shared" si="66"/>
        <v>47</v>
      </c>
      <c r="BN220" s="287">
        <f t="shared" ref="BN220:BN221" si="67">DATEDIF(AX220,BK220, "M")+1</f>
        <v>39</v>
      </c>
      <c r="BO220" s="287" t="s">
        <v>3185</v>
      </c>
      <c r="BP220" s="102">
        <v>7</v>
      </c>
      <c r="BQ220" s="102">
        <v>4</v>
      </c>
      <c r="BR220" s="102"/>
      <c r="BS220" s="102"/>
      <c r="BT220" s="102"/>
      <c r="BU220" s="102"/>
      <c r="BV220" s="102"/>
      <c r="BW220" s="102" t="s">
        <v>162</v>
      </c>
      <c r="BX220" s="102"/>
      <c r="BY220" s="102"/>
      <c r="BZ220" s="109"/>
      <c r="CA220" s="109"/>
      <c r="CB220" s="102"/>
      <c r="CC220" s="102"/>
      <c r="CD220" s="102"/>
      <c r="CE220" s="102"/>
      <c r="CF220" s="406">
        <v>3</v>
      </c>
      <c r="CG220" s="102"/>
      <c r="CH220" s="102"/>
      <c r="CI220" s="102" t="s">
        <v>814</v>
      </c>
      <c r="CJ220"/>
    </row>
    <row r="221" spans="1:88" s="53" customFormat="1" ht="25" customHeight="1" x14ac:dyDescent="0.35">
      <c r="A221" s="102">
        <v>221</v>
      </c>
      <c r="B221" s="102" t="s">
        <v>3186</v>
      </c>
      <c r="C221" s="102" t="s">
        <v>3187</v>
      </c>
      <c r="D221" s="102" t="s">
        <v>623</v>
      </c>
      <c r="E221" s="102" t="s">
        <v>3188</v>
      </c>
      <c r="F221" s="102" t="s">
        <v>24</v>
      </c>
      <c r="G221" s="102">
        <v>9</v>
      </c>
      <c r="H221" s="102" t="s">
        <v>56</v>
      </c>
      <c r="I221" s="102" t="s">
        <v>38</v>
      </c>
      <c r="J221" s="102" t="s">
        <v>1136</v>
      </c>
      <c r="K221" s="102" t="s">
        <v>3189</v>
      </c>
      <c r="L221" s="102" t="s">
        <v>43</v>
      </c>
      <c r="M221" s="102" t="s">
        <v>162</v>
      </c>
      <c r="N221" s="102"/>
      <c r="O221" s="102" t="s">
        <v>150</v>
      </c>
      <c r="P221" s="102" t="s">
        <v>150</v>
      </c>
      <c r="Q221" s="102"/>
      <c r="R221" s="102" t="s">
        <v>3190</v>
      </c>
      <c r="S221" s="347" t="s">
        <v>3191</v>
      </c>
      <c r="T221" s="213" t="s">
        <v>3192</v>
      </c>
      <c r="U221" s="103" t="s">
        <v>3193</v>
      </c>
      <c r="V221" s="103">
        <v>30008</v>
      </c>
      <c r="W221" s="111" t="s">
        <v>3194</v>
      </c>
      <c r="X221" s="111" t="s">
        <v>2388</v>
      </c>
      <c r="Y221" s="111" t="s">
        <v>156</v>
      </c>
      <c r="Z221" s="111"/>
      <c r="AA221" s="102">
        <v>9</v>
      </c>
      <c r="AB221" s="103">
        <v>43861</v>
      </c>
      <c r="AC221" s="304">
        <v>43525</v>
      </c>
      <c r="AD221" s="103"/>
      <c r="AE221" s="103" t="s">
        <v>3195</v>
      </c>
      <c r="AF221" s="103" t="s">
        <v>3196</v>
      </c>
      <c r="AG221" s="103" t="s">
        <v>3197</v>
      </c>
      <c r="AH221" s="102">
        <f t="shared" si="62"/>
        <v>3</v>
      </c>
      <c r="AI221" s="103" t="s">
        <v>161</v>
      </c>
      <c r="AJ221" s="103" t="s">
        <v>161</v>
      </c>
      <c r="AK221" s="103" t="s">
        <v>160</v>
      </c>
      <c r="AL221" s="103" t="s">
        <v>149</v>
      </c>
      <c r="AM221" s="103" t="s">
        <v>162</v>
      </c>
      <c r="AN221" s="103" t="s">
        <v>162</v>
      </c>
      <c r="AO221" s="103" t="s">
        <v>181</v>
      </c>
      <c r="AP221" s="103" t="s">
        <v>597</v>
      </c>
      <c r="AQ221" s="103"/>
      <c r="AR221" s="103"/>
      <c r="AS221" s="103"/>
      <c r="AT221" s="438" t="s">
        <v>1273</v>
      </c>
      <c r="AU221" s="102" t="s">
        <v>3198</v>
      </c>
      <c r="AV221" s="103"/>
      <c r="AW221" s="105">
        <v>43528</v>
      </c>
      <c r="AX221" s="105">
        <v>43770</v>
      </c>
      <c r="AY221" s="105" t="s">
        <v>149</v>
      </c>
      <c r="AZ221" s="105">
        <v>44239</v>
      </c>
      <c r="BA221" s="105">
        <v>44375</v>
      </c>
      <c r="BB221" s="105"/>
      <c r="BC221" s="106" t="s">
        <v>3199</v>
      </c>
      <c r="BD221" s="105">
        <v>44470</v>
      </c>
      <c r="BE221" s="105" t="s">
        <v>149</v>
      </c>
      <c r="BF221" s="105">
        <v>44732</v>
      </c>
      <c r="BG221" s="105" t="s">
        <v>149</v>
      </c>
      <c r="BH221" s="102"/>
      <c r="BI221" s="102"/>
      <c r="BJ221" s="102"/>
      <c r="BK221" s="107">
        <v>45313</v>
      </c>
      <c r="BL221" s="102" t="s">
        <v>17</v>
      </c>
      <c r="BM221" s="102">
        <f t="shared" si="66"/>
        <v>59</v>
      </c>
      <c r="BN221" s="287">
        <f t="shared" si="67"/>
        <v>51</v>
      </c>
      <c r="BO221" s="287" t="s">
        <v>3200</v>
      </c>
      <c r="BP221" s="102">
        <v>24</v>
      </c>
      <c r="BQ221" s="102">
        <v>6</v>
      </c>
      <c r="BR221" s="102"/>
      <c r="BS221" s="102"/>
      <c r="BT221" s="102"/>
      <c r="BU221" s="102"/>
      <c r="BV221" s="102"/>
      <c r="BW221" s="102" t="s">
        <v>162</v>
      </c>
      <c r="BX221" s="102"/>
      <c r="BY221" s="102"/>
      <c r="BZ221" s="109"/>
      <c r="CA221" s="109"/>
      <c r="CB221" s="102"/>
      <c r="CC221" s="102"/>
      <c r="CD221" s="102"/>
      <c r="CE221" s="102"/>
      <c r="CF221" s="406">
        <v>1</v>
      </c>
      <c r="CG221" s="102"/>
      <c r="CH221" s="102"/>
      <c r="CI221" s="102" t="s">
        <v>814</v>
      </c>
      <c r="CJ221"/>
    </row>
    <row r="222" spans="1:88" s="53" customFormat="1" ht="25" customHeight="1" x14ac:dyDescent="0.35">
      <c r="A222" s="102">
        <v>222</v>
      </c>
      <c r="B222" s="102" t="s">
        <v>3201</v>
      </c>
      <c r="C222" s="102" t="s">
        <v>3202</v>
      </c>
      <c r="D222" s="102"/>
      <c r="E222" s="102" t="s">
        <v>3203</v>
      </c>
      <c r="F222" s="102" t="s">
        <v>25</v>
      </c>
      <c r="G222" s="102">
        <v>9</v>
      </c>
      <c r="H222" s="102" t="s">
        <v>50</v>
      </c>
      <c r="I222" s="102" t="s">
        <v>44</v>
      </c>
      <c r="J222" s="102" t="s">
        <v>3204</v>
      </c>
      <c r="K222" s="102" t="s">
        <v>3205</v>
      </c>
      <c r="L222" s="102" t="s">
        <v>42</v>
      </c>
      <c r="M222" s="102" t="s">
        <v>149</v>
      </c>
      <c r="N222" s="102">
        <v>201980015427</v>
      </c>
      <c r="O222" s="102" t="s">
        <v>150</v>
      </c>
      <c r="P222" s="102" t="s">
        <v>150</v>
      </c>
      <c r="Q222" s="102"/>
      <c r="R222" s="102" t="s">
        <v>3206</v>
      </c>
      <c r="S222" s="102" t="s">
        <v>3207</v>
      </c>
      <c r="T222" s="211" t="s">
        <v>3208</v>
      </c>
      <c r="U222" s="103" t="s">
        <v>3209</v>
      </c>
      <c r="V222" s="103">
        <v>33421</v>
      </c>
      <c r="W222" s="111" t="s">
        <v>3210</v>
      </c>
      <c r="X222" s="111" t="s">
        <v>155</v>
      </c>
      <c r="Y222" s="111"/>
      <c r="Z222" s="111"/>
      <c r="AA222" s="102">
        <v>3</v>
      </c>
      <c r="AB222" s="103">
        <v>43815</v>
      </c>
      <c r="AC222" s="304">
        <v>43525</v>
      </c>
      <c r="AD222" s="103"/>
      <c r="AE222" s="103" t="s">
        <v>3211</v>
      </c>
      <c r="AF222" s="103" t="s">
        <v>3212</v>
      </c>
      <c r="AG222" s="103"/>
      <c r="AH222" s="102">
        <f t="shared" si="62"/>
        <v>2</v>
      </c>
      <c r="AI222" s="103" t="s">
        <v>160</v>
      </c>
      <c r="AJ222" s="103" t="s">
        <v>160</v>
      </c>
      <c r="AK222" s="103"/>
      <c r="AL222" s="103" t="s">
        <v>162</v>
      </c>
      <c r="AM222" s="103" t="s">
        <v>149</v>
      </c>
      <c r="AN222" s="103"/>
      <c r="AO222" s="103" t="s">
        <v>181</v>
      </c>
      <c r="AP222" s="103" t="s">
        <v>2211</v>
      </c>
      <c r="AQ222" s="103" t="s">
        <v>2211</v>
      </c>
      <c r="AR222" s="103"/>
      <c r="AS222" s="103"/>
      <c r="AT222" s="438" t="s">
        <v>297</v>
      </c>
      <c r="AU222" s="102" t="s">
        <v>3213</v>
      </c>
      <c r="AV222" s="103"/>
      <c r="AW222" s="105">
        <v>43528</v>
      </c>
      <c r="AX222" s="105">
        <v>43770</v>
      </c>
      <c r="AY222" s="105" t="s">
        <v>149</v>
      </c>
      <c r="AZ222" s="105">
        <v>43609</v>
      </c>
      <c r="BA222" s="105">
        <v>43653</v>
      </c>
      <c r="BB222" s="105"/>
      <c r="BC222" s="106" t="s">
        <v>3214</v>
      </c>
      <c r="BD222" s="105">
        <v>44470</v>
      </c>
      <c r="BE222" s="105" t="s">
        <v>149</v>
      </c>
      <c r="BF222" s="105">
        <v>44732</v>
      </c>
      <c r="BG222" s="105" t="s">
        <v>149</v>
      </c>
      <c r="BH222" s="102"/>
      <c r="BI222" s="102"/>
      <c r="BJ222" s="102"/>
      <c r="BK222" s="107"/>
      <c r="BL222" s="102" t="s">
        <v>18</v>
      </c>
      <c r="BM222" s="238"/>
      <c r="BN222" s="287"/>
      <c r="BO222" s="102"/>
      <c r="BP222" s="102">
        <v>0</v>
      </c>
      <c r="BQ222" s="102">
        <v>5</v>
      </c>
      <c r="BR222" s="102"/>
      <c r="BS222" s="102"/>
      <c r="BT222" s="102"/>
      <c r="BU222" s="102"/>
      <c r="BV222" s="102"/>
      <c r="BW222" s="102" t="s">
        <v>162</v>
      </c>
      <c r="BX222" s="102"/>
      <c r="BY222" s="102"/>
      <c r="BZ222" s="109">
        <v>45078</v>
      </c>
      <c r="CA222" s="109">
        <v>45443</v>
      </c>
      <c r="CB222" s="102">
        <v>12</v>
      </c>
      <c r="CC222" s="102"/>
      <c r="CD222" s="102"/>
      <c r="CE222" s="102"/>
      <c r="CF222" s="406">
        <v>0</v>
      </c>
      <c r="CG222" s="102"/>
      <c r="CH222" s="102"/>
      <c r="CI222" s="102" t="s">
        <v>814</v>
      </c>
      <c r="CJ222"/>
    </row>
    <row r="223" spans="1:88" s="53" customFormat="1" ht="25" customHeight="1" x14ac:dyDescent="0.35">
      <c r="A223" s="102">
        <v>223</v>
      </c>
      <c r="B223" s="102" t="s">
        <v>3215</v>
      </c>
      <c r="C223" s="102" t="s">
        <v>3216</v>
      </c>
      <c r="D223" s="102"/>
      <c r="E223" s="102" t="s">
        <v>3217</v>
      </c>
      <c r="F223" s="102" t="s">
        <v>25</v>
      </c>
      <c r="G223" s="102">
        <v>9</v>
      </c>
      <c r="H223" s="102" t="s">
        <v>51</v>
      </c>
      <c r="I223" s="102" t="s">
        <v>30</v>
      </c>
      <c r="J223" s="102" t="s">
        <v>3218</v>
      </c>
      <c r="K223" s="102" t="s">
        <v>3219</v>
      </c>
      <c r="L223" s="102" t="s">
        <v>30</v>
      </c>
      <c r="M223" s="102" t="s">
        <v>149</v>
      </c>
      <c r="N223" s="102"/>
      <c r="O223" s="102" t="s">
        <v>150</v>
      </c>
      <c r="P223" s="102" t="s">
        <v>150</v>
      </c>
      <c r="Q223" s="102"/>
      <c r="R223" s="102" t="s">
        <v>3220</v>
      </c>
      <c r="S223" s="102" t="s">
        <v>3221</v>
      </c>
      <c r="T223" s="211" t="s">
        <v>3222</v>
      </c>
      <c r="U223" s="289" t="s">
        <v>3223</v>
      </c>
      <c r="V223" s="103">
        <v>26828</v>
      </c>
      <c r="W223" s="216" t="s">
        <v>3224</v>
      </c>
      <c r="X223" s="216" t="s">
        <v>178</v>
      </c>
      <c r="Y223" s="216" t="s">
        <v>162</v>
      </c>
      <c r="Z223" s="216"/>
      <c r="AA223" s="102">
        <v>45</v>
      </c>
      <c r="AB223" s="103">
        <v>43840</v>
      </c>
      <c r="AC223" s="304">
        <v>43525</v>
      </c>
      <c r="AD223" s="103"/>
      <c r="AE223" s="103" t="s">
        <v>3225</v>
      </c>
      <c r="AF223" s="103"/>
      <c r="AG223" s="103"/>
      <c r="AH223" s="102">
        <f t="shared" si="62"/>
        <v>1</v>
      </c>
      <c r="AI223" s="103" t="s">
        <v>3226</v>
      </c>
      <c r="AJ223" s="103"/>
      <c r="AK223" s="103"/>
      <c r="AL223" s="103" t="s">
        <v>149</v>
      </c>
      <c r="AM223" s="103"/>
      <c r="AN223" s="103"/>
      <c r="AO223" s="103" t="s">
        <v>163</v>
      </c>
      <c r="AP223" s="103" t="s">
        <v>1448</v>
      </c>
      <c r="AQ223" s="103" t="s">
        <v>1448</v>
      </c>
      <c r="AR223" s="103"/>
      <c r="AS223" s="103"/>
      <c r="AT223" s="438" t="s">
        <v>327</v>
      </c>
      <c r="AU223" s="102" t="s">
        <v>3227</v>
      </c>
      <c r="AV223" s="103"/>
      <c r="AW223" s="105">
        <v>43528</v>
      </c>
      <c r="AX223" s="105">
        <v>43771</v>
      </c>
      <c r="AY223" s="105" t="s">
        <v>149</v>
      </c>
      <c r="AZ223" s="105">
        <v>40464</v>
      </c>
      <c r="BA223" s="105">
        <v>44116</v>
      </c>
      <c r="BB223" s="105"/>
      <c r="BC223" s="106" t="s">
        <v>3228</v>
      </c>
      <c r="BD223" s="105">
        <v>44470</v>
      </c>
      <c r="BE223" s="105" t="s">
        <v>149</v>
      </c>
      <c r="BF223" s="105">
        <v>44732</v>
      </c>
      <c r="BG223" s="105" t="s">
        <v>149</v>
      </c>
      <c r="BH223" s="102"/>
      <c r="BI223" s="102"/>
      <c r="BJ223" s="102"/>
      <c r="BK223" s="107"/>
      <c r="BL223" s="102" t="s">
        <v>18</v>
      </c>
      <c r="BM223" s="238"/>
      <c r="BN223" s="287"/>
      <c r="BO223" s="102"/>
      <c r="BP223" s="102">
        <v>3</v>
      </c>
      <c r="BQ223" s="102">
        <v>7</v>
      </c>
      <c r="BR223" s="102"/>
      <c r="BS223" s="102"/>
      <c r="BT223" s="102"/>
      <c r="BU223" s="102"/>
      <c r="BV223" s="102"/>
      <c r="BW223" s="102" t="s">
        <v>162</v>
      </c>
      <c r="BX223" s="102"/>
      <c r="BY223" s="102"/>
      <c r="BZ223" s="109"/>
      <c r="CA223" s="109"/>
      <c r="CB223" s="102"/>
      <c r="CC223" s="102"/>
      <c r="CD223" s="102"/>
      <c r="CE223" s="102"/>
      <c r="CF223" s="406">
        <v>3</v>
      </c>
      <c r="CG223" s="102"/>
      <c r="CH223" s="102"/>
      <c r="CI223" s="102" t="s">
        <v>814</v>
      </c>
      <c r="CJ223"/>
    </row>
    <row r="224" spans="1:88" s="53" customFormat="1" ht="25" customHeight="1" x14ac:dyDescent="0.35">
      <c r="A224" s="102">
        <v>224</v>
      </c>
      <c r="B224" s="97" t="s">
        <v>3229</v>
      </c>
      <c r="C224" s="97" t="s">
        <v>3230</v>
      </c>
      <c r="D224" s="97" t="s">
        <v>3231</v>
      </c>
      <c r="E224" s="97" t="s">
        <v>3232</v>
      </c>
      <c r="F224" s="97" t="s">
        <v>25</v>
      </c>
      <c r="G224" s="97">
        <v>9</v>
      </c>
      <c r="H224" s="97" t="s">
        <v>57</v>
      </c>
      <c r="I224" s="97" t="s">
        <v>33</v>
      </c>
      <c r="J224" s="97" t="s">
        <v>1539</v>
      </c>
      <c r="K224" s="97" t="s">
        <v>2991</v>
      </c>
      <c r="L224" s="97"/>
      <c r="M224" s="97" t="s">
        <v>149</v>
      </c>
      <c r="N224" s="97"/>
      <c r="O224" s="97" t="s">
        <v>150</v>
      </c>
      <c r="P224" s="97" t="s">
        <v>150</v>
      </c>
      <c r="Q224" s="97"/>
      <c r="R224" s="97" t="s">
        <v>3233</v>
      </c>
      <c r="S224" s="209" t="s">
        <v>3234</v>
      </c>
      <c r="T224" s="215" t="s">
        <v>3235</v>
      </c>
      <c r="U224" s="98" t="s">
        <v>3236</v>
      </c>
      <c r="V224" s="98">
        <v>30844</v>
      </c>
      <c r="W224" s="179" t="s">
        <v>3237</v>
      </c>
      <c r="X224" s="179"/>
      <c r="Y224" s="179"/>
      <c r="Z224" s="179"/>
      <c r="AA224" s="97">
        <v>26</v>
      </c>
      <c r="AB224" s="98"/>
      <c r="AC224" s="303">
        <v>43525</v>
      </c>
      <c r="AD224" s="98">
        <v>44818</v>
      </c>
      <c r="AE224" s="98"/>
      <c r="AF224" s="98"/>
      <c r="AG224" s="98"/>
      <c r="AH224" s="97">
        <f t="shared" si="62"/>
        <v>0</v>
      </c>
      <c r="AI224" s="98"/>
      <c r="AJ224" s="98"/>
      <c r="AK224" s="98"/>
      <c r="AL224" s="98"/>
      <c r="AM224" s="98"/>
      <c r="AN224" s="98"/>
      <c r="AO224" s="98" t="s">
        <v>181</v>
      </c>
      <c r="AP224" s="98" t="s">
        <v>2900</v>
      </c>
      <c r="AQ224" s="98" t="s">
        <v>2900</v>
      </c>
      <c r="AR224" s="98"/>
      <c r="AS224" s="98"/>
      <c r="AT224" s="437" t="s">
        <v>584</v>
      </c>
      <c r="AU224" s="97" t="s">
        <v>3238</v>
      </c>
      <c r="AV224" s="98"/>
      <c r="AW224" s="99">
        <v>43891</v>
      </c>
      <c r="AX224" s="99">
        <v>44136</v>
      </c>
      <c r="AY224" s="99" t="s">
        <v>162</v>
      </c>
      <c r="AZ224" s="99"/>
      <c r="BA224" s="99"/>
      <c r="BB224" s="99"/>
      <c r="BC224" s="100" t="s">
        <v>3237</v>
      </c>
      <c r="BD224" s="99"/>
      <c r="BE224" s="99"/>
      <c r="BF224" s="99"/>
      <c r="BG224" s="99"/>
      <c r="BH224" s="97"/>
      <c r="BI224" s="97"/>
      <c r="BJ224" s="97"/>
      <c r="BK224" s="115"/>
      <c r="BL224" s="97" t="s">
        <v>19</v>
      </c>
      <c r="BM224" s="286" t="s">
        <v>19</v>
      </c>
      <c r="BN224" s="286"/>
      <c r="BO224" s="97"/>
      <c r="BP224" s="97">
        <v>1</v>
      </c>
      <c r="BQ224" s="97">
        <v>2</v>
      </c>
      <c r="BR224" s="97"/>
      <c r="BS224" s="97"/>
      <c r="BT224" s="97"/>
      <c r="BU224" s="97"/>
      <c r="BV224" s="97"/>
      <c r="BW224" s="97" t="s">
        <v>162</v>
      </c>
      <c r="BX224" s="97" t="s">
        <v>149</v>
      </c>
      <c r="BY224" s="97"/>
      <c r="BZ224" s="101">
        <v>43705</v>
      </c>
      <c r="CA224" s="101">
        <v>43914</v>
      </c>
      <c r="CB224" s="97">
        <v>7</v>
      </c>
      <c r="CC224" s="97"/>
      <c r="CD224" s="97"/>
      <c r="CE224" s="97"/>
      <c r="CF224" s="119">
        <v>3</v>
      </c>
      <c r="CG224" s="97"/>
      <c r="CH224" s="97"/>
      <c r="CI224" s="97" t="s">
        <v>814</v>
      </c>
      <c r="CJ224"/>
    </row>
    <row r="225" spans="1:88" s="53" customFormat="1" ht="29.5" customHeight="1" x14ac:dyDescent="0.35">
      <c r="A225" s="217">
        <v>225</v>
      </c>
      <c r="B225" s="217" t="s">
        <v>3239</v>
      </c>
      <c r="C225" s="217" t="s">
        <v>3240</v>
      </c>
      <c r="D225" s="217"/>
      <c r="E225" s="217" t="s">
        <v>3241</v>
      </c>
      <c r="F225" s="217" t="s">
        <v>25</v>
      </c>
      <c r="G225" s="217">
        <v>10</v>
      </c>
      <c r="H225" s="217" t="s">
        <v>52</v>
      </c>
      <c r="I225" s="217" t="s">
        <v>41</v>
      </c>
      <c r="J225" s="217" t="s">
        <v>1429</v>
      </c>
      <c r="K225" s="217" t="s">
        <v>3242</v>
      </c>
      <c r="L225" s="217" t="s">
        <v>43</v>
      </c>
      <c r="M225" s="217" t="s">
        <v>162</v>
      </c>
      <c r="N225" s="217"/>
      <c r="O225" s="217" t="s">
        <v>150</v>
      </c>
      <c r="P225" s="217" t="s">
        <v>150</v>
      </c>
      <c r="Q225" s="217"/>
      <c r="R225" s="217" t="s">
        <v>3243</v>
      </c>
      <c r="S225" s="217" t="s">
        <v>3244</v>
      </c>
      <c r="T225" s="385" t="s">
        <v>3245</v>
      </c>
      <c r="U225" s="218" t="s">
        <v>3246</v>
      </c>
      <c r="V225" s="218">
        <v>29346</v>
      </c>
      <c r="W225" s="290" t="s">
        <v>3247</v>
      </c>
      <c r="X225" s="290" t="s">
        <v>178</v>
      </c>
      <c r="Y225" s="290"/>
      <c r="Z225" s="290"/>
      <c r="AA225" s="217"/>
      <c r="AB225" s="218">
        <v>43861</v>
      </c>
      <c r="AC225" s="312">
        <v>43891</v>
      </c>
      <c r="AD225" s="218"/>
      <c r="AE225" s="218" t="s">
        <v>3248</v>
      </c>
      <c r="AF225" s="218"/>
      <c r="AG225" s="218"/>
      <c r="AH225" s="217">
        <f t="shared" ref="AH225:AH249" si="68">COUNTA(AE225:AG225)</f>
        <v>1</v>
      </c>
      <c r="AI225" s="218"/>
      <c r="AJ225" s="218"/>
      <c r="AK225" s="218"/>
      <c r="AL225" s="218"/>
      <c r="AM225" s="218"/>
      <c r="AN225" s="218"/>
      <c r="AO225" s="218" t="s">
        <v>163</v>
      </c>
      <c r="AP225" s="218" t="s">
        <v>180</v>
      </c>
      <c r="AQ225" s="218" t="s">
        <v>180</v>
      </c>
      <c r="AR225" s="218" t="s">
        <v>162</v>
      </c>
      <c r="AS225" s="218"/>
      <c r="AT225" s="460" t="s">
        <v>218</v>
      </c>
      <c r="AU225" s="217" t="s">
        <v>3249</v>
      </c>
      <c r="AV225" s="218"/>
      <c r="AW225" s="219">
        <v>43892</v>
      </c>
      <c r="AX225" s="345" t="s">
        <v>3250</v>
      </c>
      <c r="AY225" s="218" t="s">
        <v>149</v>
      </c>
      <c r="AZ225" s="219">
        <v>44452</v>
      </c>
      <c r="BA225" s="219">
        <v>44531</v>
      </c>
      <c r="BB225" s="219"/>
      <c r="BC225" s="220" t="s">
        <v>3247</v>
      </c>
      <c r="BD225" s="219">
        <v>44872</v>
      </c>
      <c r="BE225" s="219" t="s">
        <v>149</v>
      </c>
      <c r="BF225" s="219">
        <v>45476</v>
      </c>
      <c r="BG225" s="219" t="s">
        <v>149</v>
      </c>
      <c r="BH225" s="218"/>
      <c r="BI225" s="218"/>
      <c r="BJ225" s="218"/>
      <c r="BK225" s="221">
        <v>45538</v>
      </c>
      <c r="BL225" s="217" t="s">
        <v>17</v>
      </c>
      <c r="BM225" s="291">
        <f>DATEDIF(AW225,BK225, "M")+1</f>
        <v>55</v>
      </c>
      <c r="BN225" s="217" t="e">
        <f>DATEDIF(AX225,BK225, "M")+1</f>
        <v>#VALUE!</v>
      </c>
      <c r="BO225" s="217" t="s">
        <v>3251</v>
      </c>
      <c r="BP225" s="217">
        <v>0</v>
      </c>
      <c r="BQ225" s="217"/>
      <c r="BR225" s="217"/>
      <c r="BS225" s="217"/>
      <c r="BT225" s="217"/>
      <c r="BU225" s="217"/>
      <c r="BV225" s="217"/>
      <c r="BW225" s="217" t="s">
        <v>162</v>
      </c>
      <c r="BX225" s="217"/>
      <c r="BY225" s="217"/>
      <c r="BZ225" s="222"/>
      <c r="CA225" s="222"/>
      <c r="CB225" s="217"/>
      <c r="CC225" s="217"/>
      <c r="CD225" s="217"/>
      <c r="CE225" s="217"/>
      <c r="CF225" s="414">
        <v>3</v>
      </c>
      <c r="CG225" s="217"/>
      <c r="CH225" s="217"/>
      <c r="CI225" s="217" t="s">
        <v>814</v>
      </c>
      <c r="CJ225"/>
    </row>
    <row r="226" spans="1:88" s="53" customFormat="1" ht="32.5" customHeight="1" x14ac:dyDescent="0.35">
      <c r="A226" s="217">
        <v>226</v>
      </c>
      <c r="B226" s="217" t="s">
        <v>3252</v>
      </c>
      <c r="C226" s="217" t="s">
        <v>3253</v>
      </c>
      <c r="D226" s="217"/>
      <c r="E226" s="217" t="s">
        <v>3254</v>
      </c>
      <c r="F226" s="217" t="s">
        <v>25</v>
      </c>
      <c r="G226" s="217">
        <v>10</v>
      </c>
      <c r="H226" s="217" t="s">
        <v>52</v>
      </c>
      <c r="I226" s="217" t="s">
        <v>41</v>
      </c>
      <c r="J226" s="217" t="s">
        <v>606</v>
      </c>
      <c r="K226" s="217" t="s">
        <v>3255</v>
      </c>
      <c r="L226" s="217" t="s">
        <v>43</v>
      </c>
      <c r="M226" s="217" t="s">
        <v>162</v>
      </c>
      <c r="N226" s="217">
        <v>2477108</v>
      </c>
      <c r="O226" s="217" t="s">
        <v>150</v>
      </c>
      <c r="P226" s="217" t="s">
        <v>150</v>
      </c>
      <c r="Q226" s="217"/>
      <c r="R226" s="217" t="s">
        <v>3256</v>
      </c>
      <c r="S226" s="217" t="s">
        <v>3257</v>
      </c>
      <c r="T226" s="385" t="s">
        <v>3258</v>
      </c>
      <c r="U226" s="218" t="s">
        <v>3259</v>
      </c>
      <c r="V226" s="218">
        <v>31357</v>
      </c>
      <c r="W226" s="290" t="s">
        <v>3260</v>
      </c>
      <c r="X226" s="290" t="s">
        <v>178</v>
      </c>
      <c r="Y226" s="290"/>
      <c r="Z226" s="290"/>
      <c r="AA226" s="217"/>
      <c r="AB226" s="218">
        <v>43815</v>
      </c>
      <c r="AC226" s="312">
        <v>43891</v>
      </c>
      <c r="AD226" s="218"/>
      <c r="AE226" s="218" t="s">
        <v>3261</v>
      </c>
      <c r="AF226" s="218"/>
      <c r="AG226" s="218"/>
      <c r="AH226" s="217">
        <f t="shared" si="68"/>
        <v>1</v>
      </c>
      <c r="AI226" s="218"/>
      <c r="AJ226" s="218"/>
      <c r="AK226" s="218"/>
      <c r="AL226" s="218"/>
      <c r="AM226" s="218"/>
      <c r="AN226" s="218"/>
      <c r="AO226" s="218" t="s">
        <v>163</v>
      </c>
      <c r="AP226" s="218" t="s">
        <v>180</v>
      </c>
      <c r="AQ226" s="218" t="s">
        <v>180</v>
      </c>
      <c r="AR226" s="218" t="s">
        <v>162</v>
      </c>
      <c r="AS226" s="218" t="s">
        <v>3262</v>
      </c>
      <c r="AT226" s="460" t="s">
        <v>218</v>
      </c>
      <c r="AU226" s="217" t="s">
        <v>3263</v>
      </c>
      <c r="AV226" s="218"/>
      <c r="AW226" s="219">
        <v>43893</v>
      </c>
      <c r="AX226" s="345" t="s">
        <v>3250</v>
      </c>
      <c r="AY226" s="218" t="s">
        <v>149</v>
      </c>
      <c r="AZ226" s="219">
        <v>44111</v>
      </c>
      <c r="BA226" s="219">
        <v>44075</v>
      </c>
      <c r="BB226" s="219"/>
      <c r="BC226" s="220" t="s">
        <v>3260</v>
      </c>
      <c r="BD226" s="219">
        <v>44872</v>
      </c>
      <c r="BE226" s="219" t="s">
        <v>149</v>
      </c>
      <c r="BF226" s="219">
        <v>45476</v>
      </c>
      <c r="BG226" s="219" t="s">
        <v>149</v>
      </c>
      <c r="BH226" s="218">
        <v>45747</v>
      </c>
      <c r="BI226" s="218"/>
      <c r="BJ226" s="218"/>
      <c r="BK226" s="221"/>
      <c r="BL226" s="217" t="s">
        <v>18</v>
      </c>
      <c r="BM226" s="291"/>
      <c r="BN226" s="291"/>
      <c r="BO226" s="217"/>
      <c r="BP226" s="217">
        <v>1</v>
      </c>
      <c r="BQ226" s="217">
        <v>2</v>
      </c>
      <c r="BR226" s="217"/>
      <c r="BS226" s="217"/>
      <c r="BT226" s="217"/>
      <c r="BU226" s="217"/>
      <c r="BV226" s="217"/>
      <c r="BW226" s="217" t="s">
        <v>162</v>
      </c>
      <c r="BX226" s="217"/>
      <c r="BY226" s="217"/>
      <c r="BZ226" s="222">
        <v>45586</v>
      </c>
      <c r="CA226" s="222">
        <v>45716</v>
      </c>
      <c r="CB226" s="217">
        <v>4</v>
      </c>
      <c r="CC226" s="217"/>
      <c r="CD226" s="217"/>
      <c r="CE226" s="217"/>
      <c r="CF226" s="414">
        <v>0</v>
      </c>
      <c r="CG226" s="217"/>
      <c r="CH226" s="217"/>
      <c r="CI226" s="217" t="s">
        <v>814</v>
      </c>
      <c r="CJ226"/>
    </row>
    <row r="227" spans="1:88" s="53" customFormat="1" ht="20.5" customHeight="1" x14ac:dyDescent="0.35">
      <c r="A227" s="217">
        <v>227</v>
      </c>
      <c r="B227" s="217" t="s">
        <v>3264</v>
      </c>
      <c r="C227" s="217" t="s">
        <v>3265</v>
      </c>
      <c r="D227" s="217" t="s">
        <v>3266</v>
      </c>
      <c r="E227" s="217" t="s">
        <v>3267</v>
      </c>
      <c r="F227" s="217" t="s">
        <v>25</v>
      </c>
      <c r="G227" s="217">
        <v>10</v>
      </c>
      <c r="H227" s="217" t="s">
        <v>56</v>
      </c>
      <c r="I227" s="217" t="s">
        <v>38</v>
      </c>
      <c r="J227" s="217" t="s">
        <v>2148</v>
      </c>
      <c r="K227" s="217" t="s">
        <v>3268</v>
      </c>
      <c r="L227" s="217" t="s">
        <v>43</v>
      </c>
      <c r="M227" s="217" t="s">
        <v>162</v>
      </c>
      <c r="N227" s="217"/>
      <c r="O227" s="217" t="s">
        <v>321</v>
      </c>
      <c r="P227" s="217" t="s">
        <v>321</v>
      </c>
      <c r="Q227" s="217"/>
      <c r="R227" s="217" t="s">
        <v>3269</v>
      </c>
      <c r="S227" s="217" t="s">
        <v>3270</v>
      </c>
      <c r="T227" s="385" t="s">
        <v>3271</v>
      </c>
      <c r="U227" s="218" t="s">
        <v>3272</v>
      </c>
      <c r="V227" s="218">
        <v>30155</v>
      </c>
      <c r="W227" s="290" t="s">
        <v>3273</v>
      </c>
      <c r="X227" s="290" t="s">
        <v>2897</v>
      </c>
      <c r="Y227" s="290"/>
      <c r="Z227" s="290"/>
      <c r="AA227" s="217"/>
      <c r="AB227" s="218">
        <v>44089</v>
      </c>
      <c r="AC227" s="312">
        <v>43891</v>
      </c>
      <c r="AD227" s="218"/>
      <c r="AE227" s="218" t="s">
        <v>3274</v>
      </c>
      <c r="AF227" s="218" t="s">
        <v>3275</v>
      </c>
      <c r="AG227" s="218"/>
      <c r="AH227" s="217">
        <f t="shared" si="68"/>
        <v>2</v>
      </c>
      <c r="AI227" s="218"/>
      <c r="AJ227" s="218"/>
      <c r="AK227" s="218"/>
      <c r="AL227" s="218"/>
      <c r="AM227" s="218"/>
      <c r="AN227" s="218"/>
      <c r="AO227" s="218" t="s">
        <v>964</v>
      </c>
      <c r="AP227" s="218" t="s">
        <v>597</v>
      </c>
      <c r="AQ227" s="218"/>
      <c r="AR227" s="218"/>
      <c r="AS227" s="218"/>
      <c r="AT227" s="460" t="s">
        <v>1273</v>
      </c>
      <c r="AU227" s="217" t="s">
        <v>3276</v>
      </c>
      <c r="AV227" s="218"/>
      <c r="AW227" s="219">
        <v>43895</v>
      </c>
      <c r="AX227" s="345" t="s">
        <v>3250</v>
      </c>
      <c r="AY227" s="218" t="s">
        <v>149</v>
      </c>
      <c r="AZ227" s="219">
        <v>44309</v>
      </c>
      <c r="BA227" s="219">
        <v>44474</v>
      </c>
      <c r="BB227" s="219"/>
      <c r="BC227" s="220" t="s">
        <v>3273</v>
      </c>
      <c r="BD227" s="219">
        <v>44872</v>
      </c>
      <c r="BE227" s="219" t="s">
        <v>149</v>
      </c>
      <c r="BF227" s="219">
        <v>45476</v>
      </c>
      <c r="BG227" s="219" t="s">
        <v>149</v>
      </c>
      <c r="BH227" s="218"/>
      <c r="BI227" s="218">
        <v>45597</v>
      </c>
      <c r="BJ227" s="218"/>
      <c r="BK227" s="221"/>
      <c r="BL227" s="217" t="s">
        <v>18</v>
      </c>
      <c r="BM227" s="291"/>
      <c r="BN227" s="291"/>
      <c r="BO227" s="217"/>
      <c r="BP227" s="217">
        <v>15</v>
      </c>
      <c r="BQ227" s="217">
        <v>4</v>
      </c>
      <c r="BR227" s="217"/>
      <c r="BS227" s="217"/>
      <c r="BT227" s="217"/>
      <c r="BU227" s="217"/>
      <c r="BV227" s="217"/>
      <c r="BW227" s="217" t="s">
        <v>162</v>
      </c>
      <c r="BX227" s="217"/>
      <c r="BY227" s="217"/>
      <c r="BZ227" s="222"/>
      <c r="CA227" s="222"/>
      <c r="CB227" s="217"/>
      <c r="CC227" s="217"/>
      <c r="CD227" s="217"/>
      <c r="CE227" s="217"/>
      <c r="CF227" s="414">
        <v>0</v>
      </c>
      <c r="CG227" s="217"/>
      <c r="CH227" s="217"/>
      <c r="CI227" s="217" t="s">
        <v>814</v>
      </c>
      <c r="CJ227"/>
    </row>
    <row r="228" spans="1:88" s="53" customFormat="1" ht="29.5" customHeight="1" x14ac:dyDescent="0.35">
      <c r="A228" s="217">
        <v>228</v>
      </c>
      <c r="B228" s="217" t="s">
        <v>3277</v>
      </c>
      <c r="C228" s="217" t="s">
        <v>633</v>
      </c>
      <c r="D228" s="217" t="s">
        <v>3278</v>
      </c>
      <c r="E228" s="217" t="s">
        <v>3279</v>
      </c>
      <c r="F228" s="217" t="s">
        <v>25</v>
      </c>
      <c r="G228" s="217">
        <v>10</v>
      </c>
      <c r="H228" s="217" t="s">
        <v>51</v>
      </c>
      <c r="I228" s="217" t="s">
        <v>30</v>
      </c>
      <c r="J228" s="217" t="s">
        <v>3280</v>
      </c>
      <c r="K228" s="217" t="s">
        <v>3281</v>
      </c>
      <c r="L228" s="217" t="s">
        <v>30</v>
      </c>
      <c r="M228" s="217" t="s">
        <v>149</v>
      </c>
      <c r="N228" s="217"/>
      <c r="O228" s="217" t="s">
        <v>321</v>
      </c>
      <c r="P228" s="217" t="s">
        <v>321</v>
      </c>
      <c r="Q228" s="217"/>
      <c r="R228" s="217" t="s">
        <v>3282</v>
      </c>
      <c r="S228" s="217" t="s">
        <v>3283</v>
      </c>
      <c r="T228" s="385" t="s">
        <v>3284</v>
      </c>
      <c r="U228" s="218" t="s">
        <v>3285</v>
      </c>
      <c r="V228" s="218">
        <v>27816</v>
      </c>
      <c r="W228" s="290" t="s">
        <v>3286</v>
      </c>
      <c r="X228" s="290" t="s">
        <v>178</v>
      </c>
      <c r="Y228" s="290"/>
      <c r="Z228" s="290"/>
      <c r="AA228" s="217"/>
      <c r="AB228" s="218">
        <v>43955</v>
      </c>
      <c r="AC228" s="312">
        <v>43891</v>
      </c>
      <c r="AD228" s="218"/>
      <c r="AE228" s="218" t="s">
        <v>3287</v>
      </c>
      <c r="AF228" s="218"/>
      <c r="AG228" s="218"/>
      <c r="AH228" s="217">
        <f t="shared" si="68"/>
        <v>1</v>
      </c>
      <c r="AI228" s="218"/>
      <c r="AJ228" s="218"/>
      <c r="AK228" s="218"/>
      <c r="AL228" s="218"/>
      <c r="AM228" s="218"/>
      <c r="AN228" s="218"/>
      <c r="AO228" s="218" t="s">
        <v>163</v>
      </c>
      <c r="AP228" s="218" t="s">
        <v>1448</v>
      </c>
      <c r="AQ228" s="218" t="s">
        <v>249</v>
      </c>
      <c r="AR228" s="218"/>
      <c r="AS228" s="218"/>
      <c r="AT228" s="460" t="s">
        <v>327</v>
      </c>
      <c r="AU228" s="217" t="s">
        <v>3288</v>
      </c>
      <c r="AV228" s="218"/>
      <c r="AW228" s="219">
        <v>43906</v>
      </c>
      <c r="AX228" s="346">
        <v>44136</v>
      </c>
      <c r="AY228" s="219" t="s">
        <v>149</v>
      </c>
      <c r="AZ228" s="219"/>
      <c r="BA228" s="219">
        <v>44600</v>
      </c>
      <c r="BB228" s="219"/>
      <c r="BC228" s="220" t="s">
        <v>3286</v>
      </c>
      <c r="BD228" s="219">
        <v>45061</v>
      </c>
      <c r="BE228" s="219" t="s">
        <v>162</v>
      </c>
      <c r="BF228" s="219">
        <v>45476</v>
      </c>
      <c r="BG228" s="219" t="s">
        <v>149</v>
      </c>
      <c r="BH228" s="218"/>
      <c r="BI228" s="218"/>
      <c r="BJ228" s="218"/>
      <c r="BK228" s="221">
        <v>45717</v>
      </c>
      <c r="BL228" s="217" t="s">
        <v>17</v>
      </c>
      <c r="BM228" s="291">
        <f>DATEDIF(AW228,BK228, "M")+1</f>
        <v>60</v>
      </c>
      <c r="BN228" s="291" t="e">
        <f>DATEDIF(AX228,BL228, "M")+1</f>
        <v>#VALUE!</v>
      </c>
      <c r="BO228" s="217"/>
      <c r="BP228" s="217">
        <v>4</v>
      </c>
      <c r="BQ228" s="217">
        <v>3</v>
      </c>
      <c r="BR228" s="217"/>
      <c r="BS228" s="217"/>
      <c r="BT228" s="217"/>
      <c r="BU228" s="217"/>
      <c r="BV228" s="217"/>
      <c r="BW228" s="217" t="s">
        <v>162</v>
      </c>
      <c r="BX228" s="217"/>
      <c r="BY228" s="217"/>
      <c r="BZ228" s="222">
        <v>45566</v>
      </c>
      <c r="CA228" s="222">
        <v>45688</v>
      </c>
      <c r="CB228" s="217">
        <v>4</v>
      </c>
      <c r="CC228" s="217"/>
      <c r="CD228" s="217"/>
      <c r="CE228" s="217"/>
      <c r="CF228" s="414">
        <v>0</v>
      </c>
      <c r="CG228" s="217"/>
      <c r="CH228" s="217"/>
      <c r="CI228" s="217" t="s">
        <v>814</v>
      </c>
      <c r="CJ228"/>
    </row>
    <row r="229" spans="1:88" s="53" customFormat="1" ht="29.5" customHeight="1" x14ac:dyDescent="0.35">
      <c r="A229" s="217">
        <v>229</v>
      </c>
      <c r="B229" s="217" t="s">
        <v>3289</v>
      </c>
      <c r="C229" s="217" t="s">
        <v>3290</v>
      </c>
      <c r="D229" s="217" t="s">
        <v>3291</v>
      </c>
      <c r="E229" s="217" t="s">
        <v>3292</v>
      </c>
      <c r="F229" s="217" t="s">
        <v>25</v>
      </c>
      <c r="G229" s="217">
        <v>10</v>
      </c>
      <c r="H229" s="217" t="s">
        <v>50</v>
      </c>
      <c r="I229" s="217" t="s">
        <v>44</v>
      </c>
      <c r="J229" s="217" t="s">
        <v>1429</v>
      </c>
      <c r="K229" s="217" t="s">
        <v>3293</v>
      </c>
      <c r="L229" s="217" t="s">
        <v>43</v>
      </c>
      <c r="M229" s="217" t="s">
        <v>162</v>
      </c>
      <c r="N229" s="217"/>
      <c r="O229" s="217" t="s">
        <v>150</v>
      </c>
      <c r="P229" s="217" t="s">
        <v>150</v>
      </c>
      <c r="Q229" s="217"/>
      <c r="R229" s="217" t="s">
        <v>3294</v>
      </c>
      <c r="S229" s="217" t="s">
        <v>3295</v>
      </c>
      <c r="T229" s="385" t="s">
        <v>3296</v>
      </c>
      <c r="U229" s="218" t="s">
        <v>3297</v>
      </c>
      <c r="V229" s="218">
        <v>29049</v>
      </c>
      <c r="W229" s="290" t="s">
        <v>3298</v>
      </c>
      <c r="X229" s="290" t="s">
        <v>2897</v>
      </c>
      <c r="Y229" s="290"/>
      <c r="Z229" s="290"/>
      <c r="AA229" s="217"/>
      <c r="AB229" s="218">
        <v>44398</v>
      </c>
      <c r="AC229" s="312">
        <v>43891</v>
      </c>
      <c r="AD229" s="218"/>
      <c r="AE229" s="218" t="s">
        <v>2954</v>
      </c>
      <c r="AF229" s="342" t="s">
        <v>3299</v>
      </c>
      <c r="AG229" s="218"/>
      <c r="AH229" s="217">
        <f t="shared" si="68"/>
        <v>2</v>
      </c>
      <c r="AI229" s="218"/>
      <c r="AJ229" s="218"/>
      <c r="AK229" s="218"/>
      <c r="AL229" s="218"/>
      <c r="AM229" s="218"/>
      <c r="AN229" s="218"/>
      <c r="AO229" s="218" t="s">
        <v>163</v>
      </c>
      <c r="AP229" s="218" t="s">
        <v>249</v>
      </c>
      <c r="AQ229" s="218" t="s">
        <v>249</v>
      </c>
      <c r="AR229" s="218"/>
      <c r="AS229" s="218"/>
      <c r="AT229" s="460" t="s">
        <v>297</v>
      </c>
      <c r="AU229" s="217" t="s">
        <v>3300</v>
      </c>
      <c r="AV229" s="218"/>
      <c r="AW229" s="219">
        <v>43907</v>
      </c>
      <c r="AX229" s="345" t="s">
        <v>3250</v>
      </c>
      <c r="AY229" s="219" t="s">
        <v>149</v>
      </c>
      <c r="AZ229" s="219">
        <v>44596</v>
      </c>
      <c r="BA229" s="219">
        <v>44656</v>
      </c>
      <c r="BB229" s="219"/>
      <c r="BC229" s="220" t="s">
        <v>3298</v>
      </c>
      <c r="BD229" s="219">
        <v>44872</v>
      </c>
      <c r="BE229" s="219" t="s">
        <v>149</v>
      </c>
      <c r="BF229" s="219">
        <v>45476</v>
      </c>
      <c r="BG229" s="219" t="s">
        <v>149</v>
      </c>
      <c r="BH229" s="218"/>
      <c r="BI229" s="218"/>
      <c r="BJ229" s="218"/>
      <c r="BK229" s="221"/>
      <c r="BL229" s="217" t="s">
        <v>18</v>
      </c>
      <c r="BM229" s="291"/>
      <c r="BN229" s="291"/>
      <c r="BO229" s="217"/>
      <c r="BP229" s="217">
        <v>1</v>
      </c>
      <c r="BQ229" s="217">
        <v>6</v>
      </c>
      <c r="BR229" s="217"/>
      <c r="BS229" s="217"/>
      <c r="BT229" s="217"/>
      <c r="BU229" s="217"/>
      <c r="BV229" s="217"/>
      <c r="BW229" s="217" t="s">
        <v>162</v>
      </c>
      <c r="BX229" s="217"/>
      <c r="BY229" s="217"/>
      <c r="BZ229" s="222"/>
      <c r="CA229" s="222"/>
      <c r="CB229" s="217"/>
      <c r="CC229" s="217"/>
      <c r="CD229" s="217"/>
      <c r="CE229" s="217"/>
      <c r="CF229" s="414">
        <v>3</v>
      </c>
      <c r="CG229" s="217"/>
      <c r="CH229" s="217"/>
      <c r="CI229" s="217" t="s">
        <v>814</v>
      </c>
      <c r="CJ229"/>
    </row>
    <row r="230" spans="1:88" s="53" customFormat="1" ht="29.5" customHeight="1" x14ac:dyDescent="0.35">
      <c r="A230" s="217">
        <v>230</v>
      </c>
      <c r="B230" s="217" t="s">
        <v>3301</v>
      </c>
      <c r="C230" s="217" t="s">
        <v>3302</v>
      </c>
      <c r="D230" s="217" t="s">
        <v>3303</v>
      </c>
      <c r="E230" s="217" t="s">
        <v>3304</v>
      </c>
      <c r="F230" s="217" t="s">
        <v>25</v>
      </c>
      <c r="G230" s="217">
        <v>10</v>
      </c>
      <c r="H230" s="217" t="s">
        <v>49</v>
      </c>
      <c r="I230" s="217" t="s">
        <v>35</v>
      </c>
      <c r="J230" s="217" t="s">
        <v>3305</v>
      </c>
      <c r="K230" s="217" t="s">
        <v>3306</v>
      </c>
      <c r="L230" s="217" t="s">
        <v>43</v>
      </c>
      <c r="M230" s="217" t="s">
        <v>162</v>
      </c>
      <c r="N230" s="217"/>
      <c r="O230" s="217" t="s">
        <v>1310</v>
      </c>
      <c r="P230" s="217" t="s">
        <v>1310</v>
      </c>
      <c r="Q230" s="217"/>
      <c r="R230" s="217" t="s">
        <v>3307</v>
      </c>
      <c r="S230" s="217" t="s">
        <v>3308</v>
      </c>
      <c r="T230" s="385" t="s">
        <v>3309</v>
      </c>
      <c r="U230" s="218" t="s">
        <v>3310</v>
      </c>
      <c r="V230" s="218">
        <v>31132</v>
      </c>
      <c r="W230" s="290" t="s">
        <v>3311</v>
      </c>
      <c r="X230" s="290" t="s">
        <v>178</v>
      </c>
      <c r="Y230" s="290"/>
      <c r="Z230" s="290"/>
      <c r="AA230" s="217"/>
      <c r="AB230" s="218">
        <v>44013</v>
      </c>
      <c r="AC230" s="312">
        <v>43891</v>
      </c>
      <c r="AD230" s="218"/>
      <c r="AE230" s="218" t="s">
        <v>3312</v>
      </c>
      <c r="AF230" s="218" t="s">
        <v>3313</v>
      </c>
      <c r="AG230" s="218" t="s">
        <v>3313</v>
      </c>
      <c r="AH230" s="217">
        <f t="shared" si="68"/>
        <v>3</v>
      </c>
      <c r="AI230" s="218"/>
      <c r="AJ230" s="218"/>
      <c r="AK230" s="218"/>
      <c r="AL230" s="218"/>
      <c r="AM230" s="218"/>
      <c r="AN230" s="218"/>
      <c r="AO230" s="218" t="s">
        <v>163</v>
      </c>
      <c r="AP230" s="218" t="s">
        <v>880</v>
      </c>
      <c r="AQ230" s="218" t="s">
        <v>3314</v>
      </c>
      <c r="AR230" s="218" t="s">
        <v>149</v>
      </c>
      <c r="AS230" s="218"/>
      <c r="AT230" s="460" t="s">
        <v>3315</v>
      </c>
      <c r="AU230" s="217" t="s">
        <v>3316</v>
      </c>
      <c r="AV230" s="218"/>
      <c r="AW230" s="219">
        <v>43897</v>
      </c>
      <c r="AX230" s="345" t="s">
        <v>3250</v>
      </c>
      <c r="AY230" s="219" t="s">
        <v>149</v>
      </c>
      <c r="AZ230" s="219">
        <v>44161</v>
      </c>
      <c r="BA230" s="219">
        <v>44214</v>
      </c>
      <c r="BB230" s="219"/>
      <c r="BC230" s="220" t="s">
        <v>3311</v>
      </c>
      <c r="BD230" s="219">
        <v>44872</v>
      </c>
      <c r="BE230" s="219" t="s">
        <v>149</v>
      </c>
      <c r="BF230" s="219">
        <v>45476</v>
      </c>
      <c r="BG230" s="219" t="s">
        <v>149</v>
      </c>
      <c r="BH230" s="218"/>
      <c r="BI230" s="218"/>
      <c r="BJ230" s="218"/>
      <c r="BK230" s="221">
        <v>45188</v>
      </c>
      <c r="BL230" s="223" t="s">
        <v>17</v>
      </c>
      <c r="BM230" s="291">
        <f>DATEDIF(AW230,BK230, "M")+1</f>
        <v>43</v>
      </c>
      <c r="BN230" s="217" t="e">
        <f t="shared" ref="BN230" si="69">DATEDIF(AX230,BK230, "M")+1</f>
        <v>#VALUE!</v>
      </c>
      <c r="BO230" s="338" t="s">
        <v>3317</v>
      </c>
      <c r="BP230" s="217">
        <v>2</v>
      </c>
      <c r="BQ230" s="217">
        <v>1</v>
      </c>
      <c r="BR230" s="217"/>
      <c r="BS230" s="217"/>
      <c r="BT230" s="217"/>
      <c r="BU230" s="217"/>
      <c r="BV230" s="217"/>
      <c r="BW230" s="217" t="s">
        <v>162</v>
      </c>
      <c r="BX230" s="217"/>
      <c r="BY230" s="217"/>
      <c r="BZ230" s="222"/>
      <c r="CA230" s="222"/>
      <c r="CB230" s="217"/>
      <c r="CC230" s="217"/>
      <c r="CD230" s="217"/>
      <c r="CE230" s="217"/>
      <c r="CF230" s="414">
        <v>3</v>
      </c>
      <c r="CG230" s="217"/>
      <c r="CH230" s="217"/>
      <c r="CI230" s="217" t="s">
        <v>814</v>
      </c>
      <c r="CJ230"/>
    </row>
    <row r="231" spans="1:88" s="53" customFormat="1" ht="25" customHeight="1" x14ac:dyDescent="0.35">
      <c r="A231" s="217">
        <v>231</v>
      </c>
      <c r="B231" s="217" t="s">
        <v>3318</v>
      </c>
      <c r="C231" s="217" t="s">
        <v>3319</v>
      </c>
      <c r="D231" s="217" t="s">
        <v>3320</v>
      </c>
      <c r="E231" s="217" t="s">
        <v>3321</v>
      </c>
      <c r="F231" s="217" t="s">
        <v>25</v>
      </c>
      <c r="G231" s="217">
        <v>10</v>
      </c>
      <c r="H231" s="217" t="s">
        <v>51</v>
      </c>
      <c r="I231" s="217" t="s">
        <v>30</v>
      </c>
      <c r="J231" s="217" t="s">
        <v>3322</v>
      </c>
      <c r="K231" s="217" t="s">
        <v>1752</v>
      </c>
      <c r="L231" s="217" t="s">
        <v>30</v>
      </c>
      <c r="M231" s="217" t="s">
        <v>162</v>
      </c>
      <c r="N231" s="217"/>
      <c r="O231" s="217" t="s">
        <v>150</v>
      </c>
      <c r="P231" s="217" t="s">
        <v>150</v>
      </c>
      <c r="Q231" s="217" t="s">
        <v>150</v>
      </c>
      <c r="R231" s="217" t="s">
        <v>3323</v>
      </c>
      <c r="S231" s="217" t="s">
        <v>3324</v>
      </c>
      <c r="T231" s="385" t="s">
        <v>3325</v>
      </c>
      <c r="U231" s="218" t="s">
        <v>3326</v>
      </c>
      <c r="V231" s="218">
        <v>29362</v>
      </c>
      <c r="W231" s="290" t="s">
        <v>3327</v>
      </c>
      <c r="X231" s="290" t="s">
        <v>2507</v>
      </c>
      <c r="Y231" s="290"/>
      <c r="Z231" s="290"/>
      <c r="AA231" s="217"/>
      <c r="AB231" s="218"/>
      <c r="AC231" s="312">
        <v>43891</v>
      </c>
      <c r="AD231" s="218"/>
      <c r="AE231" s="218" t="s">
        <v>3328</v>
      </c>
      <c r="AF231" s="218" t="s">
        <v>3329</v>
      </c>
      <c r="AG231" s="218" t="s">
        <v>3330</v>
      </c>
      <c r="AH231" s="217">
        <f t="shared" si="68"/>
        <v>3</v>
      </c>
      <c r="AI231" s="218"/>
      <c r="AJ231" s="218"/>
      <c r="AK231" s="218"/>
      <c r="AL231" s="218"/>
      <c r="AM231" s="218"/>
      <c r="AN231" s="218"/>
      <c r="AO231" s="218" t="s">
        <v>163</v>
      </c>
      <c r="AP231" s="218" t="s">
        <v>444</v>
      </c>
      <c r="AQ231" s="218" t="s">
        <v>1448</v>
      </c>
      <c r="AR231" s="218" t="s">
        <v>149</v>
      </c>
      <c r="AS231" s="218"/>
      <c r="AT231" s="460" t="s">
        <v>327</v>
      </c>
      <c r="AU231" s="217" t="s">
        <v>3331</v>
      </c>
      <c r="AV231" s="218"/>
      <c r="AW231" s="219">
        <v>43898</v>
      </c>
      <c r="AX231" s="219">
        <v>44136</v>
      </c>
      <c r="AY231" s="219" t="s">
        <v>149</v>
      </c>
      <c r="AZ231" s="219"/>
      <c r="BA231" s="219"/>
      <c r="BB231" s="219"/>
      <c r="BC231" s="220" t="s">
        <v>3327</v>
      </c>
      <c r="BD231" s="219">
        <v>44872</v>
      </c>
      <c r="BE231" s="219" t="s">
        <v>149</v>
      </c>
      <c r="BF231" s="219">
        <v>45476</v>
      </c>
      <c r="BG231" s="219" t="s">
        <v>149</v>
      </c>
      <c r="BH231" s="218"/>
      <c r="BI231" s="218"/>
      <c r="BJ231" s="218"/>
      <c r="BK231" s="221">
        <v>44543</v>
      </c>
      <c r="BL231" s="217" t="s">
        <v>17</v>
      </c>
      <c r="BM231" s="291">
        <f>DATEDIF(AW231,BK231, "M")+1</f>
        <v>22</v>
      </c>
      <c r="BN231" s="217">
        <f t="shared" ref="BN231" si="70">DATEDIF(AX231,BK231, "M")+1</f>
        <v>14</v>
      </c>
      <c r="BO231" s="338" t="s">
        <v>3332</v>
      </c>
      <c r="BP231" s="217">
        <v>3</v>
      </c>
      <c r="BQ231" s="217">
        <v>2</v>
      </c>
      <c r="BR231" s="217"/>
      <c r="BS231" s="217"/>
      <c r="BT231" s="217"/>
      <c r="BU231" s="217"/>
      <c r="BV231" s="217"/>
      <c r="BW231" s="217" t="s">
        <v>3333</v>
      </c>
      <c r="BX231" s="217"/>
      <c r="BY231" s="217"/>
      <c r="BZ231" s="222"/>
      <c r="CA231" s="222"/>
      <c r="CB231" s="217"/>
      <c r="CC231" s="217"/>
      <c r="CD231" s="217"/>
      <c r="CE231" s="217"/>
      <c r="CF231" s="414">
        <v>4</v>
      </c>
      <c r="CG231" s="217">
        <v>4</v>
      </c>
      <c r="CH231" s="217"/>
      <c r="CI231" s="217" t="s">
        <v>814</v>
      </c>
      <c r="CJ231"/>
    </row>
    <row r="232" spans="1:88" s="53" customFormat="1" ht="25" customHeight="1" x14ac:dyDescent="0.35">
      <c r="A232" s="217">
        <v>232</v>
      </c>
      <c r="B232" s="97" t="s">
        <v>3334</v>
      </c>
      <c r="C232" s="97" t="s">
        <v>3335</v>
      </c>
      <c r="D232" s="97" t="s">
        <v>3336</v>
      </c>
      <c r="E232" s="97" t="s">
        <v>3337</v>
      </c>
      <c r="F232" s="97" t="s">
        <v>24</v>
      </c>
      <c r="G232" s="97">
        <v>10</v>
      </c>
      <c r="H232" s="97" t="s">
        <v>49</v>
      </c>
      <c r="I232" s="97" t="s">
        <v>40</v>
      </c>
      <c r="J232" s="97" t="s">
        <v>3338</v>
      </c>
      <c r="K232" s="97" t="s">
        <v>2299</v>
      </c>
      <c r="L232" s="97" t="s">
        <v>40</v>
      </c>
      <c r="M232" s="97" t="s">
        <v>149</v>
      </c>
      <c r="N232" s="97"/>
      <c r="O232" s="97" t="s">
        <v>321</v>
      </c>
      <c r="P232" s="97" t="s">
        <v>321</v>
      </c>
      <c r="Q232" s="97"/>
      <c r="R232" s="97" t="s">
        <v>3339</v>
      </c>
      <c r="S232" s="97" t="s">
        <v>3340</v>
      </c>
      <c r="T232" s="371" t="s">
        <v>3341</v>
      </c>
      <c r="U232" s="98" t="s">
        <v>3342</v>
      </c>
      <c r="V232" s="98">
        <v>30207</v>
      </c>
      <c r="W232" s="179" t="s">
        <v>3343</v>
      </c>
      <c r="X232" s="179" t="s">
        <v>2388</v>
      </c>
      <c r="Y232" s="179"/>
      <c r="Z232" s="179"/>
      <c r="AA232" s="97"/>
      <c r="AB232" s="98"/>
      <c r="AC232" s="303">
        <v>43891</v>
      </c>
      <c r="AD232" s="98">
        <v>45107</v>
      </c>
      <c r="AE232" s="98" t="s">
        <v>3344</v>
      </c>
      <c r="AF232" s="97"/>
      <c r="AG232" s="97"/>
      <c r="AH232" s="97">
        <f t="shared" si="68"/>
        <v>1</v>
      </c>
      <c r="AI232" s="98"/>
      <c r="AJ232" s="98"/>
      <c r="AK232" s="98"/>
      <c r="AL232" s="98"/>
      <c r="AM232" s="98"/>
      <c r="AN232" s="98"/>
      <c r="AO232" s="98" t="s">
        <v>163</v>
      </c>
      <c r="AP232" s="98"/>
      <c r="AQ232" s="98"/>
      <c r="AR232" s="98"/>
      <c r="AS232" s="98"/>
      <c r="AT232" s="437" t="s">
        <v>419</v>
      </c>
      <c r="AU232" s="97" t="s">
        <v>3345</v>
      </c>
      <c r="AV232" s="98"/>
      <c r="AW232" s="99">
        <v>43899</v>
      </c>
      <c r="AX232" s="99">
        <v>44136</v>
      </c>
      <c r="AY232" s="99" t="s">
        <v>149</v>
      </c>
      <c r="AZ232" s="99"/>
      <c r="BA232" s="99"/>
      <c r="BB232" s="99"/>
      <c r="BC232" s="100" t="s">
        <v>3343</v>
      </c>
      <c r="BD232" s="99"/>
      <c r="BE232" s="99"/>
      <c r="BF232" s="99"/>
      <c r="BG232" s="99"/>
      <c r="BH232" s="98"/>
      <c r="BI232" s="98"/>
      <c r="BJ232" s="98"/>
      <c r="BK232" s="115"/>
      <c r="BL232" s="208" t="s">
        <v>19</v>
      </c>
      <c r="BM232" s="286"/>
      <c r="BN232" s="286"/>
      <c r="BO232" s="97"/>
      <c r="BP232" s="97"/>
      <c r="BQ232" s="97"/>
      <c r="BR232" s="97"/>
      <c r="BS232" s="97"/>
      <c r="BT232" s="97"/>
      <c r="BU232" s="97"/>
      <c r="BV232" s="97"/>
      <c r="BW232" s="97" t="s">
        <v>162</v>
      </c>
      <c r="BX232" s="97"/>
      <c r="BY232" s="97"/>
      <c r="BZ232" s="101"/>
      <c r="CA232" s="101"/>
      <c r="CB232" s="97"/>
      <c r="CC232" s="97"/>
      <c r="CD232" s="97"/>
      <c r="CE232" s="97"/>
      <c r="CF232" s="119">
        <v>1</v>
      </c>
      <c r="CG232" s="97"/>
      <c r="CH232" s="97"/>
      <c r="CI232" s="97" t="s">
        <v>814</v>
      </c>
      <c r="CJ232"/>
    </row>
    <row r="233" spans="1:88" s="53" customFormat="1" ht="25" customHeight="1" x14ac:dyDescent="0.35">
      <c r="A233" s="217">
        <v>233</v>
      </c>
      <c r="B233" s="217" t="s">
        <v>3346</v>
      </c>
      <c r="C233" s="217" t="s">
        <v>3347</v>
      </c>
      <c r="D233" s="217" t="s">
        <v>3348</v>
      </c>
      <c r="E233" s="217" t="s">
        <v>3349</v>
      </c>
      <c r="F233" s="217" t="s">
        <v>25</v>
      </c>
      <c r="G233" s="217">
        <v>10</v>
      </c>
      <c r="H233" s="217" t="s">
        <v>51</v>
      </c>
      <c r="I233" s="217" t="s">
        <v>37</v>
      </c>
      <c r="J233" s="217" t="s">
        <v>2811</v>
      </c>
      <c r="K233" s="217" t="s">
        <v>3350</v>
      </c>
      <c r="L233" s="217" t="s">
        <v>43</v>
      </c>
      <c r="M233" s="217" t="s">
        <v>162</v>
      </c>
      <c r="N233" s="217"/>
      <c r="O233" s="217" t="s">
        <v>150</v>
      </c>
      <c r="P233" s="217" t="s">
        <v>150</v>
      </c>
      <c r="Q233" s="217"/>
      <c r="R233" s="217" t="s">
        <v>3351</v>
      </c>
      <c r="S233" s="428" t="s">
        <v>3352</v>
      </c>
      <c r="T233" s="385" t="s">
        <v>3353</v>
      </c>
      <c r="U233" s="218" t="s">
        <v>793</v>
      </c>
      <c r="V233" s="218">
        <v>29652</v>
      </c>
      <c r="W233" s="290" t="s">
        <v>3354</v>
      </c>
      <c r="X233" s="290" t="s">
        <v>2388</v>
      </c>
      <c r="Y233" s="290"/>
      <c r="Z233" s="290"/>
      <c r="AA233" s="217"/>
      <c r="AB233" s="218">
        <v>44305</v>
      </c>
      <c r="AC233" s="312">
        <v>43891</v>
      </c>
      <c r="AD233" s="218"/>
      <c r="AE233" s="218" t="s">
        <v>3355</v>
      </c>
      <c r="AF233" s="218" t="s">
        <v>3356</v>
      </c>
      <c r="AG233" s="218" t="s">
        <v>3357</v>
      </c>
      <c r="AH233" s="217">
        <f t="shared" si="68"/>
        <v>3</v>
      </c>
      <c r="AI233" s="218"/>
      <c r="AJ233" s="218"/>
      <c r="AK233" s="218"/>
      <c r="AL233" s="218"/>
      <c r="AM233" s="218"/>
      <c r="AN233" s="218"/>
      <c r="AO233" s="218" t="s">
        <v>163</v>
      </c>
      <c r="AP233" s="218" t="s">
        <v>1448</v>
      </c>
      <c r="AQ233" s="218" t="s">
        <v>1977</v>
      </c>
      <c r="AR233" s="218"/>
      <c r="AS233" s="218"/>
      <c r="AT233" s="460" t="s">
        <v>284</v>
      </c>
      <c r="AU233" s="217" t="s">
        <v>3358</v>
      </c>
      <c r="AV233" s="218"/>
      <c r="AW233" s="219">
        <v>43909</v>
      </c>
      <c r="AX233" s="219">
        <v>44136</v>
      </c>
      <c r="AY233" s="219" t="s">
        <v>149</v>
      </c>
      <c r="AZ233" s="219">
        <v>44391</v>
      </c>
      <c r="BA233" s="219">
        <v>44355</v>
      </c>
      <c r="BB233" s="219"/>
      <c r="BC233" s="220" t="s">
        <v>3354</v>
      </c>
      <c r="BD233" s="219">
        <v>45061</v>
      </c>
      <c r="BE233" s="219" t="s">
        <v>162</v>
      </c>
      <c r="BF233" s="219">
        <v>45476</v>
      </c>
      <c r="BG233" s="219" t="s">
        <v>149</v>
      </c>
      <c r="BH233" s="218"/>
      <c r="BI233" s="218"/>
      <c r="BJ233" s="218">
        <v>45747</v>
      </c>
      <c r="BK233" s="218">
        <v>45747</v>
      </c>
      <c r="BL233" s="217" t="s">
        <v>17</v>
      </c>
      <c r="BM233" s="291">
        <f>DATEDIF(AW233,BK233, "M")+1</f>
        <v>61</v>
      </c>
      <c r="BN233" s="291">
        <f>DATEDIF(AX233,BK233, "M")+1</f>
        <v>53</v>
      </c>
      <c r="BO233" s="217" t="s">
        <v>3359</v>
      </c>
      <c r="BP233" s="217">
        <v>4</v>
      </c>
      <c r="BQ233" s="217">
        <v>3</v>
      </c>
      <c r="BR233" s="217"/>
      <c r="BS233" s="217"/>
      <c r="BT233" s="217"/>
      <c r="BU233" s="217"/>
      <c r="BV233" s="217"/>
      <c r="BW233" s="217" t="s">
        <v>162</v>
      </c>
      <c r="BX233" s="217"/>
      <c r="BY233" s="217"/>
      <c r="BZ233" s="222"/>
      <c r="CA233" s="222"/>
      <c r="CB233" s="217"/>
      <c r="CC233" s="217"/>
      <c r="CD233" s="217"/>
      <c r="CE233" s="217"/>
      <c r="CF233" s="414">
        <v>2</v>
      </c>
      <c r="CG233" s="217"/>
      <c r="CH233" s="217"/>
      <c r="CI233" s="217" t="s">
        <v>814</v>
      </c>
      <c r="CJ233"/>
    </row>
    <row r="234" spans="1:88" s="53" customFormat="1" ht="25" customHeight="1" x14ac:dyDescent="0.35">
      <c r="A234" s="217">
        <v>234</v>
      </c>
      <c r="B234" s="217" t="s">
        <v>3360</v>
      </c>
      <c r="C234" s="217" t="s">
        <v>3361</v>
      </c>
      <c r="D234" s="217"/>
      <c r="E234" s="217" t="s">
        <v>3362</v>
      </c>
      <c r="F234" s="217" t="s">
        <v>24</v>
      </c>
      <c r="G234" s="217">
        <v>10</v>
      </c>
      <c r="H234" s="217" t="s">
        <v>57</v>
      </c>
      <c r="I234" s="217" t="s">
        <v>33</v>
      </c>
      <c r="J234" s="217" t="s">
        <v>606</v>
      </c>
      <c r="K234" s="217" t="s">
        <v>2991</v>
      </c>
      <c r="L234" s="217" t="s">
        <v>33</v>
      </c>
      <c r="M234" s="217" t="s">
        <v>149</v>
      </c>
      <c r="N234" s="217"/>
      <c r="O234" s="217" t="s">
        <v>150</v>
      </c>
      <c r="P234" s="217" t="s">
        <v>150</v>
      </c>
      <c r="Q234" s="217"/>
      <c r="R234" s="217" t="s">
        <v>3363</v>
      </c>
      <c r="S234" s="217" t="s">
        <v>3364</v>
      </c>
      <c r="T234" s="385" t="s">
        <v>3365</v>
      </c>
      <c r="U234" s="218" t="s">
        <v>822</v>
      </c>
      <c r="V234" s="218">
        <v>31343</v>
      </c>
      <c r="W234" s="290" t="s">
        <v>3366</v>
      </c>
      <c r="X234" s="290" t="s">
        <v>178</v>
      </c>
      <c r="Y234" s="290"/>
      <c r="Z234" s="290"/>
      <c r="AA234" s="217"/>
      <c r="AB234" s="218">
        <v>44074</v>
      </c>
      <c r="AC234" s="312">
        <v>43891</v>
      </c>
      <c r="AD234" s="218"/>
      <c r="AE234" s="218" t="s">
        <v>3367</v>
      </c>
      <c r="AF234" s="218" t="s">
        <v>3368</v>
      </c>
      <c r="AG234" s="218" t="s">
        <v>3369</v>
      </c>
      <c r="AH234" s="217">
        <f t="shared" si="68"/>
        <v>3</v>
      </c>
      <c r="AI234" s="218"/>
      <c r="AJ234" s="218"/>
      <c r="AK234" s="218"/>
      <c r="AL234" s="218"/>
      <c r="AM234" s="218"/>
      <c r="AN234" s="218"/>
      <c r="AO234" s="218" t="s">
        <v>181</v>
      </c>
      <c r="AP234" s="218" t="s">
        <v>1843</v>
      </c>
      <c r="AQ234" s="218"/>
      <c r="AR234" s="218"/>
      <c r="AS234" s="218"/>
      <c r="AT234" s="460" t="s">
        <v>584</v>
      </c>
      <c r="AU234" s="217" t="s">
        <v>3370</v>
      </c>
      <c r="AV234" s="218"/>
      <c r="AW234" s="219">
        <v>43901</v>
      </c>
      <c r="AX234" s="219">
        <v>44136</v>
      </c>
      <c r="AY234" s="219" t="s">
        <v>149</v>
      </c>
      <c r="AZ234" s="219">
        <v>44271</v>
      </c>
      <c r="BA234" s="219">
        <v>44593</v>
      </c>
      <c r="BB234" s="219"/>
      <c r="BC234" s="220" t="s">
        <v>3366</v>
      </c>
      <c r="BD234" s="219">
        <v>44872</v>
      </c>
      <c r="BE234" s="219" t="s">
        <v>149</v>
      </c>
      <c r="BF234" s="219">
        <v>45476</v>
      </c>
      <c r="BG234" s="219" t="s">
        <v>149</v>
      </c>
      <c r="BH234" s="218"/>
      <c r="BI234" s="218">
        <v>45237</v>
      </c>
      <c r="BJ234" s="218"/>
      <c r="BK234" s="221">
        <v>45245</v>
      </c>
      <c r="BL234" s="217" t="s">
        <v>17</v>
      </c>
      <c r="BM234" s="291">
        <f>DATEDIF(AW234,BK234, "M")+1</f>
        <v>45</v>
      </c>
      <c r="BN234" s="217">
        <f>DATEDIF(AX234,BK234, "M")+1</f>
        <v>37</v>
      </c>
      <c r="BO234" s="338" t="s">
        <v>3371</v>
      </c>
      <c r="BP234" s="217">
        <v>8</v>
      </c>
      <c r="BQ234" s="217">
        <v>7</v>
      </c>
      <c r="BR234" s="217"/>
      <c r="BS234" s="217"/>
      <c r="BT234" s="217"/>
      <c r="BU234" s="217"/>
      <c r="BV234" s="217"/>
      <c r="BW234" s="217" t="s">
        <v>162</v>
      </c>
      <c r="BX234" s="217"/>
      <c r="BY234" s="217"/>
      <c r="BZ234" s="222"/>
      <c r="CA234" s="222"/>
      <c r="CB234" s="217"/>
      <c r="CC234" s="217"/>
      <c r="CD234" s="217"/>
      <c r="CE234" s="217"/>
      <c r="CF234" s="414">
        <v>1</v>
      </c>
      <c r="CG234" s="217"/>
      <c r="CH234" s="217"/>
      <c r="CI234" s="217" t="s">
        <v>814</v>
      </c>
      <c r="CJ234"/>
    </row>
    <row r="235" spans="1:88" s="53" customFormat="1" ht="26.15" customHeight="1" x14ac:dyDescent="0.35">
      <c r="A235" s="217">
        <v>235</v>
      </c>
      <c r="B235" s="217" t="s">
        <v>3372</v>
      </c>
      <c r="C235" s="217" t="s">
        <v>3373</v>
      </c>
      <c r="D235" s="217" t="s">
        <v>3374</v>
      </c>
      <c r="E235" s="217" t="s">
        <v>3375</v>
      </c>
      <c r="F235" s="217" t="s">
        <v>25</v>
      </c>
      <c r="G235" s="217">
        <v>10</v>
      </c>
      <c r="H235" s="217" t="s">
        <v>51</v>
      </c>
      <c r="I235" s="217" t="s">
        <v>37</v>
      </c>
      <c r="J235" s="217" t="s">
        <v>3376</v>
      </c>
      <c r="K235" s="217" t="s">
        <v>3377</v>
      </c>
      <c r="L235" s="217" t="s">
        <v>30</v>
      </c>
      <c r="M235" s="217" t="s">
        <v>162</v>
      </c>
      <c r="N235" s="217"/>
      <c r="O235" s="217" t="s">
        <v>150</v>
      </c>
      <c r="P235" s="217" t="s">
        <v>150</v>
      </c>
      <c r="Q235" s="217"/>
      <c r="R235" s="217" t="s">
        <v>3378</v>
      </c>
      <c r="S235" s="217" t="s">
        <v>3379</v>
      </c>
      <c r="T235" s="385" t="s">
        <v>3380</v>
      </c>
      <c r="U235" s="218" t="s">
        <v>822</v>
      </c>
      <c r="V235" s="218">
        <v>27714</v>
      </c>
      <c r="W235" s="290" t="s">
        <v>3381</v>
      </c>
      <c r="X235" s="290" t="s">
        <v>155</v>
      </c>
      <c r="Y235" s="290"/>
      <c r="Z235" s="290"/>
      <c r="AA235" s="217"/>
      <c r="AB235" s="218">
        <v>44217</v>
      </c>
      <c r="AC235" s="312">
        <v>43891</v>
      </c>
      <c r="AD235" s="218"/>
      <c r="AE235" s="218" t="s">
        <v>3382</v>
      </c>
      <c r="AF235" s="218" t="s">
        <v>3383</v>
      </c>
      <c r="AG235" s="218"/>
      <c r="AH235" s="217">
        <f t="shared" si="68"/>
        <v>2</v>
      </c>
      <c r="AI235" s="218"/>
      <c r="AJ235" s="218"/>
      <c r="AK235" s="218"/>
      <c r="AL235" s="218"/>
      <c r="AM235" s="218"/>
      <c r="AN235" s="218"/>
      <c r="AO235" s="218" t="s">
        <v>181</v>
      </c>
      <c r="AP235" s="218" t="s">
        <v>249</v>
      </c>
      <c r="AQ235" s="218" t="s">
        <v>3384</v>
      </c>
      <c r="AR235" s="218"/>
      <c r="AS235" s="218"/>
      <c r="AT235" s="460" t="s">
        <v>284</v>
      </c>
      <c r="AU235" s="217" t="s">
        <v>3385</v>
      </c>
      <c r="AV235" s="218"/>
      <c r="AW235" s="219">
        <v>43910</v>
      </c>
      <c r="AX235" s="345" t="s">
        <v>3250</v>
      </c>
      <c r="AY235" s="219" t="s">
        <v>149</v>
      </c>
      <c r="AZ235" s="219">
        <v>44888</v>
      </c>
      <c r="BA235" s="219">
        <v>44780</v>
      </c>
      <c r="BB235" s="219"/>
      <c r="BC235" s="220" t="s">
        <v>3381</v>
      </c>
      <c r="BD235" s="219">
        <v>45061</v>
      </c>
      <c r="BE235" s="219" t="s">
        <v>162</v>
      </c>
      <c r="BF235" s="219">
        <v>45476</v>
      </c>
      <c r="BG235" s="219" t="s">
        <v>149</v>
      </c>
      <c r="BH235" s="218"/>
      <c r="BI235" s="218"/>
      <c r="BJ235" s="218"/>
      <c r="BK235" s="221"/>
      <c r="BL235" s="217" t="s">
        <v>18</v>
      </c>
      <c r="BM235" s="291"/>
      <c r="BN235" s="217"/>
      <c r="BO235" s="217"/>
      <c r="BP235" s="217">
        <v>7</v>
      </c>
      <c r="BQ235" s="217">
        <v>8</v>
      </c>
      <c r="BR235" s="217"/>
      <c r="BS235" s="217"/>
      <c r="BT235" s="217"/>
      <c r="BU235" s="217"/>
      <c r="BV235" s="217"/>
      <c r="BW235" s="217" t="s">
        <v>162</v>
      </c>
      <c r="BX235" s="217"/>
      <c r="BY235" s="217"/>
      <c r="BZ235" s="222"/>
      <c r="CA235" s="222"/>
      <c r="CB235" s="217"/>
      <c r="CC235" s="217"/>
      <c r="CD235" s="217"/>
      <c r="CE235" s="217"/>
      <c r="CF235" s="414">
        <v>2</v>
      </c>
      <c r="CG235" s="217"/>
      <c r="CH235" s="217"/>
      <c r="CI235" s="217" t="s">
        <v>814</v>
      </c>
      <c r="CJ235"/>
    </row>
    <row r="236" spans="1:88" s="53" customFormat="1" ht="26.15" customHeight="1" x14ac:dyDescent="0.35">
      <c r="A236" s="217">
        <v>236</v>
      </c>
      <c r="B236" s="217" t="s">
        <v>3386</v>
      </c>
      <c r="C236" s="217" t="s">
        <v>3387</v>
      </c>
      <c r="D236" s="217"/>
      <c r="E236" s="217" t="s">
        <v>3388</v>
      </c>
      <c r="F236" s="217" t="s">
        <v>24</v>
      </c>
      <c r="G236" s="217">
        <v>10</v>
      </c>
      <c r="H236" s="217" t="s">
        <v>57</v>
      </c>
      <c r="I236" s="217" t="s">
        <v>33</v>
      </c>
      <c r="J236" s="217" t="s">
        <v>2702</v>
      </c>
      <c r="K236" s="217" t="s">
        <v>3389</v>
      </c>
      <c r="L236" s="217" t="s">
        <v>33</v>
      </c>
      <c r="M236" s="217" t="s">
        <v>149</v>
      </c>
      <c r="N236" s="217"/>
      <c r="O236" s="217" t="s">
        <v>150</v>
      </c>
      <c r="P236" s="217" t="s">
        <v>150</v>
      </c>
      <c r="Q236" s="217"/>
      <c r="R236" s="217" t="s">
        <v>3390</v>
      </c>
      <c r="S236" s="217" t="s">
        <v>3391</v>
      </c>
      <c r="T236" s="385" t="s">
        <v>3392</v>
      </c>
      <c r="U236" s="218" t="s">
        <v>3393</v>
      </c>
      <c r="V236" s="218">
        <v>34002</v>
      </c>
      <c r="W236" s="290" t="s">
        <v>3394</v>
      </c>
      <c r="X236" s="290" t="s">
        <v>2507</v>
      </c>
      <c r="Y236" s="290"/>
      <c r="Z236" s="290"/>
      <c r="AA236" s="217"/>
      <c r="AB236" s="218">
        <v>44580</v>
      </c>
      <c r="AC236" s="312">
        <v>43891</v>
      </c>
      <c r="AD236" s="218"/>
      <c r="AE236" s="218" t="s">
        <v>3395</v>
      </c>
      <c r="AF236" s="218" t="s">
        <v>3396</v>
      </c>
      <c r="AG236" s="218" t="s">
        <v>3397</v>
      </c>
      <c r="AH236" s="217">
        <f t="shared" si="68"/>
        <v>3</v>
      </c>
      <c r="AI236" s="218"/>
      <c r="AJ236" s="218"/>
      <c r="AK236" s="218"/>
      <c r="AL236" s="218"/>
      <c r="AM236" s="218"/>
      <c r="AN236" s="218"/>
      <c r="AO236" s="218" t="s">
        <v>163</v>
      </c>
      <c r="AP236" s="218" t="s">
        <v>1843</v>
      </c>
      <c r="AQ236" s="218"/>
      <c r="AR236" s="218"/>
      <c r="AS236" s="218"/>
      <c r="AT236" s="460" t="s">
        <v>584</v>
      </c>
      <c r="AU236" s="217" t="s">
        <v>3398</v>
      </c>
      <c r="AV236" s="218"/>
      <c r="AW236" s="219">
        <v>43903</v>
      </c>
      <c r="AX236" s="345" t="s">
        <v>3250</v>
      </c>
      <c r="AY236" s="219" t="s">
        <v>149</v>
      </c>
      <c r="AZ236" s="219">
        <v>44566</v>
      </c>
      <c r="BA236" s="219">
        <v>44582</v>
      </c>
      <c r="BB236" s="219"/>
      <c r="BC236" s="220" t="s">
        <v>3394</v>
      </c>
      <c r="BD236" s="219">
        <v>44872</v>
      </c>
      <c r="BE236" s="219" t="s">
        <v>149</v>
      </c>
      <c r="BF236" s="219">
        <v>45476</v>
      </c>
      <c r="BG236" s="219" t="s">
        <v>149</v>
      </c>
      <c r="BH236" s="218"/>
      <c r="BI236" s="218">
        <v>45253</v>
      </c>
      <c r="BJ236" s="218"/>
      <c r="BK236" s="221">
        <v>45254</v>
      </c>
      <c r="BL236" s="217" t="s">
        <v>17</v>
      </c>
      <c r="BM236" s="291">
        <f>DATEDIF(AW236,BK236, "M")+1</f>
        <v>45</v>
      </c>
      <c r="BN236" s="217" t="e">
        <f>DATEDIF(AX236,BK236, "M")+1</f>
        <v>#VALUE!</v>
      </c>
      <c r="BO236" s="290" t="s">
        <v>3399</v>
      </c>
      <c r="BP236" s="217">
        <v>4</v>
      </c>
      <c r="BQ236" s="217">
        <v>4</v>
      </c>
      <c r="BR236" s="217"/>
      <c r="BS236" s="217"/>
      <c r="BT236" s="217"/>
      <c r="BU236" s="217"/>
      <c r="BV236" s="217"/>
      <c r="BW236" s="217" t="s">
        <v>162</v>
      </c>
      <c r="BX236" s="217"/>
      <c r="BY236" s="217"/>
      <c r="BZ236" s="222"/>
      <c r="CA236" s="222"/>
      <c r="CB236" s="217"/>
      <c r="CC236" s="217"/>
      <c r="CD236" s="217"/>
      <c r="CE236" s="217"/>
      <c r="CF236" s="414">
        <v>3</v>
      </c>
      <c r="CG236" s="217"/>
      <c r="CH236" s="217"/>
      <c r="CI236" s="217" t="s">
        <v>814</v>
      </c>
      <c r="CJ236"/>
    </row>
    <row r="237" spans="1:88" s="53" customFormat="1" ht="26.15" customHeight="1" x14ac:dyDescent="0.35">
      <c r="A237" s="217">
        <v>237</v>
      </c>
      <c r="B237" s="217" t="s">
        <v>3400</v>
      </c>
      <c r="C237" s="217" t="s">
        <v>3401</v>
      </c>
      <c r="D237" s="217"/>
      <c r="E237" s="217" t="s">
        <v>3402</v>
      </c>
      <c r="F237" s="217" t="s">
        <v>25</v>
      </c>
      <c r="G237" s="217">
        <v>10</v>
      </c>
      <c r="H237" s="217" t="s">
        <v>58</v>
      </c>
      <c r="I237" s="217" t="s">
        <v>43</v>
      </c>
      <c r="J237" s="331" t="s">
        <v>606</v>
      </c>
      <c r="K237" s="217" t="s">
        <v>3403</v>
      </c>
      <c r="L237" s="217" t="s">
        <v>43</v>
      </c>
      <c r="M237" s="217" t="s">
        <v>149</v>
      </c>
      <c r="N237" s="217"/>
      <c r="O237" s="217" t="s">
        <v>150</v>
      </c>
      <c r="P237" s="217" t="s">
        <v>150</v>
      </c>
      <c r="Q237" s="217"/>
      <c r="R237" s="217" t="s">
        <v>3404</v>
      </c>
      <c r="S237" s="217" t="s">
        <v>3405</v>
      </c>
      <c r="T237" s="385" t="s">
        <v>3406</v>
      </c>
      <c r="U237" s="218" t="s">
        <v>3407</v>
      </c>
      <c r="V237" s="218">
        <v>30016</v>
      </c>
      <c r="W237" s="332" t="s">
        <v>3408</v>
      </c>
      <c r="X237" s="290" t="s">
        <v>178</v>
      </c>
      <c r="Y237" s="290"/>
      <c r="Z237" s="290"/>
      <c r="AA237" s="217"/>
      <c r="AB237" s="218">
        <v>44265</v>
      </c>
      <c r="AC237" s="312">
        <v>43891</v>
      </c>
      <c r="AD237" s="218"/>
      <c r="AE237" s="218" t="s">
        <v>3409</v>
      </c>
      <c r="AF237" s="218" t="s">
        <v>2108</v>
      </c>
      <c r="AG237" s="218"/>
      <c r="AH237" s="217">
        <f t="shared" si="68"/>
        <v>2</v>
      </c>
      <c r="AI237" s="218"/>
      <c r="AJ237" s="218"/>
      <c r="AK237" s="218"/>
      <c r="AL237" s="218"/>
      <c r="AM237" s="218"/>
      <c r="AN237" s="218"/>
      <c r="AO237" s="218" t="s">
        <v>163</v>
      </c>
      <c r="AP237" s="218" t="s">
        <v>181</v>
      </c>
      <c r="AQ237" s="218" t="s">
        <v>181</v>
      </c>
      <c r="AR237" s="218"/>
      <c r="AS237" s="218"/>
      <c r="AT237" s="460" t="s">
        <v>371</v>
      </c>
      <c r="AU237" s="217" t="s">
        <v>3410</v>
      </c>
      <c r="AV237" s="218"/>
      <c r="AW237" s="219">
        <v>43911</v>
      </c>
      <c r="AX237" s="345" t="s">
        <v>3250</v>
      </c>
      <c r="AY237" s="219" t="s">
        <v>149</v>
      </c>
      <c r="AZ237" s="219">
        <v>44407</v>
      </c>
      <c r="BA237" s="219">
        <v>44508</v>
      </c>
      <c r="BB237" s="219"/>
      <c r="BC237" s="220" t="s">
        <v>3408</v>
      </c>
      <c r="BD237" s="219">
        <v>44872</v>
      </c>
      <c r="BE237" s="219" t="s">
        <v>149</v>
      </c>
      <c r="BF237" s="219">
        <v>45476</v>
      </c>
      <c r="BG237" s="219" t="s">
        <v>149</v>
      </c>
      <c r="BH237" s="219">
        <v>45747</v>
      </c>
      <c r="BI237" s="218"/>
      <c r="BJ237" s="218"/>
      <c r="BK237" s="221"/>
      <c r="BL237" s="217" t="s">
        <v>18</v>
      </c>
      <c r="BM237" s="291"/>
      <c r="BN237" s="217"/>
      <c r="BO237" s="217"/>
      <c r="BP237" s="217">
        <v>3</v>
      </c>
      <c r="BQ237" s="217">
        <v>3</v>
      </c>
      <c r="BR237" s="217"/>
      <c r="BS237" s="217"/>
      <c r="BT237" s="217"/>
      <c r="BU237" s="217"/>
      <c r="BV237" s="217"/>
      <c r="BW237" s="217" t="s">
        <v>162</v>
      </c>
      <c r="BX237" s="217"/>
      <c r="BY237" s="217"/>
      <c r="BZ237" s="222"/>
      <c r="CA237" s="222"/>
      <c r="CB237" s="217"/>
      <c r="CC237" s="217"/>
      <c r="CD237" s="217"/>
      <c r="CE237" s="217"/>
      <c r="CF237" s="414">
        <v>3</v>
      </c>
      <c r="CG237" s="217"/>
      <c r="CH237" s="217"/>
      <c r="CI237" s="217" t="s">
        <v>3411</v>
      </c>
      <c r="CJ237"/>
    </row>
    <row r="238" spans="1:88" s="53" customFormat="1" ht="26.15" customHeight="1" x14ac:dyDescent="0.35">
      <c r="A238" s="217">
        <v>238</v>
      </c>
      <c r="B238" s="217" t="s">
        <v>3412</v>
      </c>
      <c r="C238" s="217" t="s">
        <v>3413</v>
      </c>
      <c r="D238" s="217"/>
      <c r="E238" s="217" t="s">
        <v>3414</v>
      </c>
      <c r="F238" s="217" t="s">
        <v>25</v>
      </c>
      <c r="G238" s="217">
        <v>10</v>
      </c>
      <c r="H238" s="217" t="s">
        <v>58</v>
      </c>
      <c r="I238" s="217" t="s">
        <v>43</v>
      </c>
      <c r="J238" s="217" t="s">
        <v>361</v>
      </c>
      <c r="K238" s="217" t="s">
        <v>3415</v>
      </c>
      <c r="L238" s="217" t="s">
        <v>43</v>
      </c>
      <c r="M238" s="217" t="s">
        <v>149</v>
      </c>
      <c r="N238" s="217"/>
      <c r="O238" s="217" t="s">
        <v>150</v>
      </c>
      <c r="P238" s="217" t="s">
        <v>150</v>
      </c>
      <c r="Q238" s="217"/>
      <c r="R238" s="217" t="s">
        <v>3416</v>
      </c>
      <c r="S238" s="217" t="s">
        <v>3417</v>
      </c>
      <c r="T238" s="385" t="s">
        <v>3418</v>
      </c>
      <c r="U238" s="218" t="s">
        <v>3419</v>
      </c>
      <c r="V238" s="218">
        <v>31616</v>
      </c>
      <c r="W238" s="290" t="s">
        <v>3420</v>
      </c>
      <c r="X238" s="290" t="s">
        <v>178</v>
      </c>
      <c r="Y238" s="290"/>
      <c r="Z238" s="290"/>
      <c r="AA238" s="217"/>
      <c r="AB238" s="218">
        <v>43865</v>
      </c>
      <c r="AC238" s="312">
        <v>43891</v>
      </c>
      <c r="AD238" s="218"/>
      <c r="AE238" s="218" t="s">
        <v>3421</v>
      </c>
      <c r="AF238" s="218"/>
      <c r="AG238" s="218"/>
      <c r="AH238" s="217">
        <f t="shared" si="68"/>
        <v>1</v>
      </c>
      <c r="AI238" s="218"/>
      <c r="AJ238" s="218"/>
      <c r="AK238" s="218"/>
      <c r="AL238" s="218"/>
      <c r="AM238" s="218"/>
      <c r="AN238" s="218"/>
      <c r="AO238" s="218" t="s">
        <v>163</v>
      </c>
      <c r="AP238" s="218" t="s">
        <v>3422</v>
      </c>
      <c r="AQ238" s="218" t="s">
        <v>583</v>
      </c>
      <c r="AR238" s="218"/>
      <c r="AS238" s="218"/>
      <c r="AT238" s="460" t="s">
        <v>371</v>
      </c>
      <c r="AU238" s="217" t="s">
        <v>3423</v>
      </c>
      <c r="AV238" s="218"/>
      <c r="AW238" s="219">
        <v>43905</v>
      </c>
      <c r="AX238" s="345" t="s">
        <v>3250</v>
      </c>
      <c r="AY238" s="219" t="s">
        <v>149</v>
      </c>
      <c r="AZ238" s="219"/>
      <c r="BA238" s="219"/>
      <c r="BB238" s="219"/>
      <c r="BC238" s="220" t="s">
        <v>3420</v>
      </c>
      <c r="BD238" s="219">
        <v>45061</v>
      </c>
      <c r="BE238" s="219" t="s">
        <v>162</v>
      </c>
      <c r="BF238" s="219">
        <v>45476</v>
      </c>
      <c r="BG238" s="219" t="s">
        <v>149</v>
      </c>
      <c r="BH238" s="218"/>
      <c r="BI238" s="218"/>
      <c r="BJ238" s="218"/>
      <c r="BK238" s="221">
        <v>45215</v>
      </c>
      <c r="BL238" s="217" t="s">
        <v>17</v>
      </c>
      <c r="BM238" s="291">
        <f>DATEDIF(AW238,BK238, "M")+1</f>
        <v>44</v>
      </c>
      <c r="BN238" s="217" t="e">
        <f t="shared" ref="BN238" si="71">DATEDIF(AX238,BK238, "M")+1</f>
        <v>#VALUE!</v>
      </c>
      <c r="BO238" s="290" t="s">
        <v>3424</v>
      </c>
      <c r="BP238" s="217">
        <v>0</v>
      </c>
      <c r="BQ238" s="217"/>
      <c r="BR238" s="217"/>
      <c r="BS238" s="217"/>
      <c r="BT238" s="217"/>
      <c r="BU238" s="217"/>
      <c r="BV238" s="217"/>
      <c r="BW238" s="217" t="s">
        <v>3425</v>
      </c>
      <c r="BX238" s="217"/>
      <c r="BY238" s="217"/>
      <c r="BZ238" s="222"/>
      <c r="CA238" s="222"/>
      <c r="CB238" s="217"/>
      <c r="CC238" s="217"/>
      <c r="CD238" s="217"/>
      <c r="CE238" s="217"/>
      <c r="CF238" s="414">
        <v>1</v>
      </c>
      <c r="CG238" s="217"/>
      <c r="CH238" s="217"/>
      <c r="CI238" s="217" t="s">
        <v>3411</v>
      </c>
      <c r="CJ238"/>
    </row>
    <row r="239" spans="1:88" s="53" customFormat="1" ht="26.15" customHeight="1" x14ac:dyDescent="0.35">
      <c r="A239" s="217">
        <v>239</v>
      </c>
      <c r="B239" s="217" t="s">
        <v>3426</v>
      </c>
      <c r="C239" s="217" t="s">
        <v>3427</v>
      </c>
      <c r="D239" s="217" t="s">
        <v>3428</v>
      </c>
      <c r="E239" s="217" t="s">
        <v>3429</v>
      </c>
      <c r="F239" s="217" t="s">
        <v>25</v>
      </c>
      <c r="G239" s="217">
        <v>10</v>
      </c>
      <c r="H239" s="217" t="s">
        <v>51</v>
      </c>
      <c r="I239" s="217" t="s">
        <v>30</v>
      </c>
      <c r="J239" s="217" t="s">
        <v>2328</v>
      </c>
      <c r="K239" s="217" t="s">
        <v>3430</v>
      </c>
      <c r="L239" s="217" t="s">
        <v>30</v>
      </c>
      <c r="M239" s="217" t="s">
        <v>149</v>
      </c>
      <c r="N239" s="217"/>
      <c r="O239" s="217" t="s">
        <v>3431</v>
      </c>
      <c r="P239" s="217" t="s">
        <v>3432</v>
      </c>
      <c r="Q239" s="217"/>
      <c r="R239" s="217" t="s">
        <v>3433</v>
      </c>
      <c r="S239" s="217" t="s">
        <v>3434</v>
      </c>
      <c r="T239" s="385" t="s">
        <v>3435</v>
      </c>
      <c r="U239" s="218" t="s">
        <v>3436</v>
      </c>
      <c r="V239" s="218">
        <v>27485</v>
      </c>
      <c r="W239" s="290" t="s">
        <v>3437</v>
      </c>
      <c r="X239" s="290" t="s">
        <v>155</v>
      </c>
      <c r="Y239" s="290"/>
      <c r="Z239" s="290"/>
      <c r="AA239" s="217"/>
      <c r="AB239" s="218">
        <v>44182</v>
      </c>
      <c r="AC239" s="312">
        <v>43891</v>
      </c>
      <c r="AD239" s="218"/>
      <c r="AE239" s="218" t="s">
        <v>3438</v>
      </c>
      <c r="AF239" s="218" t="s">
        <v>3439</v>
      </c>
      <c r="AG239" s="218"/>
      <c r="AH239" s="217">
        <f t="shared" si="68"/>
        <v>2</v>
      </c>
      <c r="AI239" s="218"/>
      <c r="AJ239" s="218"/>
      <c r="AK239" s="218"/>
      <c r="AL239" s="218"/>
      <c r="AM239" s="218"/>
      <c r="AN239" s="218"/>
      <c r="AO239" s="218" t="s">
        <v>181</v>
      </c>
      <c r="AP239" s="218" t="s">
        <v>249</v>
      </c>
      <c r="AQ239" s="218" t="s">
        <v>249</v>
      </c>
      <c r="AR239" s="218"/>
      <c r="AS239" s="218"/>
      <c r="AT239" s="460" t="s">
        <v>327</v>
      </c>
      <c r="AU239" s="217" t="s">
        <v>3440</v>
      </c>
      <c r="AV239" s="218"/>
      <c r="AW239" s="219">
        <v>43912</v>
      </c>
      <c r="AX239" s="345" t="s">
        <v>3250</v>
      </c>
      <c r="AY239" s="219" t="s">
        <v>149</v>
      </c>
      <c r="AZ239" s="219">
        <v>44335</v>
      </c>
      <c r="BA239" s="219">
        <v>44370</v>
      </c>
      <c r="BB239" s="219"/>
      <c r="BC239" s="220" t="s">
        <v>3437</v>
      </c>
      <c r="BD239" s="219">
        <v>44872</v>
      </c>
      <c r="BE239" s="219" t="s">
        <v>149</v>
      </c>
      <c r="BF239" s="219">
        <v>45476</v>
      </c>
      <c r="BG239" s="219" t="s">
        <v>149</v>
      </c>
      <c r="BH239" s="218"/>
      <c r="BI239" s="218">
        <v>45565</v>
      </c>
      <c r="BJ239" s="218"/>
      <c r="BK239" s="221">
        <v>45568</v>
      </c>
      <c r="BL239" s="217" t="s">
        <v>17</v>
      </c>
      <c r="BM239" s="291">
        <f>DATEDIF(AW239,BK239, "M")+1</f>
        <v>55</v>
      </c>
      <c r="BN239" s="219" t="e">
        <f>DATEDIF(AX239,BK239, "M")+1</f>
        <v>#VALUE!</v>
      </c>
      <c r="BO239" s="290" t="s">
        <v>3441</v>
      </c>
      <c r="BP239" s="217">
        <v>8</v>
      </c>
      <c r="BQ239" s="217">
        <v>3</v>
      </c>
      <c r="BR239" s="217"/>
      <c r="BS239" s="217"/>
      <c r="BT239" s="217"/>
      <c r="BU239" s="217"/>
      <c r="BV239" s="217"/>
      <c r="BW239" s="217" t="s">
        <v>162</v>
      </c>
      <c r="BX239" s="217"/>
      <c r="BY239" s="217"/>
      <c r="BZ239" s="222">
        <v>45413</v>
      </c>
      <c r="CA239" s="222">
        <v>45535</v>
      </c>
      <c r="CB239" s="217">
        <v>4</v>
      </c>
      <c r="CC239" s="217"/>
      <c r="CD239" s="217"/>
      <c r="CE239" s="217"/>
      <c r="CF239" s="414">
        <v>4</v>
      </c>
      <c r="CG239" s="217"/>
      <c r="CH239" s="217"/>
      <c r="CI239" s="217" t="s">
        <v>814</v>
      </c>
      <c r="CJ239"/>
    </row>
    <row r="240" spans="1:88" s="53" customFormat="1" ht="26.15" customHeight="1" x14ac:dyDescent="0.35">
      <c r="A240" s="217">
        <v>240</v>
      </c>
      <c r="B240" s="217" t="s">
        <v>3442</v>
      </c>
      <c r="C240" s="217" t="s">
        <v>3443</v>
      </c>
      <c r="D240" s="217"/>
      <c r="E240" s="217" t="s">
        <v>3444</v>
      </c>
      <c r="F240" s="217" t="s">
        <v>25</v>
      </c>
      <c r="G240" s="217">
        <v>10</v>
      </c>
      <c r="H240" s="217" t="s">
        <v>55</v>
      </c>
      <c r="I240" s="217" t="s">
        <v>43</v>
      </c>
      <c r="J240" s="217" t="s">
        <v>3445</v>
      </c>
      <c r="K240" s="217" t="s">
        <v>3446</v>
      </c>
      <c r="L240" s="217" t="s">
        <v>43</v>
      </c>
      <c r="M240" s="217" t="s">
        <v>149</v>
      </c>
      <c r="N240" s="217"/>
      <c r="O240" s="217" t="s">
        <v>150</v>
      </c>
      <c r="P240" s="217" t="s">
        <v>150</v>
      </c>
      <c r="Q240" s="217"/>
      <c r="R240" s="217" t="s">
        <v>3447</v>
      </c>
      <c r="S240" s="224" t="s">
        <v>3448</v>
      </c>
      <c r="T240" s="385" t="s">
        <v>3449</v>
      </c>
      <c r="U240" s="218" t="s">
        <v>3450</v>
      </c>
      <c r="V240" s="218">
        <v>32413</v>
      </c>
      <c r="W240" s="290" t="s">
        <v>3451</v>
      </c>
      <c r="X240" s="290" t="s">
        <v>178</v>
      </c>
      <c r="Y240" s="290"/>
      <c r="Z240" s="290"/>
      <c r="AA240" s="217"/>
      <c r="AB240" s="218">
        <v>43678</v>
      </c>
      <c r="AC240" s="312">
        <v>43891</v>
      </c>
      <c r="AD240" s="218"/>
      <c r="AE240" s="218" t="s">
        <v>3452</v>
      </c>
      <c r="AF240" s="218" t="s">
        <v>3453</v>
      </c>
      <c r="AG240" s="218"/>
      <c r="AH240" s="217">
        <f t="shared" si="68"/>
        <v>2</v>
      </c>
      <c r="AI240" s="218"/>
      <c r="AJ240" s="218"/>
      <c r="AK240" s="218"/>
      <c r="AL240" s="218"/>
      <c r="AM240" s="218"/>
      <c r="AN240" s="218"/>
      <c r="AO240" s="218" t="s">
        <v>163</v>
      </c>
      <c r="AP240" s="218" t="s">
        <v>3454</v>
      </c>
      <c r="AQ240" s="218" t="s">
        <v>3454</v>
      </c>
      <c r="AR240" s="218"/>
      <c r="AS240" s="218"/>
      <c r="AT240" s="460" t="s">
        <v>371</v>
      </c>
      <c r="AU240" s="217" t="s">
        <v>3455</v>
      </c>
      <c r="AV240" s="218"/>
      <c r="AW240" s="219">
        <v>43913</v>
      </c>
      <c r="AX240" s="345" t="s">
        <v>3250</v>
      </c>
      <c r="AY240" s="219" t="s">
        <v>149</v>
      </c>
      <c r="AZ240" s="219">
        <v>44462</v>
      </c>
      <c r="BA240" s="219">
        <v>44505</v>
      </c>
      <c r="BB240" s="219"/>
      <c r="BC240" s="220" t="s">
        <v>3451</v>
      </c>
      <c r="BD240" s="219">
        <v>45061</v>
      </c>
      <c r="BE240" s="219" t="s">
        <v>162</v>
      </c>
      <c r="BF240" s="219">
        <v>45476</v>
      </c>
      <c r="BG240" s="219" t="s">
        <v>149</v>
      </c>
      <c r="BH240" s="218"/>
      <c r="BI240" s="218"/>
      <c r="BJ240" s="218"/>
      <c r="BK240" s="221"/>
      <c r="BL240" s="217" t="s">
        <v>18</v>
      </c>
      <c r="BM240" s="291"/>
      <c r="BN240" s="217"/>
      <c r="BO240" s="217"/>
      <c r="BP240" s="217">
        <v>0</v>
      </c>
      <c r="BQ240" s="217"/>
      <c r="BR240" s="217"/>
      <c r="BS240" s="217"/>
      <c r="BT240" s="217"/>
      <c r="BU240" s="217"/>
      <c r="BV240" s="217"/>
      <c r="BW240" s="217" t="s">
        <v>162</v>
      </c>
      <c r="BX240" s="217"/>
      <c r="BY240" s="217"/>
      <c r="BZ240" s="222"/>
      <c r="CA240" s="222"/>
      <c r="CB240" s="217"/>
      <c r="CC240" s="217"/>
      <c r="CD240" s="217"/>
      <c r="CE240" s="217"/>
      <c r="CF240" s="414">
        <v>0</v>
      </c>
      <c r="CG240" s="217"/>
      <c r="CH240" s="217"/>
      <c r="CI240" s="217" t="s">
        <v>3411</v>
      </c>
      <c r="CJ240"/>
    </row>
    <row r="241" spans="1:88" s="53" customFormat="1" ht="26.15" customHeight="1" x14ac:dyDescent="0.35">
      <c r="A241" s="217">
        <v>241</v>
      </c>
      <c r="B241" s="217" t="s">
        <v>3456</v>
      </c>
      <c r="C241" s="217" t="s">
        <v>3457</v>
      </c>
      <c r="D241" s="217" t="s">
        <v>3458</v>
      </c>
      <c r="E241" s="217" t="s">
        <v>3459</v>
      </c>
      <c r="F241" s="217" t="s">
        <v>25</v>
      </c>
      <c r="G241" s="217">
        <v>10</v>
      </c>
      <c r="H241" s="217" t="s">
        <v>50</v>
      </c>
      <c r="I241" s="217" t="s">
        <v>44</v>
      </c>
      <c r="J241" s="217" t="s">
        <v>3460</v>
      </c>
      <c r="K241" s="217" t="s">
        <v>2281</v>
      </c>
      <c r="L241" s="217" t="s">
        <v>43</v>
      </c>
      <c r="M241" s="217" t="s">
        <v>149</v>
      </c>
      <c r="N241" s="217"/>
      <c r="O241" s="217" t="s">
        <v>321</v>
      </c>
      <c r="P241" s="217" t="s">
        <v>321</v>
      </c>
      <c r="Q241" s="217"/>
      <c r="R241" s="217" t="s">
        <v>3461</v>
      </c>
      <c r="S241" s="217" t="s">
        <v>3462</v>
      </c>
      <c r="T241" s="385" t="s">
        <v>3463</v>
      </c>
      <c r="U241" s="218" t="s">
        <v>3464</v>
      </c>
      <c r="V241" s="218">
        <v>33810</v>
      </c>
      <c r="W241" s="290" t="s">
        <v>3465</v>
      </c>
      <c r="X241" s="290" t="s">
        <v>178</v>
      </c>
      <c r="Y241" s="290"/>
      <c r="Z241" s="290"/>
      <c r="AA241" s="217"/>
      <c r="AB241" s="218">
        <v>44479</v>
      </c>
      <c r="AC241" s="312">
        <v>43891</v>
      </c>
      <c r="AD241" s="218"/>
      <c r="AE241" s="218" t="s">
        <v>3466</v>
      </c>
      <c r="AF241" s="218" t="s">
        <v>3467</v>
      </c>
      <c r="AG241" s="218"/>
      <c r="AH241" s="217">
        <f t="shared" si="68"/>
        <v>2</v>
      </c>
      <c r="AI241" s="218"/>
      <c r="AJ241" s="218"/>
      <c r="AK241" s="218"/>
      <c r="AL241" s="218"/>
      <c r="AM241" s="218"/>
      <c r="AN241" s="218"/>
      <c r="AO241" s="218" t="s">
        <v>163</v>
      </c>
      <c r="AP241" s="218" t="s">
        <v>202</v>
      </c>
      <c r="AQ241" s="218" t="s">
        <v>202</v>
      </c>
      <c r="AR241" s="218"/>
      <c r="AS241" s="218"/>
      <c r="AT241" s="460" t="s">
        <v>297</v>
      </c>
      <c r="AU241" s="217" t="s">
        <v>3468</v>
      </c>
      <c r="AV241" s="218"/>
      <c r="AW241" s="219">
        <v>43914</v>
      </c>
      <c r="AX241" s="345" t="s">
        <v>3250</v>
      </c>
      <c r="AY241" s="219" t="s">
        <v>149</v>
      </c>
      <c r="AZ241" s="219"/>
      <c r="BA241" s="219"/>
      <c r="BB241" s="219"/>
      <c r="BC241" s="220" t="s">
        <v>3465</v>
      </c>
      <c r="BD241" s="219">
        <v>45061</v>
      </c>
      <c r="BE241" s="219" t="s">
        <v>162</v>
      </c>
      <c r="BF241" s="219">
        <v>45476</v>
      </c>
      <c r="BG241" s="219" t="s">
        <v>149</v>
      </c>
      <c r="BH241" s="218"/>
      <c r="BI241" s="218"/>
      <c r="BJ241" s="218"/>
      <c r="BK241" s="221"/>
      <c r="BL241" s="217" t="s">
        <v>18</v>
      </c>
      <c r="BM241" s="291"/>
      <c r="BN241" s="217"/>
      <c r="BO241" s="217"/>
      <c r="BP241" s="217">
        <v>1</v>
      </c>
      <c r="BQ241" s="217">
        <v>0</v>
      </c>
      <c r="BR241" s="217"/>
      <c r="BS241" s="217"/>
      <c r="BT241" s="217"/>
      <c r="BU241" s="217"/>
      <c r="BV241" s="217"/>
      <c r="BW241" s="217" t="s">
        <v>162</v>
      </c>
      <c r="BX241" s="217"/>
      <c r="BY241" s="217"/>
      <c r="BZ241" s="222"/>
      <c r="CA241" s="222"/>
      <c r="CB241" s="217"/>
      <c r="CC241" s="217"/>
      <c r="CD241" s="217"/>
      <c r="CE241" s="217"/>
      <c r="CF241" s="414">
        <v>0</v>
      </c>
      <c r="CG241" s="217"/>
      <c r="CH241" s="217"/>
      <c r="CI241" s="217" t="s">
        <v>814</v>
      </c>
      <c r="CJ241"/>
    </row>
    <row r="242" spans="1:88" s="53" customFormat="1" ht="26.15" customHeight="1" x14ac:dyDescent="0.35">
      <c r="A242" s="217">
        <v>242</v>
      </c>
      <c r="B242" s="217" t="s">
        <v>3469</v>
      </c>
      <c r="C242" s="217" t="s">
        <v>3470</v>
      </c>
      <c r="D242" s="217" t="s">
        <v>3471</v>
      </c>
      <c r="E242" s="217" t="s">
        <v>3472</v>
      </c>
      <c r="F242" s="217" t="s">
        <v>25</v>
      </c>
      <c r="G242" s="217">
        <v>10</v>
      </c>
      <c r="H242" s="217" t="s">
        <v>51</v>
      </c>
      <c r="I242" s="217" t="s">
        <v>30</v>
      </c>
      <c r="J242" s="217" t="s">
        <v>3473</v>
      </c>
      <c r="K242" s="217" t="s">
        <v>3474</v>
      </c>
      <c r="L242" s="217" t="s">
        <v>40</v>
      </c>
      <c r="M242" s="217" t="s">
        <v>162</v>
      </c>
      <c r="N242" s="217"/>
      <c r="O242" s="217" t="s">
        <v>321</v>
      </c>
      <c r="P242" s="217" t="s">
        <v>3475</v>
      </c>
      <c r="Q242" s="217"/>
      <c r="R242" s="217" t="s">
        <v>3476</v>
      </c>
      <c r="S242" s="217" t="s">
        <v>3477</v>
      </c>
      <c r="T242" s="385" t="s">
        <v>3478</v>
      </c>
      <c r="U242" s="218" t="s">
        <v>3479</v>
      </c>
      <c r="V242" s="218">
        <v>28305</v>
      </c>
      <c r="W242" s="290" t="s">
        <v>3480</v>
      </c>
      <c r="X242" s="290" t="s">
        <v>2507</v>
      </c>
      <c r="Y242" s="290"/>
      <c r="Z242" s="290"/>
      <c r="AA242" s="217"/>
      <c r="AB242" s="218">
        <v>44432</v>
      </c>
      <c r="AC242" s="312">
        <v>43891</v>
      </c>
      <c r="AD242" s="218"/>
      <c r="AE242" s="218" t="s">
        <v>3481</v>
      </c>
      <c r="AF242" s="218" t="s">
        <v>3482</v>
      </c>
      <c r="AG242" s="218"/>
      <c r="AH242" s="217">
        <f t="shared" si="68"/>
        <v>2</v>
      </c>
      <c r="AI242" s="218"/>
      <c r="AJ242" s="218"/>
      <c r="AK242" s="218"/>
      <c r="AL242" s="218"/>
      <c r="AM242" s="218"/>
      <c r="AN242" s="218"/>
      <c r="AO242" s="218" t="s">
        <v>163</v>
      </c>
      <c r="AP242" s="218" t="s">
        <v>1448</v>
      </c>
      <c r="AQ242" s="218" t="s">
        <v>249</v>
      </c>
      <c r="AR242" s="218"/>
      <c r="AS242" s="218"/>
      <c r="AT242" s="460" t="s">
        <v>327</v>
      </c>
      <c r="AU242" s="217" t="s">
        <v>3483</v>
      </c>
      <c r="AV242" s="218"/>
      <c r="AW242" s="219">
        <v>43916</v>
      </c>
      <c r="AX242" s="345" t="s">
        <v>3250</v>
      </c>
      <c r="AY242" s="219" t="s">
        <v>149</v>
      </c>
      <c r="AZ242" s="219"/>
      <c r="BA242" s="219"/>
      <c r="BB242" s="219"/>
      <c r="BC242" s="220" t="s">
        <v>3480</v>
      </c>
      <c r="BD242" s="219">
        <v>44872</v>
      </c>
      <c r="BE242" s="219" t="s">
        <v>149</v>
      </c>
      <c r="BF242" s="219">
        <v>45476</v>
      </c>
      <c r="BG242" s="219" t="s">
        <v>149</v>
      </c>
      <c r="BH242" s="218"/>
      <c r="BI242" s="218"/>
      <c r="BJ242" s="218"/>
      <c r="BK242" s="221"/>
      <c r="BL242" s="217" t="s">
        <v>18</v>
      </c>
      <c r="BM242" s="291"/>
      <c r="BN242" s="217"/>
      <c r="BO242" s="217"/>
      <c r="BP242" s="217">
        <v>6</v>
      </c>
      <c r="BQ242" s="217">
        <v>5</v>
      </c>
      <c r="BR242" s="217"/>
      <c r="BS242" s="217"/>
      <c r="BT242" s="217"/>
      <c r="BU242" s="217"/>
      <c r="BV242" s="217"/>
      <c r="BW242" s="217" t="s">
        <v>162</v>
      </c>
      <c r="BX242" s="217"/>
      <c r="BY242" s="217"/>
      <c r="BZ242" s="222"/>
      <c r="CA242" s="222"/>
      <c r="CB242" s="217"/>
      <c r="CC242" s="217"/>
      <c r="CD242" s="217"/>
      <c r="CE242" s="217"/>
      <c r="CF242" s="414">
        <v>0</v>
      </c>
      <c r="CG242" s="217"/>
      <c r="CH242" s="217"/>
      <c r="CI242" s="217" t="s">
        <v>814</v>
      </c>
      <c r="CJ242"/>
    </row>
    <row r="243" spans="1:88" s="53" customFormat="1" ht="26.15" customHeight="1" x14ac:dyDescent="0.35">
      <c r="A243" s="217">
        <v>243</v>
      </c>
      <c r="B243" s="217" t="s">
        <v>3484</v>
      </c>
      <c r="C243" s="217" t="s">
        <v>3485</v>
      </c>
      <c r="D243" s="217" t="s">
        <v>3486</v>
      </c>
      <c r="E243" s="217" t="s">
        <v>3487</v>
      </c>
      <c r="F243" s="217" t="s">
        <v>24</v>
      </c>
      <c r="G243" s="217">
        <v>10</v>
      </c>
      <c r="H243" s="217" t="s">
        <v>52</v>
      </c>
      <c r="I243" s="217" t="s">
        <v>41</v>
      </c>
      <c r="J243" s="217" t="s">
        <v>3488</v>
      </c>
      <c r="K243" s="217" t="s">
        <v>2798</v>
      </c>
      <c r="L243" s="217" t="s">
        <v>41</v>
      </c>
      <c r="M243" s="217" t="s">
        <v>149</v>
      </c>
      <c r="N243" s="217"/>
      <c r="O243" s="217" t="s">
        <v>150</v>
      </c>
      <c r="P243" s="217" t="s">
        <v>150</v>
      </c>
      <c r="Q243" s="217"/>
      <c r="R243" s="217" t="s">
        <v>3489</v>
      </c>
      <c r="S243" s="217" t="s">
        <v>3490</v>
      </c>
      <c r="T243" s="385" t="s">
        <v>3491</v>
      </c>
      <c r="U243" s="218" t="s">
        <v>3492</v>
      </c>
      <c r="V243" s="218">
        <v>29588</v>
      </c>
      <c r="W243" s="290" t="s">
        <v>3493</v>
      </c>
      <c r="X243" s="290" t="s">
        <v>2897</v>
      </c>
      <c r="Y243" s="290"/>
      <c r="Z243" s="290"/>
      <c r="AA243" s="217"/>
      <c r="AB243" s="218">
        <v>43840</v>
      </c>
      <c r="AC243" s="312">
        <v>43891</v>
      </c>
      <c r="AD243" s="218"/>
      <c r="AE243" s="218" t="s">
        <v>3494</v>
      </c>
      <c r="AF243" s="218" t="s">
        <v>3495</v>
      </c>
      <c r="AG243" s="218"/>
      <c r="AH243" s="217">
        <f t="shared" si="68"/>
        <v>2</v>
      </c>
      <c r="AI243" s="218"/>
      <c r="AJ243" s="218"/>
      <c r="AK243" s="218"/>
      <c r="AL243" s="218"/>
      <c r="AM243" s="218"/>
      <c r="AN243" s="218"/>
      <c r="AO243" s="218" t="s">
        <v>181</v>
      </c>
      <c r="AP243" s="218" t="s">
        <v>3496</v>
      </c>
      <c r="AQ243" s="218" t="s">
        <v>249</v>
      </c>
      <c r="AR243" s="218" t="s">
        <v>149</v>
      </c>
      <c r="AS243" s="419" t="s">
        <v>3497</v>
      </c>
      <c r="AT243" s="460" t="s">
        <v>218</v>
      </c>
      <c r="AU243" s="217" t="s">
        <v>3498</v>
      </c>
      <c r="AV243" s="218"/>
      <c r="AW243" s="219">
        <v>43894</v>
      </c>
      <c r="AX243" s="345" t="s">
        <v>3250</v>
      </c>
      <c r="AY243" s="219" t="s">
        <v>149</v>
      </c>
      <c r="AZ243" s="219">
        <v>44593</v>
      </c>
      <c r="BA243" s="219">
        <v>44602</v>
      </c>
      <c r="BB243" s="219"/>
      <c r="BC243" s="220" t="s">
        <v>3493</v>
      </c>
      <c r="BD243" s="219">
        <v>44872</v>
      </c>
      <c r="BE243" s="219" t="s">
        <v>149</v>
      </c>
      <c r="BF243" s="219">
        <v>45476</v>
      </c>
      <c r="BG243" s="219" t="s">
        <v>149</v>
      </c>
      <c r="BH243" s="218"/>
      <c r="BI243" s="218"/>
      <c r="BJ243" s="218"/>
      <c r="BK243" s="221">
        <v>45590</v>
      </c>
      <c r="BL243" s="217" t="s">
        <v>17</v>
      </c>
      <c r="BM243" s="291">
        <f>DATEDIF(AW243,BK243, "M")+1</f>
        <v>56</v>
      </c>
      <c r="BN243" s="217" t="e">
        <f>DATEDIF(AX243,BK243, "M")+1</f>
        <v>#VALUE!</v>
      </c>
      <c r="BO243" s="217"/>
      <c r="BP243" s="217">
        <v>0</v>
      </c>
      <c r="BQ243" s="217">
        <v>2</v>
      </c>
      <c r="BR243" s="217"/>
      <c r="BS243" s="217"/>
      <c r="BT243" s="217"/>
      <c r="BU243" s="217"/>
      <c r="BV243" s="217"/>
      <c r="BW243" s="217" t="s">
        <v>162</v>
      </c>
      <c r="BX243" s="217"/>
      <c r="BY243" s="217"/>
      <c r="BZ243" s="222"/>
      <c r="CA243" s="222"/>
      <c r="CB243" s="217"/>
      <c r="CC243" s="217"/>
      <c r="CD243" s="217"/>
      <c r="CE243" s="217"/>
      <c r="CF243" s="414">
        <v>2</v>
      </c>
      <c r="CG243" s="217"/>
      <c r="CH243" s="217"/>
      <c r="CI243" s="217" t="s">
        <v>814</v>
      </c>
      <c r="CJ243"/>
    </row>
    <row r="244" spans="1:88" s="53" customFormat="1" ht="26.15" customHeight="1" x14ac:dyDescent="0.35">
      <c r="A244" s="217">
        <v>244</v>
      </c>
      <c r="B244" s="217" t="s">
        <v>3499</v>
      </c>
      <c r="C244" s="217" t="s">
        <v>3500</v>
      </c>
      <c r="D244" s="217"/>
      <c r="E244" s="217" t="s">
        <v>3501</v>
      </c>
      <c r="F244" s="217" t="s">
        <v>24</v>
      </c>
      <c r="G244" s="217">
        <v>10</v>
      </c>
      <c r="H244" s="217" t="s">
        <v>50</v>
      </c>
      <c r="I244" s="217" t="s">
        <v>44</v>
      </c>
      <c r="J244" s="217" t="s">
        <v>3502</v>
      </c>
      <c r="K244" s="217" t="s">
        <v>521</v>
      </c>
      <c r="L244" s="217" t="s">
        <v>43</v>
      </c>
      <c r="M244" s="217" t="s">
        <v>162</v>
      </c>
      <c r="N244" s="217"/>
      <c r="O244" s="217" t="s">
        <v>321</v>
      </c>
      <c r="P244" s="217" t="s">
        <v>150</v>
      </c>
      <c r="Q244" s="217"/>
      <c r="R244" s="217" t="s">
        <v>3503</v>
      </c>
      <c r="S244" s="217" t="s">
        <v>3504</v>
      </c>
      <c r="T244" s="385" t="s">
        <v>3505</v>
      </c>
      <c r="U244" s="218" t="s">
        <v>3506</v>
      </c>
      <c r="V244" s="218">
        <v>32014</v>
      </c>
      <c r="W244" s="290" t="s">
        <v>3507</v>
      </c>
      <c r="X244" s="290" t="s">
        <v>178</v>
      </c>
      <c r="Y244" s="290"/>
      <c r="Z244" s="290"/>
      <c r="AA244" s="217"/>
      <c r="AB244" s="218">
        <v>44424</v>
      </c>
      <c r="AC244" s="312">
        <v>43891</v>
      </c>
      <c r="AD244" s="218"/>
      <c r="AE244" s="218" t="s">
        <v>3508</v>
      </c>
      <c r="AF244" s="218" t="s">
        <v>3509</v>
      </c>
      <c r="AG244" s="218"/>
      <c r="AH244" s="217">
        <f t="shared" si="68"/>
        <v>2</v>
      </c>
      <c r="AI244" s="218"/>
      <c r="AJ244" s="218"/>
      <c r="AK244" s="218"/>
      <c r="AL244" s="218"/>
      <c r="AM244" s="218"/>
      <c r="AN244" s="218"/>
      <c r="AO244" s="218" t="s">
        <v>964</v>
      </c>
      <c r="AP244" s="218" t="s">
        <v>3510</v>
      </c>
      <c r="AQ244" s="218"/>
      <c r="AR244" s="218"/>
      <c r="AS244" s="218"/>
      <c r="AT244" s="460" t="s">
        <v>297</v>
      </c>
      <c r="AU244" s="217" t="s">
        <v>3511</v>
      </c>
      <c r="AV244" s="218"/>
      <c r="AW244" s="219">
        <v>43896</v>
      </c>
      <c r="AX244" s="345" t="s">
        <v>3250</v>
      </c>
      <c r="AY244" s="219" t="s">
        <v>149</v>
      </c>
      <c r="AZ244" s="219">
        <v>44708</v>
      </c>
      <c r="BA244" s="219">
        <v>44811</v>
      </c>
      <c r="BB244" s="219"/>
      <c r="BC244" s="220" t="s">
        <v>3507</v>
      </c>
      <c r="BD244" s="219">
        <v>45061</v>
      </c>
      <c r="BE244" s="219" t="s">
        <v>162</v>
      </c>
      <c r="BF244" s="219">
        <v>45476</v>
      </c>
      <c r="BG244" s="219" t="s">
        <v>149</v>
      </c>
      <c r="BH244" s="218">
        <v>45747</v>
      </c>
      <c r="BI244" s="218"/>
      <c r="BJ244" s="218"/>
      <c r="BK244" s="221"/>
      <c r="BL244" s="217" t="s">
        <v>18</v>
      </c>
      <c r="BM244" s="291"/>
      <c r="BN244" s="217"/>
      <c r="BO244" s="217"/>
      <c r="BP244" s="217">
        <v>2</v>
      </c>
      <c r="BQ244" s="217"/>
      <c r="BR244" s="217"/>
      <c r="BS244" s="217"/>
      <c r="BT244" s="217"/>
      <c r="BU244" s="217"/>
      <c r="BV244" s="217"/>
      <c r="BW244" s="217" t="s">
        <v>162</v>
      </c>
      <c r="BX244" s="217"/>
      <c r="BY244" s="217"/>
      <c r="BZ244" s="222"/>
      <c r="CA244" s="222"/>
      <c r="CB244" s="217"/>
      <c r="CC244" s="217"/>
      <c r="CD244" s="217"/>
      <c r="CE244" s="217"/>
      <c r="CF244" s="414">
        <v>0</v>
      </c>
      <c r="CG244" s="217"/>
      <c r="CH244" s="217"/>
      <c r="CI244" s="217" t="s">
        <v>814</v>
      </c>
      <c r="CJ244"/>
    </row>
    <row r="245" spans="1:88" s="53" customFormat="1" ht="26.15" customHeight="1" x14ac:dyDescent="0.35">
      <c r="A245" s="217">
        <v>245</v>
      </c>
      <c r="B245" s="217" t="s">
        <v>3512</v>
      </c>
      <c r="C245" s="217" t="s">
        <v>830</v>
      </c>
      <c r="D245" s="217"/>
      <c r="E245" s="217" t="s">
        <v>3513</v>
      </c>
      <c r="F245" s="217" t="s">
        <v>24</v>
      </c>
      <c r="G245" s="217">
        <v>10</v>
      </c>
      <c r="H245" s="217" t="s">
        <v>52</v>
      </c>
      <c r="I245" s="217" t="s">
        <v>41</v>
      </c>
      <c r="J245" s="217" t="s">
        <v>2328</v>
      </c>
      <c r="K245" s="217" t="s">
        <v>3514</v>
      </c>
      <c r="L245" s="217" t="s">
        <v>43</v>
      </c>
      <c r="M245" s="217" t="s">
        <v>162</v>
      </c>
      <c r="N245" s="217"/>
      <c r="O245" s="217" t="s">
        <v>321</v>
      </c>
      <c r="P245" s="217" t="s">
        <v>321</v>
      </c>
      <c r="Q245" s="217"/>
      <c r="R245" s="217" t="s">
        <v>3515</v>
      </c>
      <c r="S245" s="217" t="s">
        <v>3516</v>
      </c>
      <c r="T245" s="385" t="s">
        <v>3517</v>
      </c>
      <c r="U245" s="218" t="s">
        <v>3518</v>
      </c>
      <c r="V245" s="218">
        <v>33695</v>
      </c>
      <c r="W245" s="290" t="s">
        <v>3519</v>
      </c>
      <c r="X245" s="290" t="s">
        <v>178</v>
      </c>
      <c r="Y245" s="290"/>
      <c r="Z245" s="290"/>
      <c r="AA245" s="217"/>
      <c r="AB245" s="218">
        <v>43983</v>
      </c>
      <c r="AC245" s="312">
        <v>43891</v>
      </c>
      <c r="AD245" s="218"/>
      <c r="AE245" s="218" t="s">
        <v>3520</v>
      </c>
      <c r="AF245" s="218" t="s">
        <v>3521</v>
      </c>
      <c r="AG245" s="218" t="s">
        <v>3522</v>
      </c>
      <c r="AH245" s="217">
        <f t="shared" si="68"/>
        <v>3</v>
      </c>
      <c r="AI245" s="218"/>
      <c r="AJ245" s="218"/>
      <c r="AK245" s="218"/>
      <c r="AL245" s="218"/>
      <c r="AM245" s="218"/>
      <c r="AN245" s="218"/>
      <c r="AO245" s="218" t="s">
        <v>163</v>
      </c>
      <c r="AP245" s="218" t="s">
        <v>180</v>
      </c>
      <c r="AQ245" s="218" t="s">
        <v>180</v>
      </c>
      <c r="AR245" s="218" t="s">
        <v>162</v>
      </c>
      <c r="AS245" s="218"/>
      <c r="AT245" s="460" t="s">
        <v>218</v>
      </c>
      <c r="AU245" s="217" t="s">
        <v>3523</v>
      </c>
      <c r="AV245" s="218"/>
      <c r="AW245" s="219">
        <v>43900</v>
      </c>
      <c r="AX245" s="345" t="s">
        <v>3250</v>
      </c>
      <c r="AY245" s="219" t="s">
        <v>149</v>
      </c>
      <c r="AZ245" s="219">
        <v>44579</v>
      </c>
      <c r="BA245" s="219">
        <v>44617</v>
      </c>
      <c r="BB245" s="219"/>
      <c r="BC245" s="220" t="s">
        <v>3519</v>
      </c>
      <c r="BD245" s="219">
        <v>44872</v>
      </c>
      <c r="BE245" s="219" t="s">
        <v>149</v>
      </c>
      <c r="BF245" s="219">
        <v>45476</v>
      </c>
      <c r="BG245" s="219" t="s">
        <v>149</v>
      </c>
      <c r="BH245" s="218"/>
      <c r="BI245" s="218"/>
      <c r="BJ245" s="218"/>
      <c r="BK245" s="221">
        <v>45648</v>
      </c>
      <c r="BL245" s="217" t="s">
        <v>17</v>
      </c>
      <c r="BM245" s="291">
        <f>DATEDIF(AW245,BK245,"M")+1</f>
        <v>58</v>
      </c>
      <c r="BN245" s="217"/>
      <c r="BO245" s="217" t="s">
        <v>3524</v>
      </c>
      <c r="BP245" s="217">
        <v>0</v>
      </c>
      <c r="BQ245" s="217">
        <v>3</v>
      </c>
      <c r="BR245" s="217"/>
      <c r="BS245" s="217"/>
      <c r="BT245" s="217"/>
      <c r="BU245" s="217"/>
      <c r="BV245" s="217"/>
      <c r="BW245" s="217" t="s">
        <v>162</v>
      </c>
      <c r="BX245" s="217"/>
      <c r="BY245" s="217"/>
      <c r="BZ245" s="222"/>
      <c r="CA245" s="222"/>
      <c r="CB245" s="217"/>
      <c r="CC245" s="217"/>
      <c r="CD245" s="217"/>
      <c r="CE245" s="217"/>
      <c r="CF245" s="414">
        <v>0</v>
      </c>
      <c r="CG245" s="217"/>
      <c r="CH245" s="217"/>
      <c r="CI245" s="217" t="s">
        <v>814</v>
      </c>
      <c r="CJ245"/>
    </row>
    <row r="246" spans="1:88" s="53" customFormat="1" ht="26.15" customHeight="1" x14ac:dyDescent="0.35">
      <c r="A246" s="217">
        <v>246</v>
      </c>
      <c r="B246" s="217" t="s">
        <v>3525</v>
      </c>
      <c r="C246" s="217" t="s">
        <v>3387</v>
      </c>
      <c r="D246" s="217" t="s">
        <v>3526</v>
      </c>
      <c r="E246" s="217" t="s">
        <v>3527</v>
      </c>
      <c r="F246" s="217" t="s">
        <v>24</v>
      </c>
      <c r="G246" s="217">
        <v>10</v>
      </c>
      <c r="H246" s="217" t="s">
        <v>49</v>
      </c>
      <c r="I246" s="217" t="s">
        <v>40</v>
      </c>
      <c r="J246" s="217" t="s">
        <v>2962</v>
      </c>
      <c r="K246" s="217" t="s">
        <v>3528</v>
      </c>
      <c r="L246" s="217" t="s">
        <v>40</v>
      </c>
      <c r="M246" s="217" t="s">
        <v>149</v>
      </c>
      <c r="N246" s="217"/>
      <c r="O246" s="217" t="s">
        <v>150</v>
      </c>
      <c r="P246" s="217" t="s">
        <v>150</v>
      </c>
      <c r="Q246" s="217"/>
      <c r="R246" s="217" t="s">
        <v>3529</v>
      </c>
      <c r="S246" s="217" t="s">
        <v>3530</v>
      </c>
      <c r="T246" s="385" t="s">
        <v>3531</v>
      </c>
      <c r="U246" s="218" t="s">
        <v>3532</v>
      </c>
      <c r="V246" s="218">
        <v>31757</v>
      </c>
      <c r="W246" s="290" t="s">
        <v>3533</v>
      </c>
      <c r="X246" s="290" t="s">
        <v>2388</v>
      </c>
      <c r="Y246" s="290"/>
      <c r="Z246" s="290"/>
      <c r="AA246" s="217"/>
      <c r="AB246" s="218">
        <v>44245</v>
      </c>
      <c r="AC246" s="312">
        <v>43891</v>
      </c>
      <c r="AD246" s="218"/>
      <c r="AE246" s="218" t="s">
        <v>3534</v>
      </c>
      <c r="AF246" s="218" t="s">
        <v>3535</v>
      </c>
      <c r="AG246" s="218" t="s">
        <v>3536</v>
      </c>
      <c r="AH246" s="217">
        <f t="shared" si="68"/>
        <v>3</v>
      </c>
      <c r="AI246" s="218"/>
      <c r="AJ246" s="218"/>
      <c r="AK246" s="218"/>
      <c r="AL246" s="218"/>
      <c r="AM246" s="218"/>
      <c r="AN246" s="218"/>
      <c r="AO246" s="218" t="s">
        <v>163</v>
      </c>
      <c r="AP246" s="218" t="s">
        <v>3537</v>
      </c>
      <c r="AQ246" s="218"/>
      <c r="AR246" s="218"/>
      <c r="AS246" s="218"/>
      <c r="AT246" s="460" t="s">
        <v>419</v>
      </c>
      <c r="AU246" s="217" t="s">
        <v>3538</v>
      </c>
      <c r="AV246" s="218"/>
      <c r="AW246" s="219">
        <v>43902</v>
      </c>
      <c r="AX246" s="345" t="s">
        <v>3250</v>
      </c>
      <c r="AY246" s="219" t="s">
        <v>149</v>
      </c>
      <c r="AZ246" s="219">
        <v>44214</v>
      </c>
      <c r="BA246" s="219">
        <v>44613</v>
      </c>
      <c r="BB246" s="219"/>
      <c r="BC246" s="220" t="s">
        <v>3533</v>
      </c>
      <c r="BD246" s="219">
        <v>44872</v>
      </c>
      <c r="BE246" s="219" t="s">
        <v>149</v>
      </c>
      <c r="BF246" s="219">
        <v>45476</v>
      </c>
      <c r="BG246" s="219" t="s">
        <v>149</v>
      </c>
      <c r="BH246" s="218">
        <v>45348</v>
      </c>
      <c r="BI246" s="218"/>
      <c r="BJ246" s="218"/>
      <c r="BK246" s="221">
        <v>45610</v>
      </c>
      <c r="BL246" s="217" t="s">
        <v>17</v>
      </c>
      <c r="BM246" s="291">
        <f>DATEDIF(AW246,BK246,"M")+1</f>
        <v>57</v>
      </c>
      <c r="BN246" s="217"/>
      <c r="BO246" s="217"/>
      <c r="BP246" s="217">
        <v>2</v>
      </c>
      <c r="BQ246" s="217">
        <v>1</v>
      </c>
      <c r="BR246" s="217"/>
      <c r="BS246" s="217"/>
      <c r="BT246" s="217"/>
      <c r="BU246" s="217"/>
      <c r="BV246" s="217"/>
      <c r="BW246" s="217" t="s">
        <v>162</v>
      </c>
      <c r="BX246" s="217"/>
      <c r="BY246" s="217"/>
      <c r="BZ246" s="222"/>
      <c r="CA246" s="222"/>
      <c r="CB246" s="217"/>
      <c r="CC246" s="217"/>
      <c r="CD246" s="217"/>
      <c r="CE246" s="217"/>
      <c r="CF246" s="414">
        <v>2</v>
      </c>
      <c r="CG246" s="217"/>
      <c r="CH246" s="217"/>
      <c r="CI246" s="217" t="s">
        <v>814</v>
      </c>
      <c r="CJ246"/>
    </row>
    <row r="247" spans="1:88" s="53" customFormat="1" ht="26.15" customHeight="1" x14ac:dyDescent="0.35">
      <c r="A247" s="217">
        <v>247</v>
      </c>
      <c r="B247" s="217" t="s">
        <v>3539</v>
      </c>
      <c r="C247" s="217" t="s">
        <v>3540</v>
      </c>
      <c r="D247" s="217" t="s">
        <v>21</v>
      </c>
      <c r="E247" s="217" t="s">
        <v>3541</v>
      </c>
      <c r="F247" s="217" t="s">
        <v>24</v>
      </c>
      <c r="G247" s="217">
        <v>10</v>
      </c>
      <c r="H247" s="217" t="s">
        <v>55</v>
      </c>
      <c r="I247" s="217" t="s">
        <v>43</v>
      </c>
      <c r="J247" s="217" t="s">
        <v>3460</v>
      </c>
      <c r="K247" s="217" t="s">
        <v>3542</v>
      </c>
      <c r="L247" s="217" t="s">
        <v>43</v>
      </c>
      <c r="M247" s="217" t="s">
        <v>149</v>
      </c>
      <c r="N247" s="217">
        <v>1897532</v>
      </c>
      <c r="O247" s="217" t="s">
        <v>321</v>
      </c>
      <c r="P247" s="217" t="s">
        <v>321</v>
      </c>
      <c r="Q247" s="217"/>
      <c r="R247" s="217" t="s">
        <v>3543</v>
      </c>
      <c r="S247" s="217" t="s">
        <v>3544</v>
      </c>
      <c r="T247" s="385" t="s">
        <v>3545</v>
      </c>
      <c r="U247" s="218" t="s">
        <v>3546</v>
      </c>
      <c r="V247" s="218">
        <v>33727</v>
      </c>
      <c r="W247" s="217" t="s">
        <v>3547</v>
      </c>
      <c r="X247" s="290" t="s">
        <v>178</v>
      </c>
      <c r="Y247" s="290"/>
      <c r="Z247" s="290"/>
      <c r="AA247" s="217"/>
      <c r="AB247" s="218">
        <v>43660</v>
      </c>
      <c r="AC247" s="312">
        <v>43891</v>
      </c>
      <c r="AD247" s="218"/>
      <c r="AE247" s="218" t="s">
        <v>3548</v>
      </c>
      <c r="AF247" s="218" t="s">
        <v>3549</v>
      </c>
      <c r="AG247" s="218"/>
      <c r="AH247" s="217">
        <f t="shared" si="68"/>
        <v>2</v>
      </c>
      <c r="AI247" s="218"/>
      <c r="AJ247" s="218"/>
      <c r="AK247" s="218"/>
      <c r="AL247" s="218"/>
      <c r="AM247" s="218"/>
      <c r="AN247" s="218"/>
      <c r="AO247" s="218" t="s">
        <v>163</v>
      </c>
      <c r="AP247" s="218" t="s">
        <v>202</v>
      </c>
      <c r="AQ247" s="218" t="s">
        <v>249</v>
      </c>
      <c r="AR247" s="218" t="s">
        <v>149</v>
      </c>
      <c r="AS247" s="218"/>
      <c r="AT247" s="460" t="s">
        <v>371</v>
      </c>
      <c r="AU247" s="217" t="s">
        <v>3550</v>
      </c>
      <c r="AV247" s="218"/>
      <c r="AW247" s="219">
        <v>43904</v>
      </c>
      <c r="AX247" s="345" t="s">
        <v>3250</v>
      </c>
      <c r="AY247" s="219" t="s">
        <v>149</v>
      </c>
      <c r="AZ247" s="219">
        <v>44013</v>
      </c>
      <c r="BA247" s="219">
        <v>44249</v>
      </c>
      <c r="BB247" s="219"/>
      <c r="BC247" s="220" t="s">
        <v>3547</v>
      </c>
      <c r="BD247" s="219">
        <v>44872</v>
      </c>
      <c r="BE247" s="219" t="s">
        <v>149</v>
      </c>
      <c r="BF247" s="219">
        <v>45476</v>
      </c>
      <c r="BG247" s="219" t="s">
        <v>149</v>
      </c>
      <c r="BH247" s="218"/>
      <c r="BI247" s="218"/>
      <c r="BJ247" s="218"/>
      <c r="BK247" s="221">
        <v>45596</v>
      </c>
      <c r="BL247" s="217" t="s">
        <v>17</v>
      </c>
      <c r="BM247" s="291">
        <f>DATEDIF(AW247,BK247,"M")+1</f>
        <v>56</v>
      </c>
      <c r="BN247" s="217" t="e">
        <f>DATEDIF(AX247,BK247, "M")+1</f>
        <v>#VALUE!</v>
      </c>
      <c r="BO247" s="217" t="s">
        <v>3551</v>
      </c>
      <c r="BP247" s="217">
        <v>1</v>
      </c>
      <c r="BQ247" s="217">
        <v>0</v>
      </c>
      <c r="BR247" s="217"/>
      <c r="BS247" s="217"/>
      <c r="BT247" s="217"/>
      <c r="BU247" s="217"/>
      <c r="BV247" s="217"/>
      <c r="BW247" s="217" t="s">
        <v>162</v>
      </c>
      <c r="BX247" s="217"/>
      <c r="BY247" s="217"/>
      <c r="BZ247" s="222"/>
      <c r="CA247" s="222"/>
      <c r="CB247" s="217"/>
      <c r="CC247" s="217"/>
      <c r="CD247" s="217"/>
      <c r="CE247" s="217"/>
      <c r="CF247" s="414">
        <v>0</v>
      </c>
      <c r="CG247" s="217"/>
      <c r="CH247" s="217"/>
      <c r="CI247" s="217" t="s">
        <v>3411</v>
      </c>
      <c r="CJ247"/>
    </row>
    <row r="248" spans="1:88" s="53" customFormat="1" ht="26.15" customHeight="1" x14ac:dyDescent="0.35">
      <c r="A248" s="217">
        <v>248</v>
      </c>
      <c r="B248" s="217" t="s">
        <v>3552</v>
      </c>
      <c r="C248" s="217" t="s">
        <v>3553</v>
      </c>
      <c r="D248" s="217" t="s">
        <v>3554</v>
      </c>
      <c r="E248" s="217" t="s">
        <v>3555</v>
      </c>
      <c r="F248" s="217" t="s">
        <v>24</v>
      </c>
      <c r="G248" s="217">
        <v>10</v>
      </c>
      <c r="H248" s="217" t="s">
        <v>51</v>
      </c>
      <c r="I248" s="217" t="s">
        <v>37</v>
      </c>
      <c r="J248" s="217" t="s">
        <v>405</v>
      </c>
      <c r="K248" s="217" t="s">
        <v>289</v>
      </c>
      <c r="L248" s="217" t="s">
        <v>30</v>
      </c>
      <c r="M248" s="217" t="s">
        <v>162</v>
      </c>
      <c r="N248" s="217"/>
      <c r="O248" s="217" t="s">
        <v>150</v>
      </c>
      <c r="P248" s="217" t="s">
        <v>150</v>
      </c>
      <c r="Q248" s="217"/>
      <c r="R248" s="217" t="s">
        <v>3556</v>
      </c>
      <c r="S248" s="217" t="s">
        <v>3557</v>
      </c>
      <c r="T248" s="385" t="s">
        <v>3558</v>
      </c>
      <c r="U248" s="218" t="s">
        <v>3559</v>
      </c>
      <c r="V248" s="218">
        <v>31740</v>
      </c>
      <c r="W248" s="290" t="s">
        <v>3560</v>
      </c>
      <c r="X248" s="290" t="s">
        <v>2507</v>
      </c>
      <c r="Y248" s="290"/>
      <c r="Z248" s="290"/>
      <c r="AA248" s="217"/>
      <c r="AB248" s="218">
        <v>44267</v>
      </c>
      <c r="AC248" s="312">
        <v>43891</v>
      </c>
      <c r="AD248" s="218"/>
      <c r="AE248" s="217" t="s">
        <v>3561</v>
      </c>
      <c r="AF248" s="218"/>
      <c r="AG248" s="218"/>
      <c r="AH248" s="217">
        <f t="shared" si="68"/>
        <v>1</v>
      </c>
      <c r="AI248" s="218"/>
      <c r="AJ248" s="218"/>
      <c r="AK248" s="218"/>
      <c r="AL248" s="218"/>
      <c r="AM248" s="218"/>
      <c r="AN248" s="218"/>
      <c r="AO248" s="218" t="s">
        <v>163</v>
      </c>
      <c r="AP248" s="218" t="s">
        <v>444</v>
      </c>
      <c r="AQ248" s="218" t="s">
        <v>444</v>
      </c>
      <c r="AR248" s="218"/>
      <c r="AS248" s="218"/>
      <c r="AT248" s="460" t="s">
        <v>284</v>
      </c>
      <c r="AU248" s="217" t="s">
        <v>3562</v>
      </c>
      <c r="AV248" s="218"/>
      <c r="AW248" s="219">
        <v>43908</v>
      </c>
      <c r="AX248" s="345" t="s">
        <v>3250</v>
      </c>
      <c r="AY248" s="219" t="s">
        <v>149</v>
      </c>
      <c r="AZ248" s="219">
        <v>44874</v>
      </c>
      <c r="BA248" s="219">
        <v>44811</v>
      </c>
      <c r="BB248" s="219"/>
      <c r="BC248" s="220" t="s">
        <v>3560</v>
      </c>
      <c r="BD248" s="219">
        <v>45061</v>
      </c>
      <c r="BE248" s="219" t="s">
        <v>162</v>
      </c>
      <c r="BF248" s="219">
        <v>45476</v>
      </c>
      <c r="BG248" s="219" t="s">
        <v>149</v>
      </c>
      <c r="BH248" s="218"/>
      <c r="BI248" s="218"/>
      <c r="BJ248" s="218"/>
      <c r="BK248" s="221"/>
      <c r="BL248" s="217" t="s">
        <v>18</v>
      </c>
      <c r="BM248" s="291"/>
      <c r="BN248" s="217"/>
      <c r="BO248" s="217"/>
      <c r="BP248" s="217">
        <v>2</v>
      </c>
      <c r="BQ248" s="217">
        <v>1</v>
      </c>
      <c r="BR248" s="217"/>
      <c r="BS248" s="217"/>
      <c r="BT248" s="217"/>
      <c r="BU248" s="217"/>
      <c r="BV248" s="217"/>
      <c r="BW248" s="217" t="s">
        <v>162</v>
      </c>
      <c r="BX248" s="217"/>
      <c r="BY248" s="217"/>
      <c r="BZ248" s="222"/>
      <c r="CA248" s="222"/>
      <c r="CB248" s="217"/>
      <c r="CC248" s="217"/>
      <c r="CD248" s="217"/>
      <c r="CE248" s="217"/>
      <c r="CF248" s="414">
        <v>1</v>
      </c>
      <c r="CG248" s="217"/>
      <c r="CH248" s="217"/>
      <c r="CI248" s="217" t="s">
        <v>814</v>
      </c>
      <c r="CJ248"/>
    </row>
    <row r="249" spans="1:88" s="53" customFormat="1" ht="29.15" customHeight="1" x14ac:dyDescent="0.35">
      <c r="A249" s="217">
        <v>249</v>
      </c>
      <c r="B249" s="223" t="s">
        <v>3563</v>
      </c>
      <c r="C249" s="223" t="s">
        <v>3564</v>
      </c>
      <c r="D249" s="223" t="s">
        <v>3565</v>
      </c>
      <c r="E249" s="223" t="s">
        <v>938</v>
      </c>
      <c r="F249" s="223" t="s">
        <v>24</v>
      </c>
      <c r="G249" s="223">
        <v>10</v>
      </c>
      <c r="H249" s="223" t="s">
        <v>51</v>
      </c>
      <c r="I249" s="223" t="s">
        <v>37</v>
      </c>
      <c r="J249" s="223" t="s">
        <v>3566</v>
      </c>
      <c r="K249" s="223" t="s">
        <v>289</v>
      </c>
      <c r="L249" s="217" t="s">
        <v>43</v>
      </c>
      <c r="M249" s="223" t="s">
        <v>162</v>
      </c>
      <c r="N249" s="223"/>
      <c r="O249" s="223" t="s">
        <v>150</v>
      </c>
      <c r="P249" s="223" t="s">
        <v>150</v>
      </c>
      <c r="Q249" s="223"/>
      <c r="R249" s="223" t="s">
        <v>3567</v>
      </c>
      <c r="S249" s="223" t="s">
        <v>3568</v>
      </c>
      <c r="T249" s="386" t="s">
        <v>3569</v>
      </c>
      <c r="U249" s="349" t="s">
        <v>793</v>
      </c>
      <c r="V249" s="349">
        <v>30185</v>
      </c>
      <c r="W249" s="350" t="s">
        <v>3570</v>
      </c>
      <c r="X249" s="350" t="s">
        <v>178</v>
      </c>
      <c r="Y249" s="350"/>
      <c r="Z249" s="350"/>
      <c r="AA249" s="223"/>
      <c r="AB249" s="349">
        <v>44622</v>
      </c>
      <c r="AC249" s="351">
        <v>43891</v>
      </c>
      <c r="AD249" s="349"/>
      <c r="AE249" s="349" t="s">
        <v>3571</v>
      </c>
      <c r="AF249" s="349" t="s">
        <v>3572</v>
      </c>
      <c r="AG249" s="349"/>
      <c r="AH249" s="223">
        <f t="shared" si="68"/>
        <v>2</v>
      </c>
      <c r="AI249" s="349"/>
      <c r="AJ249" s="349"/>
      <c r="AK249" s="349"/>
      <c r="AL249" s="349"/>
      <c r="AM249" s="349"/>
      <c r="AN249" s="349"/>
      <c r="AO249" s="349" t="s">
        <v>163</v>
      </c>
      <c r="AP249" s="349" t="s">
        <v>1448</v>
      </c>
      <c r="AQ249" s="349" t="s">
        <v>249</v>
      </c>
      <c r="AR249" s="349" t="s">
        <v>149</v>
      </c>
      <c r="AS249" s="349"/>
      <c r="AT249" s="461" t="s">
        <v>284</v>
      </c>
      <c r="AU249" s="223" t="s">
        <v>3573</v>
      </c>
      <c r="AV249" s="349"/>
      <c r="AW249" s="352">
        <v>43915</v>
      </c>
      <c r="AX249" s="353" t="s">
        <v>3250</v>
      </c>
      <c r="AY249" s="352" t="s">
        <v>149</v>
      </c>
      <c r="AZ249" s="352">
        <v>44797</v>
      </c>
      <c r="BA249" s="352">
        <v>44839</v>
      </c>
      <c r="BB249" s="352"/>
      <c r="BC249" s="354" t="s">
        <v>3570</v>
      </c>
      <c r="BD249" s="352">
        <v>44872</v>
      </c>
      <c r="BE249" s="352" t="s">
        <v>149</v>
      </c>
      <c r="BF249" s="352">
        <v>45476</v>
      </c>
      <c r="BG249" s="352" t="s">
        <v>149</v>
      </c>
      <c r="BH249" s="349"/>
      <c r="BI249" s="349"/>
      <c r="BJ249" s="349"/>
      <c r="BK249" s="355"/>
      <c r="BL249" s="223" t="s">
        <v>18</v>
      </c>
      <c r="BM249" s="356"/>
      <c r="BN249" s="223"/>
      <c r="BO249" s="223"/>
      <c r="BP249" s="223">
        <v>12</v>
      </c>
      <c r="BQ249" s="223">
        <v>11</v>
      </c>
      <c r="BR249" s="223"/>
      <c r="BS249" s="223"/>
      <c r="BT249" s="223"/>
      <c r="BU249" s="223"/>
      <c r="BV249" s="223"/>
      <c r="BW249" s="223" t="s">
        <v>162</v>
      </c>
      <c r="BX249" s="223"/>
      <c r="BY249" s="223"/>
      <c r="BZ249" s="357"/>
      <c r="CA249" s="357"/>
      <c r="CB249" s="223"/>
      <c r="CC249" s="223"/>
      <c r="CD249" s="223"/>
      <c r="CE249" s="223"/>
      <c r="CF249" s="415">
        <v>2</v>
      </c>
      <c r="CG249" s="217"/>
      <c r="CH249" s="217"/>
      <c r="CI249" s="217" t="s">
        <v>814</v>
      </c>
      <c r="CJ249"/>
    </row>
    <row r="250" spans="1:88" ht="29.25" customHeight="1" x14ac:dyDescent="0.35">
      <c r="A250" s="359">
        <v>250</v>
      </c>
      <c r="B250" s="359" t="s">
        <v>3574</v>
      </c>
      <c r="C250" s="359" t="s">
        <v>3575</v>
      </c>
      <c r="D250" s="359" t="s">
        <v>3564</v>
      </c>
      <c r="E250" s="359" t="s">
        <v>3576</v>
      </c>
      <c r="F250" s="359" t="s">
        <v>25</v>
      </c>
      <c r="G250" s="358">
        <v>11</v>
      </c>
      <c r="H250" s="358" t="s">
        <v>51</v>
      </c>
      <c r="I250" s="358" t="s">
        <v>30</v>
      </c>
      <c r="J250" s="358" t="s">
        <v>3577</v>
      </c>
      <c r="K250" s="358" t="s">
        <v>3578</v>
      </c>
      <c r="L250" s="358" t="s">
        <v>30</v>
      </c>
      <c r="M250" s="358" t="s">
        <v>149</v>
      </c>
      <c r="N250" s="360"/>
      <c r="O250" s="360" t="s">
        <v>150</v>
      </c>
      <c r="P250" s="360"/>
      <c r="Q250" s="358"/>
      <c r="R250" s="359" t="s">
        <v>3579</v>
      </c>
      <c r="S250" s="359" t="s">
        <v>3580</v>
      </c>
      <c r="T250" s="387" t="s">
        <v>3581</v>
      </c>
      <c r="U250" s="359" t="s">
        <v>3582</v>
      </c>
      <c r="V250" s="361">
        <v>31207</v>
      </c>
      <c r="W250" s="427" t="s">
        <v>3583</v>
      </c>
      <c r="X250" s="362" t="s">
        <v>3584</v>
      </c>
      <c r="Y250" s="362"/>
      <c r="Z250" s="362"/>
      <c r="AA250" s="358"/>
      <c r="AB250" s="392">
        <v>45670</v>
      </c>
      <c r="AC250" s="392">
        <v>45719</v>
      </c>
      <c r="AD250" s="358"/>
      <c r="AE250" s="358"/>
      <c r="AF250" s="358"/>
      <c r="AG250" s="358"/>
      <c r="AH250" s="363"/>
      <c r="AI250" s="358"/>
      <c r="AJ250" s="358"/>
      <c r="AK250" s="358"/>
      <c r="AL250" s="363"/>
      <c r="AM250" s="363"/>
      <c r="AN250" s="363"/>
      <c r="AO250" s="364"/>
      <c r="AP250" s="361"/>
      <c r="AQ250" s="364"/>
      <c r="AR250" s="363"/>
      <c r="AS250" s="358"/>
      <c r="AT250" s="462"/>
      <c r="AU250" s="358" t="s">
        <v>3585</v>
      </c>
      <c r="AV250" s="358"/>
      <c r="AW250" s="394">
        <v>45719</v>
      </c>
      <c r="AX250" s="358"/>
      <c r="AY250" s="363"/>
      <c r="AZ250" s="358"/>
      <c r="BA250" s="358"/>
      <c r="BB250" s="358"/>
      <c r="BC250" s="358"/>
      <c r="BD250" s="358"/>
      <c r="BE250" s="358"/>
      <c r="BF250" s="358"/>
      <c r="BG250" s="358"/>
      <c r="BH250" s="358"/>
      <c r="BI250" s="358"/>
      <c r="BJ250" s="358"/>
      <c r="BK250" s="361"/>
      <c r="BL250" s="396" t="s">
        <v>18</v>
      </c>
      <c r="BM250" s="363"/>
      <c r="BN250" s="363"/>
      <c r="BO250" s="358"/>
      <c r="BP250" s="358">
        <v>7</v>
      </c>
      <c r="BQ250" s="358"/>
      <c r="BR250" s="358"/>
      <c r="BS250" s="358"/>
      <c r="BT250" s="358"/>
      <c r="BU250" s="358"/>
      <c r="BV250" s="358"/>
      <c r="BW250" s="358"/>
      <c r="BX250" s="358"/>
      <c r="BY250" s="358"/>
      <c r="BZ250" s="358"/>
      <c r="CA250" s="358"/>
      <c r="CB250" s="358"/>
      <c r="CC250" s="358"/>
      <c r="CD250" s="358"/>
      <c r="CE250" s="358"/>
      <c r="CF250" s="416">
        <v>2</v>
      </c>
      <c r="CG250" s="418"/>
      <c r="CH250" s="418"/>
      <c r="CI250" s="418" t="s">
        <v>814</v>
      </c>
    </row>
    <row r="251" spans="1:88" ht="24" customHeight="1" x14ac:dyDescent="0.35">
      <c r="A251" s="359">
        <v>251</v>
      </c>
      <c r="B251" s="359" t="s">
        <v>3586</v>
      </c>
      <c r="C251" s="359" t="s">
        <v>3587</v>
      </c>
      <c r="D251" s="359" t="s">
        <v>3588</v>
      </c>
      <c r="E251" s="359" t="s">
        <v>1779</v>
      </c>
      <c r="F251" s="359" t="s">
        <v>25</v>
      </c>
      <c r="G251" s="358">
        <v>11</v>
      </c>
      <c r="H251" s="358" t="s">
        <v>54</v>
      </c>
      <c r="I251" s="358" t="s">
        <v>46</v>
      </c>
      <c r="J251" s="358" t="s">
        <v>3589</v>
      </c>
      <c r="K251" s="358" t="s">
        <v>3590</v>
      </c>
      <c r="L251" s="358"/>
      <c r="M251" s="358"/>
      <c r="N251" s="360"/>
      <c r="O251" s="360" t="s">
        <v>150</v>
      </c>
      <c r="P251" s="360"/>
      <c r="Q251" s="358"/>
      <c r="R251" s="359" t="s">
        <v>3591</v>
      </c>
      <c r="S251" s="359" t="s">
        <v>3592</v>
      </c>
      <c r="T251" s="387" t="s">
        <v>3593</v>
      </c>
      <c r="U251" s="359" t="s">
        <v>3594</v>
      </c>
      <c r="V251" s="361">
        <v>33239</v>
      </c>
      <c r="W251" s="427" t="s">
        <v>3595</v>
      </c>
      <c r="X251" s="362" t="s">
        <v>3584</v>
      </c>
      <c r="Y251" s="362"/>
      <c r="Z251" s="362"/>
      <c r="AA251" s="358"/>
      <c r="AB251" s="392">
        <v>45869</v>
      </c>
      <c r="AC251" s="392">
        <v>45719</v>
      </c>
      <c r="AD251" s="358"/>
      <c r="AE251" s="358"/>
      <c r="AF251" s="358"/>
      <c r="AG251" s="358"/>
      <c r="AH251" s="363"/>
      <c r="AI251" s="358"/>
      <c r="AJ251" s="358"/>
      <c r="AK251" s="358"/>
      <c r="AL251" s="363"/>
      <c r="AM251" s="363"/>
      <c r="AN251" s="363"/>
      <c r="AO251" s="364"/>
      <c r="AP251" s="364"/>
      <c r="AQ251" s="364"/>
      <c r="AR251" s="363"/>
      <c r="AS251" s="358"/>
      <c r="AT251" s="462"/>
      <c r="AU251" s="358" t="s">
        <v>3596</v>
      </c>
      <c r="AV251" s="358"/>
      <c r="AW251" s="394">
        <v>45719</v>
      </c>
      <c r="AX251" s="358"/>
      <c r="AY251" s="363"/>
      <c r="AZ251" s="358"/>
      <c r="BA251" s="358"/>
      <c r="BB251" s="358"/>
      <c r="BC251" s="358"/>
      <c r="BD251" s="358"/>
      <c r="BE251" s="358"/>
      <c r="BF251" s="358"/>
      <c r="BG251" s="358"/>
      <c r="BH251" s="358"/>
      <c r="BI251" s="358"/>
      <c r="BJ251" s="358"/>
      <c r="BK251" s="361"/>
      <c r="BL251" s="396" t="s">
        <v>18</v>
      </c>
      <c r="BM251" s="363"/>
      <c r="BN251" s="363"/>
      <c r="BO251" s="358"/>
      <c r="BP251" s="358">
        <v>0</v>
      </c>
      <c r="BQ251" s="358"/>
      <c r="BR251" s="358"/>
      <c r="BS251" s="358"/>
      <c r="BT251" s="358"/>
      <c r="BU251" s="358"/>
      <c r="BV251" s="358"/>
      <c r="BW251" s="358"/>
      <c r="BX251" s="358"/>
      <c r="BY251" s="358"/>
      <c r="BZ251" s="358"/>
      <c r="CA251" s="358"/>
      <c r="CB251" s="358"/>
      <c r="CC251" s="358"/>
      <c r="CD251" s="358"/>
      <c r="CE251" s="358"/>
      <c r="CF251" s="416">
        <v>1</v>
      </c>
      <c r="CG251" s="418"/>
      <c r="CH251" s="418"/>
      <c r="CI251" s="418" t="s">
        <v>814</v>
      </c>
    </row>
    <row r="252" spans="1:88" ht="26.25" customHeight="1" x14ac:dyDescent="0.35">
      <c r="A252" s="359">
        <v>252</v>
      </c>
      <c r="B252" s="359" t="s">
        <v>3597</v>
      </c>
      <c r="C252" s="359" t="s">
        <v>3598</v>
      </c>
      <c r="D252" s="359"/>
      <c r="E252" s="359" t="s">
        <v>3599</v>
      </c>
      <c r="F252" s="359" t="s">
        <v>25</v>
      </c>
      <c r="G252" s="358">
        <v>11</v>
      </c>
      <c r="H252" s="358" t="s">
        <v>57</v>
      </c>
      <c r="I252" s="358" t="s">
        <v>33</v>
      </c>
      <c r="J252" s="358" t="s">
        <v>606</v>
      </c>
      <c r="K252" s="358" t="s">
        <v>3600</v>
      </c>
      <c r="L252" s="358" t="s">
        <v>33</v>
      </c>
      <c r="M252" s="358" t="s">
        <v>149</v>
      </c>
      <c r="N252" s="360"/>
      <c r="O252" s="360" t="s">
        <v>150</v>
      </c>
      <c r="P252" s="360"/>
      <c r="Q252" s="358"/>
      <c r="R252" s="359" t="s">
        <v>3601</v>
      </c>
      <c r="S252" s="359" t="s">
        <v>3602</v>
      </c>
      <c r="T252" s="387" t="s">
        <v>3603</v>
      </c>
      <c r="U252" s="359" t="s">
        <v>3604</v>
      </c>
      <c r="V252" s="361">
        <v>34108</v>
      </c>
      <c r="W252" s="427" t="s">
        <v>3605</v>
      </c>
      <c r="X252" s="362" t="s">
        <v>3584</v>
      </c>
      <c r="Y252" s="362"/>
      <c r="Z252" s="362"/>
      <c r="AA252" s="358"/>
      <c r="AB252" s="392">
        <v>45524</v>
      </c>
      <c r="AC252" s="392">
        <v>45719</v>
      </c>
      <c r="AD252" s="358"/>
      <c r="AE252" s="358"/>
      <c r="AF252" s="358"/>
      <c r="AG252" s="358"/>
      <c r="AH252" s="363"/>
      <c r="AI252" s="358"/>
      <c r="AJ252" s="358"/>
      <c r="AK252" s="358"/>
      <c r="AL252" s="363"/>
      <c r="AM252" s="363"/>
      <c r="AN252" s="363"/>
      <c r="AO252" s="364"/>
      <c r="AP252" s="364"/>
      <c r="AQ252" s="364"/>
      <c r="AR252" s="363"/>
      <c r="AS252" s="358"/>
      <c r="AT252" s="462"/>
      <c r="AU252" s="358" t="s">
        <v>3606</v>
      </c>
      <c r="AV252" s="358"/>
      <c r="AW252" s="394">
        <v>45719</v>
      </c>
      <c r="AX252" s="358"/>
      <c r="AY252" s="363"/>
      <c r="AZ252" s="358"/>
      <c r="BA252" s="358"/>
      <c r="BB252" s="358"/>
      <c r="BC252" s="358"/>
      <c r="BD252" s="358"/>
      <c r="BE252" s="358"/>
      <c r="BF252" s="358"/>
      <c r="BG252" s="358"/>
      <c r="BH252" s="358"/>
      <c r="BI252" s="358"/>
      <c r="BJ252" s="358"/>
      <c r="BK252" s="361"/>
      <c r="BL252" s="396" t="s">
        <v>18</v>
      </c>
      <c r="BM252" s="363"/>
      <c r="BN252" s="365" t="e">
        <f>MEDIAN(BN2:BN238)</f>
        <v>#VALUE!</v>
      </c>
      <c r="BO252" s="358"/>
      <c r="BP252" s="358">
        <v>8</v>
      </c>
      <c r="BQ252" s="358"/>
      <c r="BR252" s="358"/>
      <c r="BS252" s="358"/>
      <c r="BT252" s="358"/>
      <c r="BU252" s="358"/>
      <c r="BV252" s="358"/>
      <c r="BW252" s="358"/>
      <c r="BX252" s="358"/>
      <c r="BY252" s="358"/>
      <c r="BZ252" s="358"/>
      <c r="CA252" s="358"/>
      <c r="CB252" s="358"/>
      <c r="CC252" s="358"/>
      <c r="CD252" s="358"/>
      <c r="CE252" s="358"/>
      <c r="CF252" s="416">
        <v>2</v>
      </c>
      <c r="CG252" s="418"/>
      <c r="CH252" s="418"/>
      <c r="CI252" s="418" t="s">
        <v>814</v>
      </c>
    </row>
    <row r="253" spans="1:88" ht="23.25" customHeight="1" x14ac:dyDescent="0.35">
      <c r="A253" s="359">
        <v>253</v>
      </c>
      <c r="B253" s="359" t="s">
        <v>3607</v>
      </c>
      <c r="C253" s="359" t="s">
        <v>3005</v>
      </c>
      <c r="D253" s="359" t="s">
        <v>3608</v>
      </c>
      <c r="E253" s="359" t="s">
        <v>3609</v>
      </c>
      <c r="F253" s="359" t="s">
        <v>24</v>
      </c>
      <c r="G253" s="358">
        <v>11</v>
      </c>
      <c r="H253" s="358" t="s">
        <v>58</v>
      </c>
      <c r="I253" s="358" t="s">
        <v>34</v>
      </c>
      <c r="J253" s="358" t="s">
        <v>3610</v>
      </c>
      <c r="K253" s="358" t="s">
        <v>3611</v>
      </c>
      <c r="L253" s="358" t="s">
        <v>43</v>
      </c>
      <c r="M253" s="358" t="s">
        <v>162</v>
      </c>
      <c r="N253" s="360"/>
      <c r="O253" s="360" t="s">
        <v>321</v>
      </c>
      <c r="P253" s="360"/>
      <c r="Q253" s="358"/>
      <c r="R253" s="359" t="s">
        <v>3612</v>
      </c>
      <c r="S253" s="359" t="s">
        <v>3613</v>
      </c>
      <c r="T253" s="387" t="s">
        <v>3614</v>
      </c>
      <c r="U253" s="359" t="s">
        <v>3615</v>
      </c>
      <c r="V253" s="361">
        <v>34467</v>
      </c>
      <c r="W253" s="427" t="s">
        <v>3616</v>
      </c>
      <c r="X253" s="362" t="s">
        <v>3584</v>
      </c>
      <c r="Y253" s="360"/>
      <c r="Z253" s="360"/>
      <c r="AA253" s="358"/>
      <c r="AB253" s="392">
        <v>45323</v>
      </c>
      <c r="AC253" s="392">
        <v>45719</v>
      </c>
      <c r="AD253" s="358"/>
      <c r="AE253" s="358"/>
      <c r="AF253" s="358"/>
      <c r="AG253" s="358"/>
      <c r="AH253" s="363"/>
      <c r="AI253" s="358"/>
      <c r="AJ253" s="358"/>
      <c r="AK253" s="358"/>
      <c r="AL253" s="363"/>
      <c r="AM253" s="363"/>
      <c r="AN253" s="363"/>
      <c r="AO253" s="364"/>
      <c r="AP253" s="364"/>
      <c r="AQ253" s="364"/>
      <c r="AR253" s="363"/>
      <c r="AS253" s="358"/>
      <c r="AT253" s="462"/>
      <c r="AU253" s="358" t="s">
        <v>3617</v>
      </c>
      <c r="AV253" s="358"/>
      <c r="AW253" s="394">
        <v>45719</v>
      </c>
      <c r="AX253" s="358"/>
      <c r="AY253" s="363"/>
      <c r="AZ253" s="358"/>
      <c r="BA253" s="358"/>
      <c r="BB253" s="358"/>
      <c r="BC253" s="358"/>
      <c r="BD253" s="358"/>
      <c r="BE253" s="358"/>
      <c r="BF253" s="358"/>
      <c r="BG253" s="358"/>
      <c r="BH253" s="358"/>
      <c r="BI253" s="358"/>
      <c r="BJ253" s="358"/>
      <c r="BK253" s="361"/>
      <c r="BL253" s="396" t="s">
        <v>18</v>
      </c>
      <c r="BM253" s="363"/>
      <c r="BN253" s="363"/>
      <c r="BO253" s="358"/>
      <c r="BP253" s="358">
        <v>2</v>
      </c>
      <c r="BQ253" s="358"/>
      <c r="BR253" s="358"/>
      <c r="BS253" s="358"/>
      <c r="BT253" s="358"/>
      <c r="BU253" s="358"/>
      <c r="BV253" s="358"/>
      <c r="BW253" s="358"/>
      <c r="BX253" s="358"/>
      <c r="BY253" s="358"/>
      <c r="BZ253" s="358"/>
      <c r="CA253" s="358"/>
      <c r="CB253" s="358"/>
      <c r="CC253" s="358"/>
      <c r="CD253" s="358"/>
      <c r="CE253" s="358"/>
      <c r="CF253" s="416">
        <v>1</v>
      </c>
      <c r="CG253" s="418"/>
      <c r="CH253" s="418"/>
      <c r="CI253" s="418" t="s">
        <v>814</v>
      </c>
    </row>
    <row r="254" spans="1:88" ht="20.25" customHeight="1" x14ac:dyDescent="0.35">
      <c r="A254" s="359">
        <v>254</v>
      </c>
      <c r="B254" s="359" t="s">
        <v>3618</v>
      </c>
      <c r="C254" s="359" t="s">
        <v>3619</v>
      </c>
      <c r="D254" s="359" t="s">
        <v>1954</v>
      </c>
      <c r="E254" s="359" t="s">
        <v>1908</v>
      </c>
      <c r="F254" s="359" t="s">
        <v>25</v>
      </c>
      <c r="G254" s="358">
        <v>11</v>
      </c>
      <c r="H254" s="358" t="s">
        <v>51</v>
      </c>
      <c r="I254" s="358" t="s">
        <v>30</v>
      </c>
      <c r="J254" s="358" t="s">
        <v>2328</v>
      </c>
      <c r="K254" s="358" t="s">
        <v>3620</v>
      </c>
      <c r="L254" s="358" t="s">
        <v>30</v>
      </c>
      <c r="M254" s="358" t="s">
        <v>149</v>
      </c>
      <c r="N254" s="360"/>
      <c r="O254" s="360" t="s">
        <v>150</v>
      </c>
      <c r="P254" s="360"/>
      <c r="Q254" s="358"/>
      <c r="R254" s="359" t="s">
        <v>3621</v>
      </c>
      <c r="S254" s="359" t="s">
        <v>3622</v>
      </c>
      <c r="T254" s="387" t="s">
        <v>3623</v>
      </c>
      <c r="U254" s="359" t="s">
        <v>3624</v>
      </c>
      <c r="V254" s="361">
        <v>30376</v>
      </c>
      <c r="W254" s="427" t="s">
        <v>3625</v>
      </c>
      <c r="X254" s="362" t="s">
        <v>2775</v>
      </c>
      <c r="Y254" s="360"/>
      <c r="Z254" s="360"/>
      <c r="AA254" s="358"/>
      <c r="AB254" s="392">
        <v>45616</v>
      </c>
      <c r="AC254" s="392">
        <v>45719</v>
      </c>
      <c r="AD254" s="358"/>
      <c r="AE254" s="358"/>
      <c r="AF254" s="358"/>
      <c r="AG254" s="358"/>
      <c r="AH254" s="363"/>
      <c r="AI254" s="358"/>
      <c r="AJ254" s="358"/>
      <c r="AK254" s="358"/>
      <c r="AL254" s="363"/>
      <c r="AM254" s="363"/>
      <c r="AN254" s="363"/>
      <c r="AO254" s="364"/>
      <c r="AP254" s="364"/>
      <c r="AQ254" s="364"/>
      <c r="AR254" s="363"/>
      <c r="AS254" s="358"/>
      <c r="AT254" s="462"/>
      <c r="AU254" s="358" t="s">
        <v>3626</v>
      </c>
      <c r="AV254" s="358"/>
      <c r="AW254" s="394">
        <v>45719</v>
      </c>
      <c r="AX254" s="358"/>
      <c r="AY254" s="363"/>
      <c r="AZ254" s="358"/>
      <c r="BA254" s="358"/>
      <c r="BB254" s="358"/>
      <c r="BC254" s="358"/>
      <c r="BD254" s="358"/>
      <c r="BE254" s="358"/>
      <c r="BF254" s="358"/>
      <c r="BG254" s="358"/>
      <c r="BH254" s="358"/>
      <c r="BI254" s="358"/>
      <c r="BJ254" s="358"/>
      <c r="BK254" s="361"/>
      <c r="BL254" s="396" t="s">
        <v>18</v>
      </c>
      <c r="BM254" s="363"/>
      <c r="BN254" s="363"/>
      <c r="BO254" s="358"/>
      <c r="BP254" s="358">
        <v>8</v>
      </c>
      <c r="BQ254" s="358"/>
      <c r="BR254" s="358"/>
      <c r="BS254" s="358"/>
      <c r="BT254" s="358"/>
      <c r="BU254" s="358"/>
      <c r="BV254" s="358"/>
      <c r="BW254" s="358"/>
      <c r="BX254" s="358"/>
      <c r="BY254" s="358"/>
      <c r="BZ254" s="358"/>
      <c r="CA254" s="358"/>
      <c r="CB254" s="358"/>
      <c r="CC254" s="358"/>
      <c r="CD254" s="358"/>
      <c r="CE254" s="358"/>
      <c r="CF254" s="416">
        <v>3</v>
      </c>
      <c r="CG254" s="418"/>
      <c r="CH254" s="418"/>
      <c r="CI254" s="418" t="s">
        <v>814</v>
      </c>
    </row>
    <row r="255" spans="1:88" ht="22.5" customHeight="1" x14ac:dyDescent="0.35">
      <c r="A255" s="359">
        <v>255</v>
      </c>
      <c r="B255" s="359" t="s">
        <v>3627</v>
      </c>
      <c r="C255" s="359" t="s">
        <v>3628</v>
      </c>
      <c r="D255" s="359" t="s">
        <v>3629</v>
      </c>
      <c r="E255" s="359" t="s">
        <v>3630</v>
      </c>
      <c r="F255" s="359" t="s">
        <v>24</v>
      </c>
      <c r="G255" s="358">
        <v>11</v>
      </c>
      <c r="H255" s="358" t="s">
        <v>50</v>
      </c>
      <c r="I255" s="358" t="s">
        <v>44</v>
      </c>
      <c r="J255" s="358" t="s">
        <v>2281</v>
      </c>
      <c r="K255" s="358" t="s">
        <v>3631</v>
      </c>
      <c r="L255" s="366"/>
      <c r="M255" s="366"/>
      <c r="N255" s="360"/>
      <c r="O255" s="360" t="s">
        <v>321</v>
      </c>
      <c r="P255" s="360"/>
      <c r="Q255" s="358"/>
      <c r="R255" s="359" t="s">
        <v>3632</v>
      </c>
      <c r="S255" s="359" t="s">
        <v>3633</v>
      </c>
      <c r="T255" s="387" t="s">
        <v>3634</v>
      </c>
      <c r="U255" s="359" t="s">
        <v>3635</v>
      </c>
      <c r="V255" s="361">
        <v>33992</v>
      </c>
      <c r="W255" s="427" t="s">
        <v>3636</v>
      </c>
      <c r="X255" s="362" t="s">
        <v>3637</v>
      </c>
      <c r="Y255" s="360"/>
      <c r="Z255" s="360"/>
      <c r="AA255" s="358"/>
      <c r="AB255" s="392">
        <v>45719</v>
      </c>
      <c r="AC255" s="392">
        <v>45719</v>
      </c>
      <c r="AD255" s="358"/>
      <c r="AE255" s="358"/>
      <c r="AF255" s="358"/>
      <c r="AG255" s="358"/>
      <c r="AH255" s="363"/>
      <c r="AI255" s="358"/>
      <c r="AJ255" s="358"/>
      <c r="AK255" s="358"/>
      <c r="AL255" s="363"/>
      <c r="AM255" s="363"/>
      <c r="AN255" s="363"/>
      <c r="AO255" s="364"/>
      <c r="AP255" s="364"/>
      <c r="AQ255" s="364"/>
      <c r="AR255" s="363"/>
      <c r="AS255" s="358"/>
      <c r="AT255" s="462"/>
      <c r="AU255" s="358" t="s">
        <v>3638</v>
      </c>
      <c r="AV255" s="358"/>
      <c r="AW255" s="394">
        <v>45719</v>
      </c>
      <c r="AX255" s="358"/>
      <c r="AY255" s="363"/>
      <c r="AZ255" s="358"/>
      <c r="BA255" s="358"/>
      <c r="BB255" s="358"/>
      <c r="BC255" s="358"/>
      <c r="BD255" s="358"/>
      <c r="BE255" s="358"/>
      <c r="BF255" s="358"/>
      <c r="BG255" s="358"/>
      <c r="BH255" s="358"/>
      <c r="BI255" s="358"/>
      <c r="BJ255" s="358"/>
      <c r="BK255" s="361"/>
      <c r="BL255" s="396" t="s">
        <v>18</v>
      </c>
      <c r="BM255" s="363"/>
      <c r="BN255" s="363"/>
      <c r="BO255" s="358"/>
      <c r="BP255" s="358">
        <v>15</v>
      </c>
      <c r="BQ255" s="358"/>
      <c r="BR255" s="358"/>
      <c r="BS255" s="358"/>
      <c r="BT255" s="358"/>
      <c r="BU255" s="358"/>
      <c r="BV255" s="358"/>
      <c r="BW255" s="358"/>
      <c r="BX255" s="358"/>
      <c r="BY255" s="358"/>
      <c r="BZ255" s="358"/>
      <c r="CA255" s="358"/>
      <c r="CB255" s="358"/>
      <c r="CC255" s="358"/>
      <c r="CD255" s="358"/>
      <c r="CE255" s="358"/>
      <c r="CF255" s="416">
        <v>0</v>
      </c>
      <c r="CG255" s="418"/>
      <c r="CH255" s="418"/>
      <c r="CI255" s="418" t="s">
        <v>814</v>
      </c>
    </row>
    <row r="256" spans="1:88" ht="25.5" customHeight="1" x14ac:dyDescent="0.35">
      <c r="A256" s="359">
        <v>256</v>
      </c>
      <c r="B256" s="359" t="s">
        <v>3639</v>
      </c>
      <c r="C256" s="359" t="s">
        <v>2340</v>
      </c>
      <c r="D256" s="359" t="s">
        <v>3640</v>
      </c>
      <c r="E256" s="359" t="s">
        <v>3641</v>
      </c>
      <c r="F256" s="359" t="s">
        <v>25</v>
      </c>
      <c r="G256" s="358">
        <v>11</v>
      </c>
      <c r="H256" s="358" t="s">
        <v>51</v>
      </c>
      <c r="I256" s="358" t="s">
        <v>37</v>
      </c>
      <c r="J256" s="358" t="s">
        <v>3642</v>
      </c>
      <c r="K256" s="358" t="s">
        <v>2798</v>
      </c>
      <c r="L256" s="366"/>
      <c r="M256" s="366"/>
      <c r="N256" s="360"/>
      <c r="O256" s="360" t="s">
        <v>150</v>
      </c>
      <c r="P256" s="360"/>
      <c r="Q256" s="358"/>
      <c r="R256" s="359" t="s">
        <v>3643</v>
      </c>
      <c r="S256" s="359" t="s">
        <v>3644</v>
      </c>
      <c r="T256" s="387" t="s">
        <v>3645</v>
      </c>
      <c r="U256" s="359" t="s">
        <v>3646</v>
      </c>
      <c r="V256" s="361">
        <v>31085</v>
      </c>
      <c r="W256" s="427" t="s">
        <v>3647</v>
      </c>
      <c r="X256" s="362" t="s">
        <v>155</v>
      </c>
      <c r="Y256" s="360"/>
      <c r="Z256" s="360"/>
      <c r="AA256" s="358"/>
      <c r="AB256" s="392">
        <v>45902</v>
      </c>
      <c r="AC256" s="392">
        <v>45719</v>
      </c>
      <c r="AD256" s="358"/>
      <c r="AE256" s="358"/>
      <c r="AF256" s="358"/>
      <c r="AG256" s="358"/>
      <c r="AH256" s="363"/>
      <c r="AI256" s="358"/>
      <c r="AJ256" s="358"/>
      <c r="AK256" s="358"/>
      <c r="AL256" s="363"/>
      <c r="AM256" s="363"/>
      <c r="AN256" s="363"/>
      <c r="AO256" s="364"/>
      <c r="AP256" s="364"/>
      <c r="AQ256" s="364"/>
      <c r="AR256" s="363"/>
      <c r="AS256" s="358"/>
      <c r="AT256" s="462"/>
      <c r="AU256" s="358" t="s">
        <v>3648</v>
      </c>
      <c r="AV256" s="358"/>
      <c r="AW256" s="394">
        <v>45719</v>
      </c>
      <c r="AX256" s="358"/>
      <c r="AY256" s="363"/>
      <c r="AZ256" s="358"/>
      <c r="BA256" s="358"/>
      <c r="BB256" s="358"/>
      <c r="BC256" s="358"/>
      <c r="BD256" s="358"/>
      <c r="BE256" s="358"/>
      <c r="BF256" s="358"/>
      <c r="BG256" s="358"/>
      <c r="BH256" s="358"/>
      <c r="BI256" s="358"/>
      <c r="BJ256" s="358"/>
      <c r="BK256" s="361"/>
      <c r="BL256" s="396" t="s">
        <v>18</v>
      </c>
      <c r="BM256" s="363"/>
      <c r="BN256" s="363"/>
      <c r="BO256" s="358"/>
      <c r="BP256" s="358">
        <v>40</v>
      </c>
      <c r="BQ256" s="358"/>
      <c r="BR256" s="358"/>
      <c r="BS256" s="358"/>
      <c r="BT256" s="358"/>
      <c r="BU256" s="358"/>
      <c r="BV256" s="358"/>
      <c r="BW256" s="358"/>
      <c r="BX256" s="358"/>
      <c r="BY256" s="358"/>
      <c r="BZ256" s="358"/>
      <c r="CA256" s="358"/>
      <c r="CB256" s="358"/>
      <c r="CC256" s="358"/>
      <c r="CD256" s="358"/>
      <c r="CE256" s="358"/>
      <c r="CF256" s="416">
        <v>1</v>
      </c>
      <c r="CG256" s="418"/>
      <c r="CH256" s="418"/>
      <c r="CI256" s="418" t="s">
        <v>814</v>
      </c>
    </row>
    <row r="257" spans="1:87" ht="21" customHeight="1" x14ac:dyDescent="0.35">
      <c r="A257" s="359">
        <v>257</v>
      </c>
      <c r="B257" s="359" t="s">
        <v>3649</v>
      </c>
      <c r="C257" s="359" t="s">
        <v>3650</v>
      </c>
      <c r="D257" s="359" t="s">
        <v>3651</v>
      </c>
      <c r="E257" s="359" t="s">
        <v>3588</v>
      </c>
      <c r="F257" s="359" t="s">
        <v>24</v>
      </c>
      <c r="G257" s="358">
        <v>11</v>
      </c>
      <c r="H257" s="358" t="s">
        <v>54</v>
      </c>
      <c r="I257" s="358" t="s">
        <v>46</v>
      </c>
      <c r="J257" s="358" t="s">
        <v>3305</v>
      </c>
      <c r="K257" s="358" t="s">
        <v>3652</v>
      </c>
      <c r="L257" s="366"/>
      <c r="M257" s="366"/>
      <c r="N257" s="360"/>
      <c r="O257" s="360" t="s">
        <v>150</v>
      </c>
      <c r="P257" s="360"/>
      <c r="Q257" s="358"/>
      <c r="R257" s="359" t="s">
        <v>3653</v>
      </c>
      <c r="S257" s="388"/>
      <c r="T257" s="389" t="s">
        <v>192</v>
      </c>
      <c r="U257" s="359" t="s">
        <v>3654</v>
      </c>
      <c r="V257" s="361">
        <v>32143</v>
      </c>
      <c r="W257" s="427" t="s">
        <v>3655</v>
      </c>
      <c r="X257" s="362" t="s">
        <v>3584</v>
      </c>
      <c r="Y257" s="360"/>
      <c r="Z257" s="360"/>
      <c r="AA257" s="358"/>
      <c r="AB257" s="392">
        <v>45762</v>
      </c>
      <c r="AC257" s="392">
        <v>45719</v>
      </c>
      <c r="AD257" s="358"/>
      <c r="AE257" s="358"/>
      <c r="AF257" s="358"/>
      <c r="AG257" s="358"/>
      <c r="AH257" s="363"/>
      <c r="AI257" s="358"/>
      <c r="AJ257" s="358"/>
      <c r="AK257" s="358"/>
      <c r="AL257" s="363"/>
      <c r="AM257" s="363"/>
      <c r="AN257" s="363"/>
      <c r="AO257" s="364"/>
      <c r="AP257" s="364"/>
      <c r="AQ257" s="364"/>
      <c r="AR257" s="363"/>
      <c r="AS257" s="358"/>
      <c r="AT257" s="462"/>
      <c r="AU257" s="358" t="s">
        <v>3656</v>
      </c>
      <c r="AV257" s="358"/>
      <c r="AW257" s="394">
        <v>45719</v>
      </c>
      <c r="AX257" s="358"/>
      <c r="AY257" s="363"/>
      <c r="AZ257" s="358"/>
      <c r="BA257" s="358"/>
      <c r="BB257" s="358"/>
      <c r="BC257" s="358"/>
      <c r="BD257" s="358"/>
      <c r="BE257" s="358"/>
      <c r="BF257" s="358"/>
      <c r="BG257" s="358"/>
      <c r="BH257" s="358"/>
      <c r="BI257" s="358"/>
      <c r="BJ257" s="358"/>
      <c r="BK257" s="361"/>
      <c r="BL257" s="396" t="s">
        <v>18</v>
      </c>
      <c r="BM257" s="363"/>
      <c r="BN257" s="363"/>
      <c r="BO257" s="358"/>
      <c r="BP257" s="358">
        <v>8</v>
      </c>
      <c r="BQ257" s="358"/>
      <c r="BR257" s="358"/>
      <c r="BS257" s="358"/>
      <c r="BT257" s="358"/>
      <c r="BU257" s="358"/>
      <c r="BV257" s="358"/>
      <c r="BW257" s="358"/>
      <c r="BX257" s="358"/>
      <c r="BY257" s="358"/>
      <c r="BZ257" s="358"/>
      <c r="CA257" s="358"/>
      <c r="CB257" s="358"/>
      <c r="CC257" s="358"/>
      <c r="CD257" s="358"/>
      <c r="CE257" s="358"/>
      <c r="CF257" s="416">
        <v>1</v>
      </c>
      <c r="CG257" s="418"/>
      <c r="CH257" s="418"/>
      <c r="CI257" s="418" t="s">
        <v>814</v>
      </c>
    </row>
    <row r="258" spans="1:87" ht="24.75" customHeight="1" x14ac:dyDescent="0.35">
      <c r="A258" s="359">
        <v>258</v>
      </c>
      <c r="B258" s="359" t="s">
        <v>3657</v>
      </c>
      <c r="C258" s="359" t="s">
        <v>3658</v>
      </c>
      <c r="D258" s="359"/>
      <c r="E258" s="359" t="s">
        <v>3659</v>
      </c>
      <c r="F258" s="359" t="s">
        <v>24</v>
      </c>
      <c r="G258" s="358">
        <v>11</v>
      </c>
      <c r="H258" s="358" t="s">
        <v>57</v>
      </c>
      <c r="I258" s="358" t="s">
        <v>33</v>
      </c>
      <c r="J258" s="358" t="s">
        <v>3660</v>
      </c>
      <c r="K258" s="358" t="s">
        <v>3661</v>
      </c>
      <c r="L258" s="358" t="s">
        <v>33</v>
      </c>
      <c r="M258" s="358" t="s">
        <v>149</v>
      </c>
      <c r="N258" s="360"/>
      <c r="O258" s="360" t="s">
        <v>321</v>
      </c>
      <c r="P258" s="360"/>
      <c r="Q258" s="358"/>
      <c r="R258" s="359" t="s">
        <v>3662</v>
      </c>
      <c r="S258" s="359" t="s">
        <v>3663</v>
      </c>
      <c r="T258" s="387" t="s">
        <v>3664</v>
      </c>
      <c r="U258" s="359" t="s">
        <v>3665</v>
      </c>
      <c r="V258" s="361">
        <v>35384</v>
      </c>
      <c r="W258" s="427" t="s">
        <v>3666</v>
      </c>
      <c r="X258" s="362" t="s">
        <v>3667</v>
      </c>
      <c r="Y258" s="360"/>
      <c r="Z258" s="360"/>
      <c r="AA258" s="358"/>
      <c r="AB258" s="392">
        <v>45762</v>
      </c>
      <c r="AC258" s="392">
        <v>45719</v>
      </c>
      <c r="AD258" s="358"/>
      <c r="AE258" s="358"/>
      <c r="AF258" s="358"/>
      <c r="AG258" s="358"/>
      <c r="AH258" s="363"/>
      <c r="AI258" s="358"/>
      <c r="AJ258" s="358"/>
      <c r="AK258" s="358"/>
      <c r="AL258" s="363"/>
      <c r="AM258" s="363"/>
      <c r="AN258" s="363"/>
      <c r="AO258" s="364"/>
      <c r="AP258" s="364"/>
      <c r="AQ258" s="364"/>
      <c r="AR258" s="363"/>
      <c r="AS258" s="358"/>
      <c r="AT258" s="462"/>
      <c r="AU258" s="358" t="s">
        <v>3668</v>
      </c>
      <c r="AV258" s="358"/>
      <c r="AW258" s="394">
        <v>45719</v>
      </c>
      <c r="AX258" s="358"/>
      <c r="AY258" s="363"/>
      <c r="AZ258" s="358"/>
      <c r="BA258" s="358"/>
      <c r="BB258" s="358"/>
      <c r="BC258" s="358"/>
      <c r="BD258" s="358"/>
      <c r="BE258" s="358"/>
      <c r="BF258" s="358"/>
      <c r="BG258" s="358"/>
      <c r="BH258" s="358"/>
      <c r="BI258" s="358"/>
      <c r="BJ258" s="358"/>
      <c r="BK258" s="361"/>
      <c r="BL258" s="396" t="s">
        <v>18</v>
      </c>
      <c r="BM258" s="363"/>
      <c r="BN258" s="363"/>
      <c r="BO258" s="358"/>
      <c r="BP258" s="358">
        <v>10</v>
      </c>
      <c r="BQ258" s="358"/>
      <c r="BR258" s="358"/>
      <c r="BS258" s="358"/>
      <c r="BT258" s="358"/>
      <c r="BU258" s="358"/>
      <c r="BV258" s="358"/>
      <c r="BW258" s="358"/>
      <c r="BX258" s="358"/>
      <c r="BY258" s="358"/>
      <c r="BZ258" s="358"/>
      <c r="CA258" s="358"/>
      <c r="CB258" s="358"/>
      <c r="CC258" s="358"/>
      <c r="CD258" s="358"/>
      <c r="CE258" s="358"/>
      <c r="CF258" s="416">
        <v>0</v>
      </c>
      <c r="CG258" s="418"/>
      <c r="CH258" s="418"/>
      <c r="CI258" s="418" t="s">
        <v>814</v>
      </c>
    </row>
    <row r="259" spans="1:87" ht="24.75" customHeight="1" x14ac:dyDescent="0.35">
      <c r="A259" s="359">
        <v>259</v>
      </c>
      <c r="B259" s="359" t="s">
        <v>3669</v>
      </c>
      <c r="C259" s="359" t="s">
        <v>3670</v>
      </c>
      <c r="D259" s="359" t="s">
        <v>3128</v>
      </c>
      <c r="E259" s="359" t="s">
        <v>3671</v>
      </c>
      <c r="F259" s="359" t="s">
        <v>25</v>
      </c>
      <c r="G259" s="358">
        <v>11</v>
      </c>
      <c r="H259" s="358" t="s">
        <v>49</v>
      </c>
      <c r="I259" s="358" t="s">
        <v>40</v>
      </c>
      <c r="J259" s="358" t="s">
        <v>3672</v>
      </c>
      <c r="K259" s="358" t="s">
        <v>3673</v>
      </c>
      <c r="L259" s="358" t="s">
        <v>40</v>
      </c>
      <c r="M259" s="358" t="s">
        <v>149</v>
      </c>
      <c r="N259" s="360"/>
      <c r="O259" s="360" t="s">
        <v>321</v>
      </c>
      <c r="P259" s="360"/>
      <c r="Q259" s="358"/>
      <c r="R259" s="359" t="s">
        <v>3674</v>
      </c>
      <c r="S259" s="359" t="s">
        <v>3675</v>
      </c>
      <c r="T259" s="387" t="s">
        <v>3676</v>
      </c>
      <c r="U259" s="359" t="s">
        <v>3677</v>
      </c>
      <c r="V259" s="361">
        <v>33077</v>
      </c>
      <c r="W259" s="427" t="s">
        <v>3678</v>
      </c>
      <c r="X259" s="362" t="s">
        <v>3679</v>
      </c>
      <c r="Y259" s="360"/>
      <c r="Z259" s="360"/>
      <c r="AA259" s="358"/>
      <c r="AB259" s="392">
        <v>44991</v>
      </c>
      <c r="AC259" s="392">
        <v>45719</v>
      </c>
      <c r="AD259" s="358"/>
      <c r="AE259" s="358"/>
      <c r="AF259" s="358"/>
      <c r="AG259" s="358"/>
      <c r="AH259" s="363"/>
      <c r="AI259" s="358"/>
      <c r="AJ259" s="358"/>
      <c r="AK259" s="358"/>
      <c r="AL259" s="363"/>
      <c r="AM259" s="363"/>
      <c r="AN259" s="363"/>
      <c r="AO259" s="364"/>
      <c r="AP259" s="364"/>
      <c r="AQ259" s="364"/>
      <c r="AR259" s="363"/>
      <c r="AS259" s="358"/>
      <c r="AT259" s="462"/>
      <c r="AU259" s="358" t="s">
        <v>3680</v>
      </c>
      <c r="AV259" s="358"/>
      <c r="AW259" s="394">
        <v>45719</v>
      </c>
      <c r="AX259" s="358"/>
      <c r="AY259" s="363"/>
      <c r="AZ259" s="358"/>
      <c r="BA259" s="358"/>
      <c r="BB259" s="358"/>
      <c r="BC259" s="358"/>
      <c r="BD259" s="358"/>
      <c r="BE259" s="358"/>
      <c r="BF259" s="358"/>
      <c r="BG259" s="358"/>
      <c r="BH259" s="358"/>
      <c r="BI259" s="358"/>
      <c r="BJ259" s="358"/>
      <c r="BK259" s="361"/>
      <c r="BL259" s="396" t="s">
        <v>18</v>
      </c>
      <c r="BM259" s="363"/>
      <c r="BN259" s="363"/>
      <c r="BO259" s="358"/>
      <c r="BP259" s="358">
        <v>1</v>
      </c>
      <c r="BQ259" s="358"/>
      <c r="BR259" s="358"/>
      <c r="BS259" s="358"/>
      <c r="BT259" s="358"/>
      <c r="BU259" s="358"/>
      <c r="BV259" s="358"/>
      <c r="BW259" s="358"/>
      <c r="BX259" s="358"/>
      <c r="BY259" s="358"/>
      <c r="BZ259" s="358"/>
      <c r="CA259" s="358"/>
      <c r="CB259" s="358"/>
      <c r="CC259" s="358"/>
      <c r="CD259" s="358"/>
      <c r="CE259" s="358"/>
      <c r="CF259" s="416">
        <v>1</v>
      </c>
      <c r="CG259" s="418"/>
      <c r="CH259" s="418"/>
      <c r="CI259" s="418" t="s">
        <v>814</v>
      </c>
    </row>
    <row r="260" spans="1:87" ht="23.25" customHeight="1" x14ac:dyDescent="0.35">
      <c r="A260" s="359">
        <v>260</v>
      </c>
      <c r="B260" s="359" t="s">
        <v>3681</v>
      </c>
      <c r="C260" s="359" t="s">
        <v>633</v>
      </c>
      <c r="D260" s="359" t="s">
        <v>3682</v>
      </c>
      <c r="E260" s="359" t="s">
        <v>3683</v>
      </c>
      <c r="F260" s="359" t="s">
        <v>25</v>
      </c>
      <c r="G260" s="358">
        <v>11</v>
      </c>
      <c r="H260" s="358" t="s">
        <v>49</v>
      </c>
      <c r="I260" s="358" t="s">
        <v>40</v>
      </c>
      <c r="J260" s="358" t="s">
        <v>2298</v>
      </c>
      <c r="K260" s="358" t="s">
        <v>3684</v>
      </c>
      <c r="L260" s="358"/>
      <c r="M260" s="358"/>
      <c r="N260" s="360"/>
      <c r="O260" s="360" t="s">
        <v>150</v>
      </c>
      <c r="P260" s="360"/>
      <c r="Q260" s="358"/>
      <c r="R260" s="359" t="s">
        <v>3685</v>
      </c>
      <c r="S260" s="359" t="s">
        <v>3686</v>
      </c>
      <c r="T260" s="387" t="s">
        <v>3687</v>
      </c>
      <c r="U260" s="359" t="s">
        <v>3688</v>
      </c>
      <c r="V260" s="361">
        <v>30619</v>
      </c>
      <c r="W260" s="427" t="s">
        <v>3689</v>
      </c>
      <c r="X260" s="362" t="s">
        <v>155</v>
      </c>
      <c r="Y260" s="360"/>
      <c r="Z260" s="360"/>
      <c r="AA260" s="358"/>
      <c r="AB260" s="392">
        <v>45901</v>
      </c>
      <c r="AC260" s="392">
        <v>45719</v>
      </c>
      <c r="AD260" s="358"/>
      <c r="AE260" s="358"/>
      <c r="AF260" s="358"/>
      <c r="AG260" s="358"/>
      <c r="AH260" s="363"/>
      <c r="AI260" s="358"/>
      <c r="AJ260" s="358"/>
      <c r="AK260" s="358"/>
      <c r="AL260" s="363"/>
      <c r="AM260" s="363"/>
      <c r="AN260" s="363"/>
      <c r="AO260" s="364"/>
      <c r="AP260" s="364"/>
      <c r="AQ260" s="364"/>
      <c r="AR260" s="363"/>
      <c r="AS260" s="358"/>
      <c r="AT260" s="462"/>
      <c r="AU260" s="358" t="s">
        <v>3690</v>
      </c>
      <c r="AV260" s="358"/>
      <c r="AW260" s="394">
        <v>45719</v>
      </c>
      <c r="AX260" s="358"/>
      <c r="AY260" s="363"/>
      <c r="AZ260" s="358"/>
      <c r="BA260" s="358"/>
      <c r="BB260" s="358"/>
      <c r="BC260" s="358"/>
      <c r="BD260" s="358"/>
      <c r="BE260" s="358"/>
      <c r="BF260" s="358"/>
      <c r="BG260" s="358"/>
      <c r="BH260" s="358"/>
      <c r="BI260" s="358"/>
      <c r="BJ260" s="358"/>
      <c r="BK260" s="361"/>
      <c r="BL260" s="396" t="s">
        <v>18</v>
      </c>
      <c r="BM260" s="363"/>
      <c r="BN260" s="363"/>
      <c r="BO260" s="358"/>
      <c r="BP260" s="358">
        <v>10</v>
      </c>
      <c r="BQ260" s="358"/>
      <c r="BR260" s="358"/>
      <c r="BS260" s="358"/>
      <c r="BT260" s="358"/>
      <c r="BU260" s="358"/>
      <c r="BV260" s="358"/>
      <c r="BW260" s="358"/>
      <c r="BX260" s="358"/>
      <c r="BY260" s="358"/>
      <c r="BZ260" s="358"/>
      <c r="CA260" s="358"/>
      <c r="CB260" s="358"/>
      <c r="CC260" s="358"/>
      <c r="CD260" s="358"/>
      <c r="CE260" s="358"/>
      <c r="CF260" s="416">
        <v>2</v>
      </c>
      <c r="CG260" s="418"/>
      <c r="CH260" s="418"/>
      <c r="CI260" s="418" t="s">
        <v>814</v>
      </c>
    </row>
    <row r="261" spans="1:87" ht="25.5" customHeight="1" x14ac:dyDescent="0.35">
      <c r="A261" s="359">
        <v>261</v>
      </c>
      <c r="B261" s="359" t="s">
        <v>3691</v>
      </c>
      <c r="C261" s="359" t="s">
        <v>3692</v>
      </c>
      <c r="D261" s="359" t="s">
        <v>3693</v>
      </c>
      <c r="E261" s="359" t="s">
        <v>3694</v>
      </c>
      <c r="F261" s="359" t="s">
        <v>24</v>
      </c>
      <c r="G261" s="358">
        <v>11</v>
      </c>
      <c r="H261" s="358" t="s">
        <v>51</v>
      </c>
      <c r="I261" s="358" t="s">
        <v>30</v>
      </c>
      <c r="J261" s="358" t="s">
        <v>3695</v>
      </c>
      <c r="K261" s="358" t="s">
        <v>1569</v>
      </c>
      <c r="L261" s="358" t="s">
        <v>30</v>
      </c>
      <c r="M261" s="358" t="s">
        <v>149</v>
      </c>
      <c r="N261" s="360"/>
      <c r="O261" s="360" t="s">
        <v>150</v>
      </c>
      <c r="P261" s="360"/>
      <c r="Q261" s="358"/>
      <c r="R261" s="359" t="s">
        <v>3696</v>
      </c>
      <c r="S261" s="390" t="s">
        <v>3697</v>
      </c>
      <c r="T261" s="391" t="s">
        <v>3698</v>
      </c>
      <c r="U261" s="359" t="s">
        <v>3699</v>
      </c>
      <c r="V261" s="361">
        <v>31080</v>
      </c>
      <c r="W261" s="427" t="s">
        <v>3700</v>
      </c>
      <c r="X261" s="362" t="s">
        <v>3667</v>
      </c>
      <c r="Y261" s="360"/>
      <c r="Z261" s="360"/>
      <c r="AA261" s="358"/>
      <c r="AB261" s="392">
        <v>43647</v>
      </c>
      <c r="AC261" s="392">
        <v>45719</v>
      </c>
      <c r="AD261" s="358"/>
      <c r="AE261" s="358"/>
      <c r="AF261" s="358"/>
      <c r="AG261" s="358"/>
      <c r="AH261" s="363"/>
      <c r="AI261" s="358"/>
      <c r="AJ261" s="358"/>
      <c r="AK261" s="358"/>
      <c r="AL261" s="363"/>
      <c r="AM261" s="363"/>
      <c r="AN261" s="363"/>
      <c r="AO261" s="364"/>
      <c r="AP261" s="364"/>
      <c r="AQ261" s="364"/>
      <c r="AR261" s="363"/>
      <c r="AS261" s="358"/>
      <c r="AT261" s="462"/>
      <c r="AU261" s="358" t="s">
        <v>3701</v>
      </c>
      <c r="AV261" s="358"/>
      <c r="AW261" s="394">
        <v>45719</v>
      </c>
      <c r="AX261" s="358"/>
      <c r="AY261" s="363"/>
      <c r="AZ261" s="358"/>
      <c r="BA261" s="358"/>
      <c r="BB261" s="358"/>
      <c r="BC261" s="358"/>
      <c r="BD261" s="358"/>
      <c r="BE261" s="358"/>
      <c r="BF261" s="358"/>
      <c r="BG261" s="358"/>
      <c r="BH261" s="358"/>
      <c r="BI261" s="358"/>
      <c r="BJ261" s="358"/>
      <c r="BK261" s="361"/>
      <c r="BL261" s="396" t="s">
        <v>18</v>
      </c>
      <c r="BM261" s="363"/>
      <c r="BN261" s="363"/>
      <c r="BO261" s="358"/>
      <c r="BP261" s="358">
        <v>2</v>
      </c>
      <c r="BQ261" s="358"/>
      <c r="BR261" s="358"/>
      <c r="BS261" s="358"/>
      <c r="BT261" s="358"/>
      <c r="BU261" s="358"/>
      <c r="BV261" s="358"/>
      <c r="BW261" s="358"/>
      <c r="BX261" s="358"/>
      <c r="BY261" s="358"/>
      <c r="BZ261" s="358"/>
      <c r="CA261" s="358"/>
      <c r="CB261" s="358"/>
      <c r="CC261" s="358"/>
      <c r="CD261" s="358"/>
      <c r="CE261" s="358"/>
      <c r="CF261" s="416">
        <v>2</v>
      </c>
      <c r="CG261" s="418"/>
      <c r="CH261" s="418"/>
      <c r="CI261" s="418" t="s">
        <v>814</v>
      </c>
    </row>
    <row r="262" spans="1:87" ht="27.75" customHeight="1" x14ac:dyDescent="0.35">
      <c r="A262" s="359">
        <v>262</v>
      </c>
      <c r="B262" s="359" t="s">
        <v>3702</v>
      </c>
      <c r="C262" s="359" t="s">
        <v>3703</v>
      </c>
      <c r="D262" s="359" t="s">
        <v>3704</v>
      </c>
      <c r="E262" s="359" t="s">
        <v>3705</v>
      </c>
      <c r="F262" s="359" t="s">
        <v>25</v>
      </c>
      <c r="G262" s="358">
        <v>11</v>
      </c>
      <c r="H262" s="358" t="s">
        <v>49</v>
      </c>
      <c r="I262" s="358" t="s">
        <v>35</v>
      </c>
      <c r="J262" s="358" t="s">
        <v>3706</v>
      </c>
      <c r="K262" s="358" t="s">
        <v>3707</v>
      </c>
      <c r="L262" s="358" t="s">
        <v>35</v>
      </c>
      <c r="M262" s="358" t="s">
        <v>149</v>
      </c>
      <c r="N262" s="360"/>
      <c r="O262" s="360" t="s">
        <v>150</v>
      </c>
      <c r="P262" s="360"/>
      <c r="Q262" s="358"/>
      <c r="R262" s="359" t="s">
        <v>3708</v>
      </c>
      <c r="S262" s="359" t="s">
        <v>3709</v>
      </c>
      <c r="T262" s="387" t="s">
        <v>3710</v>
      </c>
      <c r="U262" s="359" t="s">
        <v>3711</v>
      </c>
      <c r="V262" s="361">
        <v>34463</v>
      </c>
      <c r="W262" s="427" t="s">
        <v>3712</v>
      </c>
      <c r="X262" s="362" t="s">
        <v>3584</v>
      </c>
      <c r="Y262" s="360"/>
      <c r="Z262" s="360"/>
      <c r="AA262" s="358"/>
      <c r="AB262" s="392">
        <v>45537</v>
      </c>
      <c r="AC262" s="392">
        <v>45719</v>
      </c>
      <c r="AD262" s="358"/>
      <c r="AE262" s="358"/>
      <c r="AF262" s="358"/>
      <c r="AG262" s="358"/>
      <c r="AH262" s="363"/>
      <c r="AI262" s="358"/>
      <c r="AJ262" s="358"/>
      <c r="AK262" s="358"/>
      <c r="AL262" s="363"/>
      <c r="AM262" s="363"/>
      <c r="AN262" s="363"/>
      <c r="AO262" s="364"/>
      <c r="AP262" s="364"/>
      <c r="AQ262" s="364"/>
      <c r="AR262" s="363"/>
      <c r="AS262" s="358"/>
      <c r="AT262" s="462"/>
      <c r="AU262" s="358" t="s">
        <v>3713</v>
      </c>
      <c r="AV262" s="358"/>
      <c r="AW262" s="394">
        <v>45719</v>
      </c>
      <c r="AX262" s="358"/>
      <c r="AY262" s="363"/>
      <c r="AZ262" s="358"/>
      <c r="BA262" s="358"/>
      <c r="BB262" s="358"/>
      <c r="BC262" s="358"/>
      <c r="BD262" s="358"/>
      <c r="BE262" s="358"/>
      <c r="BF262" s="358"/>
      <c r="BG262" s="358"/>
      <c r="BH262" s="358"/>
      <c r="BI262" s="358"/>
      <c r="BJ262" s="358"/>
      <c r="BK262" s="361"/>
      <c r="BL262" s="396" t="s">
        <v>18</v>
      </c>
      <c r="BM262" s="363"/>
      <c r="BN262" s="363"/>
      <c r="BO262" s="358"/>
      <c r="BP262" s="358">
        <v>1</v>
      </c>
      <c r="BQ262" s="358"/>
      <c r="BR262" s="358"/>
      <c r="BS262" s="358"/>
      <c r="BT262" s="358"/>
      <c r="BU262" s="358"/>
      <c r="BV262" s="358"/>
      <c r="BW262" s="358"/>
      <c r="BX262" s="358"/>
      <c r="BY262" s="358"/>
      <c r="BZ262" s="358"/>
      <c r="CA262" s="358"/>
      <c r="CB262" s="358"/>
      <c r="CC262" s="358"/>
      <c r="CD262" s="358"/>
      <c r="CE262" s="358"/>
      <c r="CF262" s="416">
        <v>1</v>
      </c>
      <c r="CG262" s="418"/>
      <c r="CH262" s="418"/>
      <c r="CI262" s="418" t="s">
        <v>3714</v>
      </c>
    </row>
    <row r="263" spans="1:87" ht="21" customHeight="1" x14ac:dyDescent="0.35">
      <c r="A263" s="359">
        <v>263</v>
      </c>
      <c r="B263" s="359" t="s">
        <v>3715</v>
      </c>
      <c r="C263" s="359" t="s">
        <v>3716</v>
      </c>
      <c r="D263" s="359" t="s">
        <v>3717</v>
      </c>
      <c r="E263" s="359" t="s">
        <v>3718</v>
      </c>
      <c r="F263" s="359" t="s">
        <v>24</v>
      </c>
      <c r="G263" s="358">
        <v>11</v>
      </c>
      <c r="H263" s="358" t="s">
        <v>50</v>
      </c>
      <c r="I263" s="358" t="s">
        <v>44</v>
      </c>
      <c r="J263" s="358" t="s">
        <v>3719</v>
      </c>
      <c r="K263" s="358" t="s">
        <v>3720</v>
      </c>
      <c r="L263" s="358" t="s">
        <v>42</v>
      </c>
      <c r="M263" s="358" t="s">
        <v>149</v>
      </c>
      <c r="N263" s="360"/>
      <c r="O263" s="360" t="s">
        <v>321</v>
      </c>
      <c r="P263" s="360"/>
      <c r="Q263" s="358"/>
      <c r="R263" s="359" t="s">
        <v>3721</v>
      </c>
      <c r="S263" s="359" t="s">
        <v>3722</v>
      </c>
      <c r="T263" s="387" t="s">
        <v>3723</v>
      </c>
      <c r="U263" s="359" t="s">
        <v>3724</v>
      </c>
      <c r="V263" s="361">
        <v>33558</v>
      </c>
      <c r="W263" s="427" t="s">
        <v>3725</v>
      </c>
      <c r="X263" s="362" t="s">
        <v>3584</v>
      </c>
      <c r="Y263" s="360"/>
      <c r="Z263" s="360"/>
      <c r="AA263" s="358"/>
      <c r="AB263" s="392">
        <v>45719</v>
      </c>
      <c r="AC263" s="392">
        <v>45719</v>
      </c>
      <c r="AD263" s="358"/>
      <c r="AE263" s="358"/>
      <c r="AF263" s="358"/>
      <c r="AG263" s="358"/>
      <c r="AH263" s="363"/>
      <c r="AI263" s="358"/>
      <c r="AJ263" s="358"/>
      <c r="AK263" s="358"/>
      <c r="AL263" s="363"/>
      <c r="AM263" s="363"/>
      <c r="AN263" s="363"/>
      <c r="AO263" s="364"/>
      <c r="AP263" s="364"/>
      <c r="AQ263" s="364"/>
      <c r="AR263" s="363"/>
      <c r="AS263" s="358"/>
      <c r="AT263" s="462"/>
      <c r="AU263" s="358" t="s">
        <v>3726</v>
      </c>
      <c r="AV263" s="358"/>
      <c r="AW263" s="394">
        <v>45719</v>
      </c>
      <c r="AX263" s="358"/>
      <c r="AY263" s="363"/>
      <c r="AZ263" s="358"/>
      <c r="BA263" s="358"/>
      <c r="BB263" s="358"/>
      <c r="BC263" s="358"/>
      <c r="BD263" s="358"/>
      <c r="BE263" s="358"/>
      <c r="BF263" s="358"/>
      <c r="BG263" s="358"/>
      <c r="BH263" s="358"/>
      <c r="BI263" s="358"/>
      <c r="BJ263" s="358"/>
      <c r="BK263" s="361"/>
      <c r="BL263" s="396" t="s">
        <v>18</v>
      </c>
      <c r="BM263" s="363"/>
      <c r="BN263" s="363"/>
      <c r="BO263" s="358"/>
      <c r="BP263" s="358">
        <v>0</v>
      </c>
      <c r="BQ263" s="358"/>
      <c r="BR263" s="358"/>
      <c r="BS263" s="358"/>
      <c r="BT263" s="358"/>
      <c r="BU263" s="358"/>
      <c r="BV263" s="358"/>
      <c r="BW263" s="358"/>
      <c r="BX263" s="358"/>
      <c r="BY263" s="358"/>
      <c r="BZ263" s="358"/>
      <c r="CA263" s="358"/>
      <c r="CB263" s="358"/>
      <c r="CC263" s="358"/>
      <c r="CD263" s="358"/>
      <c r="CE263" s="358"/>
      <c r="CF263" s="416">
        <v>1</v>
      </c>
      <c r="CG263" s="418"/>
      <c r="CH263" s="418"/>
      <c r="CI263" s="418" t="s">
        <v>3714</v>
      </c>
    </row>
    <row r="264" spans="1:87" ht="20.25" customHeight="1" x14ac:dyDescent="0.35">
      <c r="A264" s="359">
        <v>264</v>
      </c>
      <c r="B264" s="359" t="s">
        <v>3727</v>
      </c>
      <c r="C264" s="359" t="s">
        <v>3728</v>
      </c>
      <c r="D264" s="359" t="s">
        <v>3729</v>
      </c>
      <c r="E264" s="359" t="s">
        <v>3730</v>
      </c>
      <c r="F264" s="359" t="s">
        <v>24</v>
      </c>
      <c r="G264" s="358">
        <v>11</v>
      </c>
      <c r="H264" s="358" t="s">
        <v>49</v>
      </c>
      <c r="I264" s="358" t="s">
        <v>40</v>
      </c>
      <c r="J264" s="358" t="s">
        <v>3731</v>
      </c>
      <c r="K264" s="358" t="s">
        <v>3673</v>
      </c>
      <c r="L264" s="358" t="s">
        <v>40</v>
      </c>
      <c r="M264" s="358" t="s">
        <v>149</v>
      </c>
      <c r="N264" s="360"/>
      <c r="O264" s="360" t="s">
        <v>150</v>
      </c>
      <c r="P264" s="360"/>
      <c r="Q264" s="358"/>
      <c r="R264" s="359" t="s">
        <v>3732</v>
      </c>
      <c r="S264" s="359" t="s">
        <v>3733</v>
      </c>
      <c r="T264" s="387" t="s">
        <v>3734</v>
      </c>
      <c r="U264" s="359" t="s">
        <v>3735</v>
      </c>
      <c r="V264" s="361">
        <v>34034</v>
      </c>
      <c r="W264" s="427" t="s">
        <v>3736</v>
      </c>
      <c r="X264" s="362" t="s">
        <v>3737</v>
      </c>
      <c r="Y264" s="360"/>
      <c r="Z264" s="360"/>
      <c r="AA264" s="358"/>
      <c r="AB264" s="392">
        <v>45180</v>
      </c>
      <c r="AC264" s="392">
        <v>45719</v>
      </c>
      <c r="AD264" s="358"/>
      <c r="AE264" s="358"/>
      <c r="AF264" s="358"/>
      <c r="AG264" s="358"/>
      <c r="AH264" s="363"/>
      <c r="AI264" s="358"/>
      <c r="AJ264" s="358"/>
      <c r="AK264" s="358"/>
      <c r="AL264" s="363"/>
      <c r="AM264" s="363"/>
      <c r="AN264" s="363"/>
      <c r="AO264" s="364"/>
      <c r="AP264" s="364"/>
      <c r="AQ264" s="364"/>
      <c r="AR264" s="363"/>
      <c r="AS264" s="358"/>
      <c r="AT264" s="462"/>
      <c r="AU264" s="358" t="s">
        <v>3738</v>
      </c>
      <c r="AV264" s="358"/>
      <c r="AW264" s="394">
        <v>45719</v>
      </c>
      <c r="AX264" s="358"/>
      <c r="AY264" s="363"/>
      <c r="AZ264" s="358"/>
      <c r="BA264" s="358"/>
      <c r="BB264" s="358"/>
      <c r="BC264" s="358"/>
      <c r="BD264" s="358"/>
      <c r="BE264" s="358"/>
      <c r="BF264" s="358"/>
      <c r="BG264" s="358"/>
      <c r="BH264" s="358"/>
      <c r="BI264" s="358"/>
      <c r="BJ264" s="358"/>
      <c r="BK264" s="361"/>
      <c r="BL264" s="396" t="s">
        <v>18</v>
      </c>
      <c r="BM264" s="363"/>
      <c r="BN264" s="363"/>
      <c r="BO264" s="358"/>
      <c r="BP264" s="358">
        <v>2</v>
      </c>
      <c r="BQ264" s="358"/>
      <c r="BR264" s="358"/>
      <c r="BS264" s="358"/>
      <c r="BT264" s="358"/>
      <c r="BU264" s="358"/>
      <c r="BV264" s="358"/>
      <c r="BW264" s="358"/>
      <c r="BX264" s="358"/>
      <c r="BY264" s="358"/>
      <c r="BZ264" s="358"/>
      <c r="CA264" s="358"/>
      <c r="CB264" s="358"/>
      <c r="CC264" s="358"/>
      <c r="CD264" s="358"/>
      <c r="CE264" s="358"/>
      <c r="CF264" s="416">
        <v>1</v>
      </c>
      <c r="CG264" s="418"/>
      <c r="CH264" s="418"/>
      <c r="CI264" s="418" t="s">
        <v>814</v>
      </c>
    </row>
    <row r="265" spans="1:87" ht="21" customHeight="1" x14ac:dyDescent="0.35">
      <c r="A265" s="359">
        <v>265</v>
      </c>
      <c r="B265" s="359" t="s">
        <v>3739</v>
      </c>
      <c r="C265" s="359" t="s">
        <v>3740</v>
      </c>
      <c r="D265" s="359" t="s">
        <v>3290</v>
      </c>
      <c r="E265" s="359" t="s">
        <v>3741</v>
      </c>
      <c r="F265" s="359" t="s">
        <v>25</v>
      </c>
      <c r="G265" s="358">
        <v>11</v>
      </c>
      <c r="H265" s="358" t="s">
        <v>51</v>
      </c>
      <c r="I265" s="358" t="s">
        <v>37</v>
      </c>
      <c r="J265" s="358" t="s">
        <v>3742</v>
      </c>
      <c r="K265" s="358" t="s">
        <v>3743</v>
      </c>
      <c r="L265" s="358" t="s">
        <v>37</v>
      </c>
      <c r="M265" s="358" t="s">
        <v>149</v>
      </c>
      <c r="N265" s="360"/>
      <c r="O265" s="360" t="s">
        <v>321</v>
      </c>
      <c r="P265" s="360"/>
      <c r="Q265" s="358"/>
      <c r="R265" s="359" t="s">
        <v>3744</v>
      </c>
      <c r="S265" s="359" t="s">
        <v>3745</v>
      </c>
      <c r="T265" s="387" t="s">
        <v>3746</v>
      </c>
      <c r="U265" s="359" t="s">
        <v>3747</v>
      </c>
      <c r="V265" s="361">
        <v>32059</v>
      </c>
      <c r="W265" s="427" t="s">
        <v>3748</v>
      </c>
      <c r="X265" s="362" t="s">
        <v>155</v>
      </c>
      <c r="Y265" s="360"/>
      <c r="Z265" s="360"/>
      <c r="AA265" s="358"/>
      <c r="AB265" s="392">
        <v>45611</v>
      </c>
      <c r="AC265" s="392">
        <v>45719</v>
      </c>
      <c r="AD265" s="358"/>
      <c r="AE265" s="358"/>
      <c r="AF265" s="358"/>
      <c r="AG265" s="358"/>
      <c r="AH265" s="363"/>
      <c r="AI265" s="358"/>
      <c r="AJ265" s="358"/>
      <c r="AK265" s="358"/>
      <c r="AL265" s="363"/>
      <c r="AM265" s="363"/>
      <c r="AN265" s="363"/>
      <c r="AO265" s="364"/>
      <c r="AP265" s="364"/>
      <c r="AQ265" s="364"/>
      <c r="AR265" s="363"/>
      <c r="AS265" s="358"/>
      <c r="AT265" s="462"/>
      <c r="AU265" s="358" t="s">
        <v>3749</v>
      </c>
      <c r="AV265" s="358"/>
      <c r="AW265" s="394">
        <v>45719</v>
      </c>
      <c r="AX265" s="358"/>
      <c r="AY265" s="363"/>
      <c r="AZ265" s="358"/>
      <c r="BA265" s="358"/>
      <c r="BB265" s="358"/>
      <c r="BC265" s="358"/>
      <c r="BD265" s="358"/>
      <c r="BE265" s="358"/>
      <c r="BF265" s="358"/>
      <c r="BG265" s="358"/>
      <c r="BH265" s="358"/>
      <c r="BI265" s="358"/>
      <c r="BJ265" s="358"/>
      <c r="BK265" s="361"/>
      <c r="BL265" s="396" t="s">
        <v>18</v>
      </c>
      <c r="BM265" s="363"/>
      <c r="BN265" s="363"/>
      <c r="BO265" s="358"/>
      <c r="BP265" s="358">
        <v>6</v>
      </c>
      <c r="BQ265" s="358"/>
      <c r="BR265" s="358"/>
      <c r="BS265" s="358"/>
      <c r="BT265" s="358"/>
      <c r="BU265" s="358"/>
      <c r="BV265" s="358"/>
      <c r="BW265" s="358"/>
      <c r="BX265" s="358"/>
      <c r="BY265" s="358"/>
      <c r="BZ265" s="358"/>
      <c r="CA265" s="358"/>
      <c r="CB265" s="358"/>
      <c r="CC265" s="358"/>
      <c r="CD265" s="358"/>
      <c r="CE265" s="358"/>
      <c r="CF265" s="416">
        <v>0</v>
      </c>
      <c r="CG265" s="418"/>
      <c r="CH265" s="418"/>
      <c r="CI265" s="418" t="s">
        <v>814</v>
      </c>
    </row>
    <row r="266" spans="1:87" ht="25.5" customHeight="1" x14ac:dyDescent="0.35">
      <c r="A266" s="359">
        <v>266</v>
      </c>
      <c r="B266" s="359" t="s">
        <v>3750</v>
      </c>
      <c r="C266" s="359" t="s">
        <v>3751</v>
      </c>
      <c r="D266" s="359" t="s">
        <v>3752</v>
      </c>
      <c r="E266" s="359" t="s">
        <v>3753</v>
      </c>
      <c r="F266" s="359" t="s">
        <v>24</v>
      </c>
      <c r="G266" s="358">
        <v>11</v>
      </c>
      <c r="H266" s="358" t="s">
        <v>50</v>
      </c>
      <c r="I266" s="358" t="s">
        <v>44</v>
      </c>
      <c r="J266" s="358" t="s">
        <v>606</v>
      </c>
      <c r="K266" s="358" t="s">
        <v>3754</v>
      </c>
      <c r="L266" s="366"/>
      <c r="M266" s="366"/>
      <c r="N266" s="360"/>
      <c r="O266" s="360" t="s">
        <v>150</v>
      </c>
      <c r="P266" s="360"/>
      <c r="Q266" s="358"/>
      <c r="R266" s="359" t="s">
        <v>3755</v>
      </c>
      <c r="S266" s="359" t="s">
        <v>3756</v>
      </c>
      <c r="T266" s="387" t="s">
        <v>3757</v>
      </c>
      <c r="U266" s="359" t="s">
        <v>3758</v>
      </c>
      <c r="V266" s="361">
        <v>31592</v>
      </c>
      <c r="W266" s="427" t="s">
        <v>3759</v>
      </c>
      <c r="X266" s="362" t="s">
        <v>3584</v>
      </c>
      <c r="Y266" s="360"/>
      <c r="Z266" s="360"/>
      <c r="AA266" s="358"/>
      <c r="AB266" s="392">
        <v>45839</v>
      </c>
      <c r="AC266" s="392">
        <v>45719</v>
      </c>
      <c r="AD266" s="358"/>
      <c r="AE266" s="358"/>
      <c r="AF266" s="358"/>
      <c r="AG266" s="358"/>
      <c r="AH266" s="363"/>
      <c r="AI266" s="358"/>
      <c r="AJ266" s="358"/>
      <c r="AK266" s="358"/>
      <c r="AL266" s="363"/>
      <c r="AM266" s="363"/>
      <c r="AN266" s="363"/>
      <c r="AO266" s="364"/>
      <c r="AP266" s="364"/>
      <c r="AQ266" s="364"/>
      <c r="AR266" s="363"/>
      <c r="AS266" s="358"/>
      <c r="AT266" s="462"/>
      <c r="AU266" s="358" t="s">
        <v>3760</v>
      </c>
      <c r="AV266" s="358"/>
      <c r="AW266" s="394">
        <v>45719</v>
      </c>
      <c r="AX266" s="358"/>
      <c r="AY266" s="363"/>
      <c r="AZ266" s="358"/>
      <c r="BA266" s="358"/>
      <c r="BB266" s="358"/>
      <c r="BC266" s="358"/>
      <c r="BD266" s="358"/>
      <c r="BE266" s="358"/>
      <c r="BF266" s="358"/>
      <c r="BG266" s="358"/>
      <c r="BH266" s="358"/>
      <c r="BI266" s="358"/>
      <c r="BJ266" s="358"/>
      <c r="BK266" s="361"/>
      <c r="BL266" s="396" t="s">
        <v>18</v>
      </c>
      <c r="BM266" s="363"/>
      <c r="BN266" s="363"/>
      <c r="BO266" s="358"/>
      <c r="BP266" s="358">
        <v>8</v>
      </c>
      <c r="BQ266" s="358"/>
      <c r="BR266" s="358"/>
      <c r="BS266" s="358"/>
      <c r="BT266" s="358"/>
      <c r="BU266" s="358"/>
      <c r="BV266" s="358"/>
      <c r="BW266" s="358"/>
      <c r="BX266" s="358"/>
      <c r="BY266" s="358"/>
      <c r="BZ266" s="358"/>
      <c r="CA266" s="358"/>
      <c r="CB266" s="358"/>
      <c r="CC266" s="358"/>
      <c r="CD266" s="358"/>
      <c r="CE266" s="358"/>
      <c r="CF266" s="416">
        <v>2</v>
      </c>
      <c r="CG266" s="418"/>
      <c r="CH266" s="418"/>
      <c r="CI266" s="418" t="s">
        <v>814</v>
      </c>
    </row>
    <row r="267" spans="1:87" ht="21.75" customHeight="1" x14ac:dyDescent="0.35">
      <c r="A267" s="359">
        <v>267</v>
      </c>
      <c r="B267" s="359" t="s">
        <v>3761</v>
      </c>
      <c r="C267" s="359" t="s">
        <v>3762</v>
      </c>
      <c r="D267" s="359"/>
      <c r="E267" s="359" t="s">
        <v>3763</v>
      </c>
      <c r="F267" s="359" t="s">
        <v>24</v>
      </c>
      <c r="G267" s="358">
        <v>11</v>
      </c>
      <c r="H267" s="358" t="s">
        <v>52</v>
      </c>
      <c r="I267" s="358" t="s">
        <v>41</v>
      </c>
      <c r="J267" s="358" t="s">
        <v>3764</v>
      </c>
      <c r="K267" s="358" t="s">
        <v>3765</v>
      </c>
      <c r="L267" s="366"/>
      <c r="M267" s="366"/>
      <c r="N267" s="360"/>
      <c r="O267" s="360" t="s">
        <v>321</v>
      </c>
      <c r="P267" s="360"/>
      <c r="Q267" s="358"/>
      <c r="R267" s="359" t="s">
        <v>3766</v>
      </c>
      <c r="S267" s="359" t="s">
        <v>3767</v>
      </c>
      <c r="T267" s="387" t="s">
        <v>3768</v>
      </c>
      <c r="U267" s="359" t="s">
        <v>3769</v>
      </c>
      <c r="V267" s="361">
        <v>31315</v>
      </c>
      <c r="W267" s="427" t="s">
        <v>3770</v>
      </c>
      <c r="X267" s="362" t="s">
        <v>3667</v>
      </c>
      <c r="Y267" s="360"/>
      <c r="Z267" s="360"/>
      <c r="AA267" s="358"/>
      <c r="AB267" s="392">
        <v>45930</v>
      </c>
      <c r="AC267" s="392">
        <v>45719</v>
      </c>
      <c r="AD267" s="358"/>
      <c r="AE267" s="358"/>
      <c r="AF267" s="358"/>
      <c r="AG267" s="358"/>
      <c r="AH267" s="363"/>
      <c r="AI267" s="358"/>
      <c r="AJ267" s="358"/>
      <c r="AK267" s="358"/>
      <c r="AL267" s="363"/>
      <c r="AM267" s="363"/>
      <c r="AN267" s="363"/>
      <c r="AO267" s="364"/>
      <c r="AP267" s="364"/>
      <c r="AQ267" s="364"/>
      <c r="AR267" s="363"/>
      <c r="AS267" s="358"/>
      <c r="AT267" s="462"/>
      <c r="AU267" s="358" t="s">
        <v>3771</v>
      </c>
      <c r="AV267" s="358"/>
      <c r="AW267" s="394">
        <v>45719</v>
      </c>
      <c r="AX267" s="358"/>
      <c r="AY267" s="363"/>
      <c r="AZ267" s="358"/>
      <c r="BA267" s="358"/>
      <c r="BB267" s="358"/>
      <c r="BC267" s="358"/>
      <c r="BD267" s="358"/>
      <c r="BE267" s="358"/>
      <c r="BF267" s="358"/>
      <c r="BG267" s="358"/>
      <c r="BH267" s="358"/>
      <c r="BI267" s="358"/>
      <c r="BJ267" s="358"/>
      <c r="BK267" s="361"/>
      <c r="BL267" s="396" t="s">
        <v>18</v>
      </c>
      <c r="BM267" s="363"/>
      <c r="BN267" s="363"/>
      <c r="BO267" s="358"/>
      <c r="BP267" s="358">
        <v>8</v>
      </c>
      <c r="BQ267" s="358"/>
      <c r="BR267" s="358"/>
      <c r="BS267" s="358"/>
      <c r="BT267" s="358"/>
      <c r="BU267" s="358"/>
      <c r="BV267" s="358"/>
      <c r="BW267" s="358"/>
      <c r="BX267" s="358"/>
      <c r="BY267" s="358"/>
      <c r="BZ267" s="358"/>
      <c r="CA267" s="358"/>
      <c r="CB267" s="358"/>
      <c r="CC267" s="358"/>
      <c r="CD267" s="358"/>
      <c r="CE267" s="358"/>
      <c r="CF267" s="416">
        <v>0</v>
      </c>
      <c r="CG267" s="418"/>
      <c r="CH267" s="418"/>
      <c r="CI267" s="418" t="s">
        <v>814</v>
      </c>
    </row>
    <row r="268" spans="1:87" ht="21.75" customHeight="1" x14ac:dyDescent="0.35">
      <c r="A268" s="359">
        <v>268</v>
      </c>
      <c r="B268" s="359" t="s">
        <v>3772</v>
      </c>
      <c r="C268" s="359" t="s">
        <v>3773</v>
      </c>
      <c r="D268" s="359"/>
      <c r="E268" s="359" t="s">
        <v>3774</v>
      </c>
      <c r="F268" s="359" t="s">
        <v>25</v>
      </c>
      <c r="G268" s="358">
        <v>11</v>
      </c>
      <c r="H268" s="358" t="s">
        <v>52</v>
      </c>
      <c r="I268" s="358" t="s">
        <v>41</v>
      </c>
      <c r="J268" s="358" t="s">
        <v>606</v>
      </c>
      <c r="K268" s="358" t="s">
        <v>3775</v>
      </c>
      <c r="L268" s="366"/>
      <c r="M268" s="366"/>
      <c r="N268" s="360"/>
      <c r="O268" s="360" t="s">
        <v>150</v>
      </c>
      <c r="P268" s="360"/>
      <c r="Q268" s="358"/>
      <c r="R268" s="359" t="s">
        <v>3776</v>
      </c>
      <c r="S268" s="359" t="s">
        <v>3777</v>
      </c>
      <c r="T268" s="387" t="s">
        <v>3778</v>
      </c>
      <c r="U268" s="359" t="s">
        <v>3779</v>
      </c>
      <c r="V268" s="361">
        <v>32091</v>
      </c>
      <c r="W268" s="427" t="s">
        <v>3780</v>
      </c>
      <c r="X268" s="362"/>
      <c r="Y268" s="360"/>
      <c r="Z268" s="360"/>
      <c r="AA268" s="358"/>
      <c r="AB268" s="392"/>
      <c r="AC268" s="392">
        <v>45719</v>
      </c>
      <c r="AD268" s="358"/>
      <c r="AE268" s="358"/>
      <c r="AF268" s="358"/>
      <c r="AG268" s="358"/>
      <c r="AH268" s="363"/>
      <c r="AI268" s="358"/>
      <c r="AJ268" s="358"/>
      <c r="AK268" s="358"/>
      <c r="AL268" s="363"/>
      <c r="AM268" s="363"/>
      <c r="AN268" s="363"/>
      <c r="AO268" s="364"/>
      <c r="AP268" s="364"/>
      <c r="AQ268" s="364"/>
      <c r="AR268" s="363"/>
      <c r="AS268" s="358"/>
      <c r="AT268" s="462"/>
      <c r="AU268" s="358" t="s">
        <v>3781</v>
      </c>
      <c r="AV268" s="358"/>
      <c r="AW268" s="394">
        <v>45719</v>
      </c>
      <c r="AX268" s="358"/>
      <c r="AY268" s="363"/>
      <c r="AZ268" s="358"/>
      <c r="BA268" s="358"/>
      <c r="BB268" s="358"/>
      <c r="BC268" s="358"/>
      <c r="BD268" s="358"/>
      <c r="BE268" s="358"/>
      <c r="BF268" s="358"/>
      <c r="BG268" s="358"/>
      <c r="BH268" s="358"/>
      <c r="BI268" s="358"/>
      <c r="BJ268" s="358"/>
      <c r="BK268" s="361"/>
      <c r="BL268" s="396" t="s">
        <v>18</v>
      </c>
      <c r="BM268" s="363"/>
      <c r="BN268" s="363"/>
      <c r="BO268" s="358"/>
      <c r="BP268" s="358">
        <v>3</v>
      </c>
      <c r="BQ268" s="358"/>
      <c r="BR268" s="358"/>
      <c r="BS268" s="358"/>
      <c r="BT268" s="358"/>
      <c r="BU268" s="358"/>
      <c r="BV268" s="358"/>
      <c r="BW268" s="358"/>
      <c r="BX268" s="358"/>
      <c r="BY268" s="358"/>
      <c r="BZ268" s="358"/>
      <c r="CA268" s="358"/>
      <c r="CB268" s="358"/>
      <c r="CC268" s="358"/>
      <c r="CD268" s="358"/>
      <c r="CE268" s="358"/>
      <c r="CF268" s="416">
        <v>1</v>
      </c>
      <c r="CG268" s="418"/>
      <c r="CH268" s="418"/>
      <c r="CI268" s="418" t="s">
        <v>3714</v>
      </c>
    </row>
    <row r="269" spans="1:87" ht="23.25" customHeight="1" x14ac:dyDescent="0.35">
      <c r="A269" s="359">
        <v>269</v>
      </c>
      <c r="B269" s="359" t="s">
        <v>3782</v>
      </c>
      <c r="C269" s="359" t="s">
        <v>3783</v>
      </c>
      <c r="D269" s="359" t="s">
        <v>3784</v>
      </c>
      <c r="E269" s="359" t="s">
        <v>3785</v>
      </c>
      <c r="F269" s="359" t="s">
        <v>25</v>
      </c>
      <c r="G269" s="358">
        <v>11</v>
      </c>
      <c r="H269" s="358" t="s">
        <v>56</v>
      </c>
      <c r="I269" s="358" t="s">
        <v>38</v>
      </c>
      <c r="J269" s="358" t="s">
        <v>3786</v>
      </c>
      <c r="K269" s="358" t="s">
        <v>3787</v>
      </c>
      <c r="L269" s="366"/>
      <c r="M269" s="366"/>
      <c r="N269" s="360"/>
      <c r="O269" s="360" t="s">
        <v>150</v>
      </c>
      <c r="P269" s="360"/>
      <c r="Q269" s="358"/>
      <c r="R269" s="359" t="s">
        <v>3788</v>
      </c>
      <c r="S269" s="359" t="s">
        <v>3789</v>
      </c>
      <c r="T269" s="387" t="s">
        <v>3790</v>
      </c>
      <c r="U269" s="359" t="s">
        <v>3791</v>
      </c>
      <c r="V269" s="361">
        <v>30939</v>
      </c>
      <c r="W269" s="427" t="s">
        <v>3792</v>
      </c>
      <c r="X269" s="362" t="s">
        <v>3584</v>
      </c>
      <c r="Y269" s="360"/>
      <c r="Z269" s="360"/>
      <c r="AA269" s="358"/>
      <c r="AB269" s="393">
        <v>45777</v>
      </c>
      <c r="AC269" s="392">
        <v>45719</v>
      </c>
      <c r="AD269" s="358"/>
      <c r="AE269" s="358"/>
      <c r="AF269" s="358"/>
      <c r="AG269" s="358"/>
      <c r="AH269" s="363"/>
      <c r="AI269" s="358"/>
      <c r="AJ269" s="358"/>
      <c r="AK269" s="358"/>
      <c r="AL269" s="363"/>
      <c r="AM269" s="363"/>
      <c r="AN269" s="363"/>
      <c r="AO269" s="364"/>
      <c r="AP269" s="364"/>
      <c r="AQ269" s="364"/>
      <c r="AR269" s="363"/>
      <c r="AS269" s="358"/>
      <c r="AT269" s="462"/>
      <c r="AU269" s="358" t="s">
        <v>3793</v>
      </c>
      <c r="AV269" s="358"/>
      <c r="AW269" s="395">
        <v>45719</v>
      </c>
      <c r="AX269" s="358"/>
      <c r="AY269" s="363"/>
      <c r="AZ269" s="358"/>
      <c r="BA269" s="358"/>
      <c r="BB269" s="358"/>
      <c r="BC269" s="358"/>
      <c r="BD269" s="358"/>
      <c r="BE269" s="358"/>
      <c r="BF269" s="358"/>
      <c r="BG269" s="358"/>
      <c r="BH269" s="358"/>
      <c r="BI269" s="358"/>
      <c r="BJ269" s="358"/>
      <c r="BK269" s="361"/>
      <c r="BL269" s="397" t="s">
        <v>18</v>
      </c>
      <c r="BM269" s="363"/>
      <c r="BN269" s="363"/>
      <c r="BO269" s="358"/>
      <c r="BP269" s="358">
        <v>16</v>
      </c>
      <c r="BQ269" s="358"/>
      <c r="BR269" s="358"/>
      <c r="BS269" s="358"/>
      <c r="BT269" s="358"/>
      <c r="BU269" s="358"/>
      <c r="BV269" s="358"/>
      <c r="BW269" s="358"/>
      <c r="BX269" s="358"/>
      <c r="BY269" s="358"/>
      <c r="BZ269" s="358"/>
      <c r="CA269" s="358"/>
      <c r="CB269" s="358"/>
      <c r="CC269" s="358"/>
      <c r="CD269" s="358"/>
      <c r="CE269" s="358"/>
      <c r="CF269" s="416">
        <v>3</v>
      </c>
      <c r="CG269" s="418"/>
      <c r="CH269" s="418"/>
      <c r="CI269" s="418" t="s">
        <v>814</v>
      </c>
    </row>
    <row r="273" spans="1:2" x14ac:dyDescent="0.35">
      <c r="A273" s="46" t="s">
        <v>3794</v>
      </c>
      <c r="B273" s="46" t="s">
        <v>16</v>
      </c>
    </row>
    <row r="274" spans="1:2" x14ac:dyDescent="0.35">
      <c r="A274" s="1"/>
      <c r="B274" s="24">
        <v>1</v>
      </c>
    </row>
    <row r="275" spans="1:2" x14ac:dyDescent="0.35">
      <c r="A275" s="11"/>
      <c r="B275" s="24">
        <v>2</v>
      </c>
    </row>
    <row r="276" spans="1:2" x14ac:dyDescent="0.35">
      <c r="A276" s="17"/>
      <c r="B276" s="24">
        <v>3</v>
      </c>
    </row>
    <row r="277" spans="1:2" x14ac:dyDescent="0.35">
      <c r="A277" s="26"/>
      <c r="B277" s="24">
        <v>4</v>
      </c>
    </row>
    <row r="278" spans="1:2" x14ac:dyDescent="0.35">
      <c r="A278" s="30"/>
      <c r="B278" s="24">
        <v>5</v>
      </c>
    </row>
    <row r="279" spans="1:2" x14ac:dyDescent="0.35">
      <c r="A279" s="36"/>
      <c r="B279" s="24">
        <v>6</v>
      </c>
    </row>
    <row r="280" spans="1:2" x14ac:dyDescent="0.35">
      <c r="A280" s="39"/>
      <c r="B280" s="24">
        <v>7</v>
      </c>
    </row>
    <row r="281" spans="1:2" x14ac:dyDescent="0.35">
      <c r="A281" s="26"/>
      <c r="B281" s="24">
        <v>8</v>
      </c>
    </row>
    <row r="282" spans="1:2" x14ac:dyDescent="0.35">
      <c r="A282" s="11"/>
      <c r="B282" s="24">
        <v>9</v>
      </c>
    </row>
    <row r="283" spans="1:2" x14ac:dyDescent="0.35">
      <c r="A283" s="40"/>
      <c r="B283" s="24">
        <v>10</v>
      </c>
    </row>
    <row r="284" spans="1:2" x14ac:dyDescent="0.35">
      <c r="A284" s="10"/>
      <c r="B284" s="47" t="s">
        <v>19</v>
      </c>
    </row>
    <row r="285" spans="1:2" x14ac:dyDescent="0.35">
      <c r="A285" s="55"/>
      <c r="B285" s="47" t="s">
        <v>62</v>
      </c>
    </row>
    <row r="286" spans="1:2" x14ac:dyDescent="0.35">
      <c r="A286" s="24" t="s">
        <v>167</v>
      </c>
      <c r="B286" s="47" t="s">
        <v>3795</v>
      </c>
    </row>
    <row r="287" spans="1:2" x14ac:dyDescent="0.35">
      <c r="A287" s="315"/>
      <c r="B287" s="429" t="s">
        <v>3796</v>
      </c>
    </row>
  </sheetData>
  <autoFilter ref="A1:XCB269" xr:uid="{311EE11A-85EB-4BBE-AB02-7C9957BF4DA3}"/>
  <sortState xmlns:xlrd2="http://schemas.microsoft.com/office/spreadsheetml/2017/richdata2" ref="A2:CJ249">
    <sortCondition ref="F2:F249"/>
  </sortState>
  <hyperlinks>
    <hyperlink ref="R88" r:id="rId1" xr:uid="{00000000-0004-0000-0200-000000000000}"/>
    <hyperlink ref="S149" r:id="rId2" xr:uid="{00000000-0004-0000-0200-000001000000}"/>
    <hyperlink ref="S175" r:id="rId3" xr:uid="{00000000-0004-0000-0200-000002000000}"/>
    <hyperlink ref="S39" r:id="rId4" xr:uid="{00000000-0004-0000-0200-000003000000}"/>
    <hyperlink ref="S83" r:id="rId5" xr:uid="{00000000-0004-0000-0200-000004000000}"/>
    <hyperlink ref="R92" r:id="rId6" xr:uid="{00000000-0004-0000-0200-000005000000}"/>
    <hyperlink ref="S91" r:id="rId7" xr:uid="{00000000-0004-0000-0200-000006000000}"/>
    <hyperlink ref="S93" r:id="rId8" xr:uid="{00000000-0004-0000-0200-000007000000}"/>
    <hyperlink ref="S110" r:id="rId9" xr:uid="{00000000-0004-0000-0200-000008000000}"/>
    <hyperlink ref="S96" r:id="rId10" xr:uid="{00000000-0004-0000-0200-000009000000}"/>
    <hyperlink ref="S71" r:id="rId11" xr:uid="{00000000-0004-0000-0200-00000A000000}"/>
    <hyperlink ref="S118" r:id="rId12" xr:uid="{00000000-0004-0000-0200-00000B000000}"/>
    <hyperlink ref="S102" r:id="rId13" xr:uid="{00000000-0004-0000-0200-00000C000000}"/>
    <hyperlink ref="S84" r:id="rId14" xr:uid="{00000000-0004-0000-0200-00000D000000}"/>
    <hyperlink ref="S81" r:id="rId15" xr:uid="{00000000-0004-0000-0200-00000E000000}"/>
    <hyperlink ref="S73" r:id="rId16" xr:uid="{00000000-0004-0000-0200-00000F000000}"/>
    <hyperlink ref="S135" r:id="rId17" xr:uid="{00000000-0004-0000-0200-000010000000}"/>
    <hyperlink ref="S144" r:id="rId18" xr:uid="{00000000-0004-0000-0200-000011000000}"/>
    <hyperlink ref="S171" r:id="rId19" xr:uid="{00000000-0004-0000-0200-000012000000}"/>
    <hyperlink ref="S126" r:id="rId20" xr:uid="{00000000-0004-0000-0200-000013000000}"/>
    <hyperlink ref="R161" r:id="rId21" xr:uid="{00000000-0004-0000-0200-000014000000}"/>
    <hyperlink ref="S224" r:id="rId22" xr:uid="{00000000-0004-0000-0200-000015000000}"/>
    <hyperlink ref="S161" r:id="rId23" display="musasiahjustus@yahoo.com" xr:uid="{00000000-0004-0000-0200-000016000000}"/>
    <hyperlink ref="R186" r:id="rId24" xr:uid="{00000000-0004-0000-0200-000017000000}"/>
    <hyperlink ref="S240" r:id="rId25" xr:uid="{00000000-0004-0000-0200-000018000000}"/>
    <hyperlink ref="AU149" r:id="rId26" display="http://orcid.org/0000-0002-7787-8597" xr:uid="{00000000-0004-0000-0200-000019000000}"/>
    <hyperlink ref="AU99" r:id="rId27" display="https://orcid.org/0000-0002-5726-6921" xr:uid="{00000000-0004-0000-0200-00001A000000}"/>
    <hyperlink ref="S193" r:id="rId28" xr:uid="{00000000-0004-0000-0200-00001B000000}"/>
    <hyperlink ref="S200" r:id="rId29" xr:uid="{00000000-0004-0000-0200-00001C000000}"/>
    <hyperlink ref="R193" r:id="rId30" xr:uid="{00000000-0004-0000-0200-00001D000000}"/>
    <hyperlink ref="R155" r:id="rId31" xr:uid="{00000000-0004-0000-0200-00001E000000}"/>
    <hyperlink ref="S56" r:id="rId32" xr:uid="{00000000-0004-0000-0200-00001F000000}"/>
    <hyperlink ref="R87" r:id="rId33" xr:uid="{00000000-0004-0000-0200-000020000000}"/>
    <hyperlink ref="R101" r:id="rId34" xr:uid="{00000000-0004-0000-0200-000021000000}"/>
    <hyperlink ref="R111" r:id="rId35" xr:uid="{00000000-0004-0000-0200-000022000000}"/>
    <hyperlink ref="R145" r:id="rId36" xr:uid="{00000000-0004-0000-0200-000023000000}"/>
    <hyperlink ref="R68" r:id="rId37" xr:uid="{00000000-0004-0000-0200-000024000000}"/>
    <hyperlink ref="S90" r:id="rId38" display="mutua_mike@yahoo.com;_x000a_" xr:uid="{6B09AE7E-F6A4-4A34-8852-613E8CD82C32}"/>
    <hyperlink ref="R43" r:id="rId39" xr:uid="{F01F596E-3472-428A-9126-44A1F9ED4967}"/>
    <hyperlink ref="R100" r:id="rId40" xr:uid="{BED300F1-4F06-43B8-A31D-851CC0306C88}"/>
    <hyperlink ref="S261" r:id="rId41" xr:uid="{B4864E4F-F0F7-4C6C-9B66-85A2A2344B8D}"/>
    <hyperlink ref="S156" r:id="rId42" xr:uid="{62EF75FC-17D2-4CAC-B4EF-82AA9460E74B}"/>
    <hyperlink ref="S154" r:id="rId43" xr:uid="{F6C15C21-FC5F-4C79-92C3-37E1355E31E9}"/>
    <hyperlink ref="S38" r:id="rId44" xr:uid="{FF3EDF7C-7EE0-4249-8D43-11F676368418}"/>
    <hyperlink ref="S151" r:id="rId45" xr:uid="{08B3AFEE-B755-442A-88B5-C1053F990460}"/>
    <hyperlink ref="R16" r:id="rId46" xr:uid="{0D58A5AC-77F5-4BBC-A8A1-47512EC5DE92}"/>
    <hyperlink ref="R134" r:id="rId47" xr:uid="{424A726B-8519-4F14-8906-737CFAD607BD}"/>
    <hyperlink ref="S187" r:id="rId48" xr:uid="{9C9A25D1-2EC0-4D3A-A907-3231E68EE6AB}"/>
    <hyperlink ref="R64" r:id="rId49" xr:uid="{17DAE074-EB75-43E4-BB4C-4B85719CA954}"/>
    <hyperlink ref="R28" r:id="rId50" xr:uid="{B854027C-249B-4876-8BCD-EA7712F08DCA}"/>
    <hyperlink ref="R20" r:id="rId51" xr:uid="{EE4D878F-E759-4315-913D-FB2CAF9B05E5}"/>
    <hyperlink ref="R12" r:id="rId52" xr:uid="{63AE225F-88DC-43FC-B855-249AF126FEBB}"/>
    <hyperlink ref="R54" r:id="rId53" xr:uid="{4D51492E-D96E-4378-BED8-F3786F4D7D1D}"/>
    <hyperlink ref="R33" r:id="rId54" xr:uid="{6538C65A-36DA-443C-AE0F-99F3DDBBF7CF}"/>
    <hyperlink ref="R4" r:id="rId55" xr:uid="{19C2366E-9E33-4A44-A6AB-B84A6A0A16B6}"/>
    <hyperlink ref="R38" r:id="rId56" xr:uid="{2F34AC3C-CD7D-4569-9653-C107D11577AC}"/>
    <hyperlink ref="R51" r:id="rId57" xr:uid="{95C26CE2-2F59-4FE2-A9DA-82047D264551}"/>
    <hyperlink ref="R32" r:id="rId58" xr:uid="{26AFD150-82E1-453A-93EF-5E8A48A071FA}"/>
    <hyperlink ref="R44" r:id="rId59" xr:uid="{3EE32177-945B-46BD-AEA1-C42F671DE2AB}"/>
    <hyperlink ref="R9" r:id="rId60" xr:uid="{2BF5BA89-2C8C-4A7A-AF5D-05D67D3DB3BF}"/>
    <hyperlink ref="R60" r:id="rId61" xr:uid="{CABB3F21-2DAC-4C19-8114-EC15AF40E377}"/>
    <hyperlink ref="R59" r:id="rId62" xr:uid="{10F3D82D-C324-41A9-BE00-1E948C71FBC1}"/>
    <hyperlink ref="R61" r:id="rId63" xr:uid="{1D43DF32-46DE-44B5-9B4B-4EE9346716CA}"/>
    <hyperlink ref="R49" r:id="rId64" xr:uid="{27820F10-9615-40E4-9F71-B71A85D3A4B7}"/>
    <hyperlink ref="R5" r:id="rId65" xr:uid="{E6D38007-9086-4ABA-8D1F-8F3568BE6BCA}"/>
    <hyperlink ref="R53" r:id="rId66" xr:uid="{C03DC3AF-A2EF-41D8-A908-A8C519CBD85F}"/>
    <hyperlink ref="R15" r:id="rId67" xr:uid="{C3353C49-9232-4D82-8433-6C7C0449734B}"/>
    <hyperlink ref="R18" r:id="rId68" xr:uid="{6433788E-AFEE-4733-8539-B5F2481FDBE0}"/>
    <hyperlink ref="R50" r:id="rId69" xr:uid="{093672BB-DCFE-49FF-B787-A4569EE8C8D2}"/>
    <hyperlink ref="R42" r:id="rId70" xr:uid="{78D28CAB-9E9C-47DB-91A1-CA7B73A34CFA}"/>
    <hyperlink ref="R82" r:id="rId71" xr:uid="{9779C2B4-A305-4F48-B1A2-F15BAF44D1A0}"/>
    <hyperlink ref="R30" r:id="rId72" xr:uid="{B4A0050F-E40E-4A6D-A029-461D8D8EF9BA}"/>
    <hyperlink ref="R129" r:id="rId73" xr:uid="{71E5BA8F-C590-4E29-95E3-31FC957A69C4}"/>
    <hyperlink ref="R83" r:id="rId74" xr:uid="{1898C726-643E-412B-BBF7-64A9F9A5ACC1}"/>
    <hyperlink ref="R89" r:id="rId75" xr:uid="{458F9408-6DFD-4DBB-9525-3FBC171B8141}"/>
    <hyperlink ref="R103" r:id="rId76" xr:uid="{08D3999A-13D5-4BEF-98D5-FE7883F775B8}"/>
    <hyperlink ref="R11" r:id="rId77" xr:uid="{35C21B62-B668-4CE1-BEBE-9568BCF67682}"/>
    <hyperlink ref="R106" r:id="rId78" xr:uid="{B5EA70BB-6057-4777-B292-B8E6937674EA}"/>
    <hyperlink ref="R13" r:id="rId79" xr:uid="{9BA64370-F1B7-43A9-8679-B3536A42C3C3}"/>
    <hyperlink ref="R95" r:id="rId80" xr:uid="{79E4664A-DDAF-4D06-8FF3-F707011797C0}"/>
    <hyperlink ref="S164" r:id="rId81" xr:uid="{BF9A2BFC-1ADB-4B17-ADDF-9DE397F113EF}"/>
    <hyperlink ref="S129" r:id="rId82" xr:uid="{74C49840-8A7C-4F13-BA6D-2266546B5342}"/>
    <hyperlink ref="S221" r:id="rId83" xr:uid="{C4BAD285-94BE-4F89-B9E0-51F4046DD017}"/>
    <hyperlink ref="S213" r:id="rId84" xr:uid="{BD1C2116-EFCB-4F31-8456-0BF148004CFB}"/>
    <hyperlink ref="R198" r:id="rId85" xr:uid="{2390D6DE-56AD-4250-9F54-1DF5C7E51908}"/>
    <hyperlink ref="R207" r:id="rId86" xr:uid="{6D80A28E-65E9-496A-B9B2-984957020D2D}"/>
    <hyperlink ref="S150" r:id="rId87" xr:uid="{C7E369D5-60A8-48D9-810B-6718685E9252}"/>
    <hyperlink ref="R75" r:id="rId88" xr:uid="{017CF4E7-E9EE-4FA7-89AD-D92C6BC71FD5}"/>
    <hyperlink ref="S152" r:id="rId89" xr:uid="{4115AE8B-83D8-4924-82FC-2A4DE0B8D994}"/>
    <hyperlink ref="S233" r:id="rId90" xr:uid="{E5C0F08E-71B7-4C6B-985C-E71C0CACB89D}"/>
    <hyperlink ref="R148" r:id="rId91" xr:uid="{8A876F0B-D2B5-408D-AAD5-103502F5A5F8}"/>
    <hyperlink ref="R175" r:id="rId92" xr:uid="{BED36B3C-2A7F-43A6-B667-7D5CDB3BA7DB}"/>
    <hyperlink ref="R199" r:id="rId93" xr:uid="{C8B3A223-5AB9-4750-B5BE-0D94D52242AD}"/>
  </hyperlinks>
  <pageMargins left="0.7" right="0.7" top="0.75" bottom="0.75" header="0.3" footer="0.3"/>
  <pageSetup orientation="portrait" r:id="rId9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J26"/>
  <sheetViews>
    <sheetView workbookViewId="0">
      <pane ySplit="1" topLeftCell="A2" activePane="bottomLeft" state="frozen"/>
      <selection pane="bottomLeft" activeCell="D24" sqref="D24"/>
    </sheetView>
  </sheetViews>
  <sheetFormatPr defaultRowHeight="14.5" x14ac:dyDescent="0.35"/>
  <cols>
    <col min="1" max="1" width="4.54296875" customWidth="1"/>
    <col min="2" max="2" width="24.453125" customWidth="1"/>
    <col min="3" max="3" width="27.1796875" customWidth="1"/>
    <col min="4" max="4" width="9.26953125" customWidth="1"/>
    <col min="5" max="5" width="10.7265625" customWidth="1"/>
    <col min="6" max="6" width="19.7265625" customWidth="1"/>
    <col min="7" max="7" width="19.54296875" customWidth="1"/>
    <col min="8" max="8" width="11.453125" customWidth="1"/>
    <col min="9" max="9" width="28.7265625" customWidth="1"/>
    <col min="10" max="10" width="51.1796875" customWidth="1"/>
    <col min="11" max="11" width="61.1796875" customWidth="1"/>
  </cols>
  <sheetData>
    <row r="1" spans="1:10" ht="28.5" customHeight="1" x14ac:dyDescent="0.35">
      <c r="A1" s="61" t="s">
        <v>3797</v>
      </c>
      <c r="B1" s="62" t="s">
        <v>3798</v>
      </c>
      <c r="C1" s="62" t="s">
        <v>3799</v>
      </c>
      <c r="D1" s="62" t="s">
        <v>27</v>
      </c>
      <c r="E1" s="63" t="s">
        <v>16</v>
      </c>
      <c r="F1" s="63" t="s">
        <v>3800</v>
      </c>
      <c r="G1" s="64" t="s">
        <v>3801</v>
      </c>
      <c r="H1" s="64" t="s">
        <v>3802</v>
      </c>
      <c r="I1" s="65" t="s">
        <v>3803</v>
      </c>
      <c r="J1" s="66" t="s">
        <v>3804</v>
      </c>
    </row>
    <row r="2" spans="1:10" ht="25" customHeight="1" x14ac:dyDescent="0.35">
      <c r="A2" s="24">
        <v>1</v>
      </c>
      <c r="B2" s="24" t="s">
        <v>3805</v>
      </c>
      <c r="C2" s="24" t="s">
        <v>3806</v>
      </c>
      <c r="D2" s="24" t="s">
        <v>24</v>
      </c>
      <c r="E2" s="67">
        <v>3</v>
      </c>
      <c r="F2" s="67"/>
      <c r="G2" s="67">
        <v>2014</v>
      </c>
      <c r="H2" s="67">
        <v>2014</v>
      </c>
      <c r="I2" s="24" t="s">
        <v>3807</v>
      </c>
      <c r="J2" s="24"/>
    </row>
    <row r="3" spans="1:10" ht="25" customHeight="1" x14ac:dyDescent="0.35">
      <c r="A3" s="24">
        <v>2</v>
      </c>
      <c r="B3" s="24" t="s">
        <v>3808</v>
      </c>
      <c r="C3" s="24" t="s">
        <v>38</v>
      </c>
      <c r="D3" s="24" t="s">
        <v>24</v>
      </c>
      <c r="E3" s="67">
        <v>3</v>
      </c>
      <c r="F3" s="67"/>
      <c r="G3" s="67">
        <v>2016</v>
      </c>
      <c r="H3" s="67">
        <v>2016</v>
      </c>
      <c r="I3" s="24" t="s">
        <v>3807</v>
      </c>
      <c r="J3" s="24"/>
    </row>
    <row r="4" spans="1:10" ht="25" customHeight="1" x14ac:dyDescent="0.35">
      <c r="A4" s="24">
        <v>3</v>
      </c>
      <c r="B4" s="24" t="s">
        <v>3809</v>
      </c>
      <c r="C4" s="24" t="s">
        <v>40</v>
      </c>
      <c r="D4" s="24" t="s">
        <v>24</v>
      </c>
      <c r="E4" s="67">
        <v>1</v>
      </c>
      <c r="F4" s="67" t="s">
        <v>149</v>
      </c>
      <c r="G4" s="68">
        <v>42583</v>
      </c>
      <c r="H4" s="67">
        <v>2016</v>
      </c>
      <c r="I4" s="24" t="s">
        <v>3807</v>
      </c>
      <c r="J4" s="24"/>
    </row>
    <row r="5" spans="1:10" ht="25" customHeight="1" x14ac:dyDescent="0.35">
      <c r="A5" s="24">
        <v>4</v>
      </c>
      <c r="B5" s="24" t="s">
        <v>3810</v>
      </c>
      <c r="C5" s="24" t="s">
        <v>40</v>
      </c>
      <c r="D5" s="24" t="s">
        <v>25</v>
      </c>
      <c r="E5" s="67">
        <v>2</v>
      </c>
      <c r="F5" s="67" t="s">
        <v>3811</v>
      </c>
      <c r="G5" s="67" t="s">
        <v>3812</v>
      </c>
      <c r="H5" s="67">
        <v>2016</v>
      </c>
      <c r="I5" s="24" t="s">
        <v>3813</v>
      </c>
      <c r="J5" s="24"/>
    </row>
    <row r="6" spans="1:10" ht="25" customHeight="1" x14ac:dyDescent="0.35">
      <c r="A6" s="24">
        <v>5</v>
      </c>
      <c r="B6" s="24" t="s">
        <v>3814</v>
      </c>
      <c r="C6" s="24" t="s">
        <v>41</v>
      </c>
      <c r="D6" s="24" t="s">
        <v>24</v>
      </c>
      <c r="E6" s="67">
        <v>7</v>
      </c>
      <c r="F6" s="67" t="s">
        <v>3815</v>
      </c>
      <c r="G6" s="67">
        <v>2017</v>
      </c>
      <c r="H6" s="67">
        <v>2017</v>
      </c>
      <c r="I6" s="24" t="s">
        <v>3807</v>
      </c>
      <c r="J6" s="24"/>
    </row>
    <row r="7" spans="1:10" ht="25" customHeight="1" x14ac:dyDescent="0.35">
      <c r="A7" s="24">
        <v>6</v>
      </c>
      <c r="B7" s="24" t="s">
        <v>3816</v>
      </c>
      <c r="C7" s="24" t="s">
        <v>44</v>
      </c>
      <c r="D7" s="24" t="s">
        <v>24</v>
      </c>
      <c r="E7" s="67">
        <v>5</v>
      </c>
      <c r="F7" s="67" t="s">
        <v>3817</v>
      </c>
      <c r="G7" s="67">
        <v>2017</v>
      </c>
      <c r="H7" s="67">
        <v>2017</v>
      </c>
      <c r="I7" s="24" t="s">
        <v>3818</v>
      </c>
      <c r="J7" s="24"/>
    </row>
    <row r="8" spans="1:10" ht="25" customHeight="1" x14ac:dyDescent="0.35">
      <c r="A8" s="24">
        <v>7</v>
      </c>
      <c r="B8" s="24" t="s">
        <v>3819</v>
      </c>
      <c r="C8" s="24" t="s">
        <v>40</v>
      </c>
      <c r="D8" s="24" t="s">
        <v>25</v>
      </c>
      <c r="E8" s="67">
        <v>5</v>
      </c>
      <c r="F8" s="67" t="s">
        <v>3817</v>
      </c>
      <c r="G8" s="67">
        <v>2018</v>
      </c>
      <c r="H8" s="67">
        <v>2018</v>
      </c>
      <c r="I8" s="24" t="s">
        <v>3807</v>
      </c>
      <c r="J8" s="24"/>
    </row>
    <row r="9" spans="1:10" ht="25" customHeight="1" x14ac:dyDescent="0.35">
      <c r="A9" s="24">
        <v>8</v>
      </c>
      <c r="B9" s="24" t="s">
        <v>3820</v>
      </c>
      <c r="C9" s="24" t="s">
        <v>35</v>
      </c>
      <c r="D9" s="24" t="s">
        <v>24</v>
      </c>
      <c r="E9" s="67">
        <v>6</v>
      </c>
      <c r="F9" s="67"/>
      <c r="G9" s="67">
        <v>2018</v>
      </c>
      <c r="H9" s="67">
        <v>2018</v>
      </c>
      <c r="I9" s="24" t="s">
        <v>3807</v>
      </c>
      <c r="J9" s="24"/>
    </row>
    <row r="10" spans="1:10" ht="25" customHeight="1" x14ac:dyDescent="0.35">
      <c r="A10" s="24">
        <v>9</v>
      </c>
      <c r="B10" s="24" t="s">
        <v>3821</v>
      </c>
      <c r="C10" s="24" t="s">
        <v>39</v>
      </c>
      <c r="D10" s="24" t="s">
        <v>24</v>
      </c>
      <c r="E10" s="67">
        <v>5</v>
      </c>
      <c r="F10" s="67" t="s">
        <v>156</v>
      </c>
      <c r="G10" s="67">
        <v>2018</v>
      </c>
      <c r="H10" s="67">
        <v>2018</v>
      </c>
      <c r="I10" s="24" t="s">
        <v>3807</v>
      </c>
      <c r="J10" s="24"/>
    </row>
    <row r="11" spans="1:10" ht="25" customHeight="1" x14ac:dyDescent="0.35">
      <c r="A11" s="24">
        <v>10</v>
      </c>
      <c r="B11" s="24" t="s">
        <v>3822</v>
      </c>
      <c r="C11" s="24" t="s">
        <v>40</v>
      </c>
      <c r="D11" s="24" t="s">
        <v>25</v>
      </c>
      <c r="E11" s="67">
        <v>1</v>
      </c>
      <c r="F11" s="67" t="s">
        <v>3823</v>
      </c>
      <c r="G11" s="67" t="s">
        <v>3824</v>
      </c>
      <c r="H11" s="67"/>
      <c r="I11" s="24" t="s">
        <v>3807</v>
      </c>
      <c r="J11" s="24"/>
    </row>
    <row r="12" spans="1:10" ht="25" customHeight="1" x14ac:dyDescent="0.35">
      <c r="A12" s="24">
        <v>11</v>
      </c>
      <c r="B12" s="24" t="s">
        <v>3825</v>
      </c>
      <c r="C12" s="24" t="s">
        <v>39</v>
      </c>
      <c r="D12" s="24" t="s">
        <v>25</v>
      </c>
      <c r="E12" s="67">
        <v>1</v>
      </c>
      <c r="F12" s="67" t="s">
        <v>3826</v>
      </c>
      <c r="G12" s="67" t="s">
        <v>3824</v>
      </c>
      <c r="H12" s="67"/>
      <c r="I12" s="24" t="s">
        <v>3807</v>
      </c>
      <c r="J12" s="24"/>
    </row>
    <row r="13" spans="1:10" ht="25" customHeight="1" x14ac:dyDescent="0.35">
      <c r="A13" s="24">
        <v>12</v>
      </c>
      <c r="B13" s="24" t="s">
        <v>3827</v>
      </c>
      <c r="C13" s="24" t="s">
        <v>44</v>
      </c>
      <c r="D13" s="24" t="s">
        <v>24</v>
      </c>
      <c r="E13" s="67">
        <v>4</v>
      </c>
      <c r="F13" s="67"/>
      <c r="G13" s="69">
        <v>43867</v>
      </c>
      <c r="H13" s="67">
        <v>2020</v>
      </c>
      <c r="I13" s="24" t="s">
        <v>3807</v>
      </c>
      <c r="J13" s="24"/>
    </row>
    <row r="14" spans="1:10" ht="25" customHeight="1" x14ac:dyDescent="0.35">
      <c r="A14" s="24">
        <v>13</v>
      </c>
      <c r="B14" s="24" t="s">
        <v>3828</v>
      </c>
      <c r="C14" s="24" t="s">
        <v>33</v>
      </c>
      <c r="D14" s="24" t="s">
        <v>25</v>
      </c>
      <c r="E14" s="67">
        <v>8</v>
      </c>
      <c r="F14" s="67"/>
      <c r="G14" s="69">
        <v>43867</v>
      </c>
      <c r="H14" s="67">
        <v>2020</v>
      </c>
      <c r="I14" s="24" t="s">
        <v>3829</v>
      </c>
      <c r="J14" s="24" t="s">
        <v>3830</v>
      </c>
    </row>
    <row r="15" spans="1:10" ht="25" customHeight="1" x14ac:dyDescent="0.35">
      <c r="A15" s="24">
        <v>14</v>
      </c>
      <c r="B15" s="24" t="s">
        <v>3831</v>
      </c>
      <c r="C15" s="24" t="s">
        <v>33</v>
      </c>
      <c r="D15" s="24" t="s">
        <v>24</v>
      </c>
      <c r="E15" s="67">
        <v>5</v>
      </c>
      <c r="F15" s="67"/>
      <c r="G15" s="69">
        <v>43930</v>
      </c>
      <c r="H15" s="67">
        <v>2020</v>
      </c>
      <c r="I15" s="24" t="s">
        <v>3807</v>
      </c>
      <c r="J15" s="24"/>
    </row>
    <row r="16" spans="1:10" ht="25" customHeight="1" x14ac:dyDescent="0.35">
      <c r="A16" s="24">
        <v>15</v>
      </c>
      <c r="B16" s="24" t="s">
        <v>3832</v>
      </c>
      <c r="C16" s="24" t="s">
        <v>36</v>
      </c>
      <c r="D16" s="24" t="s">
        <v>24</v>
      </c>
      <c r="E16" s="67">
        <v>7</v>
      </c>
      <c r="F16" s="67"/>
      <c r="G16" s="69">
        <v>43930</v>
      </c>
      <c r="H16" s="67">
        <v>2020</v>
      </c>
      <c r="I16" s="24" t="s">
        <v>3807</v>
      </c>
      <c r="J16" s="70" t="s">
        <v>3833</v>
      </c>
    </row>
    <row r="17" spans="1:10" ht="25" customHeight="1" x14ac:dyDescent="0.35">
      <c r="A17" s="24">
        <v>16</v>
      </c>
      <c r="B17" s="24" t="s">
        <v>3834</v>
      </c>
      <c r="C17" s="24" t="s">
        <v>40</v>
      </c>
      <c r="D17" s="24" t="s">
        <v>25</v>
      </c>
      <c r="E17" s="67">
        <v>7</v>
      </c>
      <c r="F17" s="67"/>
      <c r="G17" s="69">
        <v>44214</v>
      </c>
      <c r="H17" s="67">
        <v>2021</v>
      </c>
      <c r="I17" s="24" t="s">
        <v>3835</v>
      </c>
      <c r="J17" s="24" t="s">
        <v>3836</v>
      </c>
    </row>
    <row r="18" spans="1:10" ht="25" customHeight="1" x14ac:dyDescent="0.35">
      <c r="A18" s="24">
        <v>17</v>
      </c>
      <c r="B18" s="24" t="s">
        <v>3837</v>
      </c>
      <c r="C18" s="24" t="s">
        <v>44</v>
      </c>
      <c r="D18" s="24" t="s">
        <v>24</v>
      </c>
      <c r="E18" s="67">
        <v>8</v>
      </c>
      <c r="F18" s="67"/>
      <c r="G18" s="69">
        <v>44400</v>
      </c>
      <c r="H18" s="67">
        <v>2021</v>
      </c>
      <c r="I18" s="24" t="s">
        <v>3807</v>
      </c>
      <c r="J18" s="24" t="s">
        <v>3838</v>
      </c>
    </row>
    <row r="19" spans="1:10" ht="25" customHeight="1" x14ac:dyDescent="0.35">
      <c r="A19" s="24">
        <v>18</v>
      </c>
      <c r="B19" s="24" t="s">
        <v>3839</v>
      </c>
      <c r="C19" s="24" t="s">
        <v>33</v>
      </c>
      <c r="D19" s="24" t="s">
        <v>24</v>
      </c>
      <c r="E19" s="67">
        <v>8</v>
      </c>
      <c r="F19" s="67"/>
      <c r="G19" s="69">
        <v>44651</v>
      </c>
      <c r="H19" s="67">
        <v>2022</v>
      </c>
      <c r="I19" s="24" t="s">
        <v>3840</v>
      </c>
      <c r="J19" s="24" t="s">
        <v>3841</v>
      </c>
    </row>
    <row r="20" spans="1:10" ht="25" customHeight="1" x14ac:dyDescent="0.35">
      <c r="A20" s="24">
        <v>19</v>
      </c>
      <c r="B20" s="24" t="s">
        <v>3842</v>
      </c>
      <c r="C20" s="24" t="s">
        <v>40</v>
      </c>
      <c r="D20" s="24" t="s">
        <v>25</v>
      </c>
      <c r="E20" s="67">
        <v>9</v>
      </c>
      <c r="F20" s="67"/>
      <c r="G20" s="69">
        <v>44818</v>
      </c>
      <c r="H20" s="67">
        <v>2022</v>
      </c>
      <c r="I20" s="24" t="s">
        <v>3835</v>
      </c>
      <c r="J20" s="24" t="s">
        <v>3843</v>
      </c>
    </row>
    <row r="21" spans="1:10" ht="25" customHeight="1" x14ac:dyDescent="0.35">
      <c r="A21" s="24">
        <v>20</v>
      </c>
      <c r="B21" s="24" t="s">
        <v>3844</v>
      </c>
      <c r="C21" s="24" t="s">
        <v>33</v>
      </c>
      <c r="D21" s="24" t="s">
        <v>25</v>
      </c>
      <c r="E21" s="67">
        <v>9</v>
      </c>
      <c r="F21" s="67"/>
      <c r="G21" s="69">
        <v>44818</v>
      </c>
      <c r="H21" s="67">
        <v>2022</v>
      </c>
      <c r="I21" s="24" t="s">
        <v>3807</v>
      </c>
      <c r="J21" s="24" t="s">
        <v>3845</v>
      </c>
    </row>
    <row r="22" spans="1:10" ht="25" customHeight="1" x14ac:dyDescent="0.35">
      <c r="A22" s="24">
        <v>21</v>
      </c>
      <c r="B22" s="319" t="s">
        <v>3846</v>
      </c>
      <c r="C22" s="319" t="s">
        <v>33</v>
      </c>
      <c r="D22" s="319" t="s">
        <v>24</v>
      </c>
      <c r="E22" s="320">
        <v>10</v>
      </c>
      <c r="F22" s="320"/>
      <c r="G22" s="321">
        <v>45107</v>
      </c>
      <c r="H22" s="320">
        <v>2023</v>
      </c>
      <c r="I22" s="319" t="s">
        <v>3807</v>
      </c>
      <c r="J22" s="319" t="s">
        <v>3847</v>
      </c>
    </row>
    <row r="23" spans="1:10" ht="25" customHeight="1" x14ac:dyDescent="0.35">
      <c r="A23" s="24"/>
      <c r="B23" s="319" t="s">
        <v>3848</v>
      </c>
      <c r="C23" s="24" t="s">
        <v>3806</v>
      </c>
      <c r="D23" s="319"/>
      <c r="E23" s="320">
        <v>2</v>
      </c>
      <c r="F23" s="320"/>
      <c r="G23" s="321">
        <v>45741</v>
      </c>
      <c r="H23" s="320">
        <v>2025</v>
      </c>
      <c r="I23" s="319" t="s">
        <v>3849</v>
      </c>
      <c r="J23" s="319"/>
    </row>
    <row r="24" spans="1:10" ht="25" customHeight="1" x14ac:dyDescent="0.35">
      <c r="A24" s="24">
        <v>22</v>
      </c>
      <c r="B24" s="319" t="s">
        <v>3850</v>
      </c>
      <c r="C24" s="24" t="s">
        <v>3806</v>
      </c>
      <c r="D24" s="319"/>
      <c r="E24" s="320">
        <v>2</v>
      </c>
      <c r="F24" s="320"/>
      <c r="G24" s="321">
        <v>45741</v>
      </c>
      <c r="H24" s="320">
        <v>2025</v>
      </c>
      <c r="I24" s="319" t="s">
        <v>3851</v>
      </c>
      <c r="J24" s="319"/>
    </row>
    <row r="25" spans="1:10" ht="25" customHeight="1" x14ac:dyDescent="0.35">
      <c r="A25" s="24">
        <v>23</v>
      </c>
      <c r="B25" s="319" t="s">
        <v>3852</v>
      </c>
      <c r="C25" s="24" t="s">
        <v>3806</v>
      </c>
      <c r="D25" s="319"/>
      <c r="E25" s="320">
        <v>3</v>
      </c>
      <c r="F25" s="320"/>
      <c r="G25" s="321">
        <v>45741</v>
      </c>
      <c r="H25" s="320">
        <v>2025</v>
      </c>
      <c r="I25" s="319" t="s">
        <v>3853</v>
      </c>
      <c r="J25" s="319"/>
    </row>
    <row r="26" spans="1:10" ht="25" customHeight="1" x14ac:dyDescent="0.35">
      <c r="A26" s="24"/>
      <c r="B26" s="319" t="s">
        <v>3854</v>
      </c>
      <c r="C26" s="24" t="s">
        <v>3806</v>
      </c>
      <c r="D26" s="319"/>
      <c r="E26" s="320">
        <v>5</v>
      </c>
      <c r="F26" s="320"/>
      <c r="G26" s="321">
        <v>45741</v>
      </c>
      <c r="H26" s="320">
        <v>2025</v>
      </c>
      <c r="I26" s="319" t="s">
        <v>3855</v>
      </c>
      <c r="J26" s="319"/>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B2:N40"/>
  <sheetViews>
    <sheetView topLeftCell="D24" workbookViewId="0">
      <selection activeCell="Q46" sqref="Q46"/>
    </sheetView>
  </sheetViews>
  <sheetFormatPr defaultRowHeight="14.5" x14ac:dyDescent="0.35"/>
  <cols>
    <col min="2" max="2" width="25.54296875" customWidth="1"/>
    <col min="3" max="3" width="9.54296875" customWidth="1"/>
    <col min="4" max="4" width="9.453125" customWidth="1"/>
    <col min="5" max="5" width="8.1796875" customWidth="1"/>
    <col min="6" max="6" width="7.54296875" customWidth="1"/>
    <col min="7" max="7" width="7.453125" customWidth="1"/>
    <col min="8" max="8" width="6.54296875" customWidth="1"/>
    <col min="9" max="13" width="8.7265625" customWidth="1"/>
    <col min="14" max="14" width="11.81640625" customWidth="1"/>
  </cols>
  <sheetData>
    <row r="2" spans="2:5" x14ac:dyDescent="0.35">
      <c r="B2" s="54" t="s">
        <v>15</v>
      </c>
      <c r="C2" t="s">
        <v>29</v>
      </c>
    </row>
    <row r="3" spans="2:5" x14ac:dyDescent="0.35">
      <c r="B3" s="60" t="s">
        <v>13</v>
      </c>
    </row>
    <row r="4" spans="2:5" ht="19.5" customHeight="1" x14ac:dyDescent="0.35">
      <c r="B4" s="54" t="s">
        <v>14</v>
      </c>
      <c r="C4" s="54" t="s">
        <v>27</v>
      </c>
    </row>
    <row r="5" spans="2:5" x14ac:dyDescent="0.35">
      <c r="B5" s="54" t="s">
        <v>32</v>
      </c>
      <c r="C5" t="s">
        <v>25</v>
      </c>
      <c r="D5" t="s">
        <v>24</v>
      </c>
      <c r="E5" t="s">
        <v>20</v>
      </c>
    </row>
    <row r="6" spans="2:5" x14ac:dyDescent="0.35">
      <c r="B6" t="s">
        <v>34</v>
      </c>
      <c r="C6" s="463"/>
      <c r="D6" s="463">
        <v>2</v>
      </c>
      <c r="E6" s="463">
        <v>2</v>
      </c>
    </row>
    <row r="7" spans="2:5" x14ac:dyDescent="0.35">
      <c r="B7" t="s">
        <v>36</v>
      </c>
      <c r="C7" s="463">
        <v>1</v>
      </c>
      <c r="D7" s="463">
        <v>4</v>
      </c>
      <c r="E7" s="463">
        <v>5</v>
      </c>
    </row>
    <row r="8" spans="2:5" x14ac:dyDescent="0.35">
      <c r="B8" t="s">
        <v>38</v>
      </c>
      <c r="C8" s="463">
        <v>6</v>
      </c>
      <c r="D8" s="463">
        <v>3</v>
      </c>
      <c r="E8" s="463">
        <v>9</v>
      </c>
    </row>
    <row r="9" spans="2:5" x14ac:dyDescent="0.35">
      <c r="B9" t="s">
        <v>33</v>
      </c>
      <c r="C9" s="463">
        <v>11</v>
      </c>
      <c r="D9" s="463">
        <v>16</v>
      </c>
      <c r="E9" s="463">
        <v>27</v>
      </c>
    </row>
    <row r="10" spans="2:5" x14ac:dyDescent="0.35">
      <c r="B10" t="s">
        <v>35</v>
      </c>
      <c r="C10" s="463">
        <v>16</v>
      </c>
      <c r="D10" s="463">
        <v>5</v>
      </c>
      <c r="E10" s="463">
        <v>21</v>
      </c>
    </row>
    <row r="11" spans="2:5" x14ac:dyDescent="0.35">
      <c r="B11" t="s">
        <v>37</v>
      </c>
      <c r="C11" s="463">
        <v>18</v>
      </c>
      <c r="D11" s="463">
        <v>15</v>
      </c>
      <c r="E11" s="463">
        <v>33</v>
      </c>
    </row>
    <row r="12" spans="2:5" x14ac:dyDescent="0.35">
      <c r="B12" t="s">
        <v>46</v>
      </c>
      <c r="C12" s="463">
        <v>1</v>
      </c>
      <c r="D12" s="463">
        <v>1</v>
      </c>
      <c r="E12" s="463">
        <v>2</v>
      </c>
    </row>
    <row r="13" spans="2:5" x14ac:dyDescent="0.35">
      <c r="B13" t="s">
        <v>39</v>
      </c>
      <c r="C13" s="463">
        <v>3</v>
      </c>
      <c r="D13" s="463">
        <v>3</v>
      </c>
      <c r="E13" s="463">
        <v>6</v>
      </c>
    </row>
    <row r="14" spans="2:5" x14ac:dyDescent="0.35">
      <c r="B14" t="s">
        <v>30</v>
      </c>
      <c r="C14" s="463">
        <v>23</v>
      </c>
      <c r="D14" s="463">
        <v>16</v>
      </c>
      <c r="E14" s="463">
        <v>39</v>
      </c>
    </row>
    <row r="15" spans="2:5" x14ac:dyDescent="0.35">
      <c r="B15" t="s">
        <v>44</v>
      </c>
      <c r="C15" s="463">
        <v>12</v>
      </c>
      <c r="D15" s="463">
        <v>21</v>
      </c>
      <c r="E15" s="463">
        <v>33</v>
      </c>
    </row>
    <row r="16" spans="2:5" x14ac:dyDescent="0.35">
      <c r="B16" t="s">
        <v>40</v>
      </c>
      <c r="C16" s="463">
        <v>23</v>
      </c>
      <c r="D16" s="463">
        <v>7</v>
      </c>
      <c r="E16" s="463">
        <v>30</v>
      </c>
    </row>
    <row r="17" spans="2:14" x14ac:dyDescent="0.35">
      <c r="B17" t="s">
        <v>41</v>
      </c>
      <c r="C17" s="463">
        <v>11</v>
      </c>
      <c r="D17" s="463">
        <v>16</v>
      </c>
      <c r="E17" s="463">
        <v>27</v>
      </c>
    </row>
    <row r="18" spans="2:14" x14ac:dyDescent="0.35">
      <c r="B18" t="s">
        <v>43</v>
      </c>
      <c r="C18" s="463">
        <v>22</v>
      </c>
      <c r="D18" s="463">
        <v>9</v>
      </c>
      <c r="E18" s="463">
        <v>31</v>
      </c>
    </row>
    <row r="19" spans="2:14" x14ac:dyDescent="0.35">
      <c r="B19" t="s">
        <v>20</v>
      </c>
      <c r="C19" s="463">
        <v>147</v>
      </c>
      <c r="D19" s="463">
        <v>118</v>
      </c>
      <c r="E19" s="463">
        <v>265</v>
      </c>
    </row>
    <row r="22" spans="2:14" x14ac:dyDescent="0.35">
      <c r="B22" s="60"/>
      <c r="C22" s="60"/>
      <c r="D22" s="60"/>
      <c r="E22" s="60"/>
      <c r="F22" s="60"/>
      <c r="G22" s="60"/>
      <c r="H22" s="60"/>
      <c r="I22" s="60"/>
      <c r="J22" s="60"/>
      <c r="K22" s="60"/>
      <c r="L22" s="60"/>
      <c r="M22" s="60"/>
      <c r="N22" s="60"/>
    </row>
    <row r="25" spans="2:14" x14ac:dyDescent="0.35">
      <c r="B25" s="60"/>
      <c r="C25" s="60"/>
      <c r="D25" s="60"/>
      <c r="E25" s="60"/>
      <c r="F25" s="60"/>
      <c r="G25" s="60"/>
      <c r="H25" s="60"/>
      <c r="I25" s="60"/>
      <c r="J25" s="60"/>
      <c r="K25" s="60"/>
      <c r="L25" s="60"/>
      <c r="M25" s="60"/>
      <c r="N25" s="60"/>
    </row>
    <row r="27" spans="2:14" x14ac:dyDescent="0.35">
      <c r="B27" s="54" t="s">
        <v>15</v>
      </c>
      <c r="C27" t="s">
        <v>29</v>
      </c>
    </row>
    <row r="28" spans="2:14" x14ac:dyDescent="0.35">
      <c r="B28" s="60" t="s">
        <v>13</v>
      </c>
      <c r="J28" t="s">
        <v>49</v>
      </c>
      <c r="K28">
        <v>55</v>
      </c>
    </row>
    <row r="29" spans="2:14" x14ac:dyDescent="0.35">
      <c r="B29" s="54" t="s">
        <v>48</v>
      </c>
      <c r="C29" t="s">
        <v>14</v>
      </c>
      <c r="J29" t="s">
        <v>50</v>
      </c>
      <c r="K29">
        <v>34</v>
      </c>
    </row>
    <row r="30" spans="2:14" x14ac:dyDescent="0.35">
      <c r="B30" t="s">
        <v>49</v>
      </c>
      <c r="C30" s="463">
        <v>55</v>
      </c>
      <c r="J30" t="s">
        <v>51</v>
      </c>
      <c r="K30">
        <v>74</v>
      </c>
    </row>
    <row r="31" spans="2:14" x14ac:dyDescent="0.35">
      <c r="B31" t="s">
        <v>50</v>
      </c>
      <c r="C31" s="463">
        <v>34</v>
      </c>
      <c r="J31" t="s">
        <v>52</v>
      </c>
      <c r="K31">
        <v>27</v>
      </c>
    </row>
    <row r="32" spans="2:14" x14ac:dyDescent="0.35">
      <c r="B32" t="s">
        <v>51</v>
      </c>
      <c r="C32" s="463">
        <v>74</v>
      </c>
      <c r="J32" t="s">
        <v>53</v>
      </c>
      <c r="K32">
        <v>1</v>
      </c>
    </row>
    <row r="33" spans="2:11" x14ac:dyDescent="0.35">
      <c r="B33" t="s">
        <v>52</v>
      </c>
      <c r="C33" s="463">
        <v>27</v>
      </c>
      <c r="J33" t="s">
        <v>54</v>
      </c>
      <c r="K33">
        <v>2</v>
      </c>
    </row>
    <row r="34" spans="2:11" x14ac:dyDescent="0.35">
      <c r="B34" t="s">
        <v>53</v>
      </c>
      <c r="C34" s="463">
        <v>1</v>
      </c>
      <c r="J34" t="s">
        <v>55</v>
      </c>
      <c r="K34">
        <v>27</v>
      </c>
    </row>
    <row r="35" spans="2:11" x14ac:dyDescent="0.35">
      <c r="B35" t="s">
        <v>54</v>
      </c>
      <c r="C35" s="463">
        <v>2</v>
      </c>
      <c r="J35" t="s">
        <v>56</v>
      </c>
      <c r="K35">
        <v>15</v>
      </c>
    </row>
    <row r="36" spans="2:11" x14ac:dyDescent="0.35">
      <c r="B36" t="s">
        <v>55</v>
      </c>
      <c r="C36" s="463">
        <v>27</v>
      </c>
      <c r="J36" t="s">
        <v>57</v>
      </c>
      <c r="K36">
        <v>27</v>
      </c>
    </row>
    <row r="37" spans="2:11" x14ac:dyDescent="0.35">
      <c r="B37" t="s">
        <v>56</v>
      </c>
      <c r="C37" s="463">
        <v>15</v>
      </c>
      <c r="J37" t="s">
        <v>58</v>
      </c>
      <c r="K37">
        <v>3</v>
      </c>
    </row>
    <row r="38" spans="2:11" x14ac:dyDescent="0.35">
      <c r="B38" t="s">
        <v>57</v>
      </c>
      <c r="C38" s="463">
        <v>27</v>
      </c>
    </row>
    <row r="39" spans="2:11" x14ac:dyDescent="0.35">
      <c r="B39" t="s">
        <v>58</v>
      </c>
      <c r="C39" s="463">
        <v>3</v>
      </c>
    </row>
    <row r="40" spans="2:11" x14ac:dyDescent="0.35">
      <c r="B40" t="s">
        <v>20</v>
      </c>
      <c r="C40" s="463">
        <v>265</v>
      </c>
    </row>
  </sheetData>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C7AB9-FD37-4087-A082-C8E27824440D}">
  <dimension ref="E2:I61"/>
  <sheetViews>
    <sheetView topLeftCell="E48" workbookViewId="0">
      <selection activeCell="E48" sqref="E48"/>
    </sheetView>
  </sheetViews>
  <sheetFormatPr defaultRowHeight="14.5" x14ac:dyDescent="0.35"/>
  <cols>
    <col min="5" max="5" width="38.08984375" bestFit="1" customWidth="1"/>
    <col min="6" max="7" width="9.26953125" bestFit="1" customWidth="1"/>
    <col min="8" max="8" width="10.7265625" bestFit="1" customWidth="1"/>
    <col min="9" max="9" width="9.26953125" bestFit="1" customWidth="1"/>
    <col min="10" max="10" width="10.7265625" bestFit="1" customWidth="1"/>
  </cols>
  <sheetData>
    <row r="2" spans="5:9" x14ac:dyDescent="0.35">
      <c r="E2" s="54" t="s">
        <v>27</v>
      </c>
      <c r="F2" t="s">
        <v>28</v>
      </c>
    </row>
    <row r="4" spans="5:9" x14ac:dyDescent="0.35">
      <c r="E4" s="54" t="s">
        <v>14</v>
      </c>
      <c r="F4" s="54" t="s">
        <v>15</v>
      </c>
    </row>
    <row r="5" spans="5:9" x14ac:dyDescent="0.35">
      <c r="E5" s="54" t="s">
        <v>32</v>
      </c>
      <c r="F5" t="s">
        <v>17</v>
      </c>
      <c r="G5" t="s">
        <v>18</v>
      </c>
      <c r="H5" t="s">
        <v>19</v>
      </c>
      <c r="I5" t="s">
        <v>20</v>
      </c>
    </row>
    <row r="6" spans="5:9" x14ac:dyDescent="0.35">
      <c r="E6" t="s">
        <v>34</v>
      </c>
      <c r="F6" s="463">
        <v>1</v>
      </c>
      <c r="G6" s="463">
        <v>1</v>
      </c>
      <c r="H6" s="463"/>
      <c r="I6" s="463">
        <v>2</v>
      </c>
    </row>
    <row r="7" spans="5:9" x14ac:dyDescent="0.35">
      <c r="E7" t="s">
        <v>36</v>
      </c>
      <c r="F7" s="463">
        <v>4</v>
      </c>
      <c r="G7" s="463"/>
      <c r="H7" s="463">
        <v>1</v>
      </c>
      <c r="I7" s="463">
        <v>5</v>
      </c>
    </row>
    <row r="8" spans="5:9" x14ac:dyDescent="0.35">
      <c r="E8" t="s">
        <v>38</v>
      </c>
      <c r="F8" s="463">
        <v>6</v>
      </c>
      <c r="G8" s="463">
        <v>2</v>
      </c>
      <c r="H8" s="463">
        <v>1</v>
      </c>
      <c r="I8" s="463">
        <v>9</v>
      </c>
    </row>
    <row r="9" spans="5:9" x14ac:dyDescent="0.35">
      <c r="E9" t="s">
        <v>33</v>
      </c>
      <c r="F9" s="463">
        <v>19</v>
      </c>
      <c r="G9" s="463">
        <v>4</v>
      </c>
      <c r="H9" s="463">
        <v>4</v>
      </c>
      <c r="I9" s="463">
        <v>27</v>
      </c>
    </row>
    <row r="10" spans="5:9" x14ac:dyDescent="0.35">
      <c r="E10" t="s">
        <v>35</v>
      </c>
      <c r="F10" s="463">
        <v>13</v>
      </c>
      <c r="G10" s="463">
        <v>7</v>
      </c>
      <c r="H10" s="463">
        <v>1</v>
      </c>
      <c r="I10" s="463">
        <v>21</v>
      </c>
    </row>
    <row r="11" spans="5:9" x14ac:dyDescent="0.35">
      <c r="E11" t="s">
        <v>37</v>
      </c>
      <c r="F11" s="463">
        <v>28</v>
      </c>
      <c r="G11" s="463">
        <v>5</v>
      </c>
      <c r="H11" s="463"/>
      <c r="I11" s="463">
        <v>33</v>
      </c>
    </row>
    <row r="12" spans="5:9" x14ac:dyDescent="0.35">
      <c r="E12" t="s">
        <v>46</v>
      </c>
      <c r="F12" s="463"/>
      <c r="G12" s="463">
        <v>2</v>
      </c>
      <c r="H12" s="463"/>
      <c r="I12" s="463">
        <v>2</v>
      </c>
    </row>
    <row r="13" spans="5:9" x14ac:dyDescent="0.35">
      <c r="E13" t="s">
        <v>39</v>
      </c>
      <c r="F13" s="463">
        <v>4</v>
      </c>
      <c r="G13" s="463"/>
      <c r="H13" s="463">
        <v>2</v>
      </c>
      <c r="I13" s="463">
        <v>6</v>
      </c>
    </row>
    <row r="14" spans="5:9" x14ac:dyDescent="0.35">
      <c r="E14" t="s">
        <v>30</v>
      </c>
      <c r="F14" s="463">
        <v>32</v>
      </c>
      <c r="G14" s="463">
        <v>7</v>
      </c>
      <c r="H14" s="463"/>
      <c r="I14" s="463">
        <v>39</v>
      </c>
    </row>
    <row r="15" spans="5:9" x14ac:dyDescent="0.35">
      <c r="E15" t="s">
        <v>44</v>
      </c>
      <c r="F15" s="463">
        <v>22</v>
      </c>
      <c r="G15" s="463">
        <v>8</v>
      </c>
      <c r="H15" s="463">
        <v>3</v>
      </c>
      <c r="I15" s="463">
        <v>33</v>
      </c>
    </row>
    <row r="16" spans="5:9" x14ac:dyDescent="0.35">
      <c r="E16" t="s">
        <v>40</v>
      </c>
      <c r="F16" s="463">
        <v>17</v>
      </c>
      <c r="G16" s="463">
        <v>6</v>
      </c>
      <c r="H16" s="463">
        <v>7</v>
      </c>
      <c r="I16" s="463">
        <v>30</v>
      </c>
    </row>
    <row r="17" spans="5:9" x14ac:dyDescent="0.35">
      <c r="E17" t="s">
        <v>41</v>
      </c>
      <c r="F17" s="463">
        <v>18</v>
      </c>
      <c r="G17" s="463">
        <v>8</v>
      </c>
      <c r="H17" s="463">
        <v>1</v>
      </c>
      <c r="I17" s="463">
        <v>27</v>
      </c>
    </row>
    <row r="18" spans="5:9" x14ac:dyDescent="0.35">
      <c r="E18" t="s">
        <v>43</v>
      </c>
      <c r="F18" s="463">
        <v>24</v>
      </c>
      <c r="G18" s="463">
        <v>2</v>
      </c>
      <c r="H18" s="463">
        <v>5</v>
      </c>
      <c r="I18" s="463">
        <v>31</v>
      </c>
    </row>
    <row r="19" spans="5:9" x14ac:dyDescent="0.35">
      <c r="E19" t="s">
        <v>20</v>
      </c>
      <c r="F19" s="463">
        <v>188</v>
      </c>
      <c r="G19" s="463">
        <v>52</v>
      </c>
      <c r="H19" s="463">
        <v>25</v>
      </c>
      <c r="I19" s="463">
        <v>265</v>
      </c>
    </row>
    <row r="24" spans="5:9" x14ac:dyDescent="0.35">
      <c r="E24" s="54" t="s">
        <v>15</v>
      </c>
      <c r="F24" t="s">
        <v>29</v>
      </c>
    </row>
    <row r="26" spans="5:9" x14ac:dyDescent="0.35">
      <c r="E26" s="54" t="s">
        <v>59</v>
      </c>
      <c r="F26" s="54" t="s">
        <v>27</v>
      </c>
    </row>
    <row r="27" spans="5:9" x14ac:dyDescent="0.35">
      <c r="E27" s="54" t="s">
        <v>32</v>
      </c>
      <c r="F27" t="s">
        <v>25</v>
      </c>
      <c r="G27" t="s">
        <v>24</v>
      </c>
      <c r="H27" t="s">
        <v>20</v>
      </c>
    </row>
    <row r="28" spans="5:9" x14ac:dyDescent="0.35">
      <c r="E28" t="s">
        <v>34</v>
      </c>
      <c r="F28" s="463"/>
      <c r="G28" s="463">
        <v>2</v>
      </c>
      <c r="H28" s="463">
        <v>2</v>
      </c>
    </row>
    <row r="29" spans="5:9" x14ac:dyDescent="0.35">
      <c r="E29" t="s">
        <v>36</v>
      </c>
      <c r="F29" s="463">
        <v>1</v>
      </c>
      <c r="G29" s="463">
        <v>4</v>
      </c>
      <c r="H29" s="463">
        <v>5</v>
      </c>
    </row>
    <row r="30" spans="5:9" x14ac:dyDescent="0.35">
      <c r="E30" t="s">
        <v>38</v>
      </c>
      <c r="F30" s="463">
        <v>6</v>
      </c>
      <c r="G30" s="463">
        <v>3</v>
      </c>
      <c r="H30" s="463">
        <v>9</v>
      </c>
    </row>
    <row r="31" spans="5:9" x14ac:dyDescent="0.35">
      <c r="E31" t="s">
        <v>33</v>
      </c>
      <c r="F31" s="463">
        <v>11</v>
      </c>
      <c r="G31" s="463">
        <v>16</v>
      </c>
      <c r="H31" s="463">
        <v>27</v>
      </c>
    </row>
    <row r="32" spans="5:9" x14ac:dyDescent="0.35">
      <c r="E32" t="s">
        <v>35</v>
      </c>
      <c r="F32" s="463">
        <v>16</v>
      </c>
      <c r="G32" s="463">
        <v>5</v>
      </c>
      <c r="H32" s="463">
        <v>21</v>
      </c>
    </row>
    <row r="33" spans="5:8" x14ac:dyDescent="0.35">
      <c r="E33" t="s">
        <v>37</v>
      </c>
      <c r="F33" s="463">
        <v>18</v>
      </c>
      <c r="G33" s="463">
        <v>15</v>
      </c>
      <c r="H33" s="463">
        <v>33</v>
      </c>
    </row>
    <row r="34" spans="5:8" x14ac:dyDescent="0.35">
      <c r="E34" t="s">
        <v>39</v>
      </c>
      <c r="F34" s="463">
        <v>3</v>
      </c>
      <c r="G34" s="463">
        <v>3</v>
      </c>
      <c r="H34" s="463">
        <v>6</v>
      </c>
    </row>
    <row r="35" spans="5:8" x14ac:dyDescent="0.35">
      <c r="E35" t="s">
        <v>30</v>
      </c>
      <c r="F35" s="463">
        <v>23</v>
      </c>
      <c r="G35" s="463">
        <v>16</v>
      </c>
      <c r="H35" s="463">
        <v>39</v>
      </c>
    </row>
    <row r="36" spans="5:8" x14ac:dyDescent="0.35">
      <c r="E36" t="s">
        <v>44</v>
      </c>
      <c r="F36" s="463">
        <v>12</v>
      </c>
      <c r="G36" s="463">
        <v>21</v>
      </c>
      <c r="H36" s="463">
        <v>33</v>
      </c>
    </row>
    <row r="37" spans="5:8" x14ac:dyDescent="0.35">
      <c r="E37" t="s">
        <v>40</v>
      </c>
      <c r="F37" s="463">
        <v>23</v>
      </c>
      <c r="G37" s="463">
        <v>7</v>
      </c>
      <c r="H37" s="463">
        <v>30</v>
      </c>
    </row>
    <row r="38" spans="5:8" x14ac:dyDescent="0.35">
      <c r="E38" t="s">
        <v>41</v>
      </c>
      <c r="F38" s="463">
        <v>11</v>
      </c>
      <c r="G38" s="463">
        <v>16</v>
      </c>
      <c r="H38" s="463">
        <v>27</v>
      </c>
    </row>
    <row r="39" spans="5:8" x14ac:dyDescent="0.35">
      <c r="E39" t="s">
        <v>43</v>
      </c>
      <c r="F39" s="463">
        <v>22</v>
      </c>
      <c r="G39" s="463">
        <v>9</v>
      </c>
      <c r="H39" s="463">
        <v>31</v>
      </c>
    </row>
    <row r="40" spans="5:8" x14ac:dyDescent="0.35">
      <c r="E40" t="s">
        <v>46</v>
      </c>
      <c r="F40" s="463">
        <v>1</v>
      </c>
      <c r="G40" s="463">
        <v>1</v>
      </c>
      <c r="H40" s="463">
        <v>2</v>
      </c>
    </row>
    <row r="41" spans="5:8" x14ac:dyDescent="0.35">
      <c r="E41" t="s">
        <v>20</v>
      </c>
      <c r="F41" s="463">
        <v>147</v>
      </c>
      <c r="G41" s="463">
        <v>118</v>
      </c>
      <c r="H41" s="463">
        <v>265</v>
      </c>
    </row>
    <row r="46" spans="5:8" x14ac:dyDescent="0.35">
      <c r="E46" s="54" t="s">
        <v>100</v>
      </c>
      <c r="F46" t="s">
        <v>149</v>
      </c>
    </row>
    <row r="48" spans="5:8" x14ac:dyDescent="0.35">
      <c r="E48" s="54" t="s">
        <v>59</v>
      </c>
      <c r="F48" s="54" t="s">
        <v>27</v>
      </c>
    </row>
    <row r="49" spans="5:8" x14ac:dyDescent="0.35">
      <c r="E49" s="54" t="s">
        <v>32</v>
      </c>
      <c r="F49" t="s">
        <v>25</v>
      </c>
      <c r="G49" t="s">
        <v>24</v>
      </c>
      <c r="H49" t="s">
        <v>20</v>
      </c>
    </row>
    <row r="50" spans="5:8" x14ac:dyDescent="0.35">
      <c r="E50" t="s">
        <v>36</v>
      </c>
      <c r="F50" s="463">
        <v>1</v>
      </c>
      <c r="G50" s="463">
        <v>2</v>
      </c>
      <c r="H50" s="463">
        <v>3</v>
      </c>
    </row>
    <row r="51" spans="5:8" x14ac:dyDescent="0.35">
      <c r="E51" t="s">
        <v>38</v>
      </c>
      <c r="F51" s="463">
        <v>2</v>
      </c>
      <c r="G51" s="463"/>
      <c r="H51" s="463">
        <v>2</v>
      </c>
    </row>
    <row r="52" spans="5:8" x14ac:dyDescent="0.35">
      <c r="E52" t="s">
        <v>33</v>
      </c>
      <c r="F52" s="463">
        <v>2</v>
      </c>
      <c r="G52" s="463">
        <v>4</v>
      </c>
      <c r="H52" s="463">
        <v>6</v>
      </c>
    </row>
    <row r="53" spans="5:8" x14ac:dyDescent="0.35">
      <c r="E53" t="s">
        <v>35</v>
      </c>
      <c r="F53" s="463">
        <v>9</v>
      </c>
      <c r="G53" s="463">
        <v>2</v>
      </c>
      <c r="H53" s="463">
        <v>11</v>
      </c>
    </row>
    <row r="54" spans="5:8" x14ac:dyDescent="0.35">
      <c r="E54" t="s">
        <v>37</v>
      </c>
      <c r="F54" s="463">
        <v>10</v>
      </c>
      <c r="G54" s="463">
        <v>10</v>
      </c>
      <c r="H54" s="463">
        <v>20</v>
      </c>
    </row>
    <row r="55" spans="5:8" x14ac:dyDescent="0.35">
      <c r="E55" t="s">
        <v>39</v>
      </c>
      <c r="F55" s="463">
        <v>1</v>
      </c>
      <c r="G55" s="463">
        <v>2</v>
      </c>
      <c r="H55" s="463">
        <v>3</v>
      </c>
    </row>
    <row r="56" spans="5:8" x14ac:dyDescent="0.35">
      <c r="E56" t="s">
        <v>30</v>
      </c>
      <c r="F56" s="463">
        <v>5</v>
      </c>
      <c r="G56" s="463">
        <v>9</v>
      </c>
      <c r="H56" s="463">
        <v>14</v>
      </c>
    </row>
    <row r="57" spans="5:8" x14ac:dyDescent="0.35">
      <c r="E57" t="s">
        <v>44</v>
      </c>
      <c r="F57" s="463">
        <v>4</v>
      </c>
      <c r="G57" s="463">
        <v>10</v>
      </c>
      <c r="H57" s="463">
        <v>14</v>
      </c>
    </row>
    <row r="58" spans="5:8" x14ac:dyDescent="0.35">
      <c r="E58" t="s">
        <v>40</v>
      </c>
      <c r="F58" s="463">
        <v>5</v>
      </c>
      <c r="G58" s="463"/>
      <c r="H58" s="463">
        <v>5</v>
      </c>
    </row>
    <row r="59" spans="5:8" x14ac:dyDescent="0.35">
      <c r="E59" t="s">
        <v>41</v>
      </c>
      <c r="F59" s="463">
        <v>6</v>
      </c>
      <c r="G59" s="463">
        <v>6</v>
      </c>
      <c r="H59" s="463">
        <v>12</v>
      </c>
    </row>
    <row r="60" spans="5:8" x14ac:dyDescent="0.35">
      <c r="E60" t="s">
        <v>43</v>
      </c>
      <c r="F60" s="463">
        <v>6</v>
      </c>
      <c r="G60" s="463">
        <v>4</v>
      </c>
      <c r="H60" s="463">
        <v>10</v>
      </c>
    </row>
    <row r="61" spans="5:8" x14ac:dyDescent="0.35">
      <c r="E61" t="s">
        <v>20</v>
      </c>
      <c r="F61" s="463">
        <v>51</v>
      </c>
      <c r="G61" s="463">
        <v>49</v>
      </c>
      <c r="H61" s="463">
        <v>100</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Pivot Analysis</vt:lpstr>
      <vt:lpstr>Sheet2</vt:lpstr>
      <vt:lpstr>Summary of terminations</vt:lpstr>
      <vt:lpstr>Fellows</vt:lpstr>
      <vt:lpstr>Terminations</vt:lpstr>
      <vt:lpstr>Sheet1</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Naomi Njenga</cp:lastModifiedBy>
  <cp:revision/>
  <dcterms:created xsi:type="dcterms:W3CDTF">2020-03-27T09:58:40Z</dcterms:created>
  <dcterms:modified xsi:type="dcterms:W3CDTF">2025-09-08T09:43:36Z</dcterms:modified>
  <cp:category/>
  <cp:contentStatus/>
</cp:coreProperties>
</file>