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2.xml" ContentType="application/vnd.openxmlformats-officedocument.spreadsheetml.pivotTable+xml"/>
  <Override PartName="/xl/tables/table1.xml" ContentType="application/vnd.openxmlformats-officedocument.spreadsheetml.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xl/charts/chartEx1.xml" ContentType="application/vnd.ms-office.chartex+xml"/>
  <Override PartName="/xl/charts/colors120.xml" ContentType="application/vnd.ms-office.chartcolorstyle+xml"/>
  <Override PartName="/xl/charts/style120.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codeName="ThisWorkbook"/>
  <mc:AlternateContent xmlns:mc="http://schemas.openxmlformats.org/markup-compatibility/2006">
    <mc:Choice Requires="x15">
      <x15ac:absPath xmlns:x15ac="http://schemas.microsoft.com/office/spreadsheetml/2010/11/ac" url="https://aphrcorg-my.sharepoint.com/personal/nnjenga_aphrc_org/Documents/CARTA Dashboard/ECRS/"/>
    </mc:Choice>
  </mc:AlternateContent>
  <xr:revisionPtr revIDLastSave="28" documentId="13_ncr:1_{AD5CE7A2-556B-4869-97EC-B00212219F41}" xr6:coauthVersionLast="47" xr6:coauthVersionMax="47" xr10:uidLastSave="{532485DC-E71E-45B7-8611-C83D59E451CA}"/>
  <bookViews>
    <workbookView xWindow="-110" yWindow="-110" windowWidth="19420" windowHeight="10300" firstSheet="4" activeTab="4" xr2:uid="{00000000-000D-0000-FFFF-FFFF00000000}"/>
  </bookViews>
  <sheets>
    <sheet name="Dashboard" sheetId="16" r:id="rId1"/>
    <sheet name="Pivot Analysis" sheetId="4" r:id="rId2"/>
    <sheet name="Sheet2" sheetId="21" state="hidden" r:id="rId3"/>
    <sheet name="Summary of terminations" sheetId="20" r:id="rId4"/>
    <sheet name="Fellows" sheetId="1" r:id="rId5"/>
    <sheet name="Terminations" sheetId="19" r:id="rId6"/>
    <sheet name="Sheet1" sheetId="17" r:id="rId7"/>
    <sheet name="Sheet3" sheetId="22" r:id="rId8"/>
  </sheets>
  <definedNames>
    <definedName name="_xlnm._FilterDatabase" localSheetId="4" hidden="1">Fellows!$A$1:$XCB$269</definedName>
    <definedName name="_xlchart.v5.0" hidden="1">Sheet1!$J$27</definedName>
    <definedName name="_xlchart.v5.1" hidden="1">Sheet1!$J$28:$J$37</definedName>
    <definedName name="_xlchart.v5.2" hidden="1">Sheet1!$K$27</definedName>
    <definedName name="_xlchart.v5.3" hidden="1">Sheet1!$K$28:$K$37</definedName>
  </definedNames>
  <calcPr calcId="191028"/>
  <pivotCaches>
    <pivotCache cacheId="4738" r:id="rId9"/>
    <pivotCache cacheId="4739"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N233" i="1" l="1"/>
  <c r="BN175" i="1"/>
  <c r="BN148" i="1"/>
  <c r="BM148" i="1"/>
  <c r="BM175" i="1"/>
  <c r="BM233" i="1" l="1"/>
  <c r="BM245" i="1"/>
  <c r="BM206" i="1"/>
  <c r="BN206" i="1"/>
  <c r="BN211" i="1"/>
  <c r="BM211" i="1"/>
  <c r="BM246" i="1"/>
  <c r="BN191" i="1"/>
  <c r="BM191" i="1"/>
  <c r="BM132" i="1"/>
  <c r="BN132" i="1"/>
  <c r="BM183" i="1"/>
  <c r="BN183" i="1"/>
  <c r="BM165" i="1"/>
  <c r="BN165" i="1"/>
  <c r="BN127" i="1"/>
  <c r="BM127" i="1"/>
  <c r="BM247" i="1"/>
  <c r="BN247" i="1"/>
  <c r="BN236" i="1"/>
  <c r="BN239" i="1"/>
  <c r="BM239" i="1"/>
  <c r="BN225" i="1"/>
  <c r="BN243" i="1"/>
  <c r="BM243" i="1"/>
  <c r="BN238" i="1"/>
  <c r="BN230" i="1"/>
  <c r="BN234" i="1"/>
  <c r="BN231" i="1"/>
  <c r="BN221" i="1"/>
  <c r="BN220" i="1"/>
  <c r="BN218" i="1"/>
  <c r="BN216" i="1"/>
  <c r="BN215" i="1"/>
  <c r="BN213" i="1"/>
  <c r="BN212" i="1"/>
  <c r="BN210" i="1"/>
  <c r="BN208" i="1"/>
  <c r="BN205" i="1"/>
  <c r="BN203" i="1"/>
  <c r="BN202" i="1"/>
  <c r="BN201" i="1"/>
  <c r="BN195" i="1"/>
  <c r="BN193" i="1"/>
  <c r="BN190" i="1"/>
  <c r="BN189" i="1"/>
  <c r="BN188" i="1"/>
  <c r="BN187" i="1"/>
  <c r="BN184" i="1"/>
  <c r="BN182" i="1"/>
  <c r="BN181" i="1"/>
  <c r="BN179" i="1"/>
  <c r="BN178" i="1"/>
  <c r="BN176" i="1"/>
  <c r="BN173" i="1"/>
  <c r="BN172" i="1"/>
  <c r="BN171" i="1"/>
  <c r="BN170" i="1"/>
  <c r="BN169" i="1"/>
  <c r="BN168" i="1"/>
  <c r="BN167" i="1"/>
  <c r="BN166" i="1"/>
  <c r="BN164" i="1"/>
  <c r="BN163" i="1"/>
  <c r="BN162" i="1"/>
  <c r="BN160" i="1"/>
  <c r="BN159" i="1"/>
  <c r="BN158" i="1"/>
  <c r="BN156" i="1"/>
  <c r="BN155" i="1"/>
  <c r="BN154" i="1"/>
  <c r="BN153" i="1"/>
  <c r="BN152" i="1"/>
  <c r="BN151" i="1"/>
  <c r="BN150" i="1"/>
  <c r="BN149" i="1"/>
  <c r="BN146" i="1"/>
  <c r="BN145" i="1"/>
  <c r="BN144" i="1"/>
  <c r="BN143" i="1"/>
  <c r="BN142" i="1"/>
  <c r="BN141" i="1"/>
  <c r="BN140" i="1"/>
  <c r="BN139" i="1"/>
  <c r="BN138" i="1"/>
  <c r="BN137" i="1"/>
  <c r="BN136" i="1"/>
  <c r="BN135" i="1"/>
  <c r="BN134" i="1"/>
  <c r="BN133" i="1"/>
  <c r="BN131" i="1"/>
  <c r="BN130" i="1"/>
  <c r="BN129" i="1"/>
  <c r="BN128" i="1"/>
  <c r="BN126" i="1"/>
  <c r="BN124" i="1"/>
  <c r="BN123" i="1"/>
  <c r="BN118" i="1"/>
  <c r="BN116" i="1"/>
  <c r="BN115" i="1"/>
  <c r="BN114" i="1"/>
  <c r="BN113" i="1"/>
  <c r="BN112" i="1"/>
  <c r="BN111" i="1"/>
  <c r="BN110" i="1"/>
  <c r="BN108" i="1"/>
  <c r="BN107" i="1"/>
  <c r="BN106" i="1"/>
  <c r="BN105" i="1"/>
  <c r="BN103" i="1"/>
  <c r="BN102" i="1"/>
  <c r="BN101" i="1"/>
  <c r="BN100" i="1"/>
  <c r="BN99" i="1"/>
  <c r="BN98" i="1"/>
  <c r="BN97" i="1"/>
  <c r="BN96" i="1"/>
  <c r="BN95" i="1"/>
  <c r="BN94" i="1"/>
  <c r="BN93" i="1"/>
  <c r="BN92" i="1"/>
  <c r="BN91" i="1"/>
  <c r="BN90" i="1"/>
  <c r="BN89" i="1"/>
  <c r="BN87" i="1"/>
  <c r="BN85" i="1"/>
  <c r="BN84" i="1"/>
  <c r="BN83" i="1"/>
  <c r="BN82" i="1"/>
  <c r="BN81" i="1"/>
  <c r="BN80" i="1"/>
  <c r="BN79" i="1"/>
  <c r="BN78" i="1"/>
  <c r="BN77" i="1"/>
  <c r="BN76" i="1"/>
  <c r="BN75" i="1"/>
  <c r="BN74" i="1"/>
  <c r="BN73" i="1"/>
  <c r="BN72" i="1"/>
  <c r="BN71" i="1"/>
  <c r="BN68" i="1"/>
  <c r="BN66" i="1"/>
  <c r="BN65" i="1"/>
  <c r="BN64" i="1"/>
  <c r="BN62" i="1"/>
  <c r="BN61" i="1"/>
  <c r="BN60" i="1"/>
  <c r="BN59" i="1"/>
  <c r="BN58" i="1"/>
  <c r="BN56" i="1"/>
  <c r="BN54" i="1"/>
  <c r="BN53" i="1"/>
  <c r="BN52" i="1"/>
  <c r="BN51" i="1"/>
  <c r="BN50" i="1"/>
  <c r="BN49" i="1"/>
  <c r="BN48" i="1"/>
  <c r="BN47" i="1"/>
  <c r="BN43" i="1"/>
  <c r="BN42" i="1"/>
  <c r="BN40" i="1"/>
  <c r="BN39" i="1"/>
  <c r="BN38" i="1"/>
  <c r="BN37" i="1"/>
  <c r="BN36" i="1"/>
  <c r="BN35" i="1"/>
  <c r="BN33" i="1"/>
  <c r="BN32" i="1"/>
  <c r="BN31" i="1"/>
  <c r="BN30" i="1"/>
  <c r="BN29" i="1"/>
  <c r="BN28" i="1"/>
  <c r="BN27" i="1"/>
  <c r="BN21" i="1"/>
  <c r="BN20" i="1"/>
  <c r="BN19" i="1"/>
  <c r="BN18" i="1"/>
  <c r="BN17" i="1"/>
  <c r="BN16" i="1"/>
  <c r="BN15" i="1"/>
  <c r="BN14" i="1"/>
  <c r="BN13" i="1"/>
  <c r="BN12" i="1"/>
  <c r="BN11" i="1"/>
  <c r="BN10" i="1"/>
  <c r="BN9" i="1"/>
  <c r="BN8" i="1"/>
  <c r="BN7" i="1"/>
  <c r="BN6" i="1"/>
  <c r="BN5" i="1"/>
  <c r="BN4" i="1"/>
  <c r="BN3" i="1"/>
  <c r="BN2" i="1"/>
  <c r="O40" i="4"/>
  <c r="O39" i="4"/>
  <c r="BM225" i="1"/>
  <c r="BM195" i="1"/>
  <c r="BM27" i="1"/>
  <c r="BM146" i="1"/>
  <c r="BM216" i="1"/>
  <c r="AH77" i="1"/>
  <c r="BM212" i="1"/>
  <c r="BM178" i="1"/>
  <c r="BM221" i="1"/>
  <c r="BM215" i="1"/>
  <c r="BM201" i="1"/>
  <c r="BM144" i="1"/>
  <c r="BM118" i="1"/>
  <c r="G50" i="16"/>
  <c r="G44" i="16"/>
  <c r="G47" i="16"/>
  <c r="G45" i="16"/>
  <c r="G46" i="16"/>
  <c r="G49" i="16"/>
  <c r="G51" i="16"/>
  <c r="G52" i="16"/>
  <c r="G43" i="16"/>
  <c r="G48" i="16"/>
  <c r="T5" i="16" l="1"/>
  <c r="T4" i="16"/>
  <c r="T13" i="16"/>
  <c r="T6" i="16"/>
  <c r="BN252" i="1"/>
  <c r="BM236" i="1"/>
  <c r="BM218" i="1"/>
  <c r="BM205" i="1" l="1"/>
  <c r="BM155" i="1" l="1"/>
  <c r="BM234" i="1" l="1"/>
  <c r="BM202" i="1" l="1"/>
  <c r="BM163" i="1"/>
  <c r="BM210" i="1"/>
  <c r="BM238" i="1" l="1"/>
  <c r="BM230" i="1" l="1"/>
  <c r="BM79" i="1" l="1"/>
  <c r="BM208" i="1" l="1"/>
  <c r="BM166" i="1" l="1"/>
  <c r="BM179" i="1"/>
  <c r="BM220" i="1" l="1"/>
  <c r="BM193" i="1"/>
  <c r="BM184" i="1"/>
  <c r="BM182" i="1"/>
  <c r="BM176" i="1"/>
  <c r="BM169" i="1"/>
  <c r="BM164" i="1"/>
  <c r="BM154" i="1"/>
  <c r="BM133" i="1"/>
  <c r="BM130" i="1"/>
  <c r="BM128" i="1"/>
  <c r="BM110" i="1"/>
  <c r="BM80" i="1"/>
  <c r="C33" i="21" l="1"/>
  <c r="BM231" i="1" l="1"/>
  <c r="BM203" i="1"/>
  <c r="BM190" i="1"/>
  <c r="BM189" i="1"/>
  <c r="BM188" i="1"/>
  <c r="BM187" i="1"/>
  <c r="BM181" i="1"/>
  <c r="BM173" i="1"/>
  <c r="BM172" i="1"/>
  <c r="BM171" i="1"/>
  <c r="BM170" i="1"/>
  <c r="BM168" i="1"/>
  <c r="BM167" i="1"/>
  <c r="BM160" i="1"/>
  <c r="BM159" i="1"/>
  <c r="BM158" i="1"/>
  <c r="BM156" i="1"/>
  <c r="BM153" i="1"/>
  <c r="BM151" i="1"/>
  <c r="BM150" i="1"/>
  <c r="BM149" i="1"/>
  <c r="BM145" i="1"/>
  <c r="BM143" i="1"/>
  <c r="BM142" i="1"/>
  <c r="BM141" i="1"/>
  <c r="BM140" i="1"/>
  <c r="BM139" i="1"/>
  <c r="BM138" i="1"/>
  <c r="BM137" i="1"/>
  <c r="BM136" i="1"/>
  <c r="BM135" i="1"/>
  <c r="BM134" i="1"/>
  <c r="BM131" i="1"/>
  <c r="BM129" i="1"/>
  <c r="BM126" i="1"/>
  <c r="BM124" i="1"/>
  <c r="BM123" i="1"/>
  <c r="BM116" i="1"/>
  <c r="BM115" i="1"/>
  <c r="BM114" i="1"/>
  <c r="BM113" i="1"/>
  <c r="BM112" i="1"/>
  <c r="BM111" i="1"/>
  <c r="BM108" i="1"/>
  <c r="BM107" i="1"/>
  <c r="BM106" i="1"/>
  <c r="BM105" i="1"/>
  <c r="BM103" i="1"/>
  <c r="BM102" i="1"/>
  <c r="BM101" i="1"/>
  <c r="BM100" i="1"/>
  <c r="BM99" i="1"/>
  <c r="BM98" i="1"/>
  <c r="BM97" i="1"/>
  <c r="BM96" i="1"/>
  <c r="BM95" i="1"/>
  <c r="BM94" i="1"/>
  <c r="BM93" i="1"/>
  <c r="BM92" i="1"/>
  <c r="BM91" i="1"/>
  <c r="BM90" i="1"/>
  <c r="BM89" i="1"/>
  <c r="BM87" i="1"/>
  <c r="BM85" i="1"/>
  <c r="BM84" i="1"/>
  <c r="BM83" i="1"/>
  <c r="BM82" i="1"/>
  <c r="BM81" i="1"/>
  <c r="BM78" i="1"/>
  <c r="BM77" i="1"/>
  <c r="BM76" i="1"/>
  <c r="BM75" i="1"/>
  <c r="BM74" i="1"/>
  <c r="BM73" i="1"/>
  <c r="BM72" i="1"/>
  <c r="BM71" i="1"/>
  <c r="BM68" i="1"/>
  <c r="BM66" i="1"/>
  <c r="BM65" i="1"/>
  <c r="BM64" i="1"/>
  <c r="BM62" i="1"/>
  <c r="BM61" i="1"/>
  <c r="BM60" i="1"/>
  <c r="BM59" i="1"/>
  <c r="BM58" i="1"/>
  <c r="BM56" i="1"/>
  <c r="BM54" i="1"/>
  <c r="BM53" i="1"/>
  <c r="BM52" i="1"/>
  <c r="BM51" i="1"/>
  <c r="BM50" i="1"/>
  <c r="BM49" i="1"/>
  <c r="BM48" i="1"/>
  <c r="BM47" i="1"/>
  <c r="BM39" i="1"/>
  <c r="BM43" i="1"/>
  <c r="BM42" i="1"/>
  <c r="BM40" i="1"/>
  <c r="BM38" i="1"/>
  <c r="BM37" i="1"/>
  <c r="BM36" i="1"/>
  <c r="BM35" i="1"/>
  <c r="BM33" i="1"/>
  <c r="BM32" i="1"/>
  <c r="BM31" i="1"/>
  <c r="BM30" i="1"/>
  <c r="BM29" i="1"/>
  <c r="BM28" i="1"/>
  <c r="BM21" i="1"/>
  <c r="BM20" i="1"/>
  <c r="BM19" i="1"/>
  <c r="BM18" i="1"/>
  <c r="BM17" i="1"/>
  <c r="BM16" i="1"/>
  <c r="BM15" i="1"/>
  <c r="BM14" i="1"/>
  <c r="BM13" i="1"/>
  <c r="BM12" i="1"/>
  <c r="BM11" i="1"/>
  <c r="BM10" i="1"/>
  <c r="BM9" i="1"/>
  <c r="BM8" i="1"/>
  <c r="BM7" i="1"/>
  <c r="BM6" i="1"/>
  <c r="BM5" i="1"/>
  <c r="BM4" i="1"/>
  <c r="BM3" i="1"/>
  <c r="BM2" i="1"/>
  <c r="AH244" i="1" l="1"/>
  <c r="AH230" i="1"/>
  <c r="AH231" i="1"/>
  <c r="AH232" i="1"/>
  <c r="AH245" i="1"/>
  <c r="AH234" i="1"/>
  <c r="AH246" i="1"/>
  <c r="AH236" i="1"/>
  <c r="AH247" i="1"/>
  <c r="AH238" i="1"/>
  <c r="AH228" i="1"/>
  <c r="AH229" i="1"/>
  <c r="AH248" i="1"/>
  <c r="AH233" i="1"/>
  <c r="AH235" i="1"/>
  <c r="AH237" i="1"/>
  <c r="AH239" i="1"/>
  <c r="AH240" i="1"/>
  <c r="AH241" i="1"/>
  <c r="AH249" i="1"/>
  <c r="AH242" i="1"/>
  <c r="AH243" i="1"/>
  <c r="AH227" i="1"/>
  <c r="AH226" i="1"/>
  <c r="AH225" i="1"/>
  <c r="T12" i="16" l="1"/>
  <c r="T9" i="16"/>
  <c r="T7" i="16"/>
  <c r="T11" i="16"/>
  <c r="T8" i="16"/>
  <c r="T10" i="16"/>
  <c r="T2" i="16"/>
  <c r="AH224" i="1"/>
  <c r="AH223" i="1"/>
  <c r="AH222" i="1"/>
  <c r="AH221" i="1"/>
  <c r="AH220" i="1"/>
  <c r="AH219" i="1"/>
  <c r="AH218" i="1"/>
  <c r="AH217" i="1"/>
  <c r="AH216" i="1"/>
  <c r="AH215" i="1"/>
  <c r="AH214" i="1"/>
  <c r="AH213" i="1"/>
  <c r="AH212" i="1"/>
  <c r="AH211" i="1"/>
  <c r="AH210" i="1"/>
  <c r="AH209" i="1"/>
  <c r="AH208" i="1"/>
  <c r="AH207" i="1"/>
  <c r="AH206" i="1"/>
  <c r="AH205" i="1"/>
  <c r="AH204" i="1"/>
  <c r="AH203" i="1"/>
  <c r="AH202" i="1"/>
  <c r="AH201" i="1"/>
  <c r="AH200" i="1"/>
  <c r="AH199" i="1"/>
  <c r="AH198" i="1"/>
  <c r="AH197" i="1"/>
  <c r="AH196" i="1"/>
  <c r="AH195" i="1"/>
  <c r="AH194" i="1"/>
  <c r="AH193" i="1"/>
  <c r="AH192" i="1"/>
  <c r="AH191" i="1"/>
  <c r="AH190" i="1"/>
  <c r="AH189" i="1"/>
  <c r="AH188" i="1"/>
  <c r="AH187" i="1"/>
  <c r="AH186" i="1"/>
  <c r="AH185" i="1"/>
  <c r="AH184" i="1"/>
  <c r="AH183" i="1"/>
  <c r="AH182" i="1"/>
  <c r="AH181" i="1"/>
  <c r="AH180" i="1"/>
  <c r="AH179" i="1"/>
  <c r="AH178" i="1"/>
  <c r="AH177" i="1"/>
  <c r="AH176" i="1"/>
  <c r="AH175" i="1"/>
  <c r="AH174" i="1"/>
  <c r="AH173" i="1"/>
  <c r="AH172" i="1"/>
  <c r="AH171" i="1"/>
  <c r="AH170" i="1"/>
  <c r="AH169" i="1"/>
  <c r="AH168" i="1"/>
  <c r="AH167" i="1"/>
  <c r="AH166" i="1"/>
  <c r="AH165" i="1"/>
  <c r="AH164" i="1"/>
  <c r="AH163" i="1"/>
  <c r="AH162" i="1"/>
  <c r="AH161" i="1"/>
  <c r="AH160" i="1"/>
  <c r="AH159" i="1"/>
  <c r="AH158" i="1"/>
  <c r="AH157" i="1"/>
  <c r="AH156" i="1"/>
  <c r="AH155" i="1"/>
  <c r="AH154" i="1"/>
  <c r="AH153" i="1"/>
  <c r="AH152" i="1"/>
  <c r="AH151" i="1"/>
  <c r="AH150" i="1"/>
  <c r="AH149" i="1"/>
  <c r="AH148" i="1"/>
  <c r="AH147" i="1"/>
  <c r="AH146" i="1"/>
  <c r="AH145" i="1"/>
  <c r="AH144" i="1"/>
  <c r="AH143" i="1"/>
  <c r="AH142" i="1"/>
  <c r="AH141" i="1"/>
  <c r="AH140" i="1"/>
  <c r="AH139" i="1"/>
  <c r="AH138" i="1"/>
  <c r="AH137" i="1"/>
  <c r="AH136" i="1"/>
  <c r="AH135" i="1"/>
  <c r="AH134" i="1"/>
  <c r="AH133" i="1"/>
  <c r="AH132" i="1"/>
  <c r="AH131" i="1"/>
  <c r="AH130" i="1"/>
  <c r="AH129" i="1"/>
  <c r="AH128" i="1"/>
  <c r="AH127" i="1"/>
  <c r="AH126" i="1"/>
  <c r="AH125" i="1"/>
  <c r="AH124" i="1"/>
  <c r="AH123" i="1"/>
  <c r="AH122" i="1"/>
  <c r="AH121" i="1"/>
  <c r="AH120" i="1"/>
  <c r="AH119" i="1"/>
  <c r="AH118" i="1"/>
  <c r="AH117" i="1"/>
  <c r="AH116" i="1"/>
  <c r="AH115" i="1"/>
  <c r="AH114" i="1"/>
  <c r="AH113" i="1"/>
  <c r="AH112" i="1"/>
  <c r="AH111" i="1"/>
  <c r="AH110" i="1"/>
  <c r="AH109" i="1"/>
  <c r="AH108" i="1"/>
  <c r="AH107" i="1"/>
  <c r="AH106" i="1"/>
  <c r="AH105" i="1"/>
  <c r="AH104" i="1"/>
  <c r="AH103" i="1"/>
  <c r="AH102" i="1"/>
  <c r="AH101" i="1"/>
  <c r="AH100" i="1"/>
  <c r="AH99" i="1"/>
  <c r="AH98" i="1"/>
  <c r="AH97" i="1"/>
  <c r="AH96" i="1"/>
  <c r="AH95" i="1"/>
  <c r="AH94" i="1"/>
  <c r="AH93" i="1"/>
  <c r="AH92" i="1"/>
  <c r="AH91" i="1"/>
  <c r="AH90" i="1"/>
  <c r="AH89" i="1"/>
  <c r="AH88" i="1"/>
  <c r="AH87" i="1"/>
  <c r="AH86" i="1"/>
  <c r="AH85" i="1"/>
  <c r="AH84" i="1"/>
  <c r="AH83" i="1"/>
  <c r="AH82" i="1"/>
  <c r="AH81" i="1"/>
  <c r="AH80" i="1"/>
  <c r="AH79" i="1"/>
  <c r="AH78" i="1"/>
  <c r="AH76" i="1"/>
  <c r="AH75" i="1"/>
  <c r="AH74" i="1"/>
  <c r="AH73" i="1"/>
  <c r="AH72" i="1"/>
  <c r="AH71" i="1"/>
  <c r="AH70" i="1"/>
  <c r="AH69" i="1"/>
  <c r="AH68" i="1"/>
  <c r="AH67" i="1"/>
  <c r="AH66" i="1"/>
  <c r="AH65" i="1"/>
  <c r="AH64" i="1"/>
  <c r="AH63" i="1"/>
  <c r="AH62" i="1"/>
  <c r="AH61" i="1"/>
  <c r="AH60" i="1"/>
  <c r="AH59" i="1"/>
  <c r="AH58" i="1"/>
  <c r="AH57" i="1"/>
  <c r="AH56" i="1"/>
  <c r="AH55" i="1"/>
  <c r="AH54" i="1"/>
  <c r="AH53" i="1"/>
  <c r="AH52" i="1"/>
  <c r="AH51" i="1"/>
  <c r="AH50" i="1"/>
  <c r="AH49" i="1"/>
  <c r="AH48" i="1"/>
  <c r="AH47" i="1"/>
  <c r="AH46" i="1"/>
  <c r="AH45" i="1"/>
  <c r="AH44" i="1"/>
  <c r="AH43" i="1"/>
  <c r="AH42" i="1"/>
  <c r="AH41" i="1"/>
  <c r="AH40" i="1"/>
  <c r="AH39" i="1"/>
  <c r="AH38" i="1"/>
  <c r="AH37" i="1"/>
  <c r="AH36" i="1"/>
  <c r="AH35" i="1"/>
  <c r="AH34" i="1"/>
  <c r="AH33" i="1"/>
  <c r="AH32" i="1"/>
  <c r="AH31" i="1"/>
  <c r="AH30" i="1"/>
  <c r="AH29" i="1"/>
  <c r="AH28" i="1"/>
  <c r="AH27" i="1"/>
  <c r="AH26" i="1"/>
  <c r="AH25" i="1"/>
  <c r="AH24" i="1"/>
  <c r="AH23" i="1"/>
  <c r="AH21" i="1"/>
  <c r="AH20" i="1"/>
  <c r="AH19" i="1"/>
  <c r="AH18" i="1"/>
  <c r="AH17" i="1"/>
  <c r="AH16" i="1"/>
  <c r="AH15" i="1"/>
  <c r="AH14" i="1"/>
  <c r="AH13" i="1"/>
  <c r="AH12" i="1"/>
  <c r="AH11" i="1"/>
  <c r="AH10" i="1"/>
  <c r="AH9" i="1"/>
  <c r="AH8" i="1"/>
  <c r="AH7" i="1"/>
  <c r="AH6" i="1"/>
  <c r="AH5" i="1"/>
  <c r="AH4" i="1"/>
  <c r="AH3" i="1"/>
  <c r="AH2" i="1"/>
</calcChain>
</file>

<file path=xl/sharedStrings.xml><?xml version="1.0" encoding="utf-8"?>
<sst xmlns="http://schemas.openxmlformats.org/spreadsheetml/2006/main" count="10219" uniqueCount="3852">
  <si>
    <t>Overall retention rate</t>
  </si>
  <si>
    <t>Retention rate</t>
  </si>
  <si>
    <t>%</t>
  </si>
  <si>
    <t>Cohort 1</t>
  </si>
  <si>
    <t>Cohort 2</t>
  </si>
  <si>
    <t>Cohort 3</t>
  </si>
  <si>
    <t>Cohort 4</t>
  </si>
  <si>
    <t>Cohort 5</t>
  </si>
  <si>
    <t>Cohort 6</t>
  </si>
  <si>
    <t>Cohort 7</t>
  </si>
  <si>
    <t>Cohort 8</t>
  </si>
  <si>
    <t>Cohort 9</t>
  </si>
  <si>
    <t>Cohort 10</t>
  </si>
  <si>
    <t>Distribution active fellows by Cohort</t>
  </si>
  <si>
    <t>Count of Unique ID</t>
  </si>
  <si>
    <t>Current PhD Status ( Completed/Defended/In Progress)</t>
  </si>
  <si>
    <t>Cohort</t>
  </si>
  <si>
    <t>Completed</t>
  </si>
  <si>
    <t>In progress</t>
  </si>
  <si>
    <t>Terminated</t>
  </si>
  <si>
    <t>Grand Total</t>
  </si>
  <si>
    <t>-</t>
  </si>
  <si>
    <t>Active fellows by institution of registration</t>
  </si>
  <si>
    <t>Active fellows by institution of employment</t>
  </si>
  <si>
    <t>Male</t>
  </si>
  <si>
    <t>Female</t>
  </si>
  <si>
    <t>Total</t>
  </si>
  <si>
    <t>Gender</t>
  </si>
  <si>
    <t>(All)</t>
  </si>
  <si>
    <t>(Multiple Items)</t>
  </si>
  <si>
    <t>University of Ibadan</t>
  </si>
  <si>
    <t>Institution of registration</t>
  </si>
  <si>
    <t>Institution of employment at registration</t>
  </si>
  <si>
    <t>Makerere University</t>
  </si>
  <si>
    <t>AGINCOURT</t>
  </si>
  <si>
    <t>Moi University</t>
  </si>
  <si>
    <t>APHRC</t>
  </si>
  <si>
    <t>Obafemi Awolowo University</t>
  </si>
  <si>
    <t>Ifakara Health Institute</t>
  </si>
  <si>
    <t>University of Dar es Salaam</t>
  </si>
  <si>
    <t>University of Nairobi</t>
  </si>
  <si>
    <t>University of Rwanda</t>
  </si>
  <si>
    <t>University of the Malawi</t>
  </si>
  <si>
    <t>University of the Witwatersrand</t>
  </si>
  <si>
    <t>University of Malawi</t>
  </si>
  <si>
    <t>(blank)</t>
  </si>
  <si>
    <t>Somali National University</t>
  </si>
  <si>
    <t>Retention Rate</t>
  </si>
  <si>
    <t>Nationality</t>
  </si>
  <si>
    <t>Kenya</t>
  </si>
  <si>
    <t>Malawi</t>
  </si>
  <si>
    <t>Nigeria</t>
  </si>
  <si>
    <t>Rwanda</t>
  </si>
  <si>
    <t>Senegal</t>
  </si>
  <si>
    <t>Somalia</t>
  </si>
  <si>
    <t>South Africa</t>
  </si>
  <si>
    <t>Tanzania</t>
  </si>
  <si>
    <t>Uganda</t>
  </si>
  <si>
    <t>Zimbabwe</t>
  </si>
  <si>
    <t>Count of S.No.</t>
  </si>
  <si>
    <t>Column Labels</t>
  </si>
  <si>
    <t>Row Labels</t>
  </si>
  <si>
    <t>Didn’t take up</t>
  </si>
  <si>
    <t>S.No.</t>
  </si>
  <si>
    <t>Unique ID</t>
  </si>
  <si>
    <t>First Name</t>
  </si>
  <si>
    <t>Middle Name</t>
  </si>
  <si>
    <t>Surname</t>
  </si>
  <si>
    <t>Discipline</t>
  </si>
  <si>
    <t>Department</t>
  </si>
  <si>
    <t>Registered at Home</t>
  </si>
  <si>
    <t>PhD Student Number at Host Institution</t>
  </si>
  <si>
    <t>Marital Status at enrolment</t>
  </si>
  <si>
    <t>Current Marital Status</t>
  </si>
  <si>
    <t>Marital Status at Completion</t>
  </si>
  <si>
    <t>Email</t>
  </si>
  <si>
    <t>Alternative e-mail</t>
  </si>
  <si>
    <t>Phone</t>
  </si>
  <si>
    <t>Masters Degree</t>
  </si>
  <si>
    <t>DOB</t>
  </si>
  <si>
    <t>Proposed Research Title</t>
  </si>
  <si>
    <t>Type of study</t>
  </si>
  <si>
    <t>Laboratory work?</t>
  </si>
  <si>
    <t>Type of data</t>
  </si>
  <si>
    <t>Ranking</t>
  </si>
  <si>
    <t>Date of PhD registration</t>
  </si>
  <si>
    <t>Year of admission into CARTA</t>
  </si>
  <si>
    <t>1st Supervisors</t>
  </si>
  <si>
    <t>2nd Supervisor</t>
  </si>
  <si>
    <t>3rd Supervisor</t>
  </si>
  <si>
    <t>Number of supervisors</t>
  </si>
  <si>
    <t>Institution for 1st Supervisor</t>
  </si>
  <si>
    <t>Institution for 2nd Supervisor</t>
  </si>
  <si>
    <t>Institution for 3rd Supervisor</t>
  </si>
  <si>
    <t>1st Supervisors workshop Attendance</t>
  </si>
  <si>
    <t>2nd Supervisors workshop Attendance</t>
  </si>
  <si>
    <t>3rd Supervisors workshop Attendance</t>
  </si>
  <si>
    <t>Type of employment</t>
  </si>
  <si>
    <t>Position at Enrollment</t>
  </si>
  <si>
    <t xml:space="preserve">Current Position </t>
  </si>
  <si>
    <t>Promotion event</t>
  </si>
  <si>
    <t>Other responsibilities</t>
  </si>
  <si>
    <t>Current Institution (Year of change in ())</t>
  </si>
  <si>
    <t>ORCID</t>
  </si>
  <si>
    <t>Suspensions</t>
  </si>
  <si>
    <t>Month/ Year JAS1</t>
  </si>
  <si>
    <t>Month/ Year JAS2</t>
  </si>
  <si>
    <t>Attended JAS 2 on time</t>
  </si>
  <si>
    <t>Date of protocol submission to PG</t>
  </si>
  <si>
    <t>Date of protocol submission to IRB</t>
  </si>
  <si>
    <t>Date of Ethics approval</t>
  </si>
  <si>
    <t>Approcved research topic</t>
  </si>
  <si>
    <t>Month/ Year JAS3</t>
  </si>
  <si>
    <t>Attended JAS 3 on time</t>
  </si>
  <si>
    <t>Month/ Year JAS4</t>
  </si>
  <si>
    <t>Attended JAS 4 on time</t>
  </si>
  <si>
    <t>Date of submission of dissertation for examination</t>
  </si>
  <si>
    <t>Date of defense</t>
  </si>
  <si>
    <t>Date of submission of corrections</t>
  </si>
  <si>
    <t>Date of completion(Defended/Graduated)</t>
  </si>
  <si>
    <t xml:space="preserve">Time to completion since enrolling CARTA (Months) </t>
  </si>
  <si>
    <t xml:space="preserve">Time to completion since PhD registration (Months) </t>
  </si>
  <si>
    <t>Thesis title</t>
  </si>
  <si>
    <t>No of Publications at Enrollment</t>
  </si>
  <si>
    <t xml:space="preserve">No of Publications During PhD </t>
  </si>
  <si>
    <t>No of Publications after PhD</t>
  </si>
  <si>
    <t>1st Author PhD  Publications</t>
  </si>
  <si>
    <t>Last Author PhD Publications</t>
  </si>
  <si>
    <t>1st Author Graduate  Publications</t>
  </si>
  <si>
    <t>Last Author  Graduate Publications</t>
  </si>
  <si>
    <t>Baby Minder (Event, Year)</t>
  </si>
  <si>
    <t>Taken on leave of absence (Yes/No)</t>
  </si>
  <si>
    <t>Reason for taking leave of absence</t>
  </si>
  <si>
    <t>Leave start Date</t>
  </si>
  <si>
    <t>Leave end Date</t>
  </si>
  <si>
    <t>Time taken on leave (months)</t>
  </si>
  <si>
    <t>Teacher Replacement</t>
  </si>
  <si>
    <t>Teacher replacement start Date</t>
  </si>
  <si>
    <t>Teacher replacement end Date</t>
  </si>
  <si>
    <t>No. of Children at Entry in CARTA</t>
  </si>
  <si>
    <t>No. of children at graduation</t>
  </si>
  <si>
    <t>No of Publications for Graduation</t>
  </si>
  <si>
    <t>Fellow Funder</t>
  </si>
  <si>
    <t>C1/001</t>
  </si>
  <si>
    <t>Babatunde</t>
  </si>
  <si>
    <t>Olubayo</t>
  </si>
  <si>
    <t>Adedokun</t>
  </si>
  <si>
    <t>Epidemiology &amp; Medical Biostatistics</t>
  </si>
  <si>
    <t>Epidemiology and Medical Statistics</t>
  </si>
  <si>
    <t>Yes</t>
  </si>
  <si>
    <t>Married</t>
  </si>
  <si>
    <t>badedokun@cartafrica.org</t>
  </si>
  <si>
    <t>tukankar@yahoo.co.uk</t>
  </si>
  <si>
    <t>M.Sc Epidemiology &amp; Medical Statistics</t>
  </si>
  <si>
    <t>Joint modelling of CD4 counts and time to loss to follow up among HIV patients attending antiretroviral clinics in Nigeria</t>
  </si>
  <si>
    <t>Clinical research</t>
  </si>
  <si>
    <t>yes</t>
  </si>
  <si>
    <t>Primary</t>
  </si>
  <si>
    <t>Prof Afolabi Bamgboye</t>
  </si>
  <si>
    <t>Prof. Olusola Ayeni</t>
  </si>
  <si>
    <t>Home</t>
  </si>
  <si>
    <t>Host</t>
  </si>
  <si>
    <t>No</t>
  </si>
  <si>
    <t>Academic</t>
  </si>
  <si>
    <t xml:space="preserve">Lecturer </t>
  </si>
  <si>
    <t>UNIVERSITY OF CHICAGO, UNITED STATES</t>
  </si>
  <si>
    <t>0000-0002-6893-6468</t>
  </si>
  <si>
    <t>NF</t>
  </si>
  <si>
    <t>C1/002</t>
  </si>
  <si>
    <t>Celine</t>
  </si>
  <si>
    <t>Niwemahoro</t>
  </si>
  <si>
    <t>Demography &amp; Population Studies</t>
  </si>
  <si>
    <t>Applied Statistics</t>
  </si>
  <si>
    <t>cniwemahoro@cartafrica.org</t>
  </si>
  <si>
    <t>ncmahoro2000@yahoo.fr</t>
  </si>
  <si>
    <t>+250788350522/254723489604</t>
  </si>
  <si>
    <t>Masters in Demography and Population Studies (online)</t>
  </si>
  <si>
    <t>Premarital Fertility and Use Of Health Care: Effect On HIV And Prevention Mother-To-Child Transmission (PMTCT) In Rwanda</t>
  </si>
  <si>
    <t>Field</t>
  </si>
  <si>
    <t>Dr. Julius Kivelia</t>
  </si>
  <si>
    <t>Assistant Lecturer</t>
  </si>
  <si>
    <t>Researcher</t>
  </si>
  <si>
    <t>SCUB - CONSULTANCY FIRM NAIROBI</t>
  </si>
  <si>
    <t>0000-0003-2008-3061</t>
  </si>
  <si>
    <t>Premarital pregnancies and experiences in antenatal care health seeking behavior in Huye District, Rwanda</t>
  </si>
  <si>
    <t>C1/003</t>
  </si>
  <si>
    <t>Caroline</t>
  </si>
  <si>
    <t>Sultan</t>
  </si>
  <si>
    <t>Sambai</t>
  </si>
  <si>
    <t>Literature</t>
  </si>
  <si>
    <t>LITERATURE THEATRE AND FILM STUDIES</t>
  </si>
  <si>
    <t>SASS/DPHIL/LIT/07/11</t>
  </si>
  <si>
    <t/>
  </si>
  <si>
    <t>csambai@cartafrica.org</t>
  </si>
  <si>
    <t>carolsambai11@gmail.com</t>
  </si>
  <si>
    <t>+254722433561</t>
  </si>
  <si>
    <t>MA in Africa Literature</t>
  </si>
  <si>
    <t>Television Drama as in Kenya and the Framing of Issues of HIV/AIDS and sexuality</t>
  </si>
  <si>
    <t>Prof Christopher Joseph Odhiambo</t>
  </si>
  <si>
    <t>Prof. Peter Tirop Simatei</t>
  </si>
  <si>
    <t>Caroline Kabiru</t>
  </si>
  <si>
    <t>Other</t>
  </si>
  <si>
    <t>Lecturer</t>
  </si>
  <si>
    <t>MOI UNIVERSITY</t>
  </si>
  <si>
    <t>0000-0002-5122-3621</t>
  </si>
  <si>
    <t>JAS 2, 2011</t>
  </si>
  <si>
    <t>C1/004</t>
  </si>
  <si>
    <t>Dieudonne</t>
  </si>
  <si>
    <t>Uwizeye</t>
  </si>
  <si>
    <t>Sustainable Development</t>
  </si>
  <si>
    <t>duwizeye@cartafrica.org</t>
  </si>
  <si>
    <t>dr.uwizeye@gmail.com</t>
  </si>
  <si>
    <t>(+250) 0788 457 397</t>
  </si>
  <si>
    <t>MA English and MA in Development Studies</t>
  </si>
  <si>
    <t>Review Of Environmental And Population Health Challenges In The Rwandan Towns And Innovative Mitigation Strategies For Improved And Sustainble life</t>
  </si>
  <si>
    <t>Dr. Sokoni Cosmas Hassan</t>
  </si>
  <si>
    <t>Associate Professor</t>
  </si>
  <si>
    <t>Head of Department
 Deputy Team Leader of a Research Subprogram in Peace, Conflict and Security Studies at the Center for Conflict Management, University of Rwanda.</t>
  </si>
  <si>
    <t>UNIVERSITY OF RWANDA</t>
  </si>
  <si>
    <t>0000-0002-9733-8969</t>
  </si>
  <si>
    <t>C1/005</t>
  </si>
  <si>
    <t>Wells</t>
  </si>
  <si>
    <t>Utembe</t>
  </si>
  <si>
    <t>Environmental Sciences</t>
  </si>
  <si>
    <t>Physics and Biochemical Sciences</t>
  </si>
  <si>
    <t>wutembe@cartafrica.org</t>
  </si>
  <si>
    <t>wutembe@poly.ac.mw</t>
  </si>
  <si>
    <t>Msc Environemntal (online)</t>
  </si>
  <si>
    <t>Assessment of occurrence, profile, distribution and exposure to polycyclic aromatic hydrocarbons (PAHs) in Malawi</t>
  </si>
  <si>
    <t>Prof Mary Gulumian</t>
  </si>
  <si>
    <t>Dr. Louisa Alfazema</t>
  </si>
  <si>
    <t xml:space="preserve">Senior Medical Epidemiologist 
</t>
  </si>
  <si>
    <t>NATIONAL INSTITUTE FOR OCCUPATIONAL HEALTH, SOUTH AFRICA (2012)</t>
  </si>
  <si>
    <t>0000-0001-6547-7692</t>
  </si>
  <si>
    <t>C1/006</t>
  </si>
  <si>
    <t>Victoria</t>
  </si>
  <si>
    <t>Mathew</t>
  </si>
  <si>
    <t>Mwakalinga Chuma</t>
  </si>
  <si>
    <t>Biomedical and environmental sciences</t>
  </si>
  <si>
    <t>married</t>
  </si>
  <si>
    <t>vmwakalinga@cartafrica.org</t>
  </si>
  <si>
    <t xml:space="preserve">vmwakalinga@ihi.or.tz </t>
  </si>
  <si>
    <t>+255 738 357315; +255 767 366 539</t>
  </si>
  <si>
    <t>Msc Urban Planing and Management</t>
  </si>
  <si>
    <t>Integrated geographical tools can enable targeted urban planning interventions to control malaria and lymphatic filariasis</t>
  </si>
  <si>
    <t>Dr. Maureen Coetzee</t>
  </si>
  <si>
    <t>Dr. Gerry Killeen</t>
  </si>
  <si>
    <t>Dr. Stefan Dongus</t>
  </si>
  <si>
    <t>Assistant lecturer</t>
  </si>
  <si>
    <t>Senior Lecturer</t>
  </si>
  <si>
    <t>ARTHI UNIVERSITY</t>
  </si>
  <si>
    <t>JAS 1, 2011</t>
  </si>
  <si>
    <t>C1/007</t>
  </si>
  <si>
    <t>Esnat</t>
  </si>
  <si>
    <t>Dorothy</t>
  </si>
  <si>
    <t>Chirwa</t>
  </si>
  <si>
    <t>Mathematical Sciences</t>
  </si>
  <si>
    <t>DPHRU Wits</t>
  </si>
  <si>
    <t>echirwa@cartafrica.org</t>
  </si>
  <si>
    <t>echirwa@chanco.unima.mw
 edkwalira@yahoo.com,</t>
  </si>
  <si>
    <t>Masters in Biometry (online)</t>
  </si>
  <si>
    <t>Modelling longitudinal child growth within the Birth to Twenty (Soweto) and Lungwena (Mangochi, Malawi) cohorts</t>
  </si>
  <si>
    <t>Prof Shane Norris</t>
  </si>
  <si>
    <t>Dr. Paula Griffiths</t>
  </si>
  <si>
    <t>Assoc Prof. Ken Maleta</t>
  </si>
  <si>
    <t>Senior Biostatistician</t>
  </si>
  <si>
    <t xml:space="preserve">SOUTH AFRICA MEDICAL RESEARCH COUNCIL </t>
  </si>
  <si>
    <t>0000-0003-0471-4978</t>
  </si>
  <si>
    <t>C1/008</t>
  </si>
  <si>
    <t>Taofeek</t>
  </si>
  <si>
    <t>Oluwole</t>
  </si>
  <si>
    <t>Awotidebe</t>
  </si>
  <si>
    <t>Exercise Physiology</t>
  </si>
  <si>
    <t>Human Kinetics and Health Education</t>
  </si>
  <si>
    <t>tawotidebe@cartafrica.org</t>
  </si>
  <si>
    <t>tidebet@yahoo.com</t>
  </si>
  <si>
    <t>+2348037196021</t>
  </si>
  <si>
    <t>M.SC Physiotherapy</t>
  </si>
  <si>
    <t>Cardiovascular Risk Profile And Physical Activity Level of Residents of a Semi – Urban Community  In Nigeria</t>
  </si>
  <si>
    <t>Professor Babalola Joseph Folorunso</t>
  </si>
  <si>
    <t>Professor Lateef Babatunde Salako</t>
  </si>
  <si>
    <t xml:space="preserve">Other </t>
  </si>
  <si>
    <t xml:space="preserve">Lecturer II </t>
  </si>
  <si>
    <t>Vice Dean of the  Faculty of Basic Medical Sciences, College of Health Sciences</t>
  </si>
  <si>
    <t>OBAFEMI AWOLOWO UNIVERSITY</t>
  </si>
  <si>
    <t>0000-0002-8583-9467</t>
  </si>
  <si>
    <t>C1/009</t>
  </si>
  <si>
    <t>Fresier</t>
  </si>
  <si>
    <t>Maseko</t>
  </si>
  <si>
    <t>Community Health</t>
  </si>
  <si>
    <t>Department of Community Health</t>
  </si>
  <si>
    <t>fmaseko@cartafrica.org</t>
  </si>
  <si>
    <t xml:space="preserve">fcmaseko@yahoo.com
 fmaseko@medcol.mw </t>
  </si>
  <si>
    <t>Master of Public Health(online)</t>
  </si>
  <si>
    <t>Maximizing utilization of cervical cancer prevention services in South East Health Zone of Malawi. What would it take?</t>
  </si>
  <si>
    <t>Dr. Maureen Leah Chirwa</t>
  </si>
  <si>
    <t>Dr. Adamson Muula</t>
  </si>
  <si>
    <t>UNIVERSITY OF MALAWI</t>
  </si>
  <si>
    <t>0000-0002-0996-4207</t>
  </si>
  <si>
    <t>C1/010</t>
  </si>
  <si>
    <t>François</t>
  </si>
  <si>
    <t>Niragire</t>
  </si>
  <si>
    <t>Statistics</t>
  </si>
  <si>
    <t>fniragire@cartafrica.org</t>
  </si>
  <si>
    <t xml:space="preserve"> fniragire@ur.ac.rw; fniragiree@gmail.com; fniragire@gmail.com</t>
  </si>
  <si>
    <t>+250 78 8273787/+250787427688</t>
  </si>
  <si>
    <t>MSc. In Social Statistics</t>
  </si>
  <si>
    <t>Spatial modeling of the relationship between HIV prevalence and socioeconomic determinants of child mortality in Rwanda.</t>
  </si>
  <si>
    <t>Secondary</t>
  </si>
  <si>
    <t>Dr. Thomas N. O. Achia</t>
  </si>
  <si>
    <t>Dr. Lyambabaje Alexandre</t>
  </si>
  <si>
    <t>Joseph Ntaganira</t>
  </si>
  <si>
    <t xml:space="preserve">Professor </t>
  </si>
  <si>
    <t>Director of Teaching and Learning,
Director of Research and Innovation at he College of Business and Economics (2022)</t>
  </si>
  <si>
    <t>0000-0003-0473-387</t>
  </si>
  <si>
    <t>Spatial modelling of the relationship between HIV prevalence and determinants of child
mortality in Rwanda</t>
  </si>
  <si>
    <t>C1/011</t>
  </si>
  <si>
    <t>Joshua</t>
  </si>
  <si>
    <t>Odunayo</t>
  </si>
  <si>
    <t>Akinyemi</t>
  </si>
  <si>
    <t>Epidemiology &amp; Medical Statistics</t>
  </si>
  <si>
    <t>Single</t>
  </si>
  <si>
    <t>jakinyemi@cartafrica.org</t>
  </si>
  <si>
    <t>odunjoshua@yahoo.com
 joakinyemi@com.ui.edu.ng</t>
  </si>
  <si>
    <t>+234-8077677427</t>
  </si>
  <si>
    <t>MSc (Medical Statistics)</t>
  </si>
  <si>
    <t>Levels, Trends and Differentials of Infant and Child Mortality in Nigeria: 1990 - 2008</t>
  </si>
  <si>
    <t>UNIVERSITY OF IBADAN</t>
  </si>
  <si>
    <t>0000-0002-0675-2110</t>
  </si>
  <si>
    <t>Levels, Trends and Differentials in Under-five Mortality in 
Nigeria (1990-2008)</t>
  </si>
  <si>
    <t>C1/012</t>
  </si>
  <si>
    <t>Mphatso</t>
  </si>
  <si>
    <t>Steve Wilbes</t>
  </si>
  <si>
    <t>Kamndaya</t>
  </si>
  <si>
    <t>Mathematics and Statistics</t>
  </si>
  <si>
    <t>mkamndaya@cartafrica.org</t>
  </si>
  <si>
    <t>kamndayam@yahoo.com</t>
  </si>
  <si>
    <t>+265999851477</t>
  </si>
  <si>
    <t>MSc Mathematical Statistics</t>
  </si>
  <si>
    <t xml:space="preserve">Modeling indoor air pollution to improve health delivery systems and public health in Malawi </t>
  </si>
  <si>
    <t>Lawrence N.M. Kazembe</t>
  </si>
  <si>
    <t>Dr. Liz Thomas</t>
  </si>
  <si>
    <t xml:space="preserve">Associate Professor </t>
  </si>
  <si>
    <t>0000-0002-7597-3339</t>
  </si>
  <si>
    <t>Multilevel analysis of determinants of HIV- related sexual risks-taking and decision making among youths in urban informal settlements in Malawi and South Africa</t>
  </si>
  <si>
    <t>C1/013</t>
  </si>
  <si>
    <t>Esther</t>
  </si>
  <si>
    <t>Clyde</t>
  </si>
  <si>
    <t>Nabakwe</t>
  </si>
  <si>
    <t>Pediatrics &amp; Child health</t>
  </si>
  <si>
    <t>nabakwe@cartafrica.org</t>
  </si>
  <si>
    <t>echirwa@chanco.unima.mw
edkwalira@yahoo.com</t>
  </si>
  <si>
    <t>M.Med Paediatrics</t>
  </si>
  <si>
    <t>Socio-cultural and economic determinants of HIV mothers' knowledge, attitude and practise of current WHO infant feeding policy and the impact on infants' outcome</t>
  </si>
  <si>
    <t>Prof Joshua Akong’a</t>
  </si>
  <si>
    <t>Dr. Grace Ettyang</t>
  </si>
  <si>
    <t>0000-0002-0401-3373</t>
  </si>
  <si>
    <t>Sex and young people in urban slums: Exploring the material
deprivation and sexual risk nexus in
Malawi and South Africa</t>
  </si>
  <si>
    <t>C1/014</t>
  </si>
  <si>
    <t>Nicole</t>
  </si>
  <si>
    <t>De Wet</t>
  </si>
  <si>
    <t>Demography</t>
  </si>
  <si>
    <t>Demography and Population Studies</t>
  </si>
  <si>
    <t>0211542Y</t>
  </si>
  <si>
    <t>ndewet@cartafrica.org</t>
  </si>
  <si>
    <t>nicole.dewet@wits.ac.za
Nic_dewet@yahoo.com</t>
  </si>
  <si>
    <t>Master of Arts Demography and Population Studies</t>
  </si>
  <si>
    <t>Domestic Violence and child health outcomes: An investigation into the relationship between frequency of abuse and negative child health outcomes in two African countries.</t>
  </si>
  <si>
    <t>Prof Clifford Odimegwu</t>
  </si>
  <si>
    <t>Tutor</t>
  </si>
  <si>
    <t>Assistant Dean for Postgraduate Studies, Faculty of Humanities</t>
  </si>
  <si>
    <t>UNIVERSITY OF THE WITWATERSRAND</t>
  </si>
  <si>
    <t>0000-0001-5750-2851</t>
  </si>
  <si>
    <t>C1/015</t>
  </si>
  <si>
    <t>Kennedy</t>
  </si>
  <si>
    <t>S.Naviava</t>
  </si>
  <si>
    <t>Otwombe</t>
  </si>
  <si>
    <t> Epidemiology &amp; Medical Biostatistics</t>
  </si>
  <si>
    <t>Perinatal HIV Research Unit, Dept. Data and Statistics</t>
  </si>
  <si>
    <t>otwombek@phru.co.za</t>
  </si>
  <si>
    <t>M.Sc Mathematical statistics</t>
  </si>
  <si>
    <t>Use of frailty modeling with arbitrary censoring in determining predictors of mortality for a Clinical researchized HIV positive population in South Africa</t>
  </si>
  <si>
    <t>Dr. Tobias Chirwa</t>
  </si>
  <si>
    <t>Dr. Guy de Bruyn</t>
  </si>
  <si>
    <t>Senior Statistician</t>
  </si>
  <si>
    <t>0000-0002-7433-4383</t>
  </si>
  <si>
    <t>C1/016</t>
  </si>
  <si>
    <t>Peter</t>
  </si>
  <si>
    <t>Suriwakenda</t>
  </si>
  <si>
    <t>Nyasulu</t>
  </si>
  <si>
    <t>Division of Epidemiology &amp; Medical Biostatistics</t>
  </si>
  <si>
    <t>pnyasulu@cartafrica.org</t>
  </si>
  <si>
    <t>Peter.Nyasulu@wits.ac.za</t>
  </si>
  <si>
    <t>M.Sc (Medicine)</t>
  </si>
  <si>
    <t>Surveillance of antimicrobial susceptibility patterns among pathogens isolated in public sector Clinical researchs associated with academic institutions, South Africa during a 5 year period 2005-2009</t>
  </si>
  <si>
    <t>Clinical research - Retrospective</t>
  </si>
  <si>
    <t>Prof Jill Murray</t>
  </si>
  <si>
    <t>Prof. Hendrik J. Koornhof</t>
  </si>
  <si>
    <t>Dr. Olga Perovic</t>
  </si>
  <si>
    <t>STELLENBOSCH UNIVERSITY</t>
  </si>
  <si>
    <t>0000-0003-2757-0663</t>
  </si>
  <si>
    <t>C1/017</t>
  </si>
  <si>
    <t>Rose</t>
  </si>
  <si>
    <t>Okoyo</t>
  </si>
  <si>
    <t>Opiyo</t>
  </si>
  <si>
    <t>Nutrition</t>
  </si>
  <si>
    <t>Food Science, Nutrition and Technology</t>
  </si>
  <si>
    <t>A80/82301/2011</t>
  </si>
  <si>
    <t>ropiyo@cartafrica.org</t>
  </si>
  <si>
    <t>roseopiyo@uonbi.ac.ke
 roseopiyo04@yahoo.co.uk</t>
  </si>
  <si>
    <t>+254 722473122</t>
  </si>
  <si>
    <t>Msc Applied Human Nutrition</t>
  </si>
  <si>
    <t>Effect of Omega-3 Fatty Acids (Fish Oil) Supplementation along with Diet on Depression and Nutrition Status of HIV-Seropositive and HIV-Seronegative Pregnant Mothers among Low-income Urban Population in Nairobi</t>
  </si>
  <si>
    <t>Clinical research - RCT</t>
  </si>
  <si>
    <t>Prof. Wambui Kogi-Makau</t>
  </si>
  <si>
    <t>Prof. Koigi R. Kamau</t>
  </si>
  <si>
    <t>Dr. Anne Obondo</t>
  </si>
  <si>
    <t xml:space="preserve"> Lecturer</t>
  </si>
  <si>
    <t>Member of  College of Health Sciences, University of Nairobi Committee on Guidelines for PhD Equivalent Qualifications for Clinicians.</t>
  </si>
  <si>
    <t>UNIVERSITY OF NAIROBI</t>
  </si>
  <si>
    <t>0000-0003-1885-9991</t>
  </si>
  <si>
    <t>Effect of fish oil Omega- 3 fatty acids on reduction of depressive symptoms among HIV - seropositive pregnant women</t>
  </si>
  <si>
    <t>C1/018</t>
  </si>
  <si>
    <t>Sunday</t>
  </si>
  <si>
    <t>Adepoju</t>
  </si>
  <si>
    <t>Adedini</t>
  </si>
  <si>
    <t>sadedini@cartafrica.org</t>
  </si>
  <si>
    <t>sunday.adedini@gmail.com
adedinisunday@yahoo.com</t>
  </si>
  <si>
    <t>+234-803 397 7498</t>
  </si>
  <si>
    <t xml:space="preserve">M.Sc Demography and Social Statistics </t>
  </si>
  <si>
    <t>Multilevel Analysis of Determinants of Infant and Child Mortality in West Africa</t>
  </si>
  <si>
    <t>Dr. Samson Bamiwuye</t>
  </si>
  <si>
    <t>Head Demographer; Head of Demography and Social Statistics (2021)</t>
  </si>
  <si>
    <t>FEDERAL UNIVERSITY, OYE-EKITI (2020)</t>
  </si>
  <si>
    <t>0000-0003-0378-1941</t>
  </si>
  <si>
    <t>C1/019</t>
  </si>
  <si>
    <t>Sulaimon</t>
  </si>
  <si>
    <t>Taiwo</t>
  </si>
  <si>
    <t>Demography and Social Statistics</t>
  </si>
  <si>
    <t>sadedokun@cartafrica.org</t>
  </si>
  <si>
    <t>adedokunsulait@gmail.com</t>
  </si>
  <si>
    <t>+2348051398276</t>
  </si>
  <si>
    <t>Maternal and Socio-demographic Correlates of Under-five Mortality in Yobe State, Nigeria</t>
  </si>
  <si>
    <t>Ogunjuyigbe Peter Olasupo</t>
  </si>
  <si>
    <t>Lecturer II</t>
  </si>
  <si>
    <t>0000-0003-0021-8045</t>
  </si>
  <si>
    <t>Comparative analysis of the factors accounting for under-five mortality differentials in North East and South West of Nigeria</t>
  </si>
  <si>
    <t>C1/020</t>
  </si>
  <si>
    <t>Atolagbe</t>
  </si>
  <si>
    <t>Afolabi</t>
  </si>
  <si>
    <t>0607789e</t>
  </si>
  <si>
    <t>safolabi@cartafrica.org</t>
  </si>
  <si>
    <t>afolaborn@gmail.com</t>
  </si>
  <si>
    <t>+2771718311</t>
  </si>
  <si>
    <t>MA in Demography and Population studies</t>
  </si>
  <si>
    <t>License to move: a longitudinal study of migration and its relation to HIV and TB in high mortality post-apartheid South Africa.</t>
  </si>
  <si>
    <t>Dr. Mark Collinson</t>
  </si>
  <si>
    <t>Prof. Philippe Bocquier</t>
  </si>
  <si>
    <t>Lead Data Scientist</t>
  </si>
  <si>
    <t>0000-0001-9382-6386</t>
  </si>
  <si>
    <t>Deceased 15/02/2021</t>
  </si>
  <si>
    <t>C1/021</t>
  </si>
  <si>
    <t xml:space="preserve">Kanyiva </t>
  </si>
  <si>
    <t>Muindi</t>
  </si>
  <si>
    <t>C1/022</t>
  </si>
  <si>
    <t>Theresa</t>
  </si>
  <si>
    <t>Njeri</t>
  </si>
  <si>
    <t>Kinyari</t>
  </si>
  <si>
    <t>C1/023</t>
  </si>
  <si>
    <t xml:space="preserve">Peter </t>
  </si>
  <si>
    <t xml:space="preserve">Mwamba </t>
  </si>
  <si>
    <t>Maturi</t>
  </si>
  <si>
    <t>C1/024</t>
  </si>
  <si>
    <t>Jaclkline</t>
  </si>
  <si>
    <t>Halima</t>
  </si>
  <si>
    <t>Mgumia</t>
  </si>
  <si>
    <t>C1/025</t>
  </si>
  <si>
    <t xml:space="preserve">Joseph </t>
  </si>
  <si>
    <t>Matovu</t>
  </si>
  <si>
    <t>C2/001</t>
  </si>
  <si>
    <t>Adebolajo</t>
  </si>
  <si>
    <t>Adeyemo</t>
  </si>
  <si>
    <t>Epidemiology</t>
  </si>
  <si>
    <t>aadeyemo@cartafrica.org</t>
  </si>
  <si>
    <t>adebolajo@hotmail.com</t>
  </si>
  <si>
    <t>M.Sc Immunology</t>
  </si>
  <si>
    <t>Genetic epidemiology in Nigeria</t>
  </si>
  <si>
    <t>Prof. Odunayo Moronfoluwa Oluwatosin</t>
  </si>
  <si>
    <t>Prof. Omotade Olayemi Olufemi-Julius</t>
  </si>
  <si>
    <t>0000-0002-7486-5758</t>
  </si>
  <si>
    <t>C2/002</t>
  </si>
  <si>
    <t>Alinane Linda</t>
  </si>
  <si>
    <t>Nyondo-Mipando</t>
  </si>
  <si>
    <t>Health Systems and Policy</t>
  </si>
  <si>
    <t>alinda@cartafrica.org</t>
  </si>
  <si>
    <t>lindaalinane@gmail.com</t>
  </si>
  <si>
    <t>+265 999 44 1212</t>
  </si>
  <si>
    <t>Master of Nursing (Community Health) Online</t>
  </si>
  <si>
    <t>The feasibility of male involvement in Prevention of Mother to Child Transmission of HIV services in Malawi.</t>
  </si>
  <si>
    <t>Dr. Angela Chimwaza</t>
  </si>
  <si>
    <t>Project Coordinator</t>
  </si>
  <si>
    <t>Deputy Dean, SPH and coordinator of Postgraduate Programs, School of Governance</t>
  </si>
  <si>
    <t xml:space="preserve">
UNIVERSITY OF LIVERPOOL, DEPARTMENT OF WOMEN'S AND CHILDREN'S HEALTH (2022)</t>
  </si>
  <si>
    <t> 0000-0002-3572-3810</t>
  </si>
  <si>
    <t>FF</t>
  </si>
  <si>
    <t>C2/003</t>
  </si>
  <si>
    <t>Austin</t>
  </si>
  <si>
    <t>Henderson</t>
  </si>
  <si>
    <t>Mtethiwa</t>
  </si>
  <si>
    <t>amtethiwa@cartafrica.org</t>
  </si>
  <si>
    <t>+265888316331</t>
  </si>
  <si>
    <t>M. Sc Limnology &amp; Wetland Ecosystems</t>
  </si>
  <si>
    <t>Contribution of domestic waste water treatment plants to proliferation of schistosomiasis and pollution of aquatic resources and ability herbaceous plants for waste water treatment</t>
  </si>
  <si>
    <t>Wilson Mandala</t>
  </si>
  <si>
    <t>Dr. Lucy Namkinga</t>
  </si>
  <si>
    <t>0000-0003-0793-5186</t>
  </si>
  <si>
    <t>CARNEGIE 2</t>
  </si>
  <si>
    <t>C2/004</t>
  </si>
  <si>
    <t>Diana</t>
  </si>
  <si>
    <t>Menya</t>
  </si>
  <si>
    <t>Medical Epidemiology</t>
  </si>
  <si>
    <t>Library</t>
  </si>
  <si>
    <t>dmenya@cartafrica.org</t>
  </si>
  <si>
    <t>dianamenya@gmail.com</t>
  </si>
  <si>
    <t>+254 720352579/+254 733777500</t>
  </si>
  <si>
    <t>MSc. Clinical Epidemiology</t>
  </si>
  <si>
    <t>unkown</t>
  </si>
  <si>
    <t>Prof. Odipo Osano</t>
  </si>
  <si>
    <t>Prof Rafael Carel</t>
  </si>
  <si>
    <t>000 0000337081871</t>
  </si>
  <si>
    <t>Behavioral, Nutritional and Environmental Factors
associated with Esophageal Cancer in western Kenya</t>
  </si>
  <si>
    <t>C2/005</t>
  </si>
  <si>
    <t>Evaline</t>
  </si>
  <si>
    <t>Mcharo</t>
  </si>
  <si>
    <t>Geography</t>
  </si>
  <si>
    <t>emcharo@cartafrica.org</t>
  </si>
  <si>
    <t>mcharoevaline@gmail.com;
evalinemcharo@yahoo.co.uk</t>
  </si>
  <si>
    <t>MA in demography (online)</t>
  </si>
  <si>
    <t>Socioeconomic determinants of unsafe abortion and its implication to women in Tanzania.</t>
  </si>
  <si>
    <t>Dr. Lawrence Ikamari</t>
  </si>
  <si>
    <t>Dr. Alfred Agwanda Otieno</t>
  </si>
  <si>
    <t>UNIVERSITY OF DAR ES SALAAM</t>
  </si>
  <si>
    <t>WT</t>
  </si>
  <si>
    <t>C2/006</t>
  </si>
  <si>
    <t>Stephen</t>
  </si>
  <si>
    <t>Ojiambo</t>
  </si>
  <si>
    <t>Wandera</t>
  </si>
  <si>
    <t>Department of Population Studies</t>
  </si>
  <si>
    <t>swandera@cartafrica.org</t>
  </si>
  <si>
    <t>swandera@gmail.com</t>
  </si>
  <si>
    <t>+256774976879</t>
  </si>
  <si>
    <t>M.Sc Population &amp; Reproductive Health</t>
  </si>
  <si>
    <t>Intergenerational Support and Health of the Ageing Population In Rural Uganda</t>
  </si>
  <si>
    <t>Dr. James Ntozi</t>
  </si>
  <si>
    <t>Dr. Betty Kwagala</t>
  </si>
  <si>
    <t>Head of Department</t>
  </si>
  <si>
    <t>MAKERERE UNIVERISTY</t>
  </si>
  <si>
    <t>0000-0002-5617-0274</t>
  </si>
  <si>
    <t>Disaparities in health and access to healthcare among older persons in Uganda</t>
  </si>
  <si>
    <t>C2/007</t>
  </si>
  <si>
    <t>Adeniyi</t>
  </si>
  <si>
    <t>Francis</t>
  </si>
  <si>
    <t>Fagbamigbe</t>
  </si>
  <si>
    <t>BIOSTATISTICS</t>
  </si>
  <si>
    <t>EPIDEMIOLOGY AND MEDICAL STATISTICS</t>
  </si>
  <si>
    <t>fadeniyi@cartafrica.org</t>
  </si>
  <si>
    <t>franstel74@yahoo.com</t>
  </si>
  <si>
    <t>+2348061348165</t>
  </si>
  <si>
    <t>Masters in medical statistics</t>
  </si>
  <si>
    <t>Modeling association between bivariate censored outcomes: a case study of bipolar disorder</t>
  </si>
  <si>
    <t>Prof. Elijah Afolabi Bamgboye</t>
  </si>
  <si>
    <t>0000-0001-9184-8258</t>
  </si>
  <si>
    <t>MAC</t>
  </si>
  <si>
    <t>C2/008</t>
  </si>
  <si>
    <t>Tumwine</t>
  </si>
  <si>
    <t>Gabriel</t>
  </si>
  <si>
    <t>gtumwine@cartafrica.org</t>
  </si>
  <si>
    <t xml:space="preserve">gtumwine@vetmed.mak.ac.ug; tumwinegabriel@gmail.com 
</t>
  </si>
  <si>
    <t>+256782194819</t>
  </si>
  <si>
    <t>M.Sc Molecular Biology</t>
  </si>
  <si>
    <t>Malaria and filariasis co-infection during pregnancy in high malaria transmission areas of Uganda: Impacts on pregnancy outcomes, immune response and antifolates effects</t>
  </si>
  <si>
    <t>Dr. Enock Matovu</t>
  </si>
  <si>
    <t>Dr. Jean Langhorne</t>
  </si>
  <si>
    <t>Teaching Assistant</t>
  </si>
  <si>
    <t>MAKERERE UNIVERSITY</t>
  </si>
  <si>
    <t>0000-0003-3338-5333</t>
  </si>
  <si>
    <t>C2/009</t>
  </si>
  <si>
    <t>Herbert</t>
  </si>
  <si>
    <t>Hudson</t>
  </si>
  <si>
    <t>Longwe</t>
  </si>
  <si>
    <t>hlongwe@cartafrica.org</t>
  </si>
  <si>
    <t>Herbert.longwe@gmail.com,  hlongwe@medcol.mw </t>
  </si>
  <si>
    <t>Master of Philosophy (Tropical Medicine).</t>
  </si>
  <si>
    <t xml:space="preserve">Investigating the effect of daily cotrimoxazole prophylaxis on the acquisition of malaria specific immunity in HIV exposed children and HIV infected children </t>
  </si>
  <si>
    <t>Dr. Wilson Mandala</t>
  </si>
  <si>
    <t>Dr. Adam Cunningham</t>
  </si>
  <si>
    <t>Cal MacLennan</t>
  </si>
  <si>
    <t>Research Scientist</t>
  </si>
  <si>
    <t>Deputy Director Laboratory Support, ICAP at Columbia University</t>
  </si>
  <si>
    <t>COLUMBIA UNIVERSITY, SOUTH AFRICA</t>
  </si>
  <si>
    <t>0000-0002-2496-896X</t>
  </si>
  <si>
    <t>Efect of daily contrimoxazole prophylaxis on naturally acquired plasmodium falciparum -Specific Immune Responses in HIV - exposed uninfected Malawian Children</t>
  </si>
  <si>
    <t>C2/010</t>
  </si>
  <si>
    <t>Joseph</t>
  </si>
  <si>
    <t>Maurice</t>
  </si>
  <si>
    <t>Mutisya</t>
  </si>
  <si>
    <t>Public Health</t>
  </si>
  <si>
    <t>Education Research Program</t>
  </si>
  <si>
    <t>jmutisya@cartafrica.org</t>
  </si>
  <si>
    <t xml:space="preserve">mmutisya@aphrc.org
mmutisya@ymail.com </t>
  </si>
  <si>
    <t>+25421987850</t>
  </si>
  <si>
    <t>MSC (Population Based Epidemiology)</t>
  </si>
  <si>
    <t>Knowledge, Attitude and Beliefs on Stigma and Discrimination among people living with HIV &amp; AIDS in Kenya: Individual and Community Level Effects</t>
  </si>
  <si>
    <t>Dr. Moses Ngware</t>
  </si>
  <si>
    <t>Dr. Caroline Kabiru</t>
  </si>
  <si>
    <t>Dr. Kandala Ngianga</t>
  </si>
  <si>
    <t>Data Analyst</t>
  </si>
  <si>
    <t xml:space="preserve">Director Research at Zizi Afrique
</t>
  </si>
  <si>
    <t>ZIZI AFRIQUE FOUNDATION, KENYA (2022)</t>
  </si>
  <si>
    <t>0000-0001-5981-6344</t>
  </si>
  <si>
    <t>Household food security, child Nutrition, and education: A longitudinal Analysis in Two urban informal Settlements in Kenya</t>
  </si>
  <si>
    <t>C2/011</t>
  </si>
  <si>
    <t>Njuguna</t>
  </si>
  <si>
    <t>John</t>
  </si>
  <si>
    <t>Njenga</t>
  </si>
  <si>
    <t>Demography &amp; Social statistics</t>
  </si>
  <si>
    <t>Population Studies and Research Institute (PSRI</t>
  </si>
  <si>
    <t>jnjega@cartafrica.org</t>
  </si>
  <si>
    <t>+254721473921</t>
  </si>
  <si>
    <t>Determinants of Active Life Expectancy among Adult HIV/AIDS Patients in Kenya</t>
  </si>
  <si>
    <t>Dr. Murungaru Kimani</t>
  </si>
  <si>
    <t>0000-0001-7130-1626</t>
  </si>
  <si>
    <t>C2/012</t>
  </si>
  <si>
    <t>Mary</t>
  </si>
  <si>
    <t>Oluwafunke</t>
  </si>
  <si>
    <t>Obiyan</t>
  </si>
  <si>
    <t>mobiyan@cartafrica.org</t>
  </si>
  <si>
    <t>maryobiyan@gmail.com</t>
  </si>
  <si>
    <t>+2348038161303</t>
  </si>
  <si>
    <t>Wealth Quintile and Fertility Differentials among Households in Nigeria</t>
  </si>
  <si>
    <t>Prof. Peter O. Ogunjuyigbe</t>
  </si>
  <si>
    <t>Ambrose Akinlo</t>
  </si>
  <si>
    <t>0000-0003-3583-0138</t>
  </si>
  <si>
    <t>GW, 2016</t>
  </si>
  <si>
    <t>C2/013</t>
  </si>
  <si>
    <t>Abiodun</t>
  </si>
  <si>
    <t>Olufunke</t>
  </si>
  <si>
    <t>Oluwatoba</t>
  </si>
  <si>
    <t>ooluwatoba@cartafrica.org</t>
  </si>
  <si>
    <t>oluwatobang@yahoo.com</t>
  </si>
  <si>
    <t>+2348023451103</t>
  </si>
  <si>
    <t>M.Sc. Cellular Parasitology, M.Sc Epidemiology</t>
  </si>
  <si>
    <t>Impact of environmental pollution on the prevalence of soil transmitted helminthes infection among primary school children in Ibadan</t>
  </si>
  <si>
    <t>Dr. Roseangela Nwuba</t>
  </si>
  <si>
    <t>0000-0003-1781-2550</t>
  </si>
  <si>
    <t>Deceased 10/02/2023</t>
  </si>
  <si>
    <t>C2/014</t>
  </si>
  <si>
    <t>Mpasho</t>
  </si>
  <si>
    <t>Mwamtobe</t>
  </si>
  <si>
    <t>Disease Epidemiology</t>
  </si>
  <si>
    <t>MATHEMATICS AND STATISTICS</t>
  </si>
  <si>
    <t>pmwamtobe@cartafrica.org</t>
  </si>
  <si>
    <t>pmwamtobe@gmail.com,  pmwamtobe@poly.ac.mw </t>
  </si>
  <si>
    <t>265999458069/265888626168</t>
  </si>
  <si>
    <t>MSc in Mathematical Epidemiology (online)</t>
  </si>
  <si>
    <t>Optimal (control of) intervention strategies for malaria – TB co-infection</t>
  </si>
  <si>
    <t>Prof. Ebrahim Momoniat</t>
  </si>
  <si>
    <t>Prof. Shirley Abelman</t>
  </si>
  <si>
    <t>Prof. Jean M. Tchuenche</t>
  </si>
  <si>
    <t>Senior Lecturer, Head of Applied Studies Dept</t>
  </si>
  <si>
    <t>0000-0003-1861-3377</t>
  </si>
  <si>
    <t>C2/015</t>
  </si>
  <si>
    <t>Siphesihle</t>
  </si>
  <si>
    <t>Primrose Theodora</t>
  </si>
  <si>
    <t>Mtshali</t>
  </si>
  <si>
    <t>Kinesiology</t>
  </si>
  <si>
    <t>Department of Physiotherapy</t>
  </si>
  <si>
    <t>pmtshali@cartafrica.org</t>
  </si>
  <si>
    <t>Siphe.mtshali@wits.ac.za</t>
  </si>
  <si>
    <t>+27723106078</t>
  </si>
  <si>
    <t>M.Sc Physiotherapy</t>
  </si>
  <si>
    <t>Impact of an education programme on coaches’ knowledge, attitudes and practices on injury prevention amongst football players.</t>
  </si>
  <si>
    <t>Prof. Mbambo-Kekana Nonceba Priscilla</t>
  </si>
  <si>
    <t>Dr. Hellen Myezwa</t>
  </si>
  <si>
    <t>Dr. Kerith Aginsky</t>
  </si>
  <si>
    <t>Home/ Host</t>
  </si>
  <si>
    <t>0000-0002-8343-0342</t>
  </si>
  <si>
    <t>C2/016</t>
  </si>
  <si>
    <t>Nalugo</t>
  </si>
  <si>
    <t>Scovia</t>
  </si>
  <si>
    <t>Mbalinda</t>
  </si>
  <si>
    <t>Dept of Nursing</t>
  </si>
  <si>
    <t>smbalinda@cartafrica.org</t>
  </si>
  <si>
    <t>snmbalinda@gmail.com,  snmbalinda@chs.mak.ac.ug</t>
  </si>
  <si>
    <t>+256782212151</t>
  </si>
  <si>
    <t>MSc. Population and Reproductive Health (online)</t>
  </si>
  <si>
    <t>Assessment of rural Ugandan HIV+ young adults women’s reproductive needs and rights to design a positive prevention service framework</t>
  </si>
  <si>
    <t>Dr. Daniel Kabonge Kaye</t>
  </si>
  <si>
    <t>Dr. Noah Kiwanuka</t>
  </si>
  <si>
    <t>Prof. Fred Wabwire-Mangen</t>
  </si>
  <si>
    <t>Makerere Univeristy</t>
  </si>
  <si>
    <t>0000-0002-4945-130X</t>
  </si>
  <si>
    <t>JAS 2, 2012</t>
  </si>
  <si>
    <t>C2/017</t>
  </si>
  <si>
    <t>Nakubulwa</t>
  </si>
  <si>
    <t>Sarah</t>
  </si>
  <si>
    <t>Obstertrics and reproductive health nursing</t>
  </si>
  <si>
    <t>snakubulwa@cartafrica.org</t>
  </si>
  <si>
    <t>sarahug@gmail.com</t>
  </si>
  <si>
    <t>+256772443416</t>
  </si>
  <si>
    <t>M.Mc Obstetrics &amp; Gynaecology</t>
  </si>
  <si>
    <t>Herpes Simplex Virus type 2 in pregnancy: Assessing the burden and associated factors in women with pre-labour rupture of membranes and exploring the effect of acyclovir on obstetric outcomes in this population in Mulago Clinical research.</t>
  </si>
  <si>
    <t>Dr. Nazarius Mbona Tumwesigye</t>
  </si>
  <si>
    <t>Dr. Florence Mirembe</t>
  </si>
  <si>
    <t> 000 0002 1433 7312</t>
  </si>
  <si>
    <t>C2/018</t>
  </si>
  <si>
    <t>Simbaharshe</t>
  </si>
  <si>
    <t>Takuva</t>
  </si>
  <si>
    <t>stakuva@cartafrica.org</t>
  </si>
  <si>
    <t>27727577369</t>
  </si>
  <si>
    <t>M.Sc Epidiomology</t>
  </si>
  <si>
    <t>Epidemiological Studies of Impact of Vitamin D Status and Vitamin D Gene Polymorphisms on HIV Disease Progression and Tuberculosis Susceptibility among HIV-infected Patients</t>
  </si>
  <si>
    <t>Dr. Patrick MacPhail</t>
  </si>
  <si>
    <t>Prof. Ian M. Sanne</t>
  </si>
  <si>
    <t>Joint Faculty</t>
  </si>
  <si>
    <t>0000-0001-6030-2359</t>
  </si>
  <si>
    <t>Not attended</t>
  </si>
  <si>
    <t>C2/019</t>
  </si>
  <si>
    <t>Gloria</t>
  </si>
  <si>
    <t>Susan</t>
  </si>
  <si>
    <t>Omosa - Momanyi</t>
  </si>
  <si>
    <t>C2/020</t>
  </si>
  <si>
    <t>Phanuel</t>
  </si>
  <si>
    <t>Humphrey Jacob</t>
  </si>
  <si>
    <t>Shao</t>
  </si>
  <si>
    <t>TB Clinic</t>
  </si>
  <si>
    <t>hshao@cartafrica.org</t>
  </si>
  <si>
    <t>humphreyshao@gmail.com</t>
  </si>
  <si>
    <t>C3/001</t>
  </si>
  <si>
    <t>Adefolarin</t>
  </si>
  <si>
    <t>Olufolake</t>
  </si>
  <si>
    <t>Adeyinka</t>
  </si>
  <si>
    <t>Health Promotion Professional</t>
  </si>
  <si>
    <t>Health Promotion and Education</t>
  </si>
  <si>
    <t>PGX12112012314129</t>
  </si>
  <si>
    <t>aadefolarin@cartafrica.org</t>
  </si>
  <si>
    <t>yinkuss2000@yahoo.com</t>
  </si>
  <si>
    <t>+2348033915930</t>
  </si>
  <si>
    <t>Masters of Public Health (Health Promotion), Master of Social Work</t>
  </si>
  <si>
    <t>Maternal Mental Health and Fetal Outcome Among Pregnant Women Attending University College Clinical research Antenatal Clinic, Ibadan, Nigeria</t>
  </si>
  <si>
    <t>Oyedunni Arulogun</t>
  </si>
  <si>
    <t>PROF Oye Gureje</t>
  </si>
  <si>
    <t>Principal Social Worker 1</t>
  </si>
  <si>
    <t>Secretary of Ibadan Public Health Conference</t>
  </si>
  <si>
    <t>0000-0001-7238-2413</t>
  </si>
  <si>
    <t>Effect of training and supervision on health talk delivery on maternal depression among primary health care workers in Ibadan, Nigeria</t>
  </si>
  <si>
    <t>C3/002</t>
  </si>
  <si>
    <t>Angeline</t>
  </si>
  <si>
    <t>Chepchirchir</t>
  </si>
  <si>
    <t>achepchirchir@cartafrica.org</t>
  </si>
  <si>
    <t>chepchirchir@uonbi.ac.ke</t>
  </si>
  <si>
    <t>254720440665</t>
  </si>
  <si>
    <t>Determination of the Pathogen burden and individual variability in immune response: a comparative study of non-hypertensive and hypertensive subjects at Kenyatta National Clinical research.</t>
  </si>
  <si>
    <t>Prof. Nyagol Akelo Joshua</t>
  </si>
  <si>
    <t>Prof. Jaoko Walter</t>
  </si>
  <si>
    <t>0000-0002-4033-7869</t>
  </si>
  <si>
    <t>C3/003</t>
  </si>
  <si>
    <t>Anne</t>
  </si>
  <si>
    <t>Majuma</t>
  </si>
  <si>
    <t>Khisa</t>
  </si>
  <si>
    <t>Reseach Capacity Strengtheniing Division</t>
  </si>
  <si>
    <t>H80/83881/2012</t>
  </si>
  <si>
    <t>akhisa@cartafrica.org</t>
  </si>
  <si>
    <t>annekhisa@gmail.com</t>
  </si>
  <si>
    <t>+254 724 348 661</t>
  </si>
  <si>
    <t>MA in Gender and Development Studies</t>
  </si>
  <si>
    <t xml:space="preserve">Health Seeking Behaviour and Reintegration of Patients with Obstetric Fistula in Kenya </t>
  </si>
  <si>
    <t>Grace Omoni</t>
  </si>
  <si>
    <t>Prof Isaac Nyamongo</t>
  </si>
  <si>
    <t>Dr Sabina Wakasiaka</t>
  </si>
  <si>
    <t>Part Time Lecturer</t>
  </si>
  <si>
    <t>Post Doc Research Fellow</t>
  </si>
  <si>
    <t>0000-0001-6110-0118</t>
  </si>
  <si>
    <t>A grounded theory of regaining normalcy: Health seeking behaviour and reintegration of patients with obstetric fistula in Kenya</t>
  </si>
  <si>
    <t>C3/004</t>
  </si>
  <si>
    <t>Adesola</t>
  </si>
  <si>
    <t>Oluwafunmilola</t>
  </si>
  <si>
    <t>Olumide</t>
  </si>
  <si>
    <t>Adolescent health</t>
  </si>
  <si>
    <t>Institute of Child health</t>
  </si>
  <si>
    <t>asangowawa@cartafrica.org</t>
  </si>
  <si>
    <t>daisyolu@yahoo.com</t>
  </si>
  <si>
    <t>+2348033265796</t>
  </si>
  <si>
    <t>MPH</t>
  </si>
  <si>
    <t>Epidemiology and Costs of Injuries Among Adolescents in Ibadan, South-Western Nigeria</t>
  </si>
  <si>
    <t>Olayemi Omotade</t>
  </si>
  <si>
    <t>Senior Research Fellow</t>
  </si>
  <si>
    <t>Senior Medical Research Fellow</t>
  </si>
  <si>
    <t>Head and Actg director Institute of Child Health</t>
  </si>
  <si>
    <t>0000-0003-4372-9822</t>
  </si>
  <si>
    <t>C3/005</t>
  </si>
  <si>
    <t>Kato</t>
  </si>
  <si>
    <t>Charles</t>
  </si>
  <si>
    <t xml:space="preserve">Drago </t>
  </si>
  <si>
    <t>Immunity and Infection</t>
  </si>
  <si>
    <t>ckato@cartafrica.org</t>
  </si>
  <si>
    <t>katodrago@yahoo.com</t>
  </si>
  <si>
    <t>+256712959954</t>
  </si>
  <si>
    <t>MSc. Structural Molecular Biology</t>
  </si>
  <si>
    <t>Cytokine responses &amp; parasite genotypes associated with the pathogenesis of human African trypanosomiasis (HAT) in north-eastern Uganda</t>
  </si>
  <si>
    <t>Experimental model</t>
  </si>
  <si>
    <t>Prof. Matovu Enock</t>
  </si>
  <si>
    <t>Dr. Vincent Pius Alibu</t>
  </si>
  <si>
    <t>0000-0003-3160-6657</t>
  </si>
  <si>
    <t>SIDA</t>
  </si>
  <si>
    <t>C3/006</t>
  </si>
  <si>
    <t xml:space="preserve">Charles </t>
  </si>
  <si>
    <t>Masulani</t>
  </si>
  <si>
    <t>Mwale</t>
  </si>
  <si>
    <t>cmwale@cartafrica.org</t>
  </si>
  <si>
    <t>cmmwale@hotmail.com</t>
  </si>
  <si>
    <t>+265999927938</t>
  </si>
  <si>
    <t>Master of Public Health</t>
  </si>
  <si>
    <t>A cross-sectional study on the mental health service delivery for people living with AIDS (PLWAs) in Malawi</t>
  </si>
  <si>
    <t>Pascal Mathanga</t>
  </si>
  <si>
    <t>Part Time Senior Lecturer</t>
  </si>
  <si>
    <t>0000-0001-8676-1713</t>
  </si>
  <si>
    <t>A mixed methods study on designing and testing effectiveness of a psychosocial training intervention (Titukulane) in improving psychological wellbeing of parents for intellectually disabled children in Malawi</t>
  </si>
  <si>
    <t>C3/007</t>
  </si>
  <si>
    <t>Olusegun</t>
  </si>
  <si>
    <t>Emmanuel</t>
  </si>
  <si>
    <t>Thomas</t>
  </si>
  <si>
    <t>Pharmaceutical Sciences</t>
  </si>
  <si>
    <t>Pharmaceutical Chemistry</t>
  </si>
  <si>
    <t>tolusegun@cartafrica.org</t>
  </si>
  <si>
    <t>seguntom@yahoo.com</t>
  </si>
  <si>
    <t>+2348034198737</t>
  </si>
  <si>
    <t>MSc. Pharmaceutical Chemistry and Drug Analysis</t>
  </si>
  <si>
    <t>Design, synthesis and genotoxicity evaluation of non-toxic azo dyes based on tetracyclic structures</t>
  </si>
  <si>
    <t>Prof. Adegoke Aremu Olajire</t>
  </si>
  <si>
    <t>0000-0001-8519-2125</t>
  </si>
  <si>
    <t>C3/008</t>
  </si>
  <si>
    <t>Tonney</t>
  </si>
  <si>
    <t>Stophen</t>
  </si>
  <si>
    <t>Nyirenda</t>
  </si>
  <si>
    <t>Pathology</t>
  </si>
  <si>
    <t>tnyirenda@cartafrica.org</t>
  </si>
  <si>
    <t>tnyirenda@medcol.mw</t>
  </si>
  <si>
    <t>+265995573845</t>
  </si>
  <si>
    <t>MSc. Immunology</t>
  </si>
  <si>
    <t xml:space="preserve">Development of adaptive immunity to non-typhoidal Salmonella in Children </t>
  </si>
  <si>
    <t>PhD Student</t>
  </si>
  <si>
    <t>0000-0002-4874-9518</t>
  </si>
  <si>
    <t>C3/009</t>
  </si>
  <si>
    <t>Evangeline</t>
  </si>
  <si>
    <t>Wawira</t>
  </si>
  <si>
    <t>Njiru</t>
  </si>
  <si>
    <t>MEDICAL ANTHROPOLOGY</t>
  </si>
  <si>
    <t>ANTHROPOLOGY AND HUMAN ECOLOGY</t>
  </si>
  <si>
    <t>SASS/DPHIL/ANT/02/12</t>
  </si>
  <si>
    <t>Separated</t>
  </si>
  <si>
    <t>enjiru@cartafrica.org</t>
  </si>
  <si>
    <t>oyungueva@yahoo.com</t>
  </si>
  <si>
    <t>+254-722-624-353</t>
  </si>
  <si>
    <t>Masters in Medicine</t>
  </si>
  <si>
    <t>Situational analysis of cancer care in the Western Kenya population</t>
  </si>
  <si>
    <t>Jamin Masinde</t>
  </si>
  <si>
    <t>Dr. Harrison Maithya</t>
  </si>
  <si>
    <t>0000-0002-0064-8777</t>
  </si>
  <si>
    <t>C3/010</t>
  </si>
  <si>
    <t>Samanta</t>
  </si>
  <si>
    <t>Tresha</t>
  </si>
  <si>
    <t>Lalla-Edward</t>
  </si>
  <si>
    <t>Wits Reproductive Health and HIV Institute</t>
  </si>
  <si>
    <t>esamanta@cartafrica.org</t>
  </si>
  <si>
    <t>slallaedward@ezintsha.org;</t>
  </si>
  <si>
    <t>Masters in Social Behaviour Studies in HIV/AIDS</t>
  </si>
  <si>
    <t>The effect of combination HIV prevention interventions: a comparison between men who have sex with men (MSM) sex workers and MSM non-sex workers</t>
  </si>
  <si>
    <t>Maria Elizabeth Rabe</t>
  </si>
  <si>
    <t>M&amp;E Technical Specialist - Wits</t>
  </si>
  <si>
    <t>Program Manager</t>
  </si>
  <si>
    <t>EZINTSHA, SOUTH AFRICA (2021)</t>
  </si>
  <si>
    <t>0000-0003-3597-1643</t>
  </si>
  <si>
    <t>A process evaluation of newly implementing South African Roadside wellness clinics for truck drivers</t>
  </si>
  <si>
    <t>C3/011</t>
  </si>
  <si>
    <t>Shema</t>
  </si>
  <si>
    <t>EDU/D.Phil/CM/1010/16</t>
  </si>
  <si>
    <t>esebahutu@cartafrica.org</t>
  </si>
  <si>
    <t>esebahutu@nur.ac.rw
 sebem01@yahoo.fr</t>
  </si>
  <si>
    <t>250788647761</t>
  </si>
  <si>
    <t>Masters in Social Educational research Methods</t>
  </si>
  <si>
    <t>Building Awareness of both Men and Women through Formal Education with regard to Women’s Sexual and Reproductive Rights towards the Reduction of Fertility Rates in Rwanda: Challenges and Future Trends.</t>
  </si>
  <si>
    <t>Prof Mukwa Wekesa Christopher</t>
  </si>
  <si>
    <t>Dr. Wanyonyi Wamamili David</t>
  </si>
  <si>
    <t>Factors Associated with the Integration of Internet in Teaching Comprehensive Sexuality Education in Southern Province, Rwanda</t>
  </si>
  <si>
    <t>C3/012</t>
  </si>
  <si>
    <t>Fredrick</t>
  </si>
  <si>
    <t>Okoth</t>
  </si>
  <si>
    <t>Okaka</t>
  </si>
  <si>
    <t>Human Geography</t>
  </si>
  <si>
    <t>SASS/GEO/DPHIL/01/12</t>
  </si>
  <si>
    <t>fokaka@cartafrica.org</t>
  </si>
  <si>
    <t>fredrickokaka@yaoo.com
fredrickokaka@gmail.com</t>
  </si>
  <si>
    <t>+254 722 260034</t>
  </si>
  <si>
    <t>Masters of Art (Settlement Geography)</t>
  </si>
  <si>
    <t>Urban Residents’ Perception of Climate Change as a Human Health Risk in Kenya: The Case of Kisumu and Mombasa Urban Centers</t>
  </si>
  <si>
    <t>Prof. Paul Omondi</t>
  </si>
  <si>
    <t>Prof. Beneah D. O. Odhiambo</t>
  </si>
  <si>
    <t>0000-0002-7140-0306</t>
  </si>
  <si>
    <t>Urban residents' perception and adaptive capacity and behaviour to the health risks of climate change in Mombasa city, Kenya</t>
  </si>
  <si>
    <t>C3/013</t>
  </si>
  <si>
    <t>Joel</t>
  </si>
  <si>
    <t>Olayiwola</t>
  </si>
  <si>
    <t>Faronbi</t>
  </si>
  <si>
    <t>jfaronbi@cartafrica.org</t>
  </si>
  <si>
    <t>faronbiy2k@yahoh.co.uk</t>
  </si>
  <si>
    <t>+2348033383018</t>
  </si>
  <si>
    <t>MSC Nursing</t>
  </si>
  <si>
    <t>Impact of Nurse Moderated Intervention on the Quality of Life, Burden and Coping Strategies of Caregivers of the Elderly with Chronic Illness.</t>
  </si>
  <si>
    <t>Olaogun Adenike Ayobola</t>
  </si>
  <si>
    <t>Department Postgraduate programme cordinator</t>
  </si>
  <si>
    <t>0000-0003-3392-4472</t>
  </si>
  <si>
    <t>Burden, coping strategies and health related quality of life of caregivers of elderly with chronic illness in Osun State, Nigeria</t>
  </si>
  <si>
    <t>C3/014</t>
  </si>
  <si>
    <t>Judith</t>
  </si>
  <si>
    <t>Nekesa</t>
  </si>
  <si>
    <t>Mangeni</t>
  </si>
  <si>
    <t>Epidemiology and Biostatistics</t>
  </si>
  <si>
    <t>H80/92321/2013</t>
  </si>
  <si>
    <t>jmangeni@cartafrica.org</t>
  </si>
  <si>
    <t>nakholi2001@yahoo.com</t>
  </si>
  <si>
    <t>+254-722-647-415</t>
  </si>
  <si>
    <t>MPH (Epidemiology and Disease control tract</t>
  </si>
  <si>
    <t>Motivational Interventions in community hypertension screening in western Kenya</t>
  </si>
  <si>
    <t>Anne Wanjiru Mwangi</t>
  </si>
  <si>
    <t>Head ISO Quality Management system</t>
  </si>
  <si>
    <t>0000-0001-7333-9329</t>
  </si>
  <si>
    <t>C3/015</t>
  </si>
  <si>
    <t>Ojo</t>
  </si>
  <si>
    <t>Melvin</t>
  </si>
  <si>
    <t>Agunbiade</t>
  </si>
  <si>
    <t>Sociology</t>
  </si>
  <si>
    <t>magunbiade@cartafrica.org</t>
  </si>
  <si>
    <t>ojomelvin@yahoo.com
ojomelvin@gmail.com</t>
  </si>
  <si>
    <t>+2348059221715</t>
  </si>
  <si>
    <t>MSC Sociology and Anthropology (Medical Sociology option)</t>
  </si>
  <si>
    <t>Attitudes towards Sexuality in Later Life among Yoruba People in Southwestern Nigeria</t>
  </si>
  <si>
    <t>Emeritus Professor Gilbert Leah</t>
  </si>
  <si>
    <t>Professor</t>
  </si>
  <si>
    <t>Co-ordinator the University wide research methodology for all doctoral candidates at OAU</t>
  </si>
  <si>
    <t>0000-0001-8566-0662</t>
  </si>
  <si>
    <t>Socio-cultural constructions of Sexuality and help-seeking behaviour among eldeerly Yoruba people in Urban Ibadan, SouthWest Nigeria</t>
  </si>
  <si>
    <t>C3/016</t>
  </si>
  <si>
    <t>Marjorie</t>
  </si>
  <si>
    <t>Kyomuhendo</t>
  </si>
  <si>
    <t>Niyitegeka</t>
  </si>
  <si>
    <t>Department of Journalism and Communication</t>
  </si>
  <si>
    <t>mkyomuhendo@cartafrica.org</t>
  </si>
  <si>
    <t>marjorie@masscom.mak.ac.ug
 marjkyom@gmail.com</t>
  </si>
  <si>
    <t>+256776672000/256772672300</t>
  </si>
  <si>
    <t>Master of Philosophy (media studies)</t>
  </si>
  <si>
    <t>Awareness to practice: Improving the Effectiveness of Family Planning Communication in Uganda</t>
  </si>
  <si>
    <t>Monica Chibita</t>
  </si>
  <si>
    <t>Fred Ntoni Nuwaha</t>
  </si>
  <si>
    <t>Administrative</t>
  </si>
  <si>
    <t>Family planning communication in Uganda: An interrogation of media reporting, communication campaigns and audience perspectives</t>
  </si>
  <si>
    <t>C3/017</t>
  </si>
  <si>
    <t>Nicolette</t>
  </si>
  <si>
    <t>Prea</t>
  </si>
  <si>
    <t>Naidoo</t>
  </si>
  <si>
    <t>nnaidoo@cartafrica.org</t>
  </si>
  <si>
    <t>nnaidoo@wrhi.ac.za</t>
  </si>
  <si>
    <t>0824901214</t>
  </si>
  <si>
    <t>MPH (Health Management)</t>
  </si>
  <si>
    <t xml:space="preserve">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t>
  </si>
  <si>
    <t>Sinead-Delany Moretlwe</t>
  </si>
  <si>
    <t>Prof Alain Labrique</t>
  </si>
  <si>
    <t>0000-0002-7197-9426</t>
  </si>
  <si>
    <t>C3/018</t>
  </si>
  <si>
    <t>Olufunmilayo</t>
  </si>
  <si>
    <t>Olufunmilola</t>
  </si>
  <si>
    <t>Banjo</t>
  </si>
  <si>
    <t>Demography &amp; Social Statistics</t>
  </si>
  <si>
    <t>SSP/08/09/H/1290</t>
  </si>
  <si>
    <t>obanjo@cartafrica.org</t>
  </si>
  <si>
    <t>banjoolufunmilayo@gmail.com</t>
  </si>
  <si>
    <t>+2348034962623</t>
  </si>
  <si>
    <t>MSc. Demography and Social Statistics</t>
  </si>
  <si>
    <t xml:space="preserve">Women status and fertility in sub Saharan Africa. </t>
  </si>
  <si>
    <t>Bisiriyu Adeleke Luqman</t>
  </si>
  <si>
    <t xml:space="preserve">Dr. BAMIWUYE, Samson Olusina </t>
  </si>
  <si>
    <t>Acting Director, Centre for Gender and Social policy</t>
  </si>
  <si>
    <t>0000-0001-6433-9300</t>
  </si>
  <si>
    <t>JAS 1, 2013</t>
  </si>
  <si>
    <t>C3/019</t>
  </si>
  <si>
    <t>Obasola</t>
  </si>
  <si>
    <t>Ireti</t>
  </si>
  <si>
    <t>Oluwaseun</t>
  </si>
  <si>
    <t>oobasola@cartafrica.org</t>
  </si>
  <si>
    <t>olaseun@yahoo.com</t>
  </si>
  <si>
    <t>+2348033517020</t>
  </si>
  <si>
    <t>Master of Library Science, Archival and information Studies</t>
  </si>
  <si>
    <t>Impact of ICT Utilization in the Provision of Health Information on Maternal and Child Health in Nigeria.</t>
  </si>
  <si>
    <t>Iyabo Mabawonku</t>
  </si>
  <si>
    <t>Librarian II</t>
  </si>
  <si>
    <t xml:space="preserve">Senior Librarian
</t>
  </si>
  <si>
    <t>UNIVERSITY OF IBADAN TO 2020
INTERNATIONAL ATOMIC ENERGY AGENCY</t>
  </si>
  <si>
    <t>0000-0001-8164-3953</t>
  </si>
  <si>
    <t>27/5/2015</t>
  </si>
  <si>
    <t>Mothers’ Perception of ICT use by Health Workers and Disseminated Information on
Maternal Health Practices in Nigeria</t>
  </si>
  <si>
    <t>C3/020</t>
  </si>
  <si>
    <t>Anitha</t>
  </si>
  <si>
    <t>Philbert</t>
  </si>
  <si>
    <t>Zoology/Ecology</t>
  </si>
  <si>
    <t>Zoology and Wildlife Conservation</t>
  </si>
  <si>
    <t>2012-04-00184</t>
  </si>
  <si>
    <t>panitha@cartafrica.org</t>
  </si>
  <si>
    <t>annybyabato@yahoo.com</t>
  </si>
  <si>
    <t>+255784454541</t>
  </si>
  <si>
    <t>MSC. Applied Zoology</t>
  </si>
  <si>
    <t>Causes and Consequences of Insecticide Resistance in Malaria Vectors.  A Case Study of Dar es Salaam, Tanzania</t>
  </si>
  <si>
    <t>Nkwengulila Gamba</t>
  </si>
  <si>
    <t>DR SYLVESTER LYANTAGAYE</t>
  </si>
  <si>
    <t>0000-0002-0301-2272</t>
  </si>
  <si>
    <t>Insecticide resistance in malaria vectors: seasonal susceptibility mechanisms and relationships to agricultural practices in Magu and Sengerema Agro-Ecosystem Zone</t>
  </si>
  <si>
    <t>1 by thesis</t>
  </si>
  <si>
    <t>C3/021</t>
  </si>
  <si>
    <t>Providence</t>
  </si>
  <si>
    <t>Jechirchir</t>
  </si>
  <si>
    <t>Kiptoo</t>
  </si>
  <si>
    <t>ENVIRONMENTAL HEALTH</t>
  </si>
  <si>
    <t>ENVIRONMENTAL HEALTH AND BIOLOGY</t>
  </si>
  <si>
    <t>SES/DPHIL/05/12</t>
  </si>
  <si>
    <t>pkiptoo@cartafrica.org</t>
  </si>
  <si>
    <t>providencechiri@gmail.com</t>
  </si>
  <si>
    <t>+254722421678</t>
  </si>
  <si>
    <t>MOH (Epidemiology &amp; Disease Control)</t>
  </si>
  <si>
    <t>Maternal pesticide exposures and birth outcomes among flower farm workers in Kenya-A case control study.</t>
  </si>
  <si>
    <t>Peter M. Gatongi</t>
  </si>
  <si>
    <t>Prof Odipo Osano</t>
  </si>
  <si>
    <t>0000-0001-6975-5434</t>
  </si>
  <si>
    <t>JAS 4, 2017</t>
  </si>
  <si>
    <t>C3/022</t>
  </si>
  <si>
    <t>Save</t>
  </si>
  <si>
    <t>Kumwenda</t>
  </si>
  <si>
    <t>201380012518</t>
  </si>
  <si>
    <t>skumwenda@cartafrica.org</t>
  </si>
  <si>
    <t>skumwenda@gmail.com</t>
  </si>
  <si>
    <t>+265888389452</t>
  </si>
  <si>
    <t>Comparative analysis of determinants of access to good maternal health care services</t>
  </si>
  <si>
    <t>Dr. Chisomo Msefula</t>
  </si>
  <si>
    <t>Dr. Bagrey Ngwira</t>
  </si>
  <si>
    <t>0000-0002-3329-5875</t>
  </si>
  <si>
    <t>Pathogen survival in Ecosan latrines and the associated health risks</t>
  </si>
  <si>
    <t>C3/023</t>
  </si>
  <si>
    <t>Hakizamungu</t>
  </si>
  <si>
    <t>Massudi</t>
  </si>
  <si>
    <t>C3/024</t>
  </si>
  <si>
    <t>Steven</t>
  </si>
  <si>
    <t>Pentz</t>
  </si>
  <si>
    <t>C4/001</t>
  </si>
  <si>
    <t>Ayodele</t>
  </si>
  <si>
    <t>Alonge</t>
  </si>
  <si>
    <t>Communication and Information</t>
  </si>
  <si>
    <t>School of Journalism and Mass Communication</t>
  </si>
  <si>
    <t>K90/97550/2015</t>
  </si>
  <si>
    <t>aalonge@cartafrica.org</t>
  </si>
  <si>
    <t>ayoalonge@gmail.com</t>
  </si>
  <si>
    <t>+2348023594427</t>
  </si>
  <si>
    <t>Master of Publishing and Copyright Studies</t>
  </si>
  <si>
    <t>Efficacy of Social Media and Mobile Technology Use for HIV/AIDS Knowledge and Prevention among Teenagers in South-West Nigeria</t>
  </si>
  <si>
    <t>Prof wanbii Kiai</t>
  </si>
  <si>
    <t>Dr  Ndei Ndati</t>
  </si>
  <si>
    <t> 0000-0001-6014-3271</t>
  </si>
  <si>
    <t>The use of social media for HIV and AIDS communication among university undergraduatres in South - West Nigeria</t>
  </si>
  <si>
    <t>C4/002</t>
  </si>
  <si>
    <t>Admire</t>
  </si>
  <si>
    <t>Takuranhamo</t>
  </si>
  <si>
    <t>Chikandiwa</t>
  </si>
  <si>
    <t>EPIDEMIOLOGY</t>
  </si>
  <si>
    <t>WITS  Reproductive and HIV Research Institute</t>
  </si>
  <si>
    <t>achikandiwa@cartafrica.org</t>
  </si>
  <si>
    <t>achikandiwa@gmail.com</t>
  </si>
  <si>
    <t>27717388187</t>
  </si>
  <si>
    <t>The effects of HIV infection and treatment on the epidemiology of sexually transmitted infections in men in South Africa</t>
  </si>
  <si>
    <t>Sinead Delany - Moretlwe</t>
  </si>
  <si>
    <t>Epidemiologist</t>
  </si>
  <si>
    <t>0000-0003-4954-2225</t>
  </si>
  <si>
    <t>Epidemiology of HPV infection and related diseases among HIV positive men in South Africa</t>
  </si>
  <si>
    <t>C4/003</t>
  </si>
  <si>
    <t>Andrew</t>
  </si>
  <si>
    <t>Tamale</t>
  </si>
  <si>
    <t>Wild life and Aquatic Animal Resources</t>
  </si>
  <si>
    <t>2011/HD17/18372U</t>
  </si>
  <si>
    <t>atamale@cartafrica.org</t>
  </si>
  <si>
    <t>andietam@gmail.com</t>
  </si>
  <si>
    <t>+256752330207/256788671192</t>
  </si>
  <si>
    <t>Risk Assessment of mercury and lead along the fish value chain in the lake Victoria Basin</t>
  </si>
  <si>
    <t>Assoc. Prof. Francis Ejobi</t>
  </si>
  <si>
    <t>Prof MUYANJA Charles</t>
  </si>
  <si>
    <t>Dr. Naigaga Irene</t>
  </si>
  <si>
    <t>0000-0002-9742-1172</t>
  </si>
  <si>
    <t>C4/004</t>
  </si>
  <si>
    <t>Boladale</t>
  </si>
  <si>
    <t>Moyosore</t>
  </si>
  <si>
    <t>Mapayi</t>
  </si>
  <si>
    <t>Psychology</t>
  </si>
  <si>
    <t>Mental Health</t>
  </si>
  <si>
    <t>CLI/12/13/H/2219</t>
  </si>
  <si>
    <t>bmapayi@cartafrica.org</t>
  </si>
  <si>
    <t>daledosu@yahoo.com</t>
  </si>
  <si>
    <t>+2348033930096</t>
  </si>
  <si>
    <t>Msc Clinical Psychology</t>
  </si>
  <si>
    <t>Integration of FP Services into Mental Health services: An Assessment of Psychosocial Correlates of uptake and continuance of mentally ill females at the Psychiatric Clinic of OAU Teaching Clinical research</t>
  </si>
  <si>
    <t>Ukpong Morenike</t>
  </si>
  <si>
    <t>Harrison Abigail</t>
  </si>
  <si>
    <t>Vice Dean, Faculty of clinical Sciences</t>
  </si>
  <si>
    <t>0000-0002-0596-2132</t>
  </si>
  <si>
    <t>Integratining family planning into mental helath services for women attending the psychiatric outpatient clinic of Obafemi Awolowo University Teaching Clinical researchs Complex, Ile-Ife</t>
  </si>
  <si>
    <t>C4/005</t>
  </si>
  <si>
    <t>Bolutife</t>
  </si>
  <si>
    <t>Ayokunnu</t>
  </si>
  <si>
    <t>Olusanya</t>
  </si>
  <si>
    <t>Medicine</t>
  </si>
  <si>
    <t>bolusanya@cartafrica.org</t>
  </si>
  <si>
    <t>bolutifeo@yahoo.com</t>
  </si>
  <si>
    <t>+2348034051563</t>
  </si>
  <si>
    <t>Assessment of the magnitude, causes and risk factors of childhood blindness in Oyo state, Nigeria</t>
  </si>
  <si>
    <t>Prof. Ajayi Ikeoluwapo</t>
  </si>
  <si>
    <t>Prof Baiyeroju Aderonke</t>
  </si>
  <si>
    <t>Associate professor</t>
  </si>
  <si>
    <t>0000-0002-8027-2844</t>
  </si>
  <si>
    <t xml:space="preserve">Development and validation of a screening tool for the early detection of blinding eye diseases among infants attending immunization centres in Ibadan, Nigeria </t>
  </si>
  <si>
    <t>C4/006</t>
  </si>
  <si>
    <t>Chrispus</t>
  </si>
  <si>
    <t>Mayora</t>
  </si>
  <si>
    <t>Public health</t>
  </si>
  <si>
    <t>School of public health</t>
  </si>
  <si>
    <t>cmayora@cartafrica.org</t>
  </si>
  <si>
    <t>cmayora@musph.ac.ug</t>
  </si>
  <si>
    <t>+256773313016</t>
  </si>
  <si>
    <t>Master of Health Economics</t>
  </si>
  <si>
    <t>Scaling up Community Health workers (CHWs) program in Uganda: Implications for Human Resources for Health Management (HRHM)</t>
  </si>
  <si>
    <t>Prof. Ngianga Kandala Bakwin</t>
  </si>
  <si>
    <t>Dr. Henry Wamani</t>
  </si>
  <si>
    <t>Dr. Elizabeth Ekirapa-Kiracho</t>
  </si>
  <si>
    <t>0000-0002-6640-6519</t>
  </si>
  <si>
    <t>Retail drug shops market in Uganda: Incentives, effect on health care system, and implications care system, and implications for child health</t>
  </si>
  <si>
    <t>C4/007</t>
  </si>
  <si>
    <t>Jepkoech</t>
  </si>
  <si>
    <t>Sawe</t>
  </si>
  <si>
    <t>Applied Human Nutrition</t>
  </si>
  <si>
    <t>Department of Food Science, Nutrition and Technology</t>
  </si>
  <si>
    <t>A80/96627/2014</t>
  </si>
  <si>
    <t>csawe@cartafrica.org</t>
  </si>
  <si>
    <t>carolsawej@yahoo.com</t>
  </si>
  <si>
    <t>+254721540248</t>
  </si>
  <si>
    <t>Assess the Impact of Community strategy program in Nutritional Status of children under five years in Uasin Gishu County</t>
  </si>
  <si>
    <t>Prof W Kogi-Makau</t>
  </si>
  <si>
    <t xml:space="preserve">Prof Grace A. Ettyang </t>
  </si>
  <si>
    <t>Dr Charkes O Kimamo</t>
  </si>
  <si>
    <t>Administrator</t>
  </si>
  <si>
    <t>0000-0002-9808-4091</t>
  </si>
  <si>
    <t>Impact of community health workers on nutritional status and cognitive development of children aged less than two years in Kisumu County, Kenya</t>
  </si>
  <si>
    <t>JAS 3, 2016</t>
  </si>
  <si>
    <t>C4/008</t>
  </si>
  <si>
    <t>Dieter</t>
  </si>
  <si>
    <t>Hartmann</t>
  </si>
  <si>
    <t>Civil Engineering</t>
  </si>
  <si>
    <t>School of Mechanical, Industrial and Aeronautical Engineering</t>
  </si>
  <si>
    <t>dhartmann@cartafrica.org</t>
  </si>
  <si>
    <t>Dieter.Hartmann@wits.ac.za</t>
  </si>
  <si>
    <t>M.Sc Industrial Enginnering</t>
  </si>
  <si>
    <t xml:space="preserve">Determining a framework of benchmarks for efficient healthcare delivery in South Africa. </t>
  </si>
  <si>
    <t>Prof. Alex van den Heever</t>
  </si>
  <si>
    <t>0000-0001-9641-0095</t>
  </si>
  <si>
    <t>Demand management in South African Public Healthcare: The case for failure demand</t>
  </si>
  <si>
    <t>Demand management in healthcare service delivery: The case for failure demand</t>
  </si>
  <si>
    <t>C4/009</t>
  </si>
  <si>
    <t>Winnie</t>
  </si>
  <si>
    <t>Chepkurui</t>
  </si>
  <si>
    <t>Mutai</t>
  </si>
  <si>
    <t>Medical Bacteriology</t>
  </si>
  <si>
    <t>Medical Microbiology</t>
  </si>
  <si>
    <t>H80/99967/2015</t>
  </si>
  <si>
    <t>wmutai@cartafrica.org</t>
  </si>
  <si>
    <t>vynnmutai@gmail.com; vynnemutai@yahoo.com</t>
  </si>
  <si>
    <t>+254724886584</t>
  </si>
  <si>
    <t>Master in medical microbiology</t>
  </si>
  <si>
    <t>Molecular epidemiology of Clostridium difficile among patients in Kenyatta National Clinical research</t>
  </si>
  <si>
    <t>Prof. Omu Anzala</t>
  </si>
  <si>
    <t>Tutorial Fellow</t>
  </si>
  <si>
    <t>0000-0003-0612-9430</t>
  </si>
  <si>
    <t>Molecular Epidemiology of Clostridiodes Difficile Among Inpatients Presenting with Diarrhea in Selected Clinical researchs in Nairobi, Kenya.’</t>
  </si>
  <si>
    <t>C4/010</t>
  </si>
  <si>
    <t>Tumaini</t>
  </si>
  <si>
    <t>Chiseko</t>
  </si>
  <si>
    <t>Malenga</t>
  </si>
  <si>
    <t>Medical Athropology</t>
  </si>
  <si>
    <t>Health Systems and Policy Development</t>
  </si>
  <si>
    <t>201380012572</t>
  </si>
  <si>
    <t>tmalenga@cartafrica.org</t>
  </si>
  <si>
    <t>tmalenga@gmail.com</t>
  </si>
  <si>
    <t>+265999544544</t>
  </si>
  <si>
    <t>M.Sc International Development</t>
  </si>
  <si>
    <t xml:space="preserve">Determining the predominant motivations that promote transactional sex in densely populated areas in Malawi. </t>
  </si>
  <si>
    <t xml:space="preserve">Prof  Umar Eric </t>
  </si>
  <si>
    <t>Prof Griffiths Frances</t>
  </si>
  <si>
    <t>Prof Van den Berg  Marrit</t>
  </si>
  <si>
    <t>Research Administrator</t>
  </si>
  <si>
    <t>Research and Policy Analyst</t>
  </si>
  <si>
    <t>AFRICAN INSTITUTE FOR DEVELOPMENT POLICY (AFIDEP)</t>
  </si>
  <si>
    <t>0000-0002-7269-0405</t>
  </si>
  <si>
    <t>C4/011</t>
  </si>
  <si>
    <t>Flavia</t>
  </si>
  <si>
    <t>Kiweewa</t>
  </si>
  <si>
    <t>PUBLIC HEALTH</t>
  </si>
  <si>
    <t>fmatovu@cartafrica.org</t>
  </si>
  <si>
    <t>fmatovu@mujhu.org</t>
  </si>
  <si>
    <t>+256772544759/256702544759</t>
  </si>
  <si>
    <t>M.Sc Epidemiology</t>
  </si>
  <si>
    <t>Bone Mineral Density Study in Young Adult Women on Depot-medroxyprogesterone  at the Mulago FP Clinic, Uganda</t>
  </si>
  <si>
    <t>Dr. Mags Beksinska</t>
  </si>
  <si>
    <t>Director of Research</t>
  </si>
  <si>
    <t>0000-0002-0046-4353</t>
  </si>
  <si>
    <t>Bone mineral density in a cohort of young women using Tenofovir and Depo-Provera</t>
  </si>
  <si>
    <t>C4/012</t>
  </si>
  <si>
    <t>Grace</t>
  </si>
  <si>
    <t>Wambura</t>
  </si>
  <si>
    <t>Mbuthia</t>
  </si>
  <si>
    <t>Anthropology</t>
  </si>
  <si>
    <t>Medical anthropology</t>
  </si>
  <si>
    <t>N79/94988/14</t>
  </si>
  <si>
    <t>gmbuthia@cartafrica.org</t>
  </si>
  <si>
    <t>gmbuthia2002@yahoo.co.uk</t>
  </si>
  <si>
    <t>+254 722 287 196</t>
  </si>
  <si>
    <t>MPH-Epidemiology and disease control</t>
  </si>
  <si>
    <t xml:space="preserve">Assessment of the impact of community health workers programme in the control of tuberculosis in remote pastoralists communities -Kenya  </t>
  </si>
  <si>
    <t>Prof. Charles Owour Olungah</t>
  </si>
  <si>
    <t>Dr. Tom Ondicho</t>
  </si>
  <si>
    <t>JKUAT</t>
  </si>
  <si>
    <t>0000-0003-0994-5249</t>
  </si>
  <si>
    <t>Perceptions, stigma and treatment pathways among Tuberclosis patients in West Pokot County, Kenya</t>
  </si>
  <si>
    <t>Treatment pathways perceptions and stigma among tuberculosis 
patients in West- Pokot County Kenya</t>
  </si>
  <si>
    <t>C4/013</t>
  </si>
  <si>
    <t>Henry</t>
  </si>
  <si>
    <t>Zakumumpa</t>
  </si>
  <si>
    <t>Health Policy, Planning and Management</t>
  </si>
  <si>
    <t>hzakumpa@cartafrica.org</t>
  </si>
  <si>
    <t>zakumumpa@yahoo.com</t>
  </si>
  <si>
    <t>+256772 520519</t>
  </si>
  <si>
    <t>Master of Arts (Social Sector Planning)</t>
  </si>
  <si>
    <t>Characterizing the sustainability of donor-funded ART  programs in Uganda:</t>
  </si>
  <si>
    <t>Prof. Freddie Ssemgooba</t>
  </si>
  <si>
    <t>Prof Sara Bennett</t>
  </si>
  <si>
    <t>Assistant Registrar</t>
  </si>
  <si>
    <t>0000-0002-8169-1151</t>
  </si>
  <si>
    <t>Examining the sustainability of anti - retroviral therapy  (ART) scale - up implementation in health facilities in Uganda</t>
  </si>
  <si>
    <t>C4/014</t>
  </si>
  <si>
    <t>Irene</t>
  </si>
  <si>
    <t>Richard</t>
  </si>
  <si>
    <t>Moshi</t>
  </si>
  <si>
    <t>Social Sciences/Medical Athropology</t>
  </si>
  <si>
    <t>Centre for Health Policy</t>
  </si>
  <si>
    <t>imoshi@cartafrica.org</t>
  </si>
  <si>
    <t>imoshi@ihi.or.tz</t>
  </si>
  <si>
    <t>+255 712498879</t>
  </si>
  <si>
    <t>MA Demography</t>
  </si>
  <si>
    <t>Exploring relationships between outdoor human activities and persistent malaria transmission in rural Tanzanian populations</t>
  </si>
  <si>
    <t>Distinguished Proffesor, Lenore Manderson</t>
  </si>
  <si>
    <t>Associated Prof. Ladislaus Mnyone</t>
  </si>
  <si>
    <t>Distinguished Professor. Moureen Coetzee</t>
  </si>
  <si>
    <t>Research Officer</t>
  </si>
  <si>
    <t>IFAKARA HEALTH INSTITUTE</t>
  </si>
  <si>
    <t>0000-0002-9516-6657</t>
  </si>
  <si>
    <t>Outdoor Malaria Transmission: Human activities and the risks of acquiring malaria infection in rural communities of Morogoro Region, Tanzania</t>
  </si>
  <si>
    <t>C4/015</t>
  </si>
  <si>
    <t>Magutah</t>
  </si>
  <si>
    <t>Karani</t>
  </si>
  <si>
    <t>Medical physiology</t>
  </si>
  <si>
    <t>H80/95068/2014</t>
  </si>
  <si>
    <t>jkarani@cartafrica.org</t>
  </si>
  <si>
    <t>kmagutah@gmail.com</t>
  </si>
  <si>
    <t>+254721545063</t>
  </si>
  <si>
    <t>Master of Science. Medical Physiology</t>
  </si>
  <si>
    <t>Cardio-respiratory fitness trends in physically healthy Kenyan Populace from rural and Urban set-ups</t>
  </si>
  <si>
    <t>Prof. Nilesh B. Patel</t>
  </si>
  <si>
    <t>Prof. Kihumbu Thairu</t>
  </si>
  <si>
    <t>Graduate Assistant</t>
  </si>
  <si>
    <t>0000-0003-3105-2981</t>
  </si>
  <si>
    <t>The effect of short and long bouts of Home based moderate intensity exercises on cardiorespiratory fitness among sedentary Western Kenya Adults Aged at least 50 Years.</t>
  </si>
  <si>
    <t>The Effect of Short and Long Bouts of Home-based Moderate Intensity Exercises on Cardiorespiratory Fitness among Sedentary Western-Kenya Adults Aged at least 50 Years.</t>
  </si>
  <si>
    <t>C4/016</t>
  </si>
  <si>
    <t>Jackline</t>
  </si>
  <si>
    <t>Sitienei</t>
  </si>
  <si>
    <t>Center of Health Policy</t>
  </si>
  <si>
    <t>jsitienei@cartafrica.org</t>
  </si>
  <si>
    <t>sitieneij@yahoo.com</t>
  </si>
  <si>
    <t>+254722926800</t>
  </si>
  <si>
    <t>Master of International Research Ethics</t>
  </si>
  <si>
    <t>Multilevel Community Participation in Health Facilities, Western Kenya</t>
  </si>
  <si>
    <t>Mabel Nangami</t>
  </si>
  <si>
    <t>0000-0001-6182-2209</t>
  </si>
  <si>
    <t>CARNEGIE</t>
  </si>
  <si>
    <t>C4/017</t>
  </si>
  <si>
    <t>Kaitesi</t>
  </si>
  <si>
    <t>Batamuliza</t>
  </si>
  <si>
    <t>Mukara</t>
  </si>
  <si>
    <t>Health Policy</t>
  </si>
  <si>
    <t>2014/HD07/18709X</t>
  </si>
  <si>
    <t>Divorced</t>
  </si>
  <si>
    <t>kmukara@cartafrica.org</t>
  </si>
  <si>
    <t>kaibat@hotmail.com</t>
  </si>
  <si>
    <t>+250 788467587</t>
  </si>
  <si>
    <t>M.Sc Audiology</t>
  </si>
  <si>
    <t>Audiology: Planning and policies for improved care in resource limited settings – the case of Rwanda</t>
  </si>
  <si>
    <t>Dr. Peter Waiswa</t>
  </si>
  <si>
    <t>CEO</t>
  </si>
  <si>
    <t>HEARING HEALTH RWANDA (2019)</t>
  </si>
  <si>
    <t>0000-0003-0585-2846</t>
  </si>
  <si>
    <t>Prevalence of ear infections and care seeking practices in children under five in a dsitrict of Kigali city, Rwanda</t>
  </si>
  <si>
    <t>SIDA/DAAD</t>
  </si>
  <si>
    <t>C4/018</t>
  </si>
  <si>
    <t>Harrison</t>
  </si>
  <si>
    <t>Lackson</t>
  </si>
  <si>
    <t>Tembo</t>
  </si>
  <si>
    <t>Basic Medical Sciences</t>
  </si>
  <si>
    <t>2013-07-00251</t>
  </si>
  <si>
    <t>ltembo@cartafrica.org</t>
  </si>
  <si>
    <t>ltembo@medcol.mw</t>
  </si>
  <si>
    <t>+265997723601</t>
  </si>
  <si>
    <t>M.Sc Human Anatomy</t>
  </si>
  <si>
    <t>Assessing the effect of HIV/AIDS on bone microstructure and composition on bone tissue.</t>
  </si>
  <si>
    <t xml:space="preserve">Professor Amadi O. Ihunwo </t>
  </si>
  <si>
    <t>C4/019</t>
  </si>
  <si>
    <t>Mohamed</t>
  </si>
  <si>
    <t>Kassim</t>
  </si>
  <si>
    <t>Ally</t>
  </si>
  <si>
    <t>Library Science</t>
  </si>
  <si>
    <t>Information Studies</t>
  </si>
  <si>
    <t>mkassim@cartafrica.org</t>
  </si>
  <si>
    <t>mohdie2@yahoo.com</t>
  </si>
  <si>
    <t>+255 713 742 525</t>
  </si>
  <si>
    <t>M.A Information Studies</t>
  </si>
  <si>
    <t>Maternal Health Information Needs and Information Seeking Behavior of Women of Reproductive Age in Rural Tanzania</t>
  </si>
  <si>
    <t>Prof. Jangawe Msuya</t>
  </si>
  <si>
    <t>0000-0002-3016-9283</t>
  </si>
  <si>
    <t>Maternal health information needs and seeking behaviour of
women of reproductive age in rural Tanzania: a case of
Mpwapwa district, Dodoma region</t>
  </si>
  <si>
    <t>C4/020</t>
  </si>
  <si>
    <t>Mbithi</t>
  </si>
  <si>
    <t>Michael</t>
  </si>
  <si>
    <t>Mutua</t>
  </si>
  <si>
    <t>Research</t>
  </si>
  <si>
    <t>SSP11/12/H/2901</t>
  </si>
  <si>
    <t>mmutua@cartafrica.org</t>
  </si>
  <si>
    <t xml:space="preserve">mutua_mike@yahoo.com;mmutua@bristolpark.or.ke; mutuamike@gmail.com
</t>
  </si>
  <si>
    <t>+25422365431</t>
  </si>
  <si>
    <t xml:space="preserve">Master of Social Statistics </t>
  </si>
  <si>
    <t>Abortion and Post Abortion Care in Kenya</t>
  </si>
  <si>
    <t>Prof Manderson Lenore</t>
  </si>
  <si>
    <t>Prof Musenge Eustasius</t>
  </si>
  <si>
    <t>Dr Achia Thomas</t>
  </si>
  <si>
    <t>Statistical Data Analyst</t>
  </si>
  <si>
    <t>Consultant</t>
  </si>
  <si>
    <t>no</t>
  </si>
  <si>
    <t>SELF EMPLOYED (2019)</t>
  </si>
  <si>
    <t>0000-0002-7326-3886</t>
  </si>
  <si>
    <t>Quality of post abortion Care in Kenya</t>
  </si>
  <si>
    <t>C4/021</t>
  </si>
  <si>
    <t>Modupe</t>
  </si>
  <si>
    <t>Oladunni</t>
  </si>
  <si>
    <t>Health Psychology</t>
  </si>
  <si>
    <t>Center for Gender and Social Policy Studies</t>
  </si>
  <si>
    <t>0702658H</t>
  </si>
  <si>
    <t>mtaiwo@cartafrica.org</t>
  </si>
  <si>
    <t>oladunnitaiwo@gmail.com</t>
  </si>
  <si>
    <t>+234(0)8062234960</t>
  </si>
  <si>
    <t xml:space="preserve">MPA-   Reproductive Health </t>
  </si>
  <si>
    <t>Relationship between Psychological well-being and HAART adherence among HIV/AIDS infected persons in three nationally designated treatment centers in Southwest Nigeria</t>
  </si>
  <si>
    <t>Professor Funmi Togonu-Bickersteth</t>
  </si>
  <si>
    <t>Junior Research Fellow</t>
  </si>
  <si>
    <t>0000-0002-1377-3470</t>
  </si>
  <si>
    <t>C4/022</t>
  </si>
  <si>
    <t>Nkosiyazi</t>
  </si>
  <si>
    <t>Dube</t>
  </si>
  <si>
    <t>Social Development</t>
  </si>
  <si>
    <t>Social Work</t>
  </si>
  <si>
    <t>U803/98508/2015</t>
  </si>
  <si>
    <t>ndube@cartafrica.org</t>
  </si>
  <si>
    <t>dubenkosipnj@gmail.com</t>
  </si>
  <si>
    <t>+27730933485</t>
  </si>
  <si>
    <t>Master of Arts (Social Work – Social Development)</t>
  </si>
  <si>
    <t>Exploring the experiences and social complexity associated with non/disclosure of HIV status to children born HIV positive living at Child and Youth Care Centres in South Africa</t>
  </si>
  <si>
    <t>Professor Edwell Kaseke</t>
  </si>
  <si>
    <t>Professor Edmarie Pretorius</t>
  </si>
  <si>
    <t>Deputy Head of Department and course Cordinator (2021 Jan)</t>
  </si>
  <si>
    <t>0000-0002-3036-2008</t>
  </si>
  <si>
    <t>Informal social security and its contributions towards meeting the needs of the poor: The case of stokvels in Soweto, Johannesburg</t>
  </si>
  <si>
    <t>C4/023</t>
  </si>
  <si>
    <t>Nilian</t>
  </si>
  <si>
    <t>Ayuma</t>
  </si>
  <si>
    <t>Mukungu</t>
  </si>
  <si>
    <t>Pharmacognosy</t>
  </si>
  <si>
    <t>Pharmacology and Pharmacognosy</t>
  </si>
  <si>
    <t>2013-07-00246</t>
  </si>
  <si>
    <t>nmukungu@cartafrica.org</t>
  </si>
  <si>
    <t>nillyanne2004@yahoo.com</t>
  </si>
  <si>
    <t>+254 721291660</t>
  </si>
  <si>
    <t>M.Sc Pharmacognosy</t>
  </si>
  <si>
    <t>Antimalarial activity of plants used for treating malaria in rural western Kenya</t>
  </si>
  <si>
    <t xml:space="preserve">Prof. Mwangi Julius </t>
  </si>
  <si>
    <t>0000-0002-7510-247X</t>
  </si>
  <si>
    <t>C4/024</t>
  </si>
  <si>
    <t>Respicius</t>
  </si>
  <si>
    <t>Shombusho</t>
  </si>
  <si>
    <t>Damian</t>
  </si>
  <si>
    <t>Political Science and Public Administration</t>
  </si>
  <si>
    <t>BMSP13/14/H/1471</t>
  </si>
  <si>
    <t>rdamian@cartafrica.org</t>
  </si>
  <si>
    <t>shumbusho35@gmail.com</t>
  </si>
  <si>
    <t>+255713428318/ 255738679039</t>
  </si>
  <si>
    <t>M.A (Political Science and Public Administration</t>
  </si>
  <si>
    <t>Financial Accountability in Rural Public Health: The Case of Maternal Health in Kigoma and Rukwa Regions</t>
  </si>
  <si>
    <t>Dr Benson Alfred Bana</t>
  </si>
  <si>
    <t>Professor/Kessy/Thebald/Ambrose</t>
  </si>
  <si>
    <t>0000-0001-9761-2270</t>
  </si>
  <si>
    <t>Community empowerment and accountability in Rural Primary Health Care: The case of Kasulu District in Tanzania</t>
  </si>
  <si>
    <t>C4/025</t>
  </si>
  <si>
    <t>Ayamolowo</t>
  </si>
  <si>
    <t>Nursing</t>
  </si>
  <si>
    <t>Learners’ Support Services, Centre for Distance Learning</t>
  </si>
  <si>
    <t>sayamolowo@cartafrica.org</t>
  </si>
  <si>
    <t>olowoyamolowo@yahoo.com</t>
  </si>
  <si>
    <t>+2347038761908</t>
  </si>
  <si>
    <t>Master of Science (MSc) in Nursing.</t>
  </si>
  <si>
    <t>Burden and coping pattern of pregnant teenagers and teenage mothers in selected primary health care centres in Ekiti state, Nigeria</t>
  </si>
  <si>
    <t>Prof Irinoye  Oladunni Omolola</t>
  </si>
  <si>
    <t>0000-0003-3307-6485</t>
  </si>
  <si>
    <t>Effect of Technology-moderated Intervention on Family Childbirth Experiences, Maternal and Newborn  outcomes
in Home and Clinical research Deliveries in Ekiti State</t>
  </si>
  <si>
    <t>C4/026</t>
  </si>
  <si>
    <t>Oladapo</t>
  </si>
  <si>
    <t>Health Policy and Management</t>
  </si>
  <si>
    <t>aoladapo@cartafrica.org</t>
  </si>
  <si>
    <t>seunakinyemi@hotmail.com</t>
  </si>
  <si>
    <t>2348035020136</t>
  </si>
  <si>
    <t>M.Sc International Public Health</t>
  </si>
  <si>
    <t>Analysis of Maternal Health Policies in Nigeria: Challenges and Lessons</t>
  </si>
  <si>
    <t>Mary Kawonga</t>
  </si>
  <si>
    <t>Lecturer I</t>
  </si>
  <si>
    <t>0000-0003-4135-1459</t>
  </si>
  <si>
    <t>Scale up of community-based injectable contraceptives in Gombe state, Nigeria</t>
  </si>
  <si>
    <t>Scale up of community-based injectable contaceptives in Gombe, Nigeria</t>
  </si>
  <si>
    <t>C4/027</t>
  </si>
  <si>
    <t>Sara</t>
  </si>
  <si>
    <t>Jewett</t>
  </si>
  <si>
    <t>Nieuwoudt</t>
  </si>
  <si>
    <t>Division of Social &amp; Behaviour Change Communication</t>
  </si>
  <si>
    <t>snieuwoudt@cartafrica.org</t>
  </si>
  <si>
    <t>sara.nieuwoudt@gmail.com or sara.nieuwoudt@wits.ac.z</t>
  </si>
  <si>
    <t>+27834284392</t>
  </si>
  <si>
    <t xml:space="preserve">MPH (Behavioral Sciences &amp; Health Education) </t>
  </si>
  <si>
    <t xml:space="preserve">The role of social capital in health seeking and maternal and child health outcomes of urban migrants in Johannesburg, South Africa </t>
  </si>
  <si>
    <t>Prof. Lenore Manderson</t>
  </si>
  <si>
    <t xml:space="preserve"> &amp; Social and Behaviour Change Communication Coordinator</t>
  </si>
  <si>
    <t> 0000-0002-6658-2061</t>
  </si>
  <si>
    <t>C5/001</t>
  </si>
  <si>
    <t>Cheikh Mbacké</t>
  </si>
  <si>
    <t>Faye</t>
  </si>
  <si>
    <t>Research Division</t>
  </si>
  <si>
    <t>cfaye@cartafrica.org</t>
  </si>
  <si>
    <t>cmfaye@hotmail.com</t>
  </si>
  <si>
    <t>+254739211509</t>
  </si>
  <si>
    <t>Masters in Statistics</t>
  </si>
  <si>
    <t>Maternal characteristics,reproductive behaviors, breastfeeding practices and nutritional outcomes among children under five years in Nairobi’s informal settlements.</t>
  </si>
  <si>
    <t>DonatienBeguy, PhD</t>
  </si>
  <si>
    <t>Elizabeth Kimani, PhD</t>
  </si>
  <si>
    <t>Sharon Fonn</t>
  </si>
  <si>
    <t>Senior Research Officer</t>
  </si>
  <si>
    <t>Head, APHRC West Africa Region Office</t>
  </si>
  <si>
    <t>APHRC SENEGAL</t>
  </si>
  <si>
    <t>0000-0002-4028-0575</t>
  </si>
  <si>
    <t>Factors associated with stunting and recovery from stunting among under-five children in Nairobi informal settlements</t>
  </si>
  <si>
    <t>C5/002</t>
  </si>
  <si>
    <t>Celestin</t>
  </si>
  <si>
    <t>Ndikumana</t>
  </si>
  <si>
    <t>Human Resource Management</t>
  </si>
  <si>
    <t>Development Studies</t>
  </si>
  <si>
    <t>SHRD/PhDH/03/15</t>
  </si>
  <si>
    <t>cndikumana@cartafrica.org</t>
  </si>
  <si>
    <t>cndikumana@hotmail.com</t>
  </si>
  <si>
    <t>+250 788833975</t>
  </si>
  <si>
    <t>M. BA International Business</t>
  </si>
  <si>
    <t>The interface of environmental management in the Clinical researchity industry in Rwanda: A practical approach to sustainable health.</t>
  </si>
  <si>
    <t>Dr. Ruth J. Tubey</t>
  </si>
  <si>
    <t>Dr. Alice Kurgat</t>
  </si>
  <si>
    <t>Head of Department: Governance and Public Science and International Relations Administration; Political</t>
  </si>
  <si>
    <t>0000-0002-5726-6921</t>
  </si>
  <si>
    <t>Effect of Human Resource Managenment Practices on the retention of professional health workers in the Public District Clinical researchs in Kigali, Rwanda</t>
  </si>
  <si>
    <t>C5/003</t>
  </si>
  <si>
    <t>Kikelomo</t>
  </si>
  <si>
    <t>Nursing Science</t>
  </si>
  <si>
    <t>BMSP13/14/H/0859</t>
  </si>
  <si>
    <t>eafolabi@cartafrica.org</t>
  </si>
  <si>
    <t>eafolabi16@gmail.com</t>
  </si>
  <si>
    <t>+234 803 801 3115</t>
  </si>
  <si>
    <t>M.Sc Nursing</t>
  </si>
  <si>
    <t>Correlation of cervical cancer risk factors with cervical smear and histopathological diagnosis among reproductive age women in Ile- Ife, Osun State.</t>
  </si>
  <si>
    <t>Prof. Oluwafemi N. Mimiko</t>
  </si>
  <si>
    <t>Dr. A. A. E Olaogun</t>
  </si>
  <si>
    <t>ARDEN UNIVERSITY (2023)</t>
  </si>
  <si>
    <t>0000-0002-0381-737X.</t>
  </si>
  <si>
    <t>C5/004</t>
  </si>
  <si>
    <t>Yolanda</t>
  </si>
  <si>
    <t>Malele</t>
  </si>
  <si>
    <t>Kolisa</t>
  </si>
  <si>
    <t>Community Dentistry</t>
  </si>
  <si>
    <t>8803014E</t>
  </si>
  <si>
    <t>ykolisa@cartafrica.org</t>
  </si>
  <si>
    <t>yolanda.kolisa@wits.ac.za</t>
  </si>
  <si>
    <t>837800907</t>
  </si>
  <si>
    <t>MPH, M.Dental</t>
  </si>
  <si>
    <t>Measurement of oral health related quality of life(OHRQoL) in HIV-infected and non-infected children: Investigation of socio- cultural influences in a South African context.</t>
  </si>
  <si>
    <t>Dr. Jude Igumbor</t>
  </si>
  <si>
    <t>Prof. Magnus Hakeburg</t>
  </si>
  <si>
    <t>0000-0003-3368-9193</t>
  </si>
  <si>
    <t>Oral Health needs and Oral Health related Quality of Life of Adolescents Living with HIV in Johannesburg, South Africa</t>
  </si>
  <si>
    <t>C5/005</t>
  </si>
  <si>
    <t>Akinyode</t>
  </si>
  <si>
    <t>Obembe</t>
  </si>
  <si>
    <t>tobembe@cartafrica.org</t>
  </si>
  <si>
    <t>tobems@yahoo.com</t>
  </si>
  <si>
    <t>+234 805 840 9495</t>
  </si>
  <si>
    <t>Coping with out of pocket payment among urban poor: Findings from South Western Nigeria.</t>
  </si>
  <si>
    <t>Dr. Oyediran Oyewole</t>
  </si>
  <si>
    <t>0000-0001-9610-1137</t>
  </si>
  <si>
    <t>Patterns of expenditure, coping mechanisms among urban slum dwellers admitted for emergency surgeries in Ibadan, Nigeria</t>
  </si>
  <si>
    <t>C5/006</t>
  </si>
  <si>
    <t>Wilson</t>
  </si>
  <si>
    <t>Kaindoa</t>
  </si>
  <si>
    <t>Medical Entomology</t>
  </si>
  <si>
    <t>Environmental Health and Ecological Science</t>
  </si>
  <si>
    <t>ekaindoa@cartafrica.org</t>
  </si>
  <si>
    <t>ekaindoa@ihi.or.tz</t>
  </si>
  <si>
    <t>+255787430307</t>
  </si>
  <si>
    <t>Masters of Science in Biology and Control of Parasites and Disease Vectors</t>
  </si>
  <si>
    <t>Assessing the impact of settlement patterns and distances between households on malaria transmission in rural Tanzanian populations.</t>
  </si>
  <si>
    <t>Fredros Okumu</t>
  </si>
  <si>
    <t>Research scientist</t>
  </si>
  <si>
    <t>Deputy Head, Environmental Health Dept</t>
  </si>
  <si>
    <t>0000-0001-6170-5694</t>
  </si>
  <si>
    <t>Assessing Relationship between Human Settlement Patterns and
Malaria Risk in a Residual Transmission Setting in South-Eastern
Tanzania</t>
  </si>
  <si>
    <t>C5/007</t>
  </si>
  <si>
    <t>Wamuyu</t>
  </si>
  <si>
    <t>Karumi</t>
  </si>
  <si>
    <t>Pharmacy</t>
  </si>
  <si>
    <t>U803/98509/2015</t>
  </si>
  <si>
    <t>ekarumi@cartafrica.org</t>
  </si>
  <si>
    <t>e_karumi@yahoo.com</t>
  </si>
  <si>
    <t>+254721293354</t>
  </si>
  <si>
    <t>Antioxidant, antidiabetic and hypolipidemic activities of selected medicinal plants used by the Maasai</t>
  </si>
  <si>
    <t>Prof. Julius Wanjohi Mwangi</t>
  </si>
  <si>
    <t>Dr. Kennedy Omondi Abuga</t>
  </si>
  <si>
    <t> 0000-0001-6367-1010</t>
  </si>
  <si>
    <t>A study of antioxidant, hypoglycemic and hypolipidemic activities of plants used in food by the Maasai community</t>
  </si>
  <si>
    <t>C5/008</t>
  </si>
  <si>
    <t>Folusho</t>
  </si>
  <si>
    <t>Mubowale</t>
  </si>
  <si>
    <t>Balogun</t>
  </si>
  <si>
    <t>Pediatrics</t>
  </si>
  <si>
    <t>Institute of Child Health</t>
  </si>
  <si>
    <t>fbalogun@cartafrica.org</t>
  </si>
  <si>
    <t>folushom@yahoo.com</t>
  </si>
  <si>
    <t>+234 812 8797 778</t>
  </si>
  <si>
    <t>The state of adolescent immunization in Ibadan, Nigeria.</t>
  </si>
  <si>
    <t>Prof. Olayemi Olufemi  Omotade</t>
  </si>
  <si>
    <t>Prof.  Mikael  Svensson</t>
  </si>
  <si>
    <t>0000-0002-2645-9106</t>
  </si>
  <si>
    <t>Understanding and acceptability of HPV vaccine for adolescents by stakeholders in selected communities in Ibadan, Nigeria</t>
  </si>
  <si>
    <t>JAS 1 &amp;2, 2015</t>
  </si>
  <si>
    <t>C5/009</t>
  </si>
  <si>
    <t>Felix</t>
  </si>
  <si>
    <t>Khuluza</t>
  </si>
  <si>
    <t>Pharmaceutical Analysis</t>
  </si>
  <si>
    <t>201580013236</t>
  </si>
  <si>
    <t>fkhuluza@cartafrica.org</t>
  </si>
  <si>
    <t>fkhuluza@medcol.mw</t>
  </si>
  <si>
    <t>+265(0)999 289874</t>
  </si>
  <si>
    <t>Master of Health Economics,</t>
  </si>
  <si>
    <t>Quality and content of live-saving medicines in the formal and informal sector in Malawi, and assessment of the economic or financial costs of counterfeit and sub standard medicines to the healthcare provider.</t>
  </si>
  <si>
    <t>Professor Lutz Heide</t>
  </si>
  <si>
    <t>Prof. Dr. Ulrike Holzgrabe</t>
  </si>
  <si>
    <t> 0000-0002-8334-0160</t>
  </si>
  <si>
    <t>Quality, availability and affordability of antimalarial and antibiotic medicines in Malawi</t>
  </si>
  <si>
    <t>C5/010</t>
  </si>
  <si>
    <t>Fred</t>
  </si>
  <si>
    <t>Maniragba</t>
  </si>
  <si>
    <t>Population Studies</t>
  </si>
  <si>
    <t>203001135.   Reg No. 2014/HD06/18709U</t>
  </si>
  <si>
    <t>fmaniragaba@cartafrica.org</t>
  </si>
  <si>
    <t>fmaniragaba@gmail.com</t>
  </si>
  <si>
    <t>+256 777 821673</t>
  </si>
  <si>
    <t>M.Sc Population Studies</t>
  </si>
  <si>
    <t>Intimate partner violence and fertility outcomes in Uganda.</t>
  </si>
  <si>
    <t>Prof. James Ntozi</t>
  </si>
  <si>
    <t>0000-0001-5977-1924</t>
  </si>
  <si>
    <t>Determinants of quality of life of older persons in rural Uganda</t>
  </si>
  <si>
    <t>C5/011</t>
  </si>
  <si>
    <t>Hellen</t>
  </si>
  <si>
    <t>Jepngetich</t>
  </si>
  <si>
    <t>Medical education</t>
  </si>
  <si>
    <t>SM/PhDME/05/15</t>
  </si>
  <si>
    <t>hjepngetich@cartafrica.org</t>
  </si>
  <si>
    <t>jepngetichkeny@gmail.com and kenyhellen@yahoo.com</t>
  </si>
  <si>
    <t>+254721271337</t>
  </si>
  <si>
    <t>Determinants of male involvement in sexual andreproductive health services in Kenya.</t>
  </si>
  <si>
    <t>Prof  Mabel Nangami</t>
  </si>
  <si>
    <t>Prof  Joyce Baliddawa</t>
  </si>
  <si>
    <t>Dr. Caleb Isaboke Nyamwange</t>
  </si>
  <si>
    <t>Head of Department of Environmental Health and Disaster Risk Management at the School of Public Health, College of Health Sciences</t>
  </si>
  <si>
    <t>Bachelor of science environmental health graduates academic competences and public health work expectations in Kenya: Graduate and emplyers perspectives</t>
  </si>
  <si>
    <t>JAS 1, 2015</t>
  </si>
  <si>
    <t>C5/012</t>
  </si>
  <si>
    <t>Hillary</t>
  </si>
  <si>
    <t>Kipruto</t>
  </si>
  <si>
    <t>Sang</t>
  </si>
  <si>
    <t>LINGUISTICS</t>
  </si>
  <si>
    <t>LINGUISTICS AND FOREIGN LANGUAGES</t>
  </si>
  <si>
    <t>SASS/DPHIL/LIN/06/14</t>
  </si>
  <si>
    <t>hsang@cartafrica.org</t>
  </si>
  <si>
    <t>hillarysang@yahoo.com</t>
  </si>
  <si>
    <t>+254 724 017107</t>
  </si>
  <si>
    <t>Communication disorders in school children identified with psychiatric disorders</t>
  </si>
  <si>
    <t>Dr. Tom Abuom</t>
  </si>
  <si>
    <t>C5/013</t>
  </si>
  <si>
    <t>Ikeola</t>
  </si>
  <si>
    <t>Adejoke</t>
  </si>
  <si>
    <t>Adeoye</t>
  </si>
  <si>
    <t>MATERNAL HEALTH</t>
  </si>
  <si>
    <t>iadeoye@cartafrica.org</t>
  </si>
  <si>
    <t>adeoyeikeola@yahoo.com</t>
  </si>
  <si>
    <t>+234-8052153252</t>
  </si>
  <si>
    <t>Master in Public Health</t>
  </si>
  <si>
    <t>Maternal obesity and associated maternal, periantal and neo natal outcomes among women in Ibadan, Nigeria</t>
  </si>
  <si>
    <t>Prof. Afolabi Bamigboye</t>
  </si>
  <si>
    <t>0000-0003-3085-0965</t>
  </si>
  <si>
    <t xml:space="preserve">The prevalence, determinants, preganancy and neonatal outcomes of Maternal obesity and its associated metabolic Dysfunction in Ibadan, Nigeria </t>
  </si>
  <si>
    <t>C5/014</t>
  </si>
  <si>
    <t>Justine</t>
  </si>
  <si>
    <t>Nnakate</t>
  </si>
  <si>
    <t>Bukenya</t>
  </si>
  <si>
    <t>Community Health &amp; Behavioural Sciencess</t>
  </si>
  <si>
    <t>jbukenya@cartafrica.org</t>
  </si>
  <si>
    <t>jbukenya@musph.ac.ug</t>
  </si>
  <si>
    <t>+256772446355</t>
  </si>
  <si>
    <t>Pregnancy experiences and reproductive health outcome among adolescents in Uganda.</t>
  </si>
  <si>
    <t>Christopher Garimoi Orach, PhD</t>
  </si>
  <si>
    <t>David Guwatudde, PhD</t>
  </si>
  <si>
    <t>0000-0001-9139-6183</t>
  </si>
  <si>
    <t>Pregnancy Planning and utilization of Maternal Health Services by Female Sex workers in Uganda</t>
  </si>
  <si>
    <t>C5/015</t>
  </si>
  <si>
    <t>Jeanette</t>
  </si>
  <si>
    <t>Dawa</t>
  </si>
  <si>
    <t>KAVI - Institute of Clinical Reasearch</t>
  </si>
  <si>
    <t>H84/50941/2016</t>
  </si>
  <si>
    <t>jdawa@cartafrica.org</t>
  </si>
  <si>
    <t>jandawa@cartafrica.org</t>
  </si>
  <si>
    <t>+254722653696</t>
  </si>
  <si>
    <t>M.Sc Public Health</t>
  </si>
  <si>
    <t>An assessment of breast cancer risk factors among urban black Kenyan females.</t>
  </si>
  <si>
    <t>Prof.Omu Anzala</t>
  </si>
  <si>
    <t>Medical Epidemiologist</t>
  </si>
  <si>
    <t>Medical Epidemiologist and Center Director</t>
  </si>
  <si>
    <t>WASHINGTON STATE UNIVERSITY, KENYA OFFICE (GLOBAL HEALTH PROG)</t>
  </si>
  <si>
    <t>0000-0001-9405-148X</t>
  </si>
  <si>
    <t>Modelling the health and economic impact of the influenza vaccine in Kenya</t>
  </si>
  <si>
    <t>CARNEGIE/DAAD</t>
  </si>
  <si>
    <t>C5/016</t>
  </si>
  <si>
    <t>Jepchirchir</t>
  </si>
  <si>
    <t>Kiplagat</t>
  </si>
  <si>
    <t>jkiplagat@cartafrica.org</t>
  </si>
  <si>
    <t>chiri2809@gmail.com</t>
  </si>
  <si>
    <t>+254722288653</t>
  </si>
  <si>
    <t>Masters Epidemiology &amp; Disease Control</t>
  </si>
  <si>
    <t>HIV among adults aged 50years and older in East Africa.</t>
  </si>
  <si>
    <t>Clinical research - Retrospective and prospective</t>
  </si>
  <si>
    <t>Primary and secondary</t>
  </si>
  <si>
    <t>Ann Mwangi, PhD</t>
  </si>
  <si>
    <t>Charles Chasela, PhD</t>
  </si>
  <si>
    <t>AMPATH Associate Director of Research</t>
  </si>
  <si>
    <t>0000-0002-7836-2138</t>
  </si>
  <si>
    <t>Characteristics, outcomes and experiences of HIV infected adults aged 50 years and older in Western kenya</t>
  </si>
  <si>
    <t>C5/017</t>
  </si>
  <si>
    <t>Abayowa</t>
  </si>
  <si>
    <t>Mbada</t>
  </si>
  <si>
    <t>Political Science</t>
  </si>
  <si>
    <t>SSP/13/14/H/0871</t>
  </si>
  <si>
    <t>kmbada@cartafrica.org</t>
  </si>
  <si>
    <t>menteekas@yahoo.com</t>
  </si>
  <si>
    <t>2348137729864</t>
  </si>
  <si>
    <t>M.Sc Political Science</t>
  </si>
  <si>
    <t>Political economy of poverty and health in Ghana and Nigeria: A comparative policy analysis of the Millennium Development Goals.</t>
  </si>
  <si>
    <t>Policy analysis</t>
  </si>
  <si>
    <t>0000-0002-2157-1940</t>
  </si>
  <si>
    <t>JAS 1, 2015 &amp; JAS 4, 2019</t>
  </si>
  <si>
    <t>C5/018</t>
  </si>
  <si>
    <t>Lester</t>
  </si>
  <si>
    <t>Kapanda</t>
  </si>
  <si>
    <t>Epidemeology and Public Health</t>
  </si>
  <si>
    <t>201580013245</t>
  </si>
  <si>
    <t>lkapanda@cartafrica.org</t>
  </si>
  <si>
    <t>lrphiri@medcol.mw</t>
  </si>
  <si>
    <t>+265 994 958 249</t>
  </si>
  <si>
    <t>Exploring the potential drivers of demand and supply for transactional sex and sex work among female sex workers and their clients in Malawi.</t>
  </si>
  <si>
    <t>Prof. Adamson Muula</t>
  </si>
  <si>
    <t>Dr. Chima Izgubara</t>
  </si>
  <si>
    <t xml:space="preserve">Dr. Nicola Desmond </t>
  </si>
  <si>
    <t>0000-0003-2887-2954</t>
  </si>
  <si>
    <t>C5/019</t>
  </si>
  <si>
    <t>Maria</t>
  </si>
  <si>
    <t>Chifuniro</t>
  </si>
  <si>
    <t>Chikalipo</t>
  </si>
  <si>
    <t>Nursing and Midwifery</t>
  </si>
  <si>
    <t>201580013238</t>
  </si>
  <si>
    <t>mchikalipo@cartafrica.org</t>
  </si>
  <si>
    <t>mchikalipo@kcn.unima.mw</t>
  </si>
  <si>
    <t>+ 265 888309781</t>
  </si>
  <si>
    <t>MA Social Development</t>
  </si>
  <si>
    <t>Centering pregnancy: Astrategy in improving maternal and neonatal outcomes among adolescents.</t>
  </si>
  <si>
    <t>Prof. Ellen Chirwa</t>
  </si>
  <si>
    <t>0000-0001-7062-9785</t>
  </si>
  <si>
    <t>Feasibility, acceptability and effectiveness of couple antenatal education in Blantyre, Malawi</t>
  </si>
  <si>
    <t>C5/020</t>
  </si>
  <si>
    <t>Nomathemba</t>
  </si>
  <si>
    <t>Chiwoneso</t>
  </si>
  <si>
    <t>Chandiwana</t>
  </si>
  <si>
    <t>Child and Adolescent Health</t>
  </si>
  <si>
    <t>0403769G</t>
  </si>
  <si>
    <t>nchandiwana@cartafrica.org</t>
  </si>
  <si>
    <t>nomathemba.chandiwana@gmail.com</t>
  </si>
  <si>
    <t>MPH Epidiomology &amp; Biostatistics</t>
  </si>
  <si>
    <t>Impact of strengthening the continuum of care of HIV-infected pregnant and post-natal women and infantsin primary care clinics of South Africa.</t>
  </si>
  <si>
    <t>Prof. Charles S. Chasela</t>
  </si>
  <si>
    <t>Dr. Lee Fairlie</t>
  </si>
  <si>
    <t>Technical advisor</t>
  </si>
  <si>
    <t>WITS RHI</t>
  </si>
  <si>
    <t>0000-0001-7866-2651</t>
  </si>
  <si>
    <t>JAS 4, 2018</t>
  </si>
  <si>
    <t>C5/021</t>
  </si>
  <si>
    <t>Oyewale</t>
  </si>
  <si>
    <t>Mayowa</t>
  </si>
  <si>
    <t>Morakinyo</t>
  </si>
  <si>
    <t>Environmental Health</t>
  </si>
  <si>
    <t>Environmental Health Sciences</t>
  </si>
  <si>
    <t>omorakinyo@cartafrica.org</t>
  </si>
  <si>
    <t>wahlemirax@gmail.com</t>
  </si>
  <si>
    <t>+2348034626106</t>
  </si>
  <si>
    <t>MPH Environmental Health</t>
  </si>
  <si>
    <t>Molecular characterization of bio aerosols associated with sick building syndrome and related health risks in secondary schools in Ibadan,Nigeria.</t>
  </si>
  <si>
    <t>Prof. Ana Godson Rowland</t>
  </si>
  <si>
    <t>0000-0001-5289-9378</t>
  </si>
  <si>
    <t xml:space="preserve">Indoor school building characteristics and molecular profiling of Bioaerosols as predictors of respiratory morbidities among primary school children in Ibadan, Nigeria </t>
  </si>
  <si>
    <t>Indoor Air Quality and Bioaerosols’ Size Distribution as Predictors of Respiratory Morbidities among Pupils in Ibadan North Local Government Area, Oyo State.</t>
  </si>
  <si>
    <t>C5/022</t>
  </si>
  <si>
    <t>Raymond</t>
  </si>
  <si>
    <t>Odokonyero</t>
  </si>
  <si>
    <t>Psychiatry</t>
  </si>
  <si>
    <t>rodokonyero@cartafrica.org</t>
  </si>
  <si>
    <t>rayhaddock@yahoo.com</t>
  </si>
  <si>
    <t>+256701547646</t>
  </si>
  <si>
    <t>Investigating the relationship between parenting styles and coping techniques among parents with their adolescents’problem behavior in post conflict Northern Uganda</t>
  </si>
  <si>
    <t>Prof. Wilson Winston Muhwezi</t>
  </si>
  <si>
    <t>Prof. Seggane Musisi</t>
  </si>
  <si>
    <t>Dr.Akena Dickens Howard</t>
  </si>
  <si>
    <t>C5/023</t>
  </si>
  <si>
    <t>Gift</t>
  </si>
  <si>
    <t>Khangamwa</t>
  </si>
  <si>
    <t>C5/024</t>
  </si>
  <si>
    <t>Masoud</t>
  </si>
  <si>
    <t>Hussein</t>
  </si>
  <si>
    <t>Mahundi</t>
  </si>
  <si>
    <t>C5/025</t>
  </si>
  <si>
    <t>Callen</t>
  </si>
  <si>
    <t>Kwamboka</t>
  </si>
  <si>
    <t>Onyambu</t>
  </si>
  <si>
    <t>C6/001</t>
  </si>
  <si>
    <t>Beatrice</t>
  </si>
  <si>
    <t>Waitherero</t>
  </si>
  <si>
    <t>Maina</t>
  </si>
  <si>
    <t>School of Public Health</t>
  </si>
  <si>
    <t>bmaina@cartafrica.org</t>
  </si>
  <si>
    <t>waithereromaina@yahoo.com; bmaina@aphrc.org</t>
  </si>
  <si>
    <t>+254 (20) 4001000; +254 721 456679</t>
  </si>
  <si>
    <t>MA Population Studies</t>
  </si>
  <si>
    <t>Investigating the social co-construction of masculinity(ies) and sexual development among very young male adolescents in urban slums in Nairobi, Kenya</t>
  </si>
  <si>
    <t>Dr Yandisa Sikweyiya</t>
  </si>
  <si>
    <t>Associate Research Scientist</t>
  </si>
  <si>
    <t>0000-0001-6205-3296</t>
  </si>
  <si>
    <t>C6/002</t>
  </si>
  <si>
    <t>Betty</t>
  </si>
  <si>
    <t>Karimi</t>
  </si>
  <si>
    <t>Mwiti</t>
  </si>
  <si>
    <t>Design</t>
  </si>
  <si>
    <t>School of the Arts and Design</t>
  </si>
  <si>
    <t>B80/51242/2016</t>
  </si>
  <si>
    <t>bmwiti@cartafrica.org</t>
  </si>
  <si>
    <t>mwiti.bk@gmail.com</t>
  </si>
  <si>
    <t>+254 722 694853</t>
  </si>
  <si>
    <t>MA Design</t>
  </si>
  <si>
    <t>ACTION TO HEALTH:  DECREASING THE INCIDENCE OF LIFESTYLE DISEASES  IN  INFORMAL SETTLEMENTS IN NAIROBI, KENYA THROUGH A POPULATION-LED COMMUNICATION STRATEGY</t>
  </si>
  <si>
    <t>Dr. Lilac A. Osanjo</t>
  </si>
  <si>
    <t>Dr. Ambole Amollo Lorraine</t>
  </si>
  <si>
    <t>0000-0001-7064-8003</t>
  </si>
  <si>
    <t>Action to health: Decreasing the incidence of lifestyle diseases in informal settlement in Nairobi through a population led communication strategy</t>
  </si>
  <si>
    <t>Bottom-Up Approach: A community-Led Intervention in fighting lifestyle diseases in Urban informal settlements in Nairobi, Kenya</t>
  </si>
  <si>
    <t>C6/003</t>
  </si>
  <si>
    <t>Chimwemwe</t>
  </si>
  <si>
    <t>Chikoko</t>
  </si>
  <si>
    <t>Kwanjo-Banda</t>
  </si>
  <si>
    <t>Medical and Surgical Nursing</t>
  </si>
  <si>
    <t>201680013682</t>
  </si>
  <si>
    <t>cbanda@cartafrica.org</t>
  </si>
  <si>
    <t>joychikoko@yahoo.co.uk</t>
  </si>
  <si>
    <t>+265884711313</t>
  </si>
  <si>
    <t>Personal, behavioural and environmental factors associated with self-management among diabetic patients attending Queen Elizabeth Central Clinical research diabetes clinic in Malawi: a mixed methods study</t>
  </si>
  <si>
    <t>Prof. Moffat Nyirenda</t>
  </si>
  <si>
    <t>Dr. Belinda Gombachika</t>
  </si>
  <si>
    <t>MALAWI LIVERPOOL WELCOME TRUST CLINICAL RESEARCH PROGRAM (2021)</t>
  </si>
  <si>
    <t>0000-0001-9337-3583</t>
  </si>
  <si>
    <t xml:space="preserve">A mixed methods study on diabetes self management and social cognitive constructs at Queen Elizabeth Cantral Clinical research, Blantyre </t>
  </si>
  <si>
    <t>WT-DELTAS</t>
  </si>
  <si>
    <t>C6/004</t>
  </si>
  <si>
    <t>Oluwaseyi</t>
  </si>
  <si>
    <t>Dolapo</t>
  </si>
  <si>
    <t>Somefun</t>
  </si>
  <si>
    <t>Dept of Demography and Population studies</t>
  </si>
  <si>
    <t>single</t>
  </si>
  <si>
    <t>dsomefun@cartafrica.org</t>
  </si>
  <si>
    <t>seyi.somefun@gmail.com</t>
  </si>
  <si>
    <t>+27788552595</t>
  </si>
  <si>
    <t>Master Demography &amp; Population Studies</t>
  </si>
  <si>
    <t xml:space="preserve">Beyond Risk: Understanding a Framework for Improving Adolescents' Sexual Health in Nigeria </t>
  </si>
  <si>
    <t>Prof. Clifford Odimegwu</t>
  </si>
  <si>
    <t>Research Associate</t>
  </si>
  <si>
    <t>UNIVERSITY OF WESTERN CAPE, SOUTH AFRICA</t>
  </si>
  <si>
    <t>0000-0002-3842-2685</t>
  </si>
  <si>
    <t>Beyond Risk: Understanding a framework for improving adolescents's sexual health in Nigeria</t>
  </si>
  <si>
    <t>C6/005</t>
  </si>
  <si>
    <t>Valens</t>
  </si>
  <si>
    <t>Mbarushimana</t>
  </si>
  <si>
    <t>vmbarushimana@cartafrica.org</t>
  </si>
  <si>
    <t>mbavalens@gmail.com; vmbarushimana@ur.ac.rw; mbavalens@yahoo.fr; vmbarushimana@nursph.org</t>
  </si>
  <si>
    <t>+250788490718</t>
  </si>
  <si>
    <t>Early adolescents' knowledge, beliefs and behaviors regarding gender and sexuality in Rwanda: implications for their sexual experiences and health outcomes.</t>
  </si>
  <si>
    <t>Daphney Conco</t>
  </si>
  <si>
    <t>Dr. Laetitia Nyirazinyoye</t>
  </si>
  <si>
    <t>0000-0002-9700-0343</t>
  </si>
  <si>
    <t>Early adolescents' knoledge, beliefs and behaviors regarding gender and sexuality in Rwanda: implications for their sexual experiences and health outcomes</t>
  </si>
  <si>
    <t>C6/006</t>
  </si>
  <si>
    <t>Eniola</t>
  </si>
  <si>
    <t>Bamgboye</t>
  </si>
  <si>
    <t>ebamgboye@cartafrica.org</t>
  </si>
  <si>
    <t>dr_enip@yahoo.co.uk</t>
  </si>
  <si>
    <t>+234 8029537711</t>
  </si>
  <si>
    <t>M.Sc Epidemiology &amp; Bio Statistics</t>
  </si>
  <si>
    <t>Modeling the effect of HIV on the survival of multi drug resistant tuberculosis co infected patients in Oyo State, South Western Nigeria.</t>
  </si>
  <si>
    <t>Dr. Ikeoluwapo  Ajayi</t>
  </si>
  <si>
    <t>Lecturer 1</t>
  </si>
  <si>
    <t>0000-0003-0500-8557</t>
  </si>
  <si>
    <t>Modelling the effect of HIV Co-infection on the survival of patients with multidrugs resistant Tuberculosis in Oyo State, Southern Western, Nigeria</t>
  </si>
  <si>
    <t>WT -DELTAS</t>
  </si>
  <si>
    <t>C6/007</t>
  </si>
  <si>
    <t>Nomfundo</t>
  </si>
  <si>
    <t>Nzuza</t>
  </si>
  <si>
    <t>Moroe</t>
  </si>
  <si>
    <t>Audiology</t>
  </si>
  <si>
    <t>Speech Pathology and Audiology</t>
  </si>
  <si>
    <t>0103374D</t>
  </si>
  <si>
    <t xml:space="preserve">fmoroe@cartafrica.org </t>
  </si>
  <si>
    <t>nomfundo.moroe7@gmail.com</t>
  </si>
  <si>
    <t>+27823178862</t>
  </si>
  <si>
    <t>MA Audiology</t>
  </si>
  <si>
    <t>Occupational Noise-Induced Hearing Loss in South African Large Scale Mines: From policy formulation to implementation and monitoring</t>
  </si>
  <si>
    <t>Prof. KatijahKhoza-Shangase</t>
  </si>
  <si>
    <t>0000-0001-7186-5632</t>
  </si>
  <si>
    <t xml:space="preserve">Occupational Noise-induced hearing loss in South African Large Scale Mines: From policy formulation to implementation and monitoring </t>
  </si>
  <si>
    <t>Occupational Noise-Induced Hearing Loss in South African Large Scale Mines: From policy
formulation to implementation and monitoring</t>
  </si>
  <si>
    <t>C6/008</t>
  </si>
  <si>
    <t>Godwin</t>
  </si>
  <si>
    <t>Anywar</t>
  </si>
  <si>
    <t>Botany</t>
  </si>
  <si>
    <t>Plant Sciences, Microbiology &amp; Biotechnology</t>
  </si>
  <si>
    <t>2015/HD13/18793U</t>
  </si>
  <si>
    <t>ganywar@cartafrica.org</t>
  </si>
  <si>
    <t>godwinanywar@gmail.com</t>
  </si>
  <si>
    <t>+256 702983410</t>
  </si>
  <si>
    <t>M.Sc Botany</t>
  </si>
  <si>
    <t>Antiviral, immunomodulatory and phytochemical profiles of medicinal plants used by traditional medicine practitioners for the treatment of HIV/AIDS in Uganda</t>
  </si>
  <si>
    <t>Ass. Prof. Kakudidi Eseszah</t>
  </si>
  <si>
    <t>Ass. Prof. Byamukama Robert</t>
  </si>
  <si>
    <t xml:space="preserve">Prof. Dr. Emmrich Frank, Fraunhofer </t>
  </si>
  <si>
    <t>other</t>
  </si>
  <si>
    <t xml:space="preserve"> Appointed as a Review editor in the Journal Frontiers in Pharmacology-Ethnopharmacology Section.</t>
  </si>
  <si>
    <t>0000-0003-0926-1832</t>
  </si>
  <si>
    <t>Ethnopharmacogology, cytotoxicity, antiviral and immunodulatory profiles of medical plant species used by herbalists in treating people living with HIV/AIDS in Uganda</t>
  </si>
  <si>
    <t>WT -DELTAS/DAAD</t>
  </si>
  <si>
    <t>C6/009</t>
  </si>
  <si>
    <t>Olugbenga</t>
  </si>
  <si>
    <t>Abe</t>
  </si>
  <si>
    <t>DEMOGRAPHY AND SOCIAL STATISTICS</t>
  </si>
  <si>
    <t>SSP15/16/R/0003</t>
  </si>
  <si>
    <t>jabe@cartafrica.org</t>
  </si>
  <si>
    <t>abegbenga7@gmail.com</t>
  </si>
  <si>
    <t>+2348034460713</t>
  </si>
  <si>
    <t>Masters in Demography and Social Statistics</t>
  </si>
  <si>
    <t>Labour Force Disengagement Transitions and Quality of Life of Older Persons in Formal Organisations in Osun State, Nigeria</t>
  </si>
  <si>
    <t>Prof. Akinyemi Ibukun Akanni</t>
  </si>
  <si>
    <t>Dr. Oyedokun Olugbenga Amos</t>
  </si>
  <si>
    <t xml:space="preserve">AQUATECH COLLEGE OF AGRICULTURE </t>
  </si>
  <si>
    <t>0000-0002-6312-0195</t>
  </si>
  <si>
    <t>Labour force disengagement transitions and quality of life of older persons in formal organisations in Osun State, Nigeria</t>
  </si>
  <si>
    <t>C6/010</t>
  </si>
  <si>
    <t>Justin</t>
  </si>
  <si>
    <t>Kumala</t>
  </si>
  <si>
    <t>Biomedical research</t>
  </si>
  <si>
    <t>Wits Research institute for Malaria (WRIM)</t>
  </si>
  <si>
    <t>jkumala@cartafrica.org</t>
  </si>
  <si>
    <t>justinkumala@yahoo.com</t>
  </si>
  <si>
    <t>+27711374112</t>
  </si>
  <si>
    <t>The impact of insecticide resistance on malaria vector control in Chikwawa, Southern Malawi</t>
  </si>
  <si>
    <t>Prof. Maureen Coetzee</t>
  </si>
  <si>
    <t>Dr. Themba Mzilahowa</t>
  </si>
  <si>
    <t>Research Assistant</t>
  </si>
  <si>
    <t>0000-0001-6357-9441</t>
  </si>
  <si>
    <t>The efect of insecticide resistance on malaria vector control in Chikwawa, Southern Malawi</t>
  </si>
  <si>
    <t>The effect of insecticide resistance on Malaria vector control in Chikwawa, Southern Malawi</t>
  </si>
  <si>
    <t>C6/011</t>
  </si>
  <si>
    <t>Joan</t>
  </si>
  <si>
    <t>Nankya</t>
  </si>
  <si>
    <t>Mutyoba</t>
  </si>
  <si>
    <t>Epidemiology &amp; Biostatistics</t>
  </si>
  <si>
    <t>2014/HD07/18654U</t>
  </si>
  <si>
    <t>jmutyoba@cartafrica.org</t>
  </si>
  <si>
    <t>eron.jm@hotmail.com</t>
  </si>
  <si>
    <t>+256 772 324 309</t>
  </si>
  <si>
    <t>MS Epidemiology &amp; Biostatistics</t>
  </si>
  <si>
    <t>Hepatitis B Among Pregnant Women:Epidemiology, Knowledge, perceptions and behavioral intentions</t>
  </si>
  <si>
    <t>Professor Ponsiano Ocama</t>
  </si>
  <si>
    <t>Assoc. Professor Frederick Makumbi</t>
  </si>
  <si>
    <t>0000-0002-0661-5933</t>
  </si>
  <si>
    <t>Hepatitis B among pregnant women: Epidemiology, knowledge, perceptions and behavioral intentions</t>
  </si>
  <si>
    <t>Hepatitis B among Ugandan pregnant women: Studies on Epidemiology, Knowledge, Perceptions and Behavioural Intentions</t>
  </si>
  <si>
    <t>C6/012</t>
  </si>
  <si>
    <t>Kudus</t>
  </si>
  <si>
    <t>Oluwatoyin</t>
  </si>
  <si>
    <t>Adebayo</t>
  </si>
  <si>
    <t>kadebayo@cartafrica.org</t>
  </si>
  <si>
    <t>oluwatoyinkudus@gmail.com</t>
  </si>
  <si>
    <t>+2348029516738</t>
  </si>
  <si>
    <t>M.Sc Sociology</t>
  </si>
  <si>
    <t>Migration and settlement experiences of Nigerians in Guangzhou, China</t>
  </si>
  <si>
    <t>Prof Omololu O. Femi</t>
  </si>
  <si>
    <t>Tutorial Assistant</t>
  </si>
  <si>
    <t>Research Fellow I</t>
  </si>
  <si>
    <t>0000-0002-3746-4963</t>
  </si>
  <si>
    <t>International migration and settlement experiences of Nigerians in Guangzhou, China</t>
  </si>
  <si>
    <t>C6/013</t>
  </si>
  <si>
    <t>Kolawole</t>
  </si>
  <si>
    <t>Aliyu</t>
  </si>
  <si>
    <t>Sociology and Anthropology</t>
  </si>
  <si>
    <t>SSP15/16/R/0083</t>
  </si>
  <si>
    <t>kaliyu@cartafrica.org</t>
  </si>
  <si>
    <t>aliyukola@gmail.com</t>
  </si>
  <si>
    <t>+2348060100021</t>
  </si>
  <si>
    <t>M.Sc Sociology &amp; Anthropology</t>
  </si>
  <si>
    <t>Socio-ecological Factors Influencing Parent-adolescent Communication on Sexual and Reproductive Health Issues in Selected Slum Communities of Ibadan, Southwest, Nigeria</t>
  </si>
  <si>
    <t>Prof. Anna Baranowska-Rataj</t>
  </si>
  <si>
    <t xml:space="preserve">Senior Lecturer </t>
  </si>
  <si>
    <t>0000-0001-7896-1061</t>
  </si>
  <si>
    <t>Socio -ecological factors influencing parent -adolescent Communication on sexual and reproductive Health issues in selected slum cCommunities of Ibadan, Southwest, Nigeria</t>
  </si>
  <si>
    <t>C6/014</t>
  </si>
  <si>
    <t>Khumbo</t>
  </si>
  <si>
    <t>Kalulu</t>
  </si>
  <si>
    <t>Engineering</t>
  </si>
  <si>
    <t>PhD/13/MPL/001</t>
  </si>
  <si>
    <t>kkalulu@cartafrica.org</t>
  </si>
  <si>
    <t>kmkalulu@gmail.com</t>
  </si>
  <si>
    <t>+265 999 691 961</t>
  </si>
  <si>
    <t>M.BA, Masters in Integrated Water Resources</t>
  </si>
  <si>
    <t>Improving resource efficiency in treatment of faecal sludge from unplanned settlements of in the cities of Malawi</t>
  </si>
  <si>
    <t>Asso. Prof. Bernard Thole (PhD)</t>
  </si>
  <si>
    <t xml:space="preserve">Ass. Prof. Theresa Mkandawire (PhD) </t>
  </si>
  <si>
    <t xml:space="preserve">Prof. Grant Kululanga (PhD) </t>
  </si>
  <si>
    <t>0000-0001-9841-9173</t>
  </si>
  <si>
    <t>C6/015</t>
  </si>
  <si>
    <t>Mumuni</t>
  </si>
  <si>
    <t>Adejumo</t>
  </si>
  <si>
    <t>madejumo@cartafrica.org</t>
  </si>
  <si>
    <t>adejumo_mumuni@yahoo.com</t>
  </si>
  <si>
    <t>+234 8050821482</t>
  </si>
  <si>
    <t>Improving greywater quality and Harnessing Water Resources through Algae Based Technology in a Low to Middle-Income Community in South-West Nigeria</t>
  </si>
  <si>
    <t>Dr. Elizabeth O. OLORUNTOBA</t>
  </si>
  <si>
    <t>Prof. M.K.C. SRIDHAR</t>
  </si>
  <si>
    <t>0000-0003-4797-7508</t>
  </si>
  <si>
    <t>Improving greywater quality and harnessing water resources through algae based technology in Low to Middle income community in South West Nigeria</t>
  </si>
  <si>
    <t>C6/016</t>
  </si>
  <si>
    <t>Macellina</t>
  </si>
  <si>
    <t>Yinyinade</t>
  </si>
  <si>
    <t>Ijadunola</t>
  </si>
  <si>
    <t>CLP/13/14/H/2482</t>
  </si>
  <si>
    <t>mijadunola@cartafrica.org</t>
  </si>
  <si>
    <t>yijadun@yahoo.com</t>
  </si>
  <si>
    <t>+234 803 706 2008</t>
  </si>
  <si>
    <t>CHARACTERISTICS OF SKIPPED GENERATION HOUSEHOLDS AND HEALTH OF ADOLESCENTS IN IFE-IJESA ZONE, OSUN STATE, NIGERIA.</t>
  </si>
  <si>
    <t>Prof. Adesegun O. Fatusi</t>
  </si>
  <si>
    <t>Dr. Olapeju A. Esimai</t>
  </si>
  <si>
    <t>0000-0002-4838-0431</t>
  </si>
  <si>
    <t>Characteristics of skipped generation houseolds and health of adolescents in Ife-Ijesa Nigeria: Implications for grandparents and adolescent Health</t>
  </si>
  <si>
    <t>C6/017</t>
  </si>
  <si>
    <t>Marie Chantal</t>
  </si>
  <si>
    <t>Uwimana</t>
  </si>
  <si>
    <t>Midwifery</t>
  </si>
  <si>
    <t>Nursing Education</t>
  </si>
  <si>
    <t>muwimana@cartafrica.org</t>
  </si>
  <si>
    <t>uwimac@yahoo.fr</t>
  </si>
  <si>
    <t>+250(0) 788 527 435</t>
  </si>
  <si>
    <t>Master of Nursing Management</t>
  </si>
  <si>
    <t>DEVELOPING AND PILOT TESTING OF A LABOUR SUPPORT INTERVENTION BY NURSES AND MIDWIVES AT PUBLIC HEALTH FACILITIES IN RWANDA</t>
  </si>
  <si>
    <t>Dr. Gorrette Nalwadda K</t>
  </si>
  <si>
    <t>Prof. Nazarius Mbona T</t>
  </si>
  <si>
    <t>Head of Midwifery</t>
  </si>
  <si>
    <t>0000-0001-6105-2611</t>
  </si>
  <si>
    <t>Measuring the importance of labour support practice for mothers and nurses and midwives at public health facilities in Rwanda</t>
  </si>
  <si>
    <t>C6/018</t>
  </si>
  <si>
    <t>Wanjira</t>
  </si>
  <si>
    <t>Njue-Kamau</t>
  </si>
  <si>
    <t>COMMUNITY HEALTH</t>
  </si>
  <si>
    <t>COMMUNITY HEALTH NURSING</t>
  </si>
  <si>
    <t>H80/50154/2015</t>
  </si>
  <si>
    <t>mwanjira@cartafrica.org</t>
  </si>
  <si>
    <t>mwkamau@gmail.com</t>
  </si>
  <si>
    <t>+254 727 736810</t>
  </si>
  <si>
    <t>Msc. Public Health</t>
  </si>
  <si>
    <t>Iron and Folic Acid Supplementation (IFAS) among pregnant women: A community based approach in Kiambu County</t>
  </si>
  <si>
    <t>Dr. Waithira Mirie</t>
  </si>
  <si>
    <t xml:space="preserve">Dr. Samuel T. Kimani  </t>
  </si>
  <si>
    <t> 0000-0002-4167-3549</t>
  </si>
  <si>
    <t>Iron and folic acid supplementation (IFAS) among pregnant women: A community based approach in Kiambu County</t>
  </si>
  <si>
    <t>C6/019</t>
  </si>
  <si>
    <t>Makhosazane</t>
  </si>
  <si>
    <t>Nomhle</t>
  </si>
  <si>
    <t>Khoza</t>
  </si>
  <si>
    <t>Clinical Medicine</t>
  </si>
  <si>
    <t>Wits Reproductive Health &amp; HIV Institute</t>
  </si>
  <si>
    <t>nkhoza@cartafrica.org</t>
  </si>
  <si>
    <t>nomhle@tuks.co.za; u21128716@tuks.co.za</t>
  </si>
  <si>
    <t>+27765125071</t>
  </si>
  <si>
    <t>MA Research Psychology</t>
  </si>
  <si>
    <t>The use of cash transfers for cash outcomes: exploring the influence of gender</t>
  </si>
  <si>
    <t>Catherine MacPhail</t>
  </si>
  <si>
    <t>Prof. Delany-Moretlwe</t>
  </si>
  <si>
    <t>Honorary Researcher</t>
  </si>
  <si>
    <t>0000-0003-1312-7783</t>
  </si>
  <si>
    <t>The social consequences of cash transfers on adolescent recipients and their relationships</t>
  </si>
  <si>
    <t>Exploring the social consequences of cash transfers on adolescent recipients and their relationships</t>
  </si>
  <si>
    <t>C6/020</t>
  </si>
  <si>
    <t>Aanuoluwapo</t>
  </si>
  <si>
    <t>Omobolanle</t>
  </si>
  <si>
    <t>Olajubu</t>
  </si>
  <si>
    <t>Bmsp13/14/H/0861</t>
  </si>
  <si>
    <t>oolajubu@cartafrica.org</t>
  </si>
  <si>
    <t>bolajubu@gmail.com</t>
  </si>
  <si>
    <t>+234 8062784468</t>
  </si>
  <si>
    <t>M.Sc Community Health</t>
  </si>
  <si>
    <t>Impact of a Mobile Health Intervention on Uptake of Postnatal Care Services and Related Outcomes among Mothers in Osun State, Nigeria</t>
  </si>
  <si>
    <t>Prof. R. B. Fajemilehin</t>
  </si>
  <si>
    <t>Prof. B. S. Afolabi</t>
  </si>
  <si>
    <t>0000-0001-9617-8660</t>
  </si>
  <si>
    <t>Impact Of A Mobile Health Intervention On Uptake Of Postnatal Care Services And Related Outcomes Among Mothers In Osun State, Nigeria.</t>
  </si>
  <si>
    <t>C6/021</t>
  </si>
  <si>
    <t>Olivia</t>
  </si>
  <si>
    <t>Millicent Awino</t>
  </si>
  <si>
    <t>Osiro</t>
  </si>
  <si>
    <t>Restorative and Preventive dentistry</t>
  </si>
  <si>
    <t>Conservative and Prosthetic Dentistry</t>
  </si>
  <si>
    <t>V91/51081/2016</t>
  </si>
  <si>
    <t>oosiro@cartafrica.org</t>
  </si>
  <si>
    <t>oaosiro@uonbi.ac.ke</t>
  </si>
  <si>
    <t>+254 722 861488</t>
  </si>
  <si>
    <t>M.Sc Dental Materials</t>
  </si>
  <si>
    <t>Development of a glass ionomer cement using fluorspar from Kerio Valley and other raw materials in Kenya</t>
  </si>
  <si>
    <t>experimental model</t>
  </si>
  <si>
    <t>Prof. David Kinuthia Kariuki</t>
  </si>
  <si>
    <t>Dr. Elizabeth Dimba</t>
  </si>
  <si>
    <t>Prof. Loice Gathece</t>
  </si>
  <si>
    <t>Chairman of Department of Conservative and Prosthetic Dentistry  (Sep, 2020)</t>
  </si>
  <si>
    <t>0000-0002-0095-4694</t>
  </si>
  <si>
    <t>Development of a prototype for a restorative dental cement in Kenya</t>
  </si>
  <si>
    <t>JAS 1, 2016</t>
  </si>
  <si>
    <t>C6/022</t>
  </si>
  <si>
    <t>Olutoyin</t>
  </si>
  <si>
    <t>Olubunmi</t>
  </si>
  <si>
    <t>Sekoni</t>
  </si>
  <si>
    <t>Not yet available</t>
  </si>
  <si>
    <t>osekoni@cartafrica.org</t>
  </si>
  <si>
    <t>t1toyin@yahoo.com</t>
  </si>
  <si>
    <t>+234-803-357-9048</t>
  </si>
  <si>
    <t>Structural factors associated with sexual risk behaviour among Out-of-School adolescents in an Urban slum in South West Nigeria</t>
  </si>
  <si>
    <t>Prof. Christofides Nicola</t>
  </si>
  <si>
    <t>Prof. Mall Sumaya</t>
  </si>
  <si>
    <t>0000-0001-6993-1100</t>
  </si>
  <si>
    <t>C6/023</t>
  </si>
  <si>
    <t>Mpho</t>
  </si>
  <si>
    <t>Primrose</t>
  </si>
  <si>
    <t>Molete</t>
  </si>
  <si>
    <t>Oral Health</t>
  </si>
  <si>
    <t>9200430H</t>
  </si>
  <si>
    <t>pmpho@cartafrica.org</t>
  </si>
  <si>
    <t>mpho.molete@wits.ac.za</t>
  </si>
  <si>
    <t>0027 647523860</t>
  </si>
  <si>
    <t>Master in Dentistry, M.Sc Dental Public health</t>
  </si>
  <si>
    <t>Extent of oral health service integration into the school health program in the Tshwane District.</t>
  </si>
  <si>
    <t>Prof. Aimee Stewart</t>
  </si>
  <si>
    <t>Specialist in Community Dentistry</t>
  </si>
  <si>
    <t>Registered Specialist</t>
  </si>
  <si>
    <t>0000-0001-9227-3927</t>
  </si>
  <si>
    <t>Schoolbased oral health programmes in Tshwane District of Gauteng: Scope, implemntation and outcomes</t>
  </si>
  <si>
    <t>School-based oral health programmes in the Tshwane District of Gauteng: scope, implementation and outcomes.'</t>
  </si>
  <si>
    <t>C6/024</t>
  </si>
  <si>
    <t>Tutu</t>
  </si>
  <si>
    <t>Said</t>
  </si>
  <si>
    <t>Mzee</t>
  </si>
  <si>
    <t>Molecular genetics</t>
  </si>
  <si>
    <t>Molecular biology and biotechnology</t>
  </si>
  <si>
    <t>2016-07-00173</t>
  </si>
  <si>
    <t>stutu@cartafrica.org</t>
  </si>
  <si>
    <t>tmzee@ihi.or.tz</t>
  </si>
  <si>
    <t>+255713869915</t>
  </si>
  <si>
    <t>M.SC Biotechnology</t>
  </si>
  <si>
    <t xml:space="preserve">Molecular epidemiology of antibiotic resistant bacteria and their interaction mechanisms in human, livestock and environment.  </t>
  </si>
  <si>
    <t>Dr. Rose J Masalu</t>
  </si>
  <si>
    <t>Quality Assurance Officer</t>
  </si>
  <si>
    <t>0000-0002-5918-0574</t>
  </si>
  <si>
    <t>Molecular epidemiology of Antibiotic resistant S.aureaus in Livestock and their human contacts</t>
  </si>
  <si>
    <t>C6/025</t>
  </si>
  <si>
    <t>Edwin</t>
  </si>
  <si>
    <t>Kipkosgei</t>
  </si>
  <si>
    <t>Cheruiyot Sang</t>
  </si>
  <si>
    <t>Biostatistics</t>
  </si>
  <si>
    <t>Public and Population Health</t>
  </si>
  <si>
    <t>esang@cartafrica.org</t>
  </si>
  <si>
    <t>edwin.ampath@gmail.com</t>
  </si>
  <si>
    <t>+254711531441</t>
  </si>
  <si>
    <t>C7/001</t>
  </si>
  <si>
    <t>Abigail</t>
  </si>
  <si>
    <t>Ruth</t>
  </si>
  <si>
    <t>Dreyer</t>
  </si>
  <si>
    <t>Medical Education</t>
  </si>
  <si>
    <t>adreyer@cartafrica.org</t>
  </si>
  <si>
    <t>abigaildreyer@gmail.com</t>
  </si>
  <si>
    <t>+27 116152976</t>
  </si>
  <si>
    <t>Masters of Public Health</t>
  </si>
  <si>
    <t>Comparative analysis of decentralised training platforms in undergraduate medical education at four South African universities</t>
  </si>
  <si>
    <t xml:space="preserve">Prof. Laetitia Rispel  </t>
  </si>
  <si>
    <t>0000-0002-0499-0094</t>
  </si>
  <si>
    <t>A comparative study of decentralized training platforms in undergraduate medical education at four South African Universities</t>
  </si>
  <si>
    <t>A comparative study of decentralised training platforms in undergraduate medical education at four South African universities</t>
  </si>
  <si>
    <t>C7/002</t>
  </si>
  <si>
    <t>Alexander</t>
  </si>
  <si>
    <t>Kagaha</t>
  </si>
  <si>
    <t>Sociology and Social Anthropology</t>
  </si>
  <si>
    <t>akagaha@cartafrica.org</t>
  </si>
  <si>
    <t>akagaha@gmail.com</t>
  </si>
  <si>
    <t>+256772419211</t>
  </si>
  <si>
    <t>MA Sociology; Msc. Development Management</t>
  </si>
  <si>
    <t>The Power Discourse in Health Services Uptake: A case of Maternal and Child Health services uptake in Eastern Uganda</t>
  </si>
  <si>
    <t>Prof. Eleanor Manderson</t>
  </si>
  <si>
    <t xml:space="preserve">Assistant Lecturer </t>
  </si>
  <si>
    <t>0000-0002-7787-8597</t>
  </si>
  <si>
    <t>Policy and Practice of Abortion Care in Eastern Uganda</t>
  </si>
  <si>
    <t>Policy and Practice of Abortion care in Eastern Uganda</t>
  </si>
  <si>
    <t xml:space="preserve">PhD Research and dissertation writing </t>
  </si>
  <si>
    <t>C7/003</t>
  </si>
  <si>
    <t>Abiola</t>
  </si>
  <si>
    <t>Olubusola</t>
  </si>
  <si>
    <t>Komolafe</t>
  </si>
  <si>
    <t>Department of Nursing Science</t>
  </si>
  <si>
    <t>BMSP15/16/H/0919</t>
  </si>
  <si>
    <t>akomolafe@cartafrica.org</t>
  </si>
  <si>
    <t>abiolakomolafe2016@gmail.com</t>
  </si>
  <si>
    <t>XESC</t>
  </si>
  <si>
    <t>MSc. (Nursing), OAU</t>
  </si>
  <si>
    <t>Digital Enabled Intervention for Improved Data Capture among Nurses in Perinatal Care in Selected Health Care Facilities in Osun State</t>
  </si>
  <si>
    <t xml:space="preserve">Prof. Irinoye Oladunni Omolola </t>
  </si>
  <si>
    <t>Instructor</t>
  </si>
  <si>
    <t>0000-0002-2123-7782</t>
  </si>
  <si>
    <t>Determinants of Implementation Success of Emergency Obstetric and Neonatal Care in Selected Health Facilities in Osun State, Nigeria</t>
  </si>
  <si>
    <t>C7/004</t>
  </si>
  <si>
    <t>Blessings</t>
  </si>
  <si>
    <t>Nyasilia Kaunda</t>
  </si>
  <si>
    <t>Kaunda-Khangamwa</t>
  </si>
  <si>
    <t>Medical Anthropology</t>
  </si>
  <si>
    <t>bkaunda@cartafrica.org</t>
  </si>
  <si>
    <t>b.n.kaunda@gmail.com</t>
  </si>
  <si>
    <t>+ 265 888 554052</t>
  </si>
  <si>
    <t>Master of Science in Medical Anthropology</t>
  </si>
  <si>
    <t>Sexuality and reproductive health needs of adolescents living with HIV in Malawi: An anthropological study of teen club members and non-members</t>
  </si>
  <si>
    <t>Prof. Munthali, Alister</t>
  </si>
  <si>
    <t>Dr. Chipeta, Effie</t>
  </si>
  <si>
    <t>Research Fellow</t>
  </si>
  <si>
    <t>0000-0001-7345-9427</t>
  </si>
  <si>
    <t>Sexual and reproductive health, service use and resilience among adolescents in urban Blantyre</t>
  </si>
  <si>
    <t>I work as a research scientist in a research institution and they cannot afford to employ me while studying for the PhD.</t>
  </si>
  <si>
    <t>C7/005</t>
  </si>
  <si>
    <t>Banamwana</t>
  </si>
  <si>
    <t>Environmental Studies</t>
  </si>
  <si>
    <t>cbanamwana@cartafrica.org</t>
  </si>
  <si>
    <t>banacele@yahoo.fr</t>
  </si>
  <si>
    <t>+250785160088</t>
  </si>
  <si>
    <t>Biodiversity Concervation Sciences</t>
  </si>
  <si>
    <t xml:space="preserve">The use of Ecological Sanitation (EcoSan) latrines towards sustainable economics in Rwanda </t>
  </si>
  <si>
    <t xml:space="preserve">Dr. David Musoke, PhD </t>
  </si>
  <si>
    <t xml:space="preserve"> Assoc. Prof. Nazarius Mbona Tumwesigye</t>
  </si>
  <si>
    <t>Assoc.Prof.Theoneste Ntakirutimana</t>
  </si>
  <si>
    <t xml:space="preserve">0000-0002-2817-2926 </t>
  </si>
  <si>
    <t>Ecological sanitation technology uptake and health risks among users of its products in Burera District, Rwanda</t>
  </si>
  <si>
    <t>WT-DELTAS/DAAD</t>
  </si>
  <si>
    <t>C7/006</t>
  </si>
  <si>
    <t>Catherine</t>
  </si>
  <si>
    <t>Mawia</t>
  </si>
  <si>
    <t>Musyoka</t>
  </si>
  <si>
    <t>Clinical Psychology</t>
  </si>
  <si>
    <t>Department of Psychiatry</t>
  </si>
  <si>
    <t>cmusyoka@cartafrica.org</t>
  </si>
  <si>
    <t>camulundu2011@gmail.com</t>
  </si>
  <si>
    <t>+254 721 723514, +254 720 326 306</t>
  </si>
  <si>
    <t>Master of Science Clinical Psychology</t>
  </si>
  <si>
    <t>Evaluating the Effectiveness of Peer Mentorship Programs in the Prevention of Alcohol and Drug Abuse among Students at the University of Nairobi</t>
  </si>
  <si>
    <t>Dr. Muthoni Mathai</t>
  </si>
  <si>
    <t>Dr William Byansi</t>
  </si>
  <si>
    <t>Dr Thomas Crea</t>
  </si>
  <si>
    <t>Clinical Psychologist</t>
  </si>
  <si>
    <t>Clinical Psychologist &amp; ADAP Program Coordinator</t>
  </si>
  <si>
    <t>0000-0001-6669-9860</t>
  </si>
  <si>
    <t>Prevention of Alcohol and Substance Abuse: mHealth Technology Based Peer Mentoring Among University of Nairobi Students</t>
  </si>
  <si>
    <t>C7/007</t>
  </si>
  <si>
    <t>Olubukola</t>
  </si>
  <si>
    <t>Cadmus</t>
  </si>
  <si>
    <t>Community Medicine</t>
  </si>
  <si>
    <t>colubukola@cartafrica.org</t>
  </si>
  <si>
    <t>eniyolacadmus@gmail.com</t>
  </si>
  <si>
    <t>+234802360510</t>
  </si>
  <si>
    <t>Feasibility and preferences of older persons in Oyo State Nigeria regarding ageing in place: A Rural-Urban Comparison</t>
  </si>
  <si>
    <t>Prof. Eme Owoaje Theodara</t>
  </si>
  <si>
    <t>Dr Adebusoye Adekunle Lawrence</t>
  </si>
  <si>
    <t>0000-0002-0201-1462</t>
  </si>
  <si>
    <t>An exploration of models for community care and desire to Age in Place among older persons in Oyo State, South Western Nigeria</t>
  </si>
  <si>
    <t>Unmet Needs for Informal Support and Their Health Implications for Older Adults in Oyo State, Nigeria</t>
  </si>
  <si>
    <t>C7/008</t>
  </si>
  <si>
    <t>Wanangwa</t>
  </si>
  <si>
    <t>Chimwaza</t>
  </si>
  <si>
    <t>Manda</t>
  </si>
  <si>
    <t>wmanda@cartafrica.org</t>
  </si>
  <si>
    <t>wchimwaza@medcol.mw</t>
  </si>
  <si>
    <t>+265999445465</t>
  </si>
  <si>
    <t>Lived Experiences of Couple Adopters of Modern Contraceptive Methods: Husbands’ Perspectives</t>
  </si>
  <si>
    <t>Associate Professor Yandisa Sikweyiya</t>
  </si>
  <si>
    <t>Associate Professor Mphatso Kamndaya</t>
  </si>
  <si>
    <t>Research Coordinator</t>
  </si>
  <si>
    <t>Research coordinator</t>
  </si>
  <si>
    <t>0000-0001-8061-8457</t>
  </si>
  <si>
    <t>Social Support and Sexual Health among Very Young adolescent girls in two Districts in Malawi: A Narrative Inquiry</t>
  </si>
  <si>
    <t>Social support and sexual health among very young adolescent girls in two districts in Malawi: A narrative inquiry</t>
  </si>
  <si>
    <t>JAS 1&amp;2, 2017</t>
  </si>
  <si>
    <t>C7/009</t>
  </si>
  <si>
    <t>Madalitso</t>
  </si>
  <si>
    <t>Enock</t>
  </si>
  <si>
    <t>Chisati</t>
  </si>
  <si>
    <t>Exercise Science</t>
  </si>
  <si>
    <t>Physiotherapy</t>
  </si>
  <si>
    <t>201580013286</t>
  </si>
  <si>
    <t>echisati@cartafrica.org</t>
  </si>
  <si>
    <t>echisati@medcol.mw</t>
  </si>
  <si>
    <t>+265888168284</t>
  </si>
  <si>
    <t>MSc in Exercise Physiology and Sports Sciences</t>
  </si>
  <si>
    <t>Lipodystrophy and physical fitness surveillance of people living with HIV while on antiretroviral therapy in Malawi</t>
  </si>
  <si>
    <t>Professor Lampiao Fanuel</t>
  </si>
  <si>
    <t>Professor Demitri Constantino</t>
  </si>
  <si>
    <t>Head of department of Physiotherapy; Country Contact |Global Observatory for Physical Activity (GoPA); Part Time Lecturer|Health &amp; Fitness Professionals Academy (HFPA) International; Chairperson |College of Medicine HPC Sports Science Committee; (Oct 22020)</t>
  </si>
  <si>
    <t>0000-0001-5596-9386</t>
  </si>
  <si>
    <t>Physical fitness and bone mineral density in people living with HIV and receiving antiretroviral therapy in Blantyre, Malawi</t>
  </si>
  <si>
    <t>Reduced bone mineral density among people living wih HIV and receiving ant-retroviral therapy in Blantyre, Malawi: Pharmacological challenges, prevalence and the role of exercise</t>
  </si>
  <si>
    <t>C7/010</t>
  </si>
  <si>
    <t>Edna</t>
  </si>
  <si>
    <t>Wairimu</t>
  </si>
  <si>
    <t>Kamau</t>
  </si>
  <si>
    <t>Internal Medicine</t>
  </si>
  <si>
    <t>Clinical Medicine and Therapeutics</t>
  </si>
  <si>
    <t>ekamau@cartafrica.org</t>
  </si>
  <si>
    <t>dr.ednakamau@gmail.com</t>
  </si>
  <si>
    <t>+254 722-649187</t>
  </si>
  <si>
    <t>Detection of esophageal squamous cell dysplasia and early squamous cell carcinoma in high risk populations</t>
  </si>
  <si>
    <t>Professor Lucy Muchiri</t>
  </si>
  <si>
    <t>Non-Alcoholic Steatohepatitis and Advanced Fibrosis in Patients with Non-Alcoholic Fatty Liver Disease at the Kenyatta National Clinical research - The Diagnostic Utility of Non-Invasive Tests</t>
  </si>
  <si>
    <t>C7/011</t>
  </si>
  <si>
    <t>Felishana</t>
  </si>
  <si>
    <t>Jepkosgei</t>
  </si>
  <si>
    <t>Cherop</t>
  </si>
  <si>
    <t>Management Science</t>
  </si>
  <si>
    <t>Management Science, School of Business and Economics</t>
  </si>
  <si>
    <t>SBE/DPHIL/BM/18/15</t>
  </si>
  <si>
    <t>fcherop@cartafrica.org</t>
  </si>
  <si>
    <t>fcherop@gmail.com</t>
  </si>
  <si>
    <t>+254720296334</t>
  </si>
  <si>
    <t xml:space="preserve">MBA, Strategic Management, MSc. International Health Research Ethics </t>
  </si>
  <si>
    <t>Entrepreneurial Orientation and Self-Concept Traits on Health Outcomes of People Living With HIV/Aids in Western Kenya</t>
  </si>
  <si>
    <t>Prof. Michael Korir</t>
  </si>
  <si>
    <t>Dr. Juddy Wachira</t>
  </si>
  <si>
    <t>0000-0001-5599-0839</t>
  </si>
  <si>
    <t>Strategic Leadership, Relational Dynamics and Patient Loyalty to HIV Care in a Public Clinical research in Eldoret, Western Kenya</t>
  </si>
  <si>
    <t>Strategic Clinical Leader Attributes and Health System Factors Associated with Patient Loyalty to HIV Care in Moi Teaching and Referral Clinical research, Eldoret, Kenya</t>
  </si>
  <si>
    <t>JAS 3&amp;4, 2021</t>
  </si>
  <si>
    <t>C7/012</t>
  </si>
  <si>
    <t>Folake</t>
  </si>
  <si>
    <t>Barakat</t>
  </si>
  <si>
    <t>Lawal</t>
  </si>
  <si>
    <t>Dentistry</t>
  </si>
  <si>
    <t>Department of Periodontology and Community Dentistry</t>
  </si>
  <si>
    <t>flawal@cartafrica.org</t>
  </si>
  <si>
    <t>folakemilawal@yahoo.com</t>
  </si>
  <si>
    <t>+2348023658988</t>
  </si>
  <si>
    <t>MDS</t>
  </si>
  <si>
    <t>Evaluation and comparison of oral health education delivery strategies in the promotion of oral health among adolescents in Ibadan</t>
  </si>
  <si>
    <t>Professor Oke Aderemi Gbemisola</t>
  </si>
  <si>
    <t>Coordinator Community oral health programme</t>
  </si>
  <si>
    <t>0000-0002-3193-387X</t>
  </si>
  <si>
    <t>Comparison of school based oral health promotion strategies among adolescents in Ibadan, Nigeria</t>
  </si>
  <si>
    <t>C7/013</t>
  </si>
  <si>
    <t>Funmilola</t>
  </si>
  <si>
    <t>Folasade</t>
  </si>
  <si>
    <t>Oyinlola</t>
  </si>
  <si>
    <t>SSP15/16/R/0001</t>
  </si>
  <si>
    <t>foyinlola@cartafrica.org</t>
  </si>
  <si>
    <t>funmibek1@yahoo.com</t>
  </si>
  <si>
    <t>+2347037847020</t>
  </si>
  <si>
    <t>M.sc Demography and Social Statistics</t>
  </si>
  <si>
    <t>Childbearing Choices and Intentions among Married Women in Nigeria</t>
  </si>
  <si>
    <t>Prof. Bamiwuye Olusina</t>
  </si>
  <si>
    <t xml:space="preserve">Dr. Adedokun Sulaimon </t>
  </si>
  <si>
    <t>0000-0002-9630-963X</t>
  </si>
  <si>
    <t>Individual, Household and Neighbourhood Factors Influencing Women's Reproductive Choices in Nigeria</t>
  </si>
  <si>
    <t>JAS1, 2017</t>
  </si>
  <si>
    <t>C7/014</t>
  </si>
  <si>
    <t>Justus</t>
  </si>
  <si>
    <t>Khashmottoh</t>
  </si>
  <si>
    <t>Musasiah</t>
  </si>
  <si>
    <t>Social Sciences</t>
  </si>
  <si>
    <t>Research Capacity Strengthening Division</t>
  </si>
  <si>
    <t>jmusasiah@cartafrica.org</t>
  </si>
  <si>
    <t>musasiahjustus@yahoo.com; justus.musasiah.ke@gmail.com</t>
  </si>
  <si>
    <t>+254720970716</t>
  </si>
  <si>
    <t>Assessing the importance of private providers in Maternal Health Services in Nairobi Slums</t>
  </si>
  <si>
    <t>Dr. Caryn Abrahams</t>
  </si>
  <si>
    <t>Prof. Alex Van Den Heever</t>
  </si>
  <si>
    <t>0000-0001-8586-186X</t>
  </si>
  <si>
    <t>C7/015</t>
  </si>
  <si>
    <t>Reegan Mulubwa</t>
  </si>
  <si>
    <t>Mwansa-Kambafwile</t>
  </si>
  <si>
    <t>jmwansa@cartafrica.org</t>
  </si>
  <si>
    <t>judy.mwansa@gmail.com</t>
  </si>
  <si>
    <t>+27739217403</t>
  </si>
  <si>
    <t>Initial Lost to follow-up and Contact Tracing among Tuberculosis patients: The Role of Ward-based Outreach Teams and SMS Technology</t>
  </si>
  <si>
    <t xml:space="preserve">Prof. Colin Menezes  </t>
  </si>
  <si>
    <t>Senior Epidemiologist</t>
  </si>
  <si>
    <t>0000-0001-8552-2366</t>
  </si>
  <si>
    <t>Initial lost to follow up and contact tracing amongst tuberclosis patients: the role of ward based outreach teams (WBOT'S) and short message services (SMS) technology</t>
  </si>
  <si>
    <t>JAS 2, 2017</t>
  </si>
  <si>
    <t>C7/016</t>
  </si>
  <si>
    <t>Kellen</t>
  </si>
  <si>
    <t>Joyce</t>
  </si>
  <si>
    <t>EPIDEMIOLOGY/ BIOSTATISTICS</t>
  </si>
  <si>
    <t>SCHOOL OF PUBLIC HEALTH</t>
  </si>
  <si>
    <t>kkarimi@cartafrica.org</t>
  </si>
  <si>
    <t>karimikellen@gmail.com</t>
  </si>
  <si>
    <t>+254(0)721263316</t>
  </si>
  <si>
    <t>Prevalence and Risk factors of non-communicable diseases related to urban ground water among households in informal settlements, Kisumu City, Kenya</t>
  </si>
  <si>
    <t>Laboratory</t>
  </si>
  <si>
    <t>Prof. Mutuku A. Mwanthi</t>
  </si>
  <si>
    <t>Investigation of Contamination of Community Groundwater Sources with Antibiotics in Informal Settlements in Kisumu, Kenya</t>
  </si>
  <si>
    <t>Investigation of contamination of community groundwater sources with antibiotics in informal settlements in Kisumu, Kenya</t>
  </si>
  <si>
    <t>C7/017</t>
  </si>
  <si>
    <t>Marceline</t>
  </si>
  <si>
    <t>Finda</t>
  </si>
  <si>
    <t>Carta-17-17</t>
  </si>
  <si>
    <t>mfinda@cartafrica.org</t>
  </si>
  <si>
    <t>marcelinefinda@gmail.com</t>
  </si>
  <si>
    <t>+255684967440</t>
  </si>
  <si>
    <t xml:space="preserve">Effective outbreak Communication to urban and rural communities in Tanzania, using Zika as an example </t>
  </si>
  <si>
    <t>Dr. Fredros Okumu</t>
  </si>
  <si>
    <t>Senior Research Scientist</t>
  </si>
  <si>
    <t>0000-0003-4460-4415</t>
  </si>
  <si>
    <t>Awareness and acceptance of alternative technologies for malaria control among stakeholders in Tanzania: A community engagement processs</t>
  </si>
  <si>
    <t>C7/018</t>
  </si>
  <si>
    <t>Martha</t>
  </si>
  <si>
    <t>Kabudula</t>
  </si>
  <si>
    <t>Makwero</t>
  </si>
  <si>
    <t>Family Medicine</t>
  </si>
  <si>
    <t>mmakwero@cartafrica.org</t>
  </si>
  <si>
    <t>marthamakwero@gmail.com</t>
  </si>
  <si>
    <t>+265 884111312</t>
  </si>
  <si>
    <t>Masters in Medicine ( Family Medicine)</t>
  </si>
  <si>
    <t>Assessment of chronic care patients’ perspectives on core attributes of patient centered care in Malawi</t>
  </si>
  <si>
    <t>Jude Igumbor</t>
  </si>
  <si>
    <t>Clinical Lecturer</t>
  </si>
  <si>
    <t>Clinical Lecturer &amp; Senior advisor</t>
  </si>
  <si>
    <t>Head of Department, Family Medicine department</t>
  </si>
  <si>
    <t>0000-0002-8396-5056</t>
  </si>
  <si>
    <t>STAKEHOLDERS' UNDERSTANDING AND EXPERIENCES OF PATIENT CENTRED CARE: A CASE STUDY OF DIABETES MELLITUS MANAGEMENT IN BLANTYRE, MALAWI.</t>
  </si>
  <si>
    <t>The Assessment of Patient-centered Care among diabetic patients in Southern Malawi</t>
  </si>
  <si>
    <t>C7/019</t>
  </si>
  <si>
    <t>Marie Claire</t>
  </si>
  <si>
    <t>Uwamahoro</t>
  </si>
  <si>
    <t>muwamahoro@cartafrica.org</t>
  </si>
  <si>
    <t>clairuwa073@gmail.com</t>
  </si>
  <si>
    <t>+250788402547</t>
  </si>
  <si>
    <t>Developing intervention strategies to improve health literacy and quality of life for diabetic patients in Rwanda</t>
  </si>
  <si>
    <t>Dr. Nokuthula Mafutha</t>
  </si>
  <si>
    <t>Professor Daleen Casteleijn</t>
  </si>
  <si>
    <t>Post-Doctoral Associate</t>
  </si>
  <si>
    <t>UNIVERSITY OF CALGARY (2022)</t>
  </si>
  <si>
    <t>0000-0002-0750-3992</t>
  </si>
  <si>
    <t>Development and pilot testing of an instrument to assess self management barriers among patients diagonised with type 2 diabetes patients in Rwanda.</t>
  </si>
  <si>
    <t>C7/020</t>
  </si>
  <si>
    <t>Nishimwe</t>
  </si>
  <si>
    <t>Aurore</t>
  </si>
  <si>
    <t>naurore@cartafrica.org</t>
  </si>
  <si>
    <t>aurorehirwa@gmail.com</t>
  </si>
  <si>
    <t>+250788814121</t>
  </si>
  <si>
    <t>Master of Science in Health Informatics</t>
  </si>
  <si>
    <t>M-Health To Battle Maternal Death In Sub - Saharan Africa. Case Of Rwanda</t>
  </si>
  <si>
    <t xml:space="preserve">Dr. Daphney Nozizwe Conco </t>
  </si>
  <si>
    <t>Senior lecturer</t>
  </si>
  <si>
    <t>Deputy team leader/ digital health</t>
  </si>
  <si>
    <t>0000-0002-8019-2561</t>
  </si>
  <si>
    <t>Safe delivery mhealth application and clinical decision making among nurses and midwives on basic emergency obstetric and newborn carein district Clinical researchs in Rwanda</t>
  </si>
  <si>
    <t>I am on 4-year study leave for Ph.D. (20% contract) since March 2018 which implies that I am implementing 20% of my workload at my work Institution.</t>
  </si>
  <si>
    <t>C7/021</t>
  </si>
  <si>
    <t>Olufemi</t>
  </si>
  <si>
    <t>Adetutu</t>
  </si>
  <si>
    <t>DEPARTMENT OF DEMOGRAPHY AND SOCIAL STATISTICS</t>
  </si>
  <si>
    <t>SSP15/16/R/0002</t>
  </si>
  <si>
    <t>oadetutu@cartafrica.org</t>
  </si>
  <si>
    <t>femzhor2006@yahoo.com</t>
  </si>
  <si>
    <t>+2347038065386</t>
  </si>
  <si>
    <t>Individual and Social Contexts of  Risky Sexual Behaviour of Emerging Adults in Nigeria</t>
  </si>
  <si>
    <t>Dr. Sola Asa</t>
  </si>
  <si>
    <t>0000-0001-5699-7055</t>
  </si>
  <si>
    <t>Contextual Determinants of Sexual Behaviour of Emerging Adults in Nigeria</t>
  </si>
  <si>
    <t>C7/022</t>
  </si>
  <si>
    <t>Onabanjo</t>
  </si>
  <si>
    <t>Ogun</t>
  </si>
  <si>
    <t>PGX16121713024003</t>
  </si>
  <si>
    <t>oogun@cartafrica.org</t>
  </si>
  <si>
    <t>olufunmiogun@gmail.com</t>
  </si>
  <si>
    <t>+2348032137984</t>
  </si>
  <si>
    <t>Usefulness of immunohistochemistry in the characterization of malignant potential in pterygium specimens following excision</t>
  </si>
  <si>
    <t>Prof. Charles O. Bekibele</t>
  </si>
  <si>
    <t>Health related quality of life, mental health status and lived experiences of visually impaired adolescents in selected institutions in Oyo state, Nigeria</t>
  </si>
  <si>
    <t>C7/023</t>
  </si>
  <si>
    <t>Oluseye</t>
  </si>
  <si>
    <t>Ademola</t>
  </si>
  <si>
    <t>Okunola</t>
  </si>
  <si>
    <t>SOCIOLOGY</t>
  </si>
  <si>
    <t>SOCIOLOGY AND ANTHROPOLOGY</t>
  </si>
  <si>
    <t>ookunola@cartafrica.org</t>
  </si>
  <si>
    <t>spancho2001@yahoo.com</t>
  </si>
  <si>
    <t>+2347039086791</t>
  </si>
  <si>
    <t>Socio-Cultural Determinants of Healthcare Utilisation among Caregivers for Under-Five Children in South Western Nigeria</t>
  </si>
  <si>
    <t>Prof. M.A.O Aluko</t>
  </si>
  <si>
    <t>0000-0003-4138-0233</t>
  </si>
  <si>
    <t>Sociological Analysis of Self-medication practices in the care of Under-five Children by Caregivers in South western Nigeria</t>
  </si>
  <si>
    <t>Sociological Analysis of Self-medication practices in the care of Under-five Children by Caregivers in Southwestern Nigeria.</t>
  </si>
  <si>
    <t>C7/024</t>
  </si>
  <si>
    <t>Olusola</t>
  </si>
  <si>
    <t>Oluyinka</t>
  </si>
  <si>
    <t>Olawoye</t>
  </si>
  <si>
    <t>Ophthalmologist</t>
  </si>
  <si>
    <t>Department of Ophthalmology</t>
  </si>
  <si>
    <t>oolawoye@cartafrica.org</t>
  </si>
  <si>
    <t>solaolawoye@yahoo.com</t>
  </si>
  <si>
    <t>+2348023890063</t>
  </si>
  <si>
    <t>Prevalence and Determinants of Primary Open Angle Glaucoma in a sub-urban population in South West Nigeria</t>
  </si>
  <si>
    <t>Prof. Olufunmilayo Fawole</t>
  </si>
  <si>
    <t>Prof. Ashaye</t>
  </si>
  <si>
    <t>0000-0003-2357-8924</t>
  </si>
  <si>
    <t>Pathways to care and Clinical research retention of glaucoma patients in South West Nigeria</t>
  </si>
  <si>
    <t>C7/025</t>
  </si>
  <si>
    <t>Stevens</t>
  </si>
  <si>
    <t>M.B</t>
  </si>
  <si>
    <t>Kisaka</t>
  </si>
  <si>
    <t>W80/52986/2018</t>
  </si>
  <si>
    <t>skisaka@cartafrica.org</t>
  </si>
  <si>
    <t>bmks@dr.com</t>
  </si>
  <si>
    <t>+256 392 945 160</t>
  </si>
  <si>
    <t>HIV - Brucellosis co-infections in Uganda: Epidemiology, clinical profiles, antimicrobial susceptibility patterns and molecular characterization of Brucella species</t>
  </si>
  <si>
    <t>Field and Laboratory</t>
  </si>
  <si>
    <t>Prof. Fredrick Edward Makumbi</t>
  </si>
  <si>
    <t>NATIONAL AGRICULTURAL RESEARCH ORGANOZATION (NARO) - 2023</t>
  </si>
  <si>
    <t>0000-0001-7848-316X</t>
  </si>
  <si>
    <t>PRE-CLINICAL CARE, CLINICAL MANAGEMENT AND OUTCOMES OF DOG BITE INJURIES IN HIGH RABIES BURDEN DISTRICTS OF WAKISO AND KAMPALA, UGANDA</t>
  </si>
  <si>
    <t>Preclinical care, clinical management and outcomes of dog bites injuries in high Rabies burden districts of Wakiso and Kampala, Uganda</t>
  </si>
  <si>
    <t>I study out of my home country and home institution.</t>
  </si>
  <si>
    <t>C7/026</t>
  </si>
  <si>
    <t>Sonti</t>
  </si>
  <si>
    <t>Imogene</t>
  </si>
  <si>
    <t>Pilusa</t>
  </si>
  <si>
    <t>PHYSIOTHERAPY</t>
  </si>
  <si>
    <t>9311506K</t>
  </si>
  <si>
    <t>spilusa@cartafrica.org</t>
  </si>
  <si>
    <t>sonti.pilusa@wits.ac.za</t>
  </si>
  <si>
    <t>082 053 6190</t>
  </si>
  <si>
    <t xml:space="preserve">Prevalence of Secondary and Co-Morbidities in People with Physical Disabilities  </t>
  </si>
  <si>
    <t>Hellen Myezwa</t>
  </si>
  <si>
    <t xml:space="preserve">Prof. Joanne Potterton </t>
  </si>
  <si>
    <t>0000-0003-0606-9669</t>
  </si>
  <si>
    <t>Prevention care for secondary health conditions amongst people living with spinal cord iinjuries in the Tshwane Metropolitan area</t>
  </si>
  <si>
    <t>Prevention care of secondary health conditions among people living with spinal cord injuries in the Tshwane Metropolitan area</t>
  </si>
  <si>
    <t>C7/027</t>
  </si>
  <si>
    <t>Gad</t>
  </si>
  <si>
    <t>Rutayisire</t>
  </si>
  <si>
    <t>Immunology and Clinical microbiology</t>
  </si>
  <si>
    <t>Microbiology</t>
  </si>
  <si>
    <t>grutayisire@cartafrica.org</t>
  </si>
  <si>
    <t>gadrutal@yahoo.co.uk</t>
  </si>
  <si>
    <t>+25078886881</t>
  </si>
  <si>
    <t>Molecular and social behaviour factors associated with mother to child transmission of drug resistant HIV-1 strains in District Clinical research’s PMTCT Clinic, Rwanda</t>
  </si>
  <si>
    <t>C8/001</t>
  </si>
  <si>
    <t xml:space="preserve"> Lindiwe</t>
  </si>
  <si>
    <t>Farlane</t>
  </si>
  <si>
    <t>Monitoring &amp; Evaluation</t>
  </si>
  <si>
    <t>lfarlane@cartafrica.org</t>
  </si>
  <si>
    <t>lindiwefarlane@gmail.com</t>
  </si>
  <si>
    <t>+27113585324</t>
  </si>
  <si>
    <t>MA HEALTH PROMOTION</t>
  </si>
  <si>
    <t>Systematic review and cohort analysis of at risk children tracked and managed through the 90-90-90 HIV treatment cascade in the City of Johannesburg District, South Africa</t>
  </si>
  <si>
    <t>Lee Fairlie</t>
  </si>
  <si>
    <t>Saiqa Mullick</t>
  </si>
  <si>
    <t>Nancy Yinger</t>
  </si>
  <si>
    <t>TECHNICAL HEAD: MONITORING &amp; EVALUATION</t>
  </si>
  <si>
    <t>Consultant - Social &amp; Behavior Change</t>
  </si>
  <si>
    <t>0000-0002-2051-0118</t>
  </si>
  <si>
    <t>Improving 90-90-90 HIV coverage for children and adolescents in the inner city of Johannesburg, South Africa: an outcome evaluation</t>
  </si>
  <si>
    <t>Implementation evaluation of the Paediatric and Adolescent Scale-up Plan for 90-90-90 HIV outcomes in the inner City of Johannesburg, South Africa</t>
  </si>
  <si>
    <t>C8/002</t>
  </si>
  <si>
    <t>Adeleye</t>
  </si>
  <si>
    <t>Adeomi</t>
  </si>
  <si>
    <t>aadeomi@cartafrica.org</t>
  </si>
  <si>
    <t>leyeadeomi@yahoo.com</t>
  </si>
  <si>
    <t>+234 803 653 5077</t>
  </si>
  <si>
    <t>Pattern and determinants of the nutritional status of school-aged children and adolescents in Nigeria; using multi-level modeling</t>
  </si>
  <si>
    <t xml:space="preserve">Dr Kerstin Klipstein-Grobusch </t>
  </si>
  <si>
    <t>0000-0002-6645-7295</t>
  </si>
  <si>
    <t>THE DOUBLE BURDEN OF MALNUTRITION AMONG SCHOOL-AGED CHILDREN AND ADOLESCENTS; THE NIGERIAN EXPERIENCE</t>
  </si>
  <si>
    <t>C8/003</t>
  </si>
  <si>
    <t>Jean de Dieu</t>
  </si>
  <si>
    <t>Habimana</t>
  </si>
  <si>
    <t>jhabimana@cartafrica.org</t>
  </si>
  <si>
    <t>kajado7@gmail.com</t>
  </si>
  <si>
    <t>+250788446024</t>
  </si>
  <si>
    <t>MSc of applied Human Nutrition</t>
  </si>
  <si>
    <t>Prevalence of Aflatoxin from Breast Milk and its effect on nutrition status of children under two years old in Nyamagabe District of Rwanda</t>
  </si>
  <si>
    <t>Dr. John Wangoh</t>
  </si>
  <si>
    <t>Academic Staff</t>
  </si>
  <si>
    <t>Member of Exams moderattion commeittee</t>
  </si>
  <si>
    <t>0000-0002-7473-853X</t>
  </si>
  <si>
    <t>Positive deviance in child growth</t>
  </si>
  <si>
    <t>C8/004</t>
  </si>
  <si>
    <t>Julienne</t>
  </si>
  <si>
    <t>Murererehe</t>
  </si>
  <si>
    <t>Oral  maxillofacial surgery and pathology</t>
  </si>
  <si>
    <t>jmurererehe@cartafrica.org</t>
  </si>
  <si>
    <t>jmurererehe@yahoo.com</t>
  </si>
  <si>
    <t>+250788593017</t>
  </si>
  <si>
    <t>Effect of early treatment of dental caries and periodontal diseases on the psycho-social functionality and viral load among HIV-infected patients in Rwanda.</t>
  </si>
  <si>
    <t xml:space="preserve">Prof. V Yengopal </t>
  </si>
  <si>
    <t>Dr Yolanda Malele-Kolisa; Yolanda.Kolisa@wits.ac.za; University of the Witwatersrand</t>
  </si>
  <si>
    <t>0000-0001-7980-1107</t>
  </si>
  <si>
    <t>Risk factors to caries and periodontal diseases among HIV-positive adults on Antiretroviral treatment in Nyarugenge district, Rwanda</t>
  </si>
  <si>
    <t>Risk factors for caries and periodontal diseases: A comparative study among HIV-positive and HIV-negative adults in Nyarugenge district, Rwanda.</t>
  </si>
  <si>
    <t>C8/005</t>
  </si>
  <si>
    <t>Jacob</t>
  </si>
  <si>
    <t>Wale</t>
  </si>
  <si>
    <t>Mobolaji</t>
  </si>
  <si>
    <t>SSP16/17/H/0462</t>
  </si>
  <si>
    <t>jmobolaji@cartafrica.org</t>
  </si>
  <si>
    <t>mobolawale@gmail.com</t>
  </si>
  <si>
    <t>+2348030755825</t>
  </si>
  <si>
    <t>M.Sc. Demography and Social Statistics</t>
  </si>
  <si>
    <t>Individual and Family Context of Social Support and Quality of Life of Elderly in South Western Nigeria</t>
  </si>
  <si>
    <t>Prof. Akanni Ibukun Akinyemi</t>
  </si>
  <si>
    <t>Dr. Bola Lukman Solanke</t>
  </si>
  <si>
    <t>0000-0002-4996-9387</t>
  </si>
  <si>
    <t>Determinants and Health Implication of Unmet Needs for Informal Support for Older people in South-Western Nigeria.</t>
  </si>
  <si>
    <t>C8/006</t>
  </si>
  <si>
    <t>Doris</t>
  </si>
  <si>
    <t>Kwesiga</t>
  </si>
  <si>
    <t>dkwesiga@cartafrica.org</t>
  </si>
  <si>
    <t>dknnkwesiga@gmail.com</t>
  </si>
  <si>
    <t>+256 750 972487</t>
  </si>
  <si>
    <t>Factors affecting measurement of pregnancy and adverse pregnancy outcomes in survey data collection and HDSS longitudinal surveillance</t>
  </si>
  <si>
    <t>C8/007</t>
  </si>
  <si>
    <t>Samuel</t>
  </si>
  <si>
    <t>Waweru</t>
  </si>
  <si>
    <t>Mwaniki</t>
  </si>
  <si>
    <t>smwaniki@cartafrica.org</t>
  </si>
  <si>
    <t>smwanex@gmail.com</t>
  </si>
  <si>
    <t>+254 721 543 351</t>
  </si>
  <si>
    <t>MSC. TROPICAL AND INFECTIOUS DISEASES</t>
  </si>
  <si>
    <t>Sexual health of male university students who have sex with men in Nairobi, Kenya: Needs and Responses</t>
  </si>
  <si>
    <t xml:space="preserve">Dr. Thesla Palanee </t>
  </si>
  <si>
    <t>Dr. Peter Mugo</t>
  </si>
  <si>
    <t>PHARMACIST</t>
  </si>
  <si>
    <t xml:space="preserve">Member, CARTA Steering Committee </t>
  </si>
  <si>
    <t>0000-0001-8682-311X</t>
  </si>
  <si>
    <t>HIV, STI and related factors among tertiary male students who have sex with men in Nairobi, Kenya and Blantyre, Malawi</t>
  </si>
  <si>
    <t>Integrated biological behavioural assessment of human immunodeficiency virus and sexually transmitted infections among tertiary student men who have sex with men in Nairobi, Kenya</t>
  </si>
  <si>
    <t>TO CONCENTRATE ON PROTOCOL DEVELOPMENT AND DATA COLLECTION</t>
  </si>
  <si>
    <t>C8/008</t>
  </si>
  <si>
    <t>Christine</t>
  </si>
  <si>
    <t>Minoo</t>
  </si>
  <si>
    <t>Mbindyo</t>
  </si>
  <si>
    <t>Veterinary Microbiology</t>
  </si>
  <si>
    <t>Veterinary Pathology, Microbiology and Parasitology</t>
  </si>
  <si>
    <t>cmbindyo@cartafrica.org</t>
  </si>
  <si>
    <t>christineminoo@yahoo.com</t>
  </si>
  <si>
    <t>+254726467024</t>
  </si>
  <si>
    <t>Msc in Applied Microbiology (Bacteriology option)</t>
  </si>
  <si>
    <t>CHARACTERIZATION OF MICROBIOTA OF RAW MILK FROM HEALTHY AND MASTITIC DAIRY COWS BY METAGENOMIC ANALYSIS AND ASSESSMENT OF ANTIMICROBIAL RESISTANCE POTENTIAL FOR THE DETECTED STRAINS IN KIAMBU COUNTY</t>
  </si>
  <si>
    <t>Prof. George Gitao</t>
  </si>
  <si>
    <t>Prof. Paul Plummer</t>
  </si>
  <si>
    <t>Prof. Charles Mulei</t>
  </si>
  <si>
    <t>0000-0001-7423-0341</t>
  </si>
  <si>
    <t>Bovine mastitis: Characterization of milk microbial diversity, their antibiotic resistance and factors linked to these profiles in dairy cows in Kenya</t>
  </si>
  <si>
    <t>C8/009</t>
  </si>
  <si>
    <t>Siphamandla</t>
  </si>
  <si>
    <t>Bonga</t>
  </si>
  <si>
    <t>Gumede</t>
  </si>
  <si>
    <t>sgumede@cartafrica.org</t>
  </si>
  <si>
    <t>sbzgumede@gmail.com</t>
  </si>
  <si>
    <t>+27 11 358 5500</t>
  </si>
  <si>
    <t>Analysis of factors associated with adherence on second-line regimen in the inner city Johannesburg, South Africa: A mixed method retrospective cohort study</t>
  </si>
  <si>
    <t>Samanta T Lalla-Edward</t>
  </si>
  <si>
    <t>John de Wit</t>
  </si>
  <si>
    <t>Technical Specialist</t>
  </si>
  <si>
    <t>0000-0002-7870-1363</t>
  </si>
  <si>
    <t>Adherence to first-line and second-line antiretroviral therapy (ART) in selected rural and urban communities in South Africa: assessment of patient support needs and adherence strategies</t>
  </si>
  <si>
    <t>Strengthening understanding of effective adherence strategies for first-line and second-line antiretroviral therapy (ART) in selected rural and urban communities in South Africa</t>
  </si>
  <si>
    <t>C8/010</t>
  </si>
  <si>
    <t>Margaret</t>
  </si>
  <si>
    <t>Omowaleola</t>
  </si>
  <si>
    <t>Akinwaare</t>
  </si>
  <si>
    <t>makinwaare@cartafrica.org</t>
  </si>
  <si>
    <t>margaretakinwaare@gmail.com</t>
  </si>
  <si>
    <t>+2348034242253</t>
  </si>
  <si>
    <t>M.Sc</t>
  </si>
  <si>
    <t>Effects of goal-oriented prenatal class on birth preparedness and complication readiness among pregnant women in selected local governments in Ibadan</t>
  </si>
  <si>
    <t>Dr. O. Abimbola Oluwatosin</t>
  </si>
  <si>
    <t>0000-0003-3453-2569</t>
  </si>
  <si>
    <t>Fostering women's birth preparedness and complication through goal-oriented prenatal classes in primary health facilities in Ibadan, Nigeria.</t>
  </si>
  <si>
    <t>C8/011</t>
  </si>
  <si>
    <t>Angella</t>
  </si>
  <si>
    <t>Musewa</t>
  </si>
  <si>
    <t>One Health</t>
  </si>
  <si>
    <t>Biosecurity, Ecosystems and Veterinary Public Health</t>
  </si>
  <si>
    <t>W80/54808/2019</t>
  </si>
  <si>
    <t>amusewa@cartafrica.org</t>
  </si>
  <si>
    <t>musewaa@gmail.com</t>
  </si>
  <si>
    <t>+256787456336</t>
  </si>
  <si>
    <t>MSc. Clinical epidemiology and Biostatistics</t>
  </si>
  <si>
    <t xml:space="preserve">Molecular Epidemiology and Immunological responses associated with Flavivirus infections among febrile individuals in Western Uganda. </t>
  </si>
  <si>
    <t>Dr. Kato Charles Drago</t>
  </si>
  <si>
    <t>Dr. Kristina Roesel</t>
  </si>
  <si>
    <t>0000-0002-9399-1522</t>
  </si>
  <si>
    <t>Epidemiology and Molecular Characterization of Erysipelothrix rhusiopathiae infections in pigs and humans in Uganda</t>
  </si>
  <si>
    <t>C8/012</t>
  </si>
  <si>
    <t>Robert</t>
  </si>
  <si>
    <t>Chemistry</t>
  </si>
  <si>
    <t>Biomedical Laboratory Sciences</t>
  </si>
  <si>
    <t>rrutayisire@cartafrica.org</t>
  </si>
  <si>
    <t>robertrutayisire@gmail.com</t>
  </si>
  <si>
    <t>+250734984170</t>
  </si>
  <si>
    <t>The effect of HIV itself and HIV with ARV treatment on the biochemical risk factors related to cardiovascular diseases.</t>
  </si>
  <si>
    <t>Dr David Tumusiime</t>
  </si>
  <si>
    <t>Division Manager</t>
  </si>
  <si>
    <t>NATIONAL REFERENCE LABORATORY</t>
  </si>
  <si>
    <t>0000-0003-4818-1552</t>
  </si>
  <si>
    <t>ALTERED BIOMARKERS OF CARDIOVASCULAR DISEASES: THE ASSOCIATION WITH ART DRUGS.</t>
  </si>
  <si>
    <t>C8/013</t>
  </si>
  <si>
    <t>Getrude</t>
  </si>
  <si>
    <t>Shepelo</t>
  </si>
  <si>
    <t>Veterinary Medicine</t>
  </si>
  <si>
    <t>Clinical Studies</t>
  </si>
  <si>
    <t>gshepelo@cartafrica.org</t>
  </si>
  <si>
    <t>shepelog@gmail.com</t>
  </si>
  <si>
    <t>+254 2055198</t>
  </si>
  <si>
    <t>Masters in Veterinary Medicine</t>
  </si>
  <si>
    <t>Molecular epidemiology of re-emerging zoonotic Ehrlichia infections in bovine in Nairobi and its peri-urban areas.</t>
  </si>
  <si>
    <t xml:space="preserve">Prof. Daniel Waweru Gakuya </t>
  </si>
  <si>
    <t>Dr. Gabriel Oluga Aboge</t>
  </si>
  <si>
    <t>Prof. Ndichu Maingi</t>
  </si>
  <si>
    <t>0000-0002-2188-3303</t>
  </si>
  <si>
    <t>Epidemiology and characteristics of Ehrlichia infections in dairy cattle in Nairobi and peri-urban areas</t>
  </si>
  <si>
    <t>Epidemiology and Molecular Characterization of Anaplasma and Ehrlichia Species infecting Dairy cattle in smalleholder farms in Peri Urnab Nairobi, Kenya</t>
  </si>
  <si>
    <t>C8/014</t>
  </si>
  <si>
    <t>Atupele</t>
  </si>
  <si>
    <t>Ngina</t>
  </si>
  <si>
    <t>Mulaga</t>
  </si>
  <si>
    <t>amulaga@cartafrica.org</t>
  </si>
  <si>
    <t>atupelemulaga@gmail.com</t>
  </si>
  <si>
    <t>+265 882 363 717</t>
  </si>
  <si>
    <t xml:space="preserve">Spatial analysis and modeling of household out-of-pocket healthcare expenditure in Malawi: implications on household welfare           </t>
  </si>
  <si>
    <t>Dr.Mphatso Kamndaya</t>
  </si>
  <si>
    <t>Dr Lumbwe Chola</t>
  </si>
  <si>
    <t>0000-0002-9172-0366</t>
  </si>
  <si>
    <t>Modelling catastrophic out-of-pocket health expenditure and its implication for household welfare in Malawi: A spatial multilevel approach</t>
  </si>
  <si>
    <t>Modelling Catastrophic Out-of-pocket Health Expenditures and its Implication for Household Welfare in Malawi: A Multilevel Spatial Approach.</t>
  </si>
  <si>
    <t>C8/015</t>
  </si>
  <si>
    <t>Esan</t>
  </si>
  <si>
    <t>oesan@cartafrica.org</t>
  </si>
  <si>
    <t>seunkayo@yahoo.com</t>
  </si>
  <si>
    <t>+2348124352700</t>
  </si>
  <si>
    <t>Master of Public Health (MPH), Master of Business Administration (MBA)</t>
  </si>
  <si>
    <t>Poor maternal Health Outcomes: Development of Strategies and Short term Evaluation for Improving Human Resources for Health in South West, Nigeria.</t>
  </si>
  <si>
    <t xml:space="preserve">Dr. Duane Blaauw </t>
  </si>
  <si>
    <t xml:space="preserve">Dr. Salome Maswime </t>
  </si>
  <si>
    <t>0000-0002-2908-6034</t>
  </si>
  <si>
    <t>Strategies to Positively Shift Readiness for Change to a Respectful Maternity Care Practice During Childbirth in Public Health Facilities, Ibadan, Nigeria</t>
  </si>
  <si>
    <t>Improving readiness for change to respectful maternity care practice in public health facilities, Ibadan, Nigeria</t>
  </si>
  <si>
    <t>C8/016</t>
  </si>
  <si>
    <t>Folashayo</t>
  </si>
  <si>
    <t>Ikenna Peter</t>
  </si>
  <si>
    <t>Adeniji</t>
  </si>
  <si>
    <t>Health Policy &amp; Management</t>
  </si>
  <si>
    <t>fiadeniji@cartafrica.org</t>
  </si>
  <si>
    <t>folashayoadeniji@yahoo.co.uk</t>
  </si>
  <si>
    <t>+2347034649073</t>
  </si>
  <si>
    <t>M.Sc. Economics</t>
  </si>
  <si>
    <t>Cost analysis of selected tobacco-related diseases in tertiary and secondary Clinical researchs in Ibadan, South-West, Nigeria: Implication for Tobacco Control Policy</t>
  </si>
  <si>
    <t>PD. Dr. med. Wilm Quentin</t>
  </si>
  <si>
    <t>0000-0002-4697-3081</t>
  </si>
  <si>
    <t>The Economic Burden of Cardiovascular Diseases in some sub-Saharan Africa Countries</t>
  </si>
  <si>
    <t>C8/017</t>
  </si>
  <si>
    <t>Lebogang</t>
  </si>
  <si>
    <t>Johanna</t>
  </si>
  <si>
    <t>Occupational Therapy</t>
  </si>
  <si>
    <t>9703746R</t>
  </si>
  <si>
    <t>lmaseko@cartafrica.org</t>
  </si>
  <si>
    <t>lkomape@hotmail.com</t>
  </si>
  <si>
    <t>+2711 717 3701/0735266884</t>
  </si>
  <si>
    <t>Master of Public Health (MPH)</t>
  </si>
  <si>
    <t>Rehabilitation in a reengineered Primary Health Care system: a model for service delivery in an under-resourced urban community setting</t>
  </si>
  <si>
    <t>Prof. Hellen Myezwa</t>
  </si>
  <si>
    <t>Dr Fasloen Adams</t>
  </si>
  <si>
    <t>Chairperson of committee and acting Head of Department when the Head of Department is out of the department</t>
  </si>
  <si>
    <t>Integrating Rehabilitation services at Primary Healthcare level in Gauteng, South Africa</t>
  </si>
  <si>
    <t>Integrating rehabilitation services at primary healthcare level in Johannesburg, South Africa</t>
  </si>
  <si>
    <t>C8/018</t>
  </si>
  <si>
    <t>H80/53286/2018</t>
  </si>
  <si>
    <t>amaina@cartafrica.org</t>
  </si>
  <si>
    <t>acnmaina@gmail.com</t>
  </si>
  <si>
    <t>+254 737 348848</t>
  </si>
  <si>
    <t>Msc. Medical Microbiology</t>
  </si>
  <si>
    <t>Cytokine Profile and the Genital Bacterial Microbiome in Neisseria gonorrhoeae infection: A Case-Control study</t>
  </si>
  <si>
    <t>Clinical and laboratory based</t>
  </si>
  <si>
    <t>Dr. Marianne Mureithi</t>
  </si>
  <si>
    <t>Dr. John Ndemi Kiiru</t>
  </si>
  <si>
    <t>Prof. Gunturu Revathi</t>
  </si>
  <si>
    <t>0000-0003-4945-0734</t>
  </si>
  <si>
    <t>Role of the Genital Bacterial Microbiome in the Immune Response to Neisseria gonorrhoeae infection</t>
  </si>
  <si>
    <t>C8/019</t>
  </si>
  <si>
    <t>Oyeyemi</t>
  </si>
  <si>
    <t>Olajumoke</t>
  </si>
  <si>
    <t>Oyelade</t>
  </si>
  <si>
    <t>Department of Nursing Sciences</t>
  </si>
  <si>
    <t>ooyelade@cartafrica.org</t>
  </si>
  <si>
    <t>yemilad13@gmail.com</t>
  </si>
  <si>
    <t>+234(0)8076580198</t>
  </si>
  <si>
    <t>Development of Quality Care Indicator for the Management of Violent Mentally ill Patients in Psychiatric Clinical researchs in Nigeria.</t>
  </si>
  <si>
    <t>Dr Nokuthula Mafutha</t>
  </si>
  <si>
    <t>0000-0002-0173-9208</t>
  </si>
  <si>
    <t>A context specific psychosocial rehabilitation practice guide for the management of patients living with schizophrenia in South West Nigeria</t>
  </si>
  <si>
    <t>“An Exploration into Mealtimes for Families of Children with Autism Spectrum Disorders in South Africa.”</t>
  </si>
  <si>
    <t>C8/020</t>
  </si>
  <si>
    <t>Faustin</t>
  </si>
  <si>
    <t>Ntirenganya</t>
  </si>
  <si>
    <t>Onco-Plastic surgery</t>
  </si>
  <si>
    <t>Surgery</t>
  </si>
  <si>
    <t>fntirenganya@cartafrica.org</t>
  </si>
  <si>
    <t>fostino21@yahoo.fr</t>
  </si>
  <si>
    <t>+250788732667</t>
  </si>
  <si>
    <t>The analysis of biomarkers and key oncogenes expression in Rwandan breast cancer patients: From molecular sub-typing to clinical presentation, prognosis and outcomes</t>
  </si>
  <si>
    <t>Prof RULISA Steven</t>
  </si>
  <si>
    <t>Senior Lecturer of Surgery and Head of department</t>
  </si>
  <si>
    <t xml:space="preserve">0000-0001-8886-8100
</t>
  </si>
  <si>
    <t>Risk factors, clinical and histopathology-based Model to predict breast cancer molecular subtypes in premenopausal women, Rwanda</t>
  </si>
  <si>
    <t>C8/021</t>
  </si>
  <si>
    <t>Foluso</t>
  </si>
  <si>
    <t>Ayobami</t>
  </si>
  <si>
    <t>Atiba</t>
  </si>
  <si>
    <t>Neuroscience</t>
  </si>
  <si>
    <t>School of Anatomical Sciences</t>
  </si>
  <si>
    <t>fatiba@cartafrica.org</t>
  </si>
  <si>
    <t>omoloye1@yahoo.com</t>
  </si>
  <si>
    <t>+234 8034237082</t>
  </si>
  <si>
    <t>Studies on the effect of kolanut isolates on the developing brain of rats: Electron microscopic structure of the blood brain barrier</t>
  </si>
  <si>
    <t>Dr Felix Mbajiorgu</t>
  </si>
  <si>
    <t>Prof. Amadi Ihunwo</t>
  </si>
  <si>
    <t>Prof. Adefolarin Malomo</t>
  </si>
  <si>
    <t>0000-0003-4780-7840</t>
  </si>
  <si>
    <t>Kolanut (Cola nitida) consumption among pregnant women and structural changes in the postnatal brain of Sprague-Dawley rat pups</t>
  </si>
  <si>
    <t>Effects of aqueous extract of kolanut (Cola nitida) on Sprague Dawley dams and exposure on the hippocampus of the progeny</t>
  </si>
  <si>
    <t>C8/022</t>
  </si>
  <si>
    <t>Leo</t>
  </si>
  <si>
    <t>Peter Lockie</t>
  </si>
  <si>
    <t>Masamba</t>
  </si>
  <si>
    <t>Oncology/Medicine</t>
  </si>
  <si>
    <t>lmasamba@cartafrica.org</t>
  </si>
  <si>
    <t>leomasamba@yahoo.co.uk</t>
  </si>
  <si>
    <t>+2651630333/+265888868714</t>
  </si>
  <si>
    <t>EVALUATING IMPACT OF HIV, BENIGN NEUTROPAENIA AND DARC-NULL ON CHEMOTHERAPY INDUCED INFECTIONS IN CANCER PATIENTS AT QUEEN ELIZABETH CENTRAL Clinical research</t>
  </si>
  <si>
    <t>Prof Adamson Muula</t>
  </si>
  <si>
    <t>0000-0002-7775-0139</t>
  </si>
  <si>
    <t>C8/023</t>
  </si>
  <si>
    <t>Florence</t>
  </si>
  <si>
    <t>Basiimwa</t>
  </si>
  <si>
    <t>Tushemerirwe</t>
  </si>
  <si>
    <t>Community Health and Behavioural Sciences</t>
  </si>
  <si>
    <t>ftushemerirwe@cartafrica.org</t>
  </si>
  <si>
    <t>ftusht01@gmail.com</t>
  </si>
  <si>
    <t>256794944401
256414543872</t>
  </si>
  <si>
    <t xml:space="preserve">The Uganda Food System and its influence on Non-Communicable Diseases trends </t>
  </si>
  <si>
    <t>Assoc. Prof. Freddie Ssengooba</t>
  </si>
  <si>
    <t>0000-0001-7147-6012</t>
  </si>
  <si>
    <t>C8/024</t>
  </si>
  <si>
    <t>Oluwafemi</t>
  </si>
  <si>
    <t>Akinyele</t>
  </si>
  <si>
    <t>Popoola</t>
  </si>
  <si>
    <t>opopoola@cartafrica.org</t>
  </si>
  <si>
    <t>drpopee@gmail.com</t>
  </si>
  <si>
    <t>+2348131733285</t>
  </si>
  <si>
    <t>An assessment of patient safety culture and practices across tiers of the Nigerian Health System: a contextual analysis for intervention</t>
  </si>
  <si>
    <t>Dr Akindele Olupelumi Adebiyi</t>
  </si>
  <si>
    <t>Prof Eme Theodora Owoaje</t>
  </si>
  <si>
    <t>0000-0001-8535-7882</t>
  </si>
  <si>
    <t>Analysing patient safety culture and medical errors in a tertiary Clinical research in South Western Nigeria</t>
  </si>
  <si>
    <t>C8/025</t>
  </si>
  <si>
    <t>Kafu</t>
  </si>
  <si>
    <t>Health Communication</t>
  </si>
  <si>
    <t>Development Communication</t>
  </si>
  <si>
    <t>ckafu@cartafrica.org</t>
  </si>
  <si>
    <t>catekafu@gmail.com</t>
  </si>
  <si>
    <t>+254 532 033 471</t>
  </si>
  <si>
    <t>Communication and Journalism</t>
  </si>
  <si>
    <t>Mass Media As A Key Adherence Intervention Strategy For The Perinatal Infected HIV Adolescents</t>
  </si>
  <si>
    <t>Prof. Dina Ligaga</t>
  </si>
  <si>
    <t>Manager, Social Behavioural Department-AMPATHPlus</t>
  </si>
  <si>
    <t>Departmental Manager</t>
  </si>
  <si>
    <t>0000-0003-4890-4458</t>
  </si>
  <si>
    <t>Exploring the Kenyan media framing of abortion content on television: A focus on adolescents</t>
  </si>
  <si>
    <t>Exploring media framing of abortion content on Kenyan Television: A focus on adolescents.</t>
  </si>
  <si>
    <t>N/A</t>
  </si>
  <si>
    <t>C8/026</t>
  </si>
  <si>
    <t>Agnes</t>
  </si>
  <si>
    <t>Jemuge</t>
  </si>
  <si>
    <t>Maleyo</t>
  </si>
  <si>
    <t>Environmental Planning and Managementt</t>
  </si>
  <si>
    <t>Geography and Environmental Studies</t>
  </si>
  <si>
    <t>amaleyo@cartafrica.org</t>
  </si>
  <si>
    <t>maleyoagnes@gmail.com</t>
  </si>
  <si>
    <t>+254720319202</t>
  </si>
  <si>
    <t>THE EFFECT OF MINING ACTIVITIES AND CORPORATE SOCIAL RESPONSIBILITY (CSR) INITIATIVES ON LIVELIHOODS: A CASE OF SODA ASH MINING IN LAKE MAGADI, KENYA</t>
  </si>
  <si>
    <t>Dr. Kennedy J. Omoke</t>
  </si>
  <si>
    <t>Dr. James M. Moronge</t>
  </si>
  <si>
    <t>0000-0003-3475-9982</t>
  </si>
  <si>
    <t>AN EVALUATION OF FACTORS LOCAL ACTORS CONSIDER WHEN PROVIDING ACCESS TO CHILDBIRTH SERVICES: A CASE OF MAGADI SUB COUNTY</t>
  </si>
  <si>
    <t>C9/001</t>
  </si>
  <si>
    <t>Ernest</t>
  </si>
  <si>
    <t>Yamie</t>
  </si>
  <si>
    <t>Moya</t>
  </si>
  <si>
    <t>Maternal Health</t>
  </si>
  <si>
    <t>Public Health Department</t>
  </si>
  <si>
    <t>emoya@cartafrica.org</t>
  </si>
  <si>
    <t>emoya@medcol.mw</t>
  </si>
  <si>
    <t>+2651871911/'+265999639917</t>
  </si>
  <si>
    <t>A prospective cohort study on “Extent of iron deficiency anemia and its impact on Malawian postnatal mothers”</t>
  </si>
  <si>
    <t>Clinical Research</t>
  </si>
  <si>
    <t>Prof. Phiri Kamija</t>
  </si>
  <si>
    <t>Dr. Martin Mwangi</t>
  </si>
  <si>
    <t>Research fellow</t>
  </si>
  <si>
    <t>Senior Research fellow</t>
  </si>
  <si>
    <t>0000-0002-1157-7724</t>
  </si>
  <si>
    <t>Long-term effects of antenatal intravenous iron on maternal well-being after child birth</t>
  </si>
  <si>
    <t>C9/002</t>
  </si>
  <si>
    <t>Olujide</t>
  </si>
  <si>
    <t>Olusesan</t>
  </si>
  <si>
    <t>Arije</t>
  </si>
  <si>
    <t>oarije@cartafrica.org</t>
  </si>
  <si>
    <t>olujide_arije@yahoo.com</t>
  </si>
  <si>
    <t>+2348023208897</t>
  </si>
  <si>
    <t>MBA</t>
  </si>
  <si>
    <t>Impact on adolescent health of a minimum healthcare package delivered by primary health care workers with strengthened links to primary health care facilities</t>
  </si>
  <si>
    <t>Dr Olumide, Adesola O.</t>
  </si>
  <si>
    <t>University of Ibadan, Ibadan</t>
  </si>
  <si>
    <t>Research Fellow 1; Senior lecture r (Jan 2022)</t>
  </si>
  <si>
    <t>0000-0001-5192-3698</t>
  </si>
  <si>
    <t>Adolescent and youth-friendly health service capacity and readiness in primary healthcare facilities in South West Nigeria</t>
  </si>
  <si>
    <t>Quality of care and stated preferences in sexual and reproductive health services for adolescents and young people in Southwest Nigeria</t>
  </si>
  <si>
    <t>C9/003</t>
  </si>
  <si>
    <t>Skye</t>
  </si>
  <si>
    <t>Nandi</t>
  </si>
  <si>
    <t>Adams</t>
  </si>
  <si>
    <t>Speech Pathology</t>
  </si>
  <si>
    <t>sadams@cartafrica.org</t>
  </si>
  <si>
    <t>skye.adams@wits.ac.za</t>
  </si>
  <si>
    <t xml:space="preserve">+27 11 717 4484,+27 732218804 </t>
  </si>
  <si>
    <t>Implementation of a dysphagia management programme for children with Cerebral Palsy in a care facilities in Johannesburg</t>
  </si>
  <si>
    <t xml:space="preserve">Dr Jaishika Seedat </t>
  </si>
  <si>
    <t>0000-0002-6388-0960</t>
  </si>
  <si>
    <t>An Exploration into Mealtimes for Families of Children with Autism Spectrum Disorders in Gauteng, South Africa</t>
  </si>
  <si>
    <t>An Exploration into Mealtimes for Families of Children with Autism Spectrum Disorders in South Africa.</t>
  </si>
  <si>
    <t>C9/004</t>
  </si>
  <si>
    <t>Noel</t>
  </si>
  <si>
    <t>Korukire</t>
  </si>
  <si>
    <t xml:space="preserve">Environmental Health Sciences </t>
  </si>
  <si>
    <t>nkorukire@cartafrica.org</t>
  </si>
  <si>
    <t>koranoe@yahoo.com</t>
  </si>
  <si>
    <t>+250789453462/ +250788524045</t>
  </si>
  <si>
    <t>HI&amp;UMD</t>
  </si>
  <si>
    <t>Water quality and community health in  informal settlements in Rwanda</t>
  </si>
  <si>
    <t>Ass.Prof. Theoneste Ntakirutimana</t>
  </si>
  <si>
    <t>home</t>
  </si>
  <si>
    <t xml:space="preserve">The chairperson of the National Council Board(NCB) of Rwanda Allied Health Professions Council (RAHPC). 
Nominated to be head of the commanding of the COVID-19 response team at the level of College of Medicine and Health Sciences, University of Rwanda.
</t>
  </si>
  <si>
    <t>0000-0003-1249-5138</t>
  </si>
  <si>
    <t>Health effects of exposure to urban indoor and outdoor air pollution among communities living in Kigali, Rwanda</t>
  </si>
  <si>
    <t>C9/005</t>
  </si>
  <si>
    <t>Priscille</t>
  </si>
  <si>
    <t>Musabirema</t>
  </si>
  <si>
    <t>pmusabirema@cartafrica.org</t>
  </si>
  <si>
    <t>priscillemusa10@yahoo.fr</t>
  </si>
  <si>
    <t>+250788304396/+250788497838</t>
  </si>
  <si>
    <t>Critical Care and Trauma Nursing</t>
  </si>
  <si>
    <t>Ecological factors impacting adherence to hemodialysis sessions among persons with end stage renal disease, in Rwanda: a mixed method study.</t>
  </si>
  <si>
    <t>Professor Lize Maree</t>
  </si>
  <si>
    <t>0000-0002-5106-1394</t>
  </si>
  <si>
    <t>Holistic adherence to hemodialysis and associated social-ecological factors among persons with end-stage renal diseases in Rwanda.</t>
  </si>
  <si>
    <t>Development and pilot testing of an educational supportive program for persons with end-stage renal disease on hemodialysis in Rwanda</t>
  </si>
  <si>
    <t>C9/006</t>
  </si>
  <si>
    <t>Lilian</t>
  </si>
  <si>
    <t>Nkirote</t>
  </si>
  <si>
    <t>Njagi</t>
  </si>
  <si>
    <t>Tropical and Infectious Diseases</t>
  </si>
  <si>
    <t>Clinical Medicine and therapeutics</t>
  </si>
  <si>
    <t>W80/52095/2017</t>
  </si>
  <si>
    <t>lnjagi@cartafrica.org</t>
  </si>
  <si>
    <t>njagi.lilian@gmail.com</t>
  </si>
  <si>
    <t>+254731575686/'+254722575686</t>
  </si>
  <si>
    <t>Master of Science in Tropical and Infectious Diseases</t>
  </si>
  <si>
    <t>Tuberculosis and HIV, novel strategies for treatment monitoring.</t>
  </si>
  <si>
    <t>Dr Kennedy Abuga</t>
  </si>
  <si>
    <t>Dr Marianne Mureithi</t>
  </si>
  <si>
    <t>Dr Videlis Nduba</t>
  </si>
  <si>
    <t>Senior Project Officer</t>
  </si>
  <si>
    <t>Senior Clinical Research Scientist</t>
  </si>
  <si>
    <t>Was appointed as a sub investigator at KEMRI Center for Respiratory Disease Research.</t>
  </si>
  <si>
    <t>0000-0002-5067-0788</t>
  </si>
  <si>
    <t>Isoniazid for latent tuberculosis infection: Validating and testing novel treatment monitoring methods in Kenya</t>
  </si>
  <si>
    <t>C9/007</t>
  </si>
  <si>
    <t>Leonidas</t>
  </si>
  <si>
    <t>lbanamwana@cartafrica.org</t>
  </si>
  <si>
    <t>leontosbanamwana@gmail.com</t>
  </si>
  <si>
    <t>+250785385308; 250783544242</t>
  </si>
  <si>
    <t>Sexual and Reproductive Health among adolescents</t>
  </si>
  <si>
    <t>Dr. Onyango Owuor Nelson</t>
  </si>
  <si>
    <t>Dr. Chukwu Unna Angela</t>
  </si>
  <si>
    <t>0000-0003-1267-235X</t>
  </si>
  <si>
    <t>Assessing Sexual Behaviors, Fertility Preferences and Contraceptive Use among Sexual Active People living with HIV/AIDS in Rwanda</t>
  </si>
  <si>
    <t>C9/008</t>
  </si>
  <si>
    <t>Ssemugabo</t>
  </si>
  <si>
    <t>Disease Control and Environmental Health</t>
  </si>
  <si>
    <t xml:space="preserve">2018/HD07/19459U </t>
  </si>
  <si>
    <t>cssemugabo@cartafrica.org</t>
  </si>
  <si>
    <t>cssemugabo@gmail.com</t>
  </si>
  <si>
    <t>+256 779 625 182/
'+256706066096</t>
  </si>
  <si>
    <t xml:space="preserve">Public Health - Health promotion </t>
  </si>
  <si>
    <t>Pesticide residues in fruits and vegetables along the food supply and consumption chain and associated human health effects in central Uganda</t>
  </si>
  <si>
    <t>Prof. David Guwatudde</t>
  </si>
  <si>
    <t xml:space="preserve">Dr. John C. Ssempebwa </t>
  </si>
  <si>
    <t>Prof. Asa Bradman</t>
  </si>
  <si>
    <t xml:space="preserve">Research Associate </t>
  </si>
  <si>
    <t>0000-0001-6857-0091</t>
  </si>
  <si>
    <t xml:space="preserve">Health risk assessment of pesticide residues in fruits and vegetables among consumers in central Uganda - using the "from farm to fork" principle  </t>
  </si>
  <si>
    <t>C9/009</t>
  </si>
  <si>
    <t>Cyril</t>
  </si>
  <si>
    <t>Nyalik</t>
  </si>
  <si>
    <t>Ogada</t>
  </si>
  <si>
    <t>Conservative and Prosthetic Dentisry</t>
  </si>
  <si>
    <t>Not registered yet</t>
  </si>
  <si>
    <t>cogada@cartafrica.org</t>
  </si>
  <si>
    <t>nyalikogada@yahoo.com</t>
  </si>
  <si>
    <t>+254772438224; 254720342901</t>
  </si>
  <si>
    <t xml:space="preserve"> Prof. Laetitia Rispel</t>
  </si>
  <si>
    <t xml:space="preserve">Dr Richard Ayah </t>
  </si>
  <si>
    <t>Tutorial fellow</t>
  </si>
  <si>
    <t>0000-0003-0919-3411</t>
  </si>
  <si>
    <t>Absenteeism among Doctors and health service utilization in the devolved system of government in Kenya.</t>
  </si>
  <si>
    <t>C9/010</t>
  </si>
  <si>
    <t>Evelyne</t>
  </si>
  <si>
    <t>Kantarama</t>
  </si>
  <si>
    <t>Biochemistry</t>
  </si>
  <si>
    <t>Clinical Biology</t>
  </si>
  <si>
    <t>ekantarama@cartafrica.org</t>
  </si>
  <si>
    <t>kantever11@gmail.com</t>
  </si>
  <si>
    <t>+250788651907</t>
  </si>
  <si>
    <t>Medical Biochemistry</t>
  </si>
  <si>
    <t>Medical Biochemistry with focus on the relationship between epigenetic effects of hormonal contraceptives and lipid profile abnormalities</t>
  </si>
  <si>
    <t>Prof. Muvunyi Mambo</t>
  </si>
  <si>
    <t>Dr. Uwineza Annette</t>
  </si>
  <si>
    <t>0000-0002-5428-8914</t>
  </si>
  <si>
    <t>Dyslipidemia, related factors and risk of cardiovascular diseases in users of hormonal contraceptives in Rwanda</t>
  </si>
  <si>
    <t>Effect of Depo Medroxyprogesterone Acetate (DMPA)  Injectable Contraceptive on Cardiometabolic Risk Profile Among Women of Reproductive Age in Kigali, Rwanda</t>
  </si>
  <si>
    <t>JAS1, 2019</t>
  </si>
  <si>
    <t>C9/011</t>
  </si>
  <si>
    <t>Wilfred</t>
  </si>
  <si>
    <t>Eneku</t>
  </si>
  <si>
    <t>Pathobiology</t>
  </si>
  <si>
    <t>Pharmacy, Clinical and Comparative Medicine</t>
  </si>
  <si>
    <t>weneku@cartafrica.org</t>
  </si>
  <si>
    <t>weneku@gmail.com</t>
  </si>
  <si>
    <t>+256 776 535187, +256 752 535187</t>
  </si>
  <si>
    <t>Masters of Veterinary Pathology</t>
  </si>
  <si>
    <t>Molecular and Sero-Epidemiology of Rickettsia in Uganda</t>
  </si>
  <si>
    <t>Prof. Byarugaba K. Denis</t>
  </si>
  <si>
    <t>Assoc. Prof. Robert Tweyongyere</t>
  </si>
  <si>
    <t>0000-0001-5013-7118</t>
  </si>
  <si>
    <t>Molecular and Sero-epidemiology of Zoonotic rickettsioses in Uganda</t>
  </si>
  <si>
    <t>C9/012</t>
  </si>
  <si>
    <t>Kirsty</t>
  </si>
  <si>
    <t>Van Stormbroek</t>
  </si>
  <si>
    <t>kstormbroek@cartafrica.org</t>
  </si>
  <si>
    <t>kirststorm@gmail.com</t>
  </si>
  <si>
    <t>+27 11 717 3701/'+27760977705</t>
  </si>
  <si>
    <t>MSc Occupational Therapy</t>
  </si>
  <si>
    <t>Improving access to quality hand injury-care services in the public service.</t>
  </si>
  <si>
    <t>Professor Hellen Myezwa,</t>
  </si>
  <si>
    <t>Dr Tania Rauch-van der Merwe</t>
  </si>
  <si>
    <t>Professor Lisa O’Brien</t>
  </si>
  <si>
    <t>Chairperson, Committee on Immunization and HIV/AIDS for the Nigerian Medical Association, Osun State Chapter</t>
  </si>
  <si>
    <t>0000-0003-4890-5063</t>
  </si>
  <si>
    <t>Towards enabling livelihood after hand injury: Contextually responsive support and development strategies for generalist occupational therapists delivering hand rehabilitation in South Africa.</t>
  </si>
  <si>
    <t>31/05/2024</t>
  </si>
  <si>
    <t>Contextually responsive support and development strategies for generalist occupational therapists delivering hand-injury care in South Africa</t>
  </si>
  <si>
    <t>C9/013</t>
  </si>
  <si>
    <t>Funmito</t>
  </si>
  <si>
    <t>Omolola</t>
  </si>
  <si>
    <t>Fehintola</t>
  </si>
  <si>
    <t>Medical doctor</t>
  </si>
  <si>
    <t>fomolola@cartafrica.org</t>
  </si>
  <si>
    <t>funmitoabioye@yahoo.com</t>
  </si>
  <si>
    <t>+2348033913964; 2348037998247</t>
  </si>
  <si>
    <t>Effect of multi-level intervention on modifiable risk factors of non-communicable diseases among in –school adolescents in Nigeria</t>
  </si>
  <si>
    <t>Prof/Omotade/Olayemi</t>
  </si>
  <si>
    <t>Prof/Fatusi/Adesegun</t>
  </si>
  <si>
    <t>0000-0002-3283-6641</t>
  </si>
  <si>
    <t>Health literacy on  behavioural risk factors of NCDs and its determinants among adolescents</t>
  </si>
  <si>
    <t>C9/014</t>
  </si>
  <si>
    <t>OLUFUNMILOLA</t>
  </si>
  <si>
    <t>BAMIDELE</t>
  </si>
  <si>
    <t>MAKANJUOLA</t>
  </si>
  <si>
    <t>Medical Microbiology and Parasitology</t>
  </si>
  <si>
    <t>PGS19250719432936</t>
  </si>
  <si>
    <t>omakanjuola@cartafrica.org</t>
  </si>
  <si>
    <t>funmimakanjuola@yahoo.com</t>
  </si>
  <si>
    <t>+2348034731717; 2348087643340</t>
  </si>
  <si>
    <t>MSc Epidemiology</t>
  </si>
  <si>
    <t>Cutaneous fungal infections in rural and urban primary school children in Oyo State, Nigeria: Epidemiology, diagnosis and public health impact.</t>
  </si>
  <si>
    <t>Prof Fawole Olufunmilayo</t>
  </si>
  <si>
    <t>0000-0001-7785-0183</t>
  </si>
  <si>
    <t>Molecular epidemiology of dermatophyte infections among HIV positive individuals in South-Western Nigeria</t>
  </si>
  <si>
    <t>C9/015</t>
  </si>
  <si>
    <t>Abiket</t>
  </si>
  <si>
    <t>Nanfizat</t>
  </si>
  <si>
    <t>Alamukii</t>
  </si>
  <si>
    <t>Zoology</t>
  </si>
  <si>
    <t>Institute for Advanced Medical Research and Training (IAMRAT)</t>
  </si>
  <si>
    <t>aabiket@cartafrica.org</t>
  </si>
  <si>
    <t>iyabiket@gmail.com</t>
  </si>
  <si>
    <t>+234 706 435 6537</t>
  </si>
  <si>
    <t>M.Sc Zoology (Cell biology and Genetics)</t>
  </si>
  <si>
    <t>Prevalence of breast cancer among Nigerian women and the use of TNF alpha and receptors’ Single Nucleotide Polymorphisms as possible diagnostic indicators.</t>
  </si>
  <si>
    <t>Dr. Nwuba I. Roseangela</t>
  </si>
  <si>
    <t>Teaching and Research Assistant at the Department of Zoology, University of Ibadan</t>
  </si>
  <si>
    <t>Teaching and Research Assistant at the Department of Zoology</t>
  </si>
  <si>
    <t>UNIVERSITY OF MEDICAL SCIENCES, ONDO, NIGERIA</t>
  </si>
  <si>
    <t>0000-0002-5741-1383</t>
  </si>
  <si>
    <t>TUMOUR NECROSIS FACTOR ALPHA (TNF α) AND ITS RECEPTORS AS INDICATORS FOR BREAST CANCER AMONG NIGERIAN WOMEN</t>
  </si>
  <si>
    <t>Barriers to early diagnosis turnout nacrosis factors and receptors genetic varied  as possible predictors fro breast cancer among Nigerian women</t>
  </si>
  <si>
    <t>C9/016</t>
  </si>
  <si>
    <t>Olindah</t>
  </si>
  <si>
    <t>Mkhonto</t>
  </si>
  <si>
    <t>Silaule</t>
  </si>
  <si>
    <t>occupational therapy</t>
  </si>
  <si>
    <t>Occupational therapy</t>
  </si>
  <si>
    <t>0504217T</t>
  </si>
  <si>
    <t>osilaule@cartafrica.org</t>
  </si>
  <si>
    <t>o.silaule@gmail.com</t>
  </si>
  <si>
    <t>+27 11 717 3701/'+27782035213/+27 11 717 3714</t>
  </si>
  <si>
    <t>MSc Occupational therapy</t>
  </si>
  <si>
    <t>Quality and efficiency in mental health services in South Africa</t>
  </si>
  <si>
    <t>Dr Adams Fasloen</t>
  </si>
  <si>
    <t>Dr Nkosi-Mafutha Nokuthula</t>
  </si>
  <si>
    <t>UNIVERSITY OF CAPE TOWN</t>
  </si>
  <si>
    <t>Developing and validation of a community-based program for caregivers of persons with mental disorders in rural South Africa</t>
  </si>
  <si>
    <t>Developing strategies for alleviating caregiver burden among informal caregivers of persons with severe mental disorders in Bushbuckridge, Mpumalanga Province Informal caregivers of persons with severe mental disorders are faced with high levels of distress</t>
  </si>
  <si>
    <t>C9/017</t>
  </si>
  <si>
    <t>Jane</t>
  </si>
  <si>
    <t>Wanjiru</t>
  </si>
  <si>
    <t>Macharia</t>
  </si>
  <si>
    <t>Department of Chemistry</t>
  </si>
  <si>
    <t>I80/52247/2017</t>
  </si>
  <si>
    <t>jmacharia@cartafrica.org</t>
  </si>
  <si>
    <t>jmacharia251@gmail.com</t>
  </si>
  <si>
    <t>+254 726418703</t>
  </si>
  <si>
    <t>Msc in Chemistry</t>
  </si>
  <si>
    <t>Prof. Kariuki K. David</t>
  </si>
  <si>
    <t>Prof. Thole Benard</t>
  </si>
  <si>
    <t>Part-time researcher</t>
  </si>
  <si>
    <t>0000-0003-3415-2048</t>
  </si>
  <si>
    <t>Prenatal and Postnatal Exposure to Fluoride in High Fluoride Areas in Kenya</t>
  </si>
  <si>
    <t>JAS 1, 2019</t>
  </si>
  <si>
    <t>C9/018</t>
  </si>
  <si>
    <t xml:space="preserve">Abimbola  </t>
  </si>
  <si>
    <t>Obimakinde</t>
  </si>
  <si>
    <t xml:space="preserve">Family Medicine </t>
  </si>
  <si>
    <t xml:space="preserve">Registration on going </t>
  </si>
  <si>
    <t>mabimbola@cartafrica.org</t>
  </si>
  <si>
    <t>tolutammy@yahoo.com</t>
  </si>
  <si>
    <t>+234 8106912778</t>
  </si>
  <si>
    <t>Effect of Life Style Modifications On the Control of Chronic Non-Communicable Diseases in Sub Sahara Africa</t>
  </si>
  <si>
    <t>Prof Shabir Moosa</t>
  </si>
  <si>
    <t>0000-0001-5954-952x</t>
  </si>
  <si>
    <t>CHILDREN STREETISM IN IBADAN, NIGERIA; THE FAMILY DYNAMICS, EXPERIENCES AND HEALTH OUTCOMES</t>
  </si>
  <si>
    <t>Children on the streets of Ibadan, Nigeria: experiences, family dynamics and health status.</t>
  </si>
  <si>
    <t>C9/019</t>
  </si>
  <si>
    <t>Ronald</t>
  </si>
  <si>
    <t>Kibet</t>
  </si>
  <si>
    <t>Tonui</t>
  </si>
  <si>
    <t>Immunology</t>
  </si>
  <si>
    <t>Clinical Microbiology and Infectious Diseases</t>
  </si>
  <si>
    <t>rtonui@cartafrica.org</t>
  </si>
  <si>
    <t>tonuironald@gmail.com</t>
  </si>
  <si>
    <t>+254532060958/+254722258484</t>
  </si>
  <si>
    <t>Immunology, Global Health and Infectious Diseases</t>
  </si>
  <si>
    <t>Role of immune response genes’ polymorphisms in susceptibility to and severity of Mycobacterium tuberculosis infections</t>
  </si>
  <si>
    <t xml:space="preserve"> Dr. Aijaz Ahmad	</t>
  </si>
  <si>
    <t xml:space="preserve"> Prof. Simeon Mining	</t>
  </si>
  <si>
    <t>Dr. Rispah Torrorey</t>
  </si>
  <si>
    <t>0000-0001-5087-1435</t>
  </si>
  <si>
    <t>Genetic predictors of tuberculosis in western Kenya</t>
  </si>
  <si>
    <t>C9/020</t>
  </si>
  <si>
    <t xml:space="preserve">Omolayo </t>
  </si>
  <si>
    <t xml:space="preserve">Bukola </t>
  </si>
  <si>
    <t>Oluwatope</t>
  </si>
  <si>
    <t>DEMOGRAPHY</t>
  </si>
  <si>
    <t xml:space="preserve">DEMOGRAPHY AND SOCIAL STATISTICS </t>
  </si>
  <si>
    <t>SSP17/18/R/0016</t>
  </si>
  <si>
    <t>ooluwatope@cartafrica.org</t>
  </si>
  <si>
    <t xml:space="preserve"> omolayooluwatope@gmail.com</t>
  </si>
  <si>
    <t>+2348023926477</t>
  </si>
  <si>
    <t>DR SOLANKE LUKMAN BOLA</t>
  </si>
  <si>
    <t>DR T. SULAIMAN ADEDOKUN</t>
  </si>
  <si>
    <t>0000-0002-3908-0314</t>
  </si>
  <si>
    <t>Contextual Social support for maternal healthcare service utilisation in Nigeria</t>
  </si>
  <si>
    <t>Social supports, capability of women and utilisation of healthcare services in Northwest and Southwest Nigeria</t>
  </si>
  <si>
    <t>C9/021</t>
  </si>
  <si>
    <t xml:space="preserve">Alex </t>
  </si>
  <si>
    <t>Ntamatungiro</t>
  </si>
  <si>
    <t>Biomedical</t>
  </si>
  <si>
    <t>antamatungiro@cartafrica.org</t>
  </si>
  <si>
    <t>ajntamatungiro@gmail.com</t>
  </si>
  <si>
    <t>255 222 774 714/255 222 774 756</t>
  </si>
  <si>
    <t xml:space="preserve">Master of Science in Molecular biology of Infectious diseases </t>
  </si>
  <si>
    <t>Understanding the Spatial-Temporal trends of HIV drug resistant strains among newly diagnosed HIV-1 treatment-naive patients in rural Tanzania.</t>
  </si>
  <si>
    <t>Dr. Kagura Juliana</t>
  </si>
  <si>
    <t>Joel Msafiri Francis</t>
  </si>
  <si>
    <t>Dr. Maja Wisser</t>
  </si>
  <si>
    <t>0000-0002-3134-3992</t>
  </si>
  <si>
    <t>Levels and temporal trends of pre-ART drug resistance among pregnant women over a full decade of ART rollout in a Tanzanian rural setting</t>
  </si>
  <si>
    <t>Trend of pre-antiretroviral therapy HIV-1 drug resistance in Kilombero and Ulanga antiretroviral cohort, South-Western Tanzania, for over 15 years (2005-2020)</t>
  </si>
  <si>
    <t>C9/022</t>
  </si>
  <si>
    <t xml:space="preserve">Glory </t>
  </si>
  <si>
    <t>Mzembe</t>
  </si>
  <si>
    <t xml:space="preserve">CLINICAL EPIDEMIOLOGY </t>
  </si>
  <si>
    <t>Training and Research</t>
  </si>
  <si>
    <t>gmzembe@cartafrica.org</t>
  </si>
  <si>
    <t>glorymzembe00@gmail.com</t>
  </si>
  <si>
    <t>+2651677245/'+265997373789</t>
  </si>
  <si>
    <t xml:space="preserve">London School of Hygiene and Tropical Medicine, University of London </t>
  </si>
  <si>
    <t xml:space="preserve">Predictors of iron deficiency and iron deficiency anaemia and its impact on incidence of childhood illnesses and immune response to vaccines among infants up to 12 months of age in Zomba and Blantyre Districts of Malawi - an observational cohort study </t>
  </si>
  <si>
    <t>Prof Phiri Samuel Kamija</t>
  </si>
  <si>
    <t>Dr Mwangi Ndegwa Martin</t>
  </si>
  <si>
    <t>0000-0002-7277-9987</t>
  </si>
  <si>
    <t xml:space="preserve">Effect of intravenous iron use in pregnancy on infant's immune response and health outcomes </t>
  </si>
  <si>
    <t>C9/023</t>
  </si>
  <si>
    <t xml:space="preserve">Temitope </t>
  </si>
  <si>
    <t>Ilori</t>
  </si>
  <si>
    <t>FAMILY MEDICINE</t>
  </si>
  <si>
    <t>COMMUNITY MEDICINE</t>
  </si>
  <si>
    <t>tilori@cartafrica.org</t>
  </si>
  <si>
    <t>boatop@yahoo.com</t>
  </si>
  <si>
    <t>+234 8102723484; +234 8023009099</t>
  </si>
  <si>
    <t>Master degree in Human Nutrition (MSc. Human Nutrition) from the University of Ibadan, Nigeria</t>
  </si>
  <si>
    <t>Dietary Intake and Metabolic Risk Factors for Cardiovascular Diseases Among Adults in Selected Local Government Areas of Oyo State, Nigeria: A Rural Urban Comparison</t>
  </si>
  <si>
    <t xml:space="preserve">Prof.Baldwin-Ragaven Laurel </t>
  </si>
  <si>
    <t>University of Witwatersrand, South Africa</t>
  </si>
  <si>
    <t>0000-0001-6648-9521</t>
  </si>
  <si>
    <t>Psycho social factors, Dietary Patterns and Cardiovascular Risk Factors among Adults in selected Urban Slum and Non Slum Areas of Oyo State, Nigeria.</t>
  </si>
  <si>
    <t>C9/024</t>
  </si>
  <si>
    <t>Joselyn</t>
  </si>
  <si>
    <t>Annet</t>
  </si>
  <si>
    <t>Atuhairwe</t>
  </si>
  <si>
    <t>jatuhairwe@cartafrica.org</t>
  </si>
  <si>
    <t>atuhairwejoselyn@gmail.com</t>
  </si>
  <si>
    <t>+256 782 422 826</t>
  </si>
  <si>
    <t>Master of Science in Biology and Control of Parasites and Disease Vectors</t>
  </si>
  <si>
    <t>Characterising residual malaria transmission in areas where universal distribution of Long Lasting Insecticide-treated Nets and Indoor Residual Spraying have been rolled out in Uganda</t>
  </si>
  <si>
    <t>0000-0002-1488-3364</t>
  </si>
  <si>
    <t>C10/001</t>
  </si>
  <si>
    <t>Alice</t>
  </si>
  <si>
    <t>Muhayimana</t>
  </si>
  <si>
    <t>Nursing/Midwifery</t>
  </si>
  <si>
    <t>amuhayimana@cartafrica.org</t>
  </si>
  <si>
    <t>hayiali@yahoo.fr</t>
  </si>
  <si>
    <t>+250788687626</t>
  </si>
  <si>
    <t>Masters of Science in Nursing(Maternal and Neonatal Health)</t>
  </si>
  <si>
    <t>Status of Respectful Care during Childbirth among Mothers  and its Drivers from Health Care Providers at Eastern Province of Rwanda</t>
  </si>
  <si>
    <t>Dr Irene J. Kearns</t>
  </si>
  <si>
    <t>0000-0002-5318-497X</t>
  </si>
  <si>
    <t>11/1/2020 &amp; 22/5/2022</t>
  </si>
  <si>
    <t>DEVELOPMENT OF STRATEGIES FOR HEALTH CARE PROVIDERS TO SUSTAIN RESPECTFUL MATERNITY CARE TO WOMEN IN LABOUR</t>
  </si>
  <si>
    <t>C10/002</t>
  </si>
  <si>
    <t>Aline</t>
  </si>
  <si>
    <t>Uwase</t>
  </si>
  <si>
    <t>Anesthesia</t>
  </si>
  <si>
    <t>auwase@cartafrica.org</t>
  </si>
  <si>
    <t>alinemunyaneza1@gmail.com</t>
  </si>
  <si>
    <t>+ 250 789 865 930; +250 788 642 136</t>
  </si>
  <si>
    <t>Master's degree in Public Health</t>
  </si>
  <si>
    <t>Effect of nutrition education based on  health belief model and involving male partner’s compared to traditional education on nutritional knowledge and healthy dietary practices Among pregnant women in the southern province of Rwanda</t>
  </si>
  <si>
    <t>Prof. Jonathan Levin</t>
  </si>
  <si>
    <t xml:space="preserve">Deputy coordinator of post-graduate studies,  School of Health Sciences </t>
  </si>
  <si>
    <t>0000-0001-6256-2541</t>
  </si>
  <si>
    <t>C10/004</t>
  </si>
  <si>
    <t>Aneth</t>
  </si>
  <si>
    <t>Vedastus</t>
  </si>
  <si>
    <t>Kalinjuma</t>
  </si>
  <si>
    <t>Intervention and Clinical Trials Department</t>
  </si>
  <si>
    <t>akalinjuma@cartafrica.org</t>
  </si>
  <si>
    <t>avedastus@gmail.com; avedastus@yahoo.com</t>
  </si>
  <si>
    <t>+255232625164; +255754662828</t>
  </si>
  <si>
    <t xml:space="preserve">Master of Science in Statistics specializing in Biostatistics </t>
  </si>
  <si>
    <t>Transition dynamics and treatment outcomes among HIV-positive adults in Ifakara, Tanzania: A comprehensive analysis for optimizing existing longitudinal cohort data</t>
  </si>
  <si>
    <t xml:space="preserve">Prof. Kennedy Otwombe </t>
  </si>
  <si>
    <t>Dr. Fiona Vanobberghen</t>
  </si>
  <si>
    <t>0000-0001-5862-9264</t>
  </si>
  <si>
    <t>C10/015</t>
  </si>
  <si>
    <t>Ogbenyi</t>
  </si>
  <si>
    <t>Ugalahi</t>
  </si>
  <si>
    <t>Opthamology</t>
  </si>
  <si>
    <t>Ophthalmology</t>
  </si>
  <si>
    <t>mugalahi@cartafrica.org</t>
  </si>
  <si>
    <t>oheobe26@yahoo.com; maryugalahi@gmail.com</t>
  </si>
  <si>
    <t>+234 (0)8126908495</t>
  </si>
  <si>
    <t>MSc Global Health</t>
  </si>
  <si>
    <t>Pathways to Care and Determinants of Delayed Presentation of Children to Child Eye Health Tertiary Facilities (CEHTF) in Ibadan, South West Nigeria</t>
  </si>
  <si>
    <t>Dr. Adebiyi Olupelumi Akindele</t>
  </si>
  <si>
    <t>0000-0003-3272-310X</t>
  </si>
  <si>
    <t>C10/016</t>
  </si>
  <si>
    <t>Maureen</t>
  </si>
  <si>
    <t>Daisy</t>
  </si>
  <si>
    <t>Majamanda</t>
  </si>
  <si>
    <t>CHILD HEALTH</t>
  </si>
  <si>
    <t>mmajamanda@cartafrica.org</t>
  </si>
  <si>
    <t>mdmajamanda@gmail.com</t>
  </si>
  <si>
    <t>+265873623; 265992160415</t>
  </si>
  <si>
    <t>MASTER IN ADVANCED PRACTICE (CHILD HEALTH)</t>
  </si>
  <si>
    <t>Improving the quality of paediatric oncology nursing care in Malawi through nursing education: a mixed methods study</t>
  </si>
  <si>
    <t>Dr. Irene Kearns</t>
  </si>
  <si>
    <t>0000-0001-8886-3158</t>
  </si>
  <si>
    <t>C10/006</t>
  </si>
  <si>
    <t>Beryl</t>
  </si>
  <si>
    <t>Chelangat</t>
  </si>
  <si>
    <t>Maritim</t>
  </si>
  <si>
    <t xml:space="preserve">Public Health </t>
  </si>
  <si>
    <t>School of Medicine</t>
  </si>
  <si>
    <t>bmaritim@cartafrica.org</t>
  </si>
  <si>
    <t>berylc.maritim@gmail.com</t>
  </si>
  <si>
    <t>+254722799685</t>
  </si>
  <si>
    <t>Masters in Business Adminstration</t>
  </si>
  <si>
    <t>Why They Stay: Understanding Retention in Voluntary National Health Insurance Among Rural Informal Sector Households in Western Kenya</t>
  </si>
  <si>
    <t>Prof. Jane Goudge</t>
  </si>
  <si>
    <t>Dr. Adam Koon</t>
  </si>
  <si>
    <t>Early Carrer Researcher</t>
  </si>
  <si>
    <t>KEMRI WELLCOME TRUST (2023)</t>
  </si>
  <si>
    <t>0000-0002-3754-0735</t>
  </si>
  <si>
    <t>Examining the role of affordability, citizen engagement and social solidarity in determining health insurance coverage in Kenya</t>
  </si>
  <si>
    <t>C10/007</t>
  </si>
  <si>
    <t>Chinenyenwa</t>
  </si>
  <si>
    <t>Maria Dorathy</t>
  </si>
  <si>
    <t>Ohia</t>
  </si>
  <si>
    <t>Environmental health</t>
  </si>
  <si>
    <t>cohia@cartafrica.org</t>
  </si>
  <si>
    <t>ohiacmd@gmail.com</t>
  </si>
  <si>
    <t>+234 7038318289</t>
  </si>
  <si>
    <t>MPH (Environmental Health)</t>
  </si>
  <si>
    <t>Unravelling the drivers and dynamics of sustained malaria transmission in South-West Nigeria</t>
  </si>
  <si>
    <t>Prof Charles M. Mbogo</t>
  </si>
  <si>
    <t>Prof. Wolfang Richard Mukabana</t>
  </si>
  <si>
    <t>Prof. Godson Ana</t>
  </si>
  <si>
    <t>0000-0001-8337-3221</t>
  </si>
  <si>
    <t>Bio-Insecticidal effectiveness of Moringa oleifera-synthesised silver nanoparticles and other products on selected mosquito species and toxicity effects on a non-target organism (Clarias gariepinus)</t>
  </si>
  <si>
    <t>JAS 1, 2020</t>
  </si>
  <si>
    <t>C10/008</t>
  </si>
  <si>
    <t xml:space="preserve">Duncan </t>
  </si>
  <si>
    <t>Wekesa</t>
  </si>
  <si>
    <t>Nyukuri</t>
  </si>
  <si>
    <t>Medical Doctor</t>
  </si>
  <si>
    <t>dnyukuri@cartafrica.org</t>
  </si>
  <si>
    <t>dnyukuri@gmail.com</t>
  </si>
  <si>
    <t>+254 720977887</t>
  </si>
  <si>
    <t>Master of Medicine in Internal Medicine</t>
  </si>
  <si>
    <t>The Role of Multiplex PCR and Procalcitonin in diagnosis and management of Community Acquired Pneumonia among Adults Admitted at Kenyatta National Clinical research</t>
  </si>
  <si>
    <t>Dr. Jared Mecha</t>
  </si>
  <si>
    <t>0000-0002-4739-2000</t>
  </si>
  <si>
    <t>C10/018</t>
  </si>
  <si>
    <t>Oluwatosin</t>
  </si>
  <si>
    <t>Eunice</t>
  </si>
  <si>
    <t>Olorunmoteni</t>
  </si>
  <si>
    <t>Paediatrics and Child Health</t>
  </si>
  <si>
    <t>oolorunmoteni@cartafrica.org</t>
  </si>
  <si>
    <t>tosinolorunmoteni@gmail.com</t>
  </si>
  <si>
    <t>+234815 209 2837; +234803 941 3535</t>
  </si>
  <si>
    <t>WHAT IS IN A GOOD NIGHT’S SLEEP? PATTERN, DETERMINANTS AND ASSOCIATED PROBLEMS WITH SLEEP IN NIGERIAN ADOLESCENTS</t>
  </si>
  <si>
    <t>Dr Scheuermaier Karine</t>
  </si>
  <si>
    <t>Dr Gomez-Olive F. Xavier</t>
  </si>
  <si>
    <t>Prof. Fatusi Olayiwola Adesegun</t>
  </si>
  <si>
    <t>0000-0001-8561-9918</t>
  </si>
  <si>
    <t xml:space="preserve"> Sleep characteristics among In-school Adolescents in South-Western Nigeria: Pattern, Determinants and Association with Cardiometabolic risk factors</t>
  </si>
  <si>
    <t>C10/010</t>
  </si>
  <si>
    <t xml:space="preserve">Frederick </t>
  </si>
  <si>
    <t>Oporia</t>
  </si>
  <si>
    <t>foporia@cartafrica.org</t>
  </si>
  <si>
    <t>phrezzie@gmail.com</t>
  </si>
  <si>
    <t>+256 703 857 428</t>
  </si>
  <si>
    <t>Preventing drowning among boaters in Lake Albert, Uganda: An enhanced educational intervention to improve knowledge and use of seaworthy lifejackets</t>
  </si>
  <si>
    <t>Prof Fred Nuwaha Ntoni</t>
  </si>
  <si>
    <t>Dr Jagnoor Jagnoor</t>
  </si>
  <si>
    <t>Dr Simon Peter Kibira</t>
  </si>
  <si>
    <t>0000-0001-6280-8919</t>
  </si>
  <si>
    <t>Improving lifejacket wear among occupational boaters on Lake Altert, Uganda: A cluster-randomized controlled trial</t>
  </si>
  <si>
    <t>C10/019</t>
  </si>
  <si>
    <t>Omotade</t>
  </si>
  <si>
    <t>Adebimpe</t>
  </si>
  <si>
    <t>Ijarotimi</t>
  </si>
  <si>
    <t xml:space="preserve">Obstertrics and reproductive health </t>
  </si>
  <si>
    <t>Department of Obstetrics, Gynaecology &amp; Perinatology.</t>
  </si>
  <si>
    <t>oijarotimi@cartafrica.org</t>
  </si>
  <si>
    <t>tadeijarotimi@gmail.com; tadeolar@yahoo.com</t>
  </si>
  <si>
    <t>+234-803-400-2812</t>
  </si>
  <si>
    <t>Outcome of Male Partners’ Involvement in Antenatal Counselling on Women’s Postpartum Family Planning Uptake in South-west Nigeria</t>
  </si>
  <si>
    <t xml:space="preserve">Prof Olayemi Oladapo </t>
  </si>
  <si>
    <t>Dr Olumide Adesola</t>
  </si>
  <si>
    <t xml:space="preserve"> Professor</t>
  </si>
  <si>
    <t>0000-0002-2824-466X</t>
  </si>
  <si>
    <t>C10/012</t>
  </si>
  <si>
    <t>James</t>
  </si>
  <si>
    <t>Muleme</t>
  </si>
  <si>
    <t xml:space="preserve">Disease Control and Environmental Health </t>
  </si>
  <si>
    <t>jmuleme@cartafrica.org</t>
  </si>
  <si>
    <t>mulemej@gmail.com</t>
  </si>
  <si>
    <t>+256787364697; 256701271259</t>
  </si>
  <si>
    <t>Masters of Veterinary Preventive Medicine (Field Epidemiology track)</t>
  </si>
  <si>
    <t>Extended Spectrum β Lactamase (ESBL) producing Escherichia coli as bio-threats:   pathobiology, transmission dynamics and antibiotic resistance in rural and urban
communities of Wakiso district, Uganda</t>
  </si>
  <si>
    <t>Dr. Ssempebwa John</t>
  </si>
  <si>
    <t>Dr. Musoke David</t>
  </si>
  <si>
    <t>Assoc. Prof. Kankya Clovice</t>
  </si>
  <si>
    <t>0000-0001-8967-7031</t>
  </si>
  <si>
    <t>Reservoirs, transmission and antibiotic resistance resistance profiles of extended specturum SPECTRUM BETA LACTAMASE-PRODUCING Escherichia Coli at the humananimal-environmant interface among farming communities in Wakiso District, Uganda”.</t>
  </si>
  <si>
    <t>C10/020</t>
  </si>
  <si>
    <t>Patience</t>
  </si>
  <si>
    <t>Shamu</t>
  </si>
  <si>
    <t>Wits Reproductive Health and HIV Institute (Implementation Science)</t>
  </si>
  <si>
    <t>pshamu@cartafrica.org</t>
  </si>
  <si>
    <t>patieshamu@gmail.com; pshamu@wrhi.ac.za</t>
  </si>
  <si>
    <t>+27113585300; +27731960356</t>
  </si>
  <si>
    <t>Master of Science in Population Studies</t>
  </si>
  <si>
    <t>Determinants, lived experiences, and outcomes of HIV Pre-Exposure Prophylaxis use among young female university students in South Africa: A prospective cohort study</t>
  </si>
  <si>
    <t>Professor Saiqa Mullick</t>
  </si>
  <si>
    <t>0000-0003-1946-5046</t>
  </si>
  <si>
    <t>WT - DELTAS</t>
  </si>
  <si>
    <t>C10/014</t>
  </si>
  <si>
    <t>Marifa</t>
  </si>
  <si>
    <t>Muchemwa</t>
  </si>
  <si>
    <t>Demography and Population studies</t>
  </si>
  <si>
    <t>mmuchemwa@cartafrica.org</t>
  </si>
  <si>
    <t>marifamuchemwa@yahoo.com</t>
  </si>
  <si>
    <t>+27117174095; 27780200743</t>
  </si>
  <si>
    <t>MA in Sociology and MA in Demography and Population studies</t>
  </si>
  <si>
    <t xml:space="preserve">Family Changes and Child Maintenance Effect on Men’s Mental Health in South Africa </t>
  </si>
  <si>
    <t>Professor Clifford Odimegwu</t>
  </si>
  <si>
    <t>Teaching assistant</t>
  </si>
  <si>
    <t>0000-0002-1957-9513</t>
  </si>
  <si>
    <t>Family change, child maintenance and mental health outcomes of men in South Africa”</t>
  </si>
  <si>
    <t>JAS 2, 2022</t>
  </si>
  <si>
    <t>C10/021</t>
  </si>
  <si>
    <t xml:space="preserve">Shakeerah </t>
  </si>
  <si>
    <t>Olaide</t>
  </si>
  <si>
    <t>Gbadebo</t>
  </si>
  <si>
    <t>RESTORATIVE DENTISTRY</t>
  </si>
  <si>
    <t>Widowe(r)d</t>
  </si>
  <si>
    <t>Widow</t>
  </si>
  <si>
    <t>sgbadebo@cartafrica.org</t>
  </si>
  <si>
    <t>olaaris2k1@yahoo.com</t>
  </si>
  <si>
    <t>+2348057358291</t>
  </si>
  <si>
    <t>MASTERS DENTAL SURGERY</t>
  </si>
  <si>
    <t>Dental anxiety: measuring the fear factors and its effect on endodontic treatment among adults in Ibadan, Nigeria</t>
  </si>
  <si>
    <t>Prof Gbemisola Oke</t>
  </si>
  <si>
    <t>Prof Dosumu OO</t>
  </si>
  <si>
    <t>0000-0002-2109-753X</t>
  </si>
  <si>
    <t>Pre-treatment Information Communication and Dental Anxiety among Adult  Dental Care Seekers in Ibadan, Nigeria</t>
  </si>
  <si>
    <t>C10/022</t>
  </si>
  <si>
    <t>Stefanie</t>
  </si>
  <si>
    <t>Vermaak</t>
  </si>
  <si>
    <t>HIV Prevention and Treatment</t>
  </si>
  <si>
    <t>Perinatal HIV Research Unit</t>
  </si>
  <si>
    <t>svermaak@cartafrica.org</t>
  </si>
  <si>
    <t>stefanie.hornschuh88@gmail.com</t>
  </si>
  <si>
    <t>+27 11 989 9959; +27 826087634</t>
  </si>
  <si>
    <t>Health Sciences (International's Public Health)</t>
  </si>
  <si>
    <t>Feasibility and acceptability of using digital assent to improve comprehension of study procedures among adolescents with perinatally acquired HIV: a study in Soweto, South Africa</t>
  </si>
  <si>
    <t>Dr Janan Dietrich</t>
  </si>
  <si>
    <t>Prof Tiffany Chennevile</t>
  </si>
  <si>
    <t>Senior Researcher</t>
  </si>
  <si>
    <t>0000-0002-5505-6488</t>
  </si>
  <si>
    <t>C10/023</t>
  </si>
  <si>
    <t>Takondwa</t>
  </si>
  <si>
    <t>Connis</t>
  </si>
  <si>
    <t>Bakuwa</t>
  </si>
  <si>
    <t>Rehabilitation and Therapy</t>
  </si>
  <si>
    <t>tbakuwa@cartafrica.org</t>
  </si>
  <si>
    <t>tbakuwa@medcol.mw; tako.bakuwa@gmail.com</t>
  </si>
  <si>
    <t xml:space="preserve"> +265 1 871 911; +265 993 67 2960</t>
  </si>
  <si>
    <t>Master of science in Community Physiotherapy</t>
  </si>
  <si>
    <t>Effectiveness of a peer-led training program for caregivers of children with cerebral palsy in Malawi</t>
  </si>
  <si>
    <t>Gillian Saloojee</t>
  </si>
  <si>
    <t>Wiedaad Slemming</t>
  </si>
  <si>
    <t>0000-0003-1817-9689</t>
  </si>
  <si>
    <t>C10/025</t>
  </si>
  <si>
    <t>Yetunde</t>
  </si>
  <si>
    <t>A</t>
  </si>
  <si>
    <t>Onimode</t>
  </si>
  <si>
    <t>Nuclear Medicine/Radiology</t>
  </si>
  <si>
    <t>RADIATION ONCOLOGY</t>
  </si>
  <si>
    <t>Married (P1 - 2022)</t>
  </si>
  <si>
    <t>yonimode@cartafrica.org</t>
  </si>
  <si>
    <t>yately_md@yahoo.com; yately_md@yahoo.com</t>
  </si>
  <si>
    <t>+2347087821065</t>
  </si>
  <si>
    <t>Master of Science (Stellenbosch) 2009, Master of Medicine (Witwatersrand) 2012</t>
  </si>
  <si>
    <t>Medical personnel's knowledge about thyroid disease in pregnancy and its management, and development of a trimester-based thyroid reference range In South-West Nigeria</t>
  </si>
  <si>
    <t>Dr Chesang Jacqueline Jelagat</t>
  </si>
  <si>
    <t>Prof Omigbodun Akinyinka</t>
  </si>
  <si>
    <t>0000-0002-4004-6113</t>
  </si>
  <si>
    <t>C10/003</t>
  </si>
  <si>
    <t>Jean de la Croix</t>
  </si>
  <si>
    <t>Allen</t>
  </si>
  <si>
    <t>Ingabire</t>
  </si>
  <si>
    <t>Orthopedics</t>
  </si>
  <si>
    <t>ajcroix@cartafrica.org</t>
  </si>
  <si>
    <t>ingabireallenjc@gmail.com; ijea2000@gmail.com</t>
  </si>
  <si>
    <t>+250788549975</t>
  </si>
  <si>
    <t>Masters of Public health/Masters of Medicine(Surgery)/Fellowship in Orthopedics</t>
  </si>
  <si>
    <t xml:space="preserve">Long term disability following road traffic injuries in Rwanda: Cost and health outcomes </t>
  </si>
  <si>
    <t xml:space="preserve">Prof Tumussime K. David </t>
  </si>
  <si>
    <t>Dr. Jean Baptiste Sagahutu </t>
  </si>
  <si>
    <t>Lecturer of Surgery</t>
  </si>
  <si>
    <t>Deputy Director, NIHR Research Hub on Global Surgery/Rwanda </t>
  </si>
  <si>
    <t>0000-0001-8636-6473</t>
  </si>
  <si>
    <t>C10/005</t>
  </si>
  <si>
    <t>Apatsa</t>
  </si>
  <si>
    <t>Selemani</t>
  </si>
  <si>
    <t>Library and Information Science</t>
  </si>
  <si>
    <t>aselemani@cartafrica.org</t>
  </si>
  <si>
    <t>apatsaselemani@gmail.com</t>
  </si>
  <si>
    <t>+2651871911; 265888707373</t>
  </si>
  <si>
    <t>Master of Library and Information Science</t>
  </si>
  <si>
    <t>Journal Indexing and Scientific Impact of Africa's Public Health Research: current status, barriers, facilitators and opportunities.</t>
  </si>
  <si>
    <t>Prof. Jude Igumbor</t>
  </si>
  <si>
    <t>Dr Innocent Maposa</t>
  </si>
  <si>
    <t>Assistant Librarian</t>
  </si>
  <si>
    <t>0000-0003-1216-6158</t>
  </si>
  <si>
    <t>C10/009</t>
  </si>
  <si>
    <t>Nzabonimana</t>
  </si>
  <si>
    <t>Preventive and Community Dentistry</t>
  </si>
  <si>
    <t>enzabonimana@cartafrica.org</t>
  </si>
  <si>
    <t>nzabaemmy@gmail.com</t>
  </si>
  <si>
    <t>+250783880746</t>
  </si>
  <si>
    <t>Health Informatics</t>
  </si>
  <si>
    <t>Investigating reasons, challenges, and perceptions of poor oral health among adults in rural and urban Rwanda</t>
  </si>
  <si>
    <t>Prof Phumzile Hlongwa</t>
  </si>
  <si>
    <t>Prof Veerasamy Yengopal</t>
  </si>
  <si>
    <t>Dr Yolanda Malele-Kolisa</t>
  </si>
  <si>
    <t>0000-0002-6876-3472</t>
  </si>
  <si>
    <t>Oral Health in Nyarugenge District of Rwanda: The Role of Mobile Application in Oral Health Education</t>
  </si>
  <si>
    <t>C10/011</t>
  </si>
  <si>
    <t>Mburu</t>
  </si>
  <si>
    <t>Kang'ethe</t>
  </si>
  <si>
    <t>Institute of tropical and infectious diseases/ PMTCT- Under OBS/ GYN department</t>
  </si>
  <si>
    <t>jkangethe@cartafrica.org</t>
  </si>
  <si>
    <t>jimkangethe@gmail.com</t>
  </si>
  <si>
    <t>+254726237390; 254731221155</t>
  </si>
  <si>
    <t>MSC. Medical Virology</t>
  </si>
  <si>
    <t>Human Papillomavirus type-specific risk and association with Human T Lymphotrophic Virus-1 among HIV infected Women at Kenyatta Clinical research</t>
  </si>
  <si>
    <t>Dr. Marianne Wanjiru Mureithi</t>
  </si>
  <si>
    <t>Dr. Odari Eddy</t>
  </si>
  <si>
    <t>Dr. Eddy Odari</t>
  </si>
  <si>
    <t>HIV research scientist and tutor</t>
  </si>
  <si>
    <t>0000-0001-5813-5360</t>
  </si>
  <si>
    <t>C10/013</t>
  </si>
  <si>
    <t>Kganetso</t>
  </si>
  <si>
    <t>Sekome</t>
  </si>
  <si>
    <t>physiotherapy</t>
  </si>
  <si>
    <t>ksekome@cartafrica.org</t>
  </si>
  <si>
    <t>kgakzin88@gmail.com</t>
  </si>
  <si>
    <t>+27 11 7173705; +27 78 0118605</t>
  </si>
  <si>
    <t>Master of public health</t>
  </si>
  <si>
    <t>Effects of modifications in lifestyle and daily routine  on blood pressure among hypertensive rural adults in Agincourt, South Africa.</t>
  </si>
  <si>
    <t>Professor Hellen Myezwa</t>
  </si>
  <si>
    <t>Prof. F. Gomez Olive- Casas</t>
  </si>
  <si>
    <t>0000-0002-4567-1022</t>
  </si>
  <si>
    <t>Feasibility and acceptability of a Contextualized Physical Activity and Diet Intervention for Hypertension Control in a Rural Adult Population of South Africa</t>
  </si>
  <si>
    <t>C10/017</t>
  </si>
  <si>
    <t>Monday</t>
  </si>
  <si>
    <t>Daniel</t>
  </si>
  <si>
    <t>Olodu</t>
  </si>
  <si>
    <t>molodu@cartafrica.org</t>
  </si>
  <si>
    <t>mondayolodu@gmail.com; mondayolodu@yahoo.com</t>
  </si>
  <si>
    <t>+234-8063168131</t>
  </si>
  <si>
    <t>Master of Science (Human Nutrition)</t>
  </si>
  <si>
    <t>Improving Childhood Nutrition among the Yoruba Ethnic Group in the Rural Communities, Southwest Nigeria: An Indigenous Food-Based Approach</t>
  </si>
  <si>
    <t>Dr. Oladejo Thomas Adepoju</t>
  </si>
  <si>
    <t>0000-0002-1928-9209</t>
  </si>
  <si>
    <t>C10/024</t>
  </si>
  <si>
    <t>Temitope</t>
  </si>
  <si>
    <t>Olumuyiwa</t>
  </si>
  <si>
    <t>Occupational Health and Industrial Hygiene</t>
  </si>
  <si>
    <t>tojo@cartafrica.org</t>
  </si>
  <si>
    <t>linktopeojo@yahoo.com</t>
  </si>
  <si>
    <t>+2348035798224</t>
  </si>
  <si>
    <t>Factors associated with occupational injuries and work-related musculoskeletal disorders among artisans in the informal sector of the Nigerian construction industry</t>
  </si>
  <si>
    <t>Dr Nisha Naicker</t>
  </si>
  <si>
    <t>Prof Onayade Adedeji</t>
  </si>
  <si>
    <t>0000-0003-1899-5213</t>
  </si>
  <si>
    <t>C11/001</t>
  </si>
  <si>
    <t>Adeola</t>
  </si>
  <si>
    <t>Williams</t>
  </si>
  <si>
    <t>Paediatric Dentistry</t>
  </si>
  <si>
    <t>Child Oral Health</t>
  </si>
  <si>
    <t>awilliams@cartafrica.org</t>
  </si>
  <si>
    <t>adeolawilliams022@gmail.com</t>
  </si>
  <si>
    <t>+2348051694622</t>
  </si>
  <si>
    <t>Masters of Dental Sciences, 2018</t>
  </si>
  <si>
    <t>Improving oral health among vulnerable children and adolescents living with HIV/AIDS using evidence-based intervention (Masters of Dental Sciences (MDS)</t>
  </si>
  <si>
    <t>Field based</t>
  </si>
  <si>
    <t>0000-0003-1915-2138</t>
  </si>
  <si>
    <t>C11/002</t>
  </si>
  <si>
    <t>Amina</t>
  </si>
  <si>
    <t>Hassan</t>
  </si>
  <si>
    <t>Maternal and Reproductive health</t>
  </si>
  <si>
    <t>School of Public health</t>
  </si>
  <si>
    <t>ahusien@cartafrica.org</t>
  </si>
  <si>
    <t>dramiina12@gmail.com</t>
  </si>
  <si>
    <t>+252615506933</t>
  </si>
  <si>
    <t>Master in Public Health (2023 )</t>
  </si>
  <si>
    <t>Reproductive and maternal health in Somalia</t>
  </si>
  <si>
    <t>0009-0006-9247-6453</t>
  </si>
  <si>
    <t>C11/003</t>
  </si>
  <si>
    <t>Christabellah</t>
  </si>
  <si>
    <t>Namugenyi</t>
  </si>
  <si>
    <t>Department of Planning and Applied Statistics</t>
  </si>
  <si>
    <t>cnamugenyi@cartafrica.org</t>
  </si>
  <si>
    <t>tabellahn@gmail.com</t>
  </si>
  <si>
    <t>+256788101810;+256700979442</t>
  </si>
  <si>
    <t>Master of Statistics (2020)</t>
  </si>
  <si>
    <t>Examining patient satisfaction and dual outcomes of HIV and hypertension through decision-making and allocation of Service Delivery Models for Older PLHIV</t>
  </si>
  <si>
    <t>0000-0003-2534-5526</t>
  </si>
  <si>
    <t>C11/004</t>
  </si>
  <si>
    <t>Tamuka</t>
  </si>
  <si>
    <t>Chironda</t>
  </si>
  <si>
    <t>Health Data Science</t>
  </si>
  <si>
    <t>Agincourt Research Center</t>
  </si>
  <si>
    <t>cchironda@cartafrica.org</t>
  </si>
  <si>
    <t>cyriltamuka05@gmail.com</t>
  </si>
  <si>
    <t>+27786413285</t>
  </si>
  <si>
    <t>MSc Mathematical Statistics (2021)</t>
  </si>
  <si>
    <t>Multimorbidity trends and changes in Rural South Africa: A clustering, and competing risk modelling approach (2012-2022).</t>
  </si>
  <si>
    <t>0000-0002-0412-1059</t>
  </si>
  <si>
    <t>C11/005</t>
  </si>
  <si>
    <t>Elizabeth</t>
  </si>
  <si>
    <t>Oral Pathology/ Oral Medicine</t>
  </si>
  <si>
    <t>eoabe@cartafrica.org</t>
  </si>
  <si>
    <t>elizabethabe831@gmail.com</t>
  </si>
  <si>
    <t>+2348029789847</t>
  </si>
  <si>
    <t>Masters in Dental Surgery (2014)</t>
  </si>
  <si>
    <t>Oral health promotion for improved maternal-fetal health among women of reproductive age. (Masters in Dental Surgery (MDS)</t>
  </si>
  <si>
    <t>0000-0001-6632-9026</t>
  </si>
  <si>
    <t>C11/006</t>
  </si>
  <si>
    <t>Fanuel</t>
  </si>
  <si>
    <t>Meckson</t>
  </si>
  <si>
    <t>Bickton</t>
  </si>
  <si>
    <t xml:space="preserve">Department of Rehabilitation Sciences </t>
  </si>
  <si>
    <t>fbickton@cartafrica.org</t>
  </si>
  <si>
    <t>fbickton@kuhes.ac.mw</t>
  </si>
  <si>
    <t>+265982552353</t>
  </si>
  <si>
    <t>Master of Science in Cardiorespiratory Physiotherapy (2021)</t>
  </si>
  <si>
    <t>Personalized exercise-based Rehabilitation needs, implementation and effectiveness among  multimorbid patients in Malawi.</t>
  </si>
  <si>
    <t xml:space="preserve">Field based and clinical research </t>
  </si>
  <si>
    <t>0000-0002-0925-909X</t>
  </si>
  <si>
    <t>C11/007</t>
  </si>
  <si>
    <t>Olanike</t>
  </si>
  <si>
    <t>Wuraola</t>
  </si>
  <si>
    <t>Breast Surgical Oncology</t>
  </si>
  <si>
    <t>fwuraola@cartafrica.org</t>
  </si>
  <si>
    <t>fwuraola@oauife.edu.ng</t>
  </si>
  <si>
    <t>+2348032287556</t>
  </si>
  <si>
    <t>ChM General Surgery 2022</t>
  </si>
  <si>
    <t>Towards early detection of breast cancer in Nigeria: Prevalence of BRCA1/2 mutations and perceptions of genetic screening among relatives of patients with breast cancer</t>
  </si>
  <si>
    <t>0000-0003-3315-990x</t>
  </si>
  <si>
    <t>C11/008</t>
  </si>
  <si>
    <t>Gallad</t>
  </si>
  <si>
    <t>Dahir</t>
  </si>
  <si>
    <t xml:space="preserve">Department of Public Health </t>
  </si>
  <si>
    <t>ghassan@cartafrica.org</t>
  </si>
  <si>
    <t>Public Health (2017)</t>
  </si>
  <si>
    <t>Vaccine preventable disease surveillance</t>
  </si>
  <si>
    <t>0000-0002-8569-8748</t>
  </si>
  <si>
    <t>C11/009</t>
  </si>
  <si>
    <t xml:space="preserve">Justine </t>
  </si>
  <si>
    <t>Okello</t>
  </si>
  <si>
    <t>Preventive Medicine, Laboratory diagnostics, Epidemiology, Biostatistics, Research methods, Food safety and One Health</t>
  </si>
  <si>
    <t>Department of Biosecurity, Ecosystems and Veterinary Public Health</t>
  </si>
  <si>
    <t>jokello@cartafrica.org</t>
  </si>
  <si>
    <t>justinokello01@gmail.com</t>
  </si>
  <si>
    <t>+256-783210265</t>
  </si>
  <si>
    <t>Masters of Veterinary Preventive Medicine (Field Epidemiology)_(2023)</t>
  </si>
  <si>
    <t>Epidemiology of Rift Valley Fever in Northern Uganda: Prevalence, Molecular Characterization, and Geospatial Modelling in Humans and Livestock in Apac and Lira Districts</t>
  </si>
  <si>
    <t>Laboratory based</t>
  </si>
  <si>
    <t>0000-0001-6218-8318</t>
  </si>
  <si>
    <t>C11/010</t>
  </si>
  <si>
    <t>Lydiah</t>
  </si>
  <si>
    <t>Njihia</t>
  </si>
  <si>
    <t>PhD Pathobiology (Virology Option)</t>
  </si>
  <si>
    <t>Department of Veterinary Pathology, Microbiology and Parasitology</t>
  </si>
  <si>
    <t>lnjihia@cartafrica.org</t>
  </si>
  <si>
    <t>lydiahnjihia4@gmail.com</t>
  </si>
  <si>
    <t>+254 712316454</t>
  </si>
  <si>
    <t>Master of Science Applied Microbiology (Virology Option), (2022)</t>
  </si>
  <si>
    <t>Molecular characterization and risk factors associated with rift valley fever transmission and outbreaks in humans and animals in Garissa and Murang’a counties, Kenya in the age of climate change</t>
  </si>
  <si>
    <t>Both Laboratory and field based</t>
  </si>
  <si>
    <t>0009-0007-0633-3294</t>
  </si>
  <si>
    <t>C11/011</t>
  </si>
  <si>
    <t>Nigandi</t>
  </si>
  <si>
    <t>Kubo</t>
  </si>
  <si>
    <t>Department of Clinical Medicine &amp; Therapeutics</t>
  </si>
  <si>
    <t>mkubo@cartafrica.org</t>
  </si>
  <si>
    <t>mkubo@uonbi.ac.ke</t>
  </si>
  <si>
    <t>+254721541439</t>
  </si>
  <si>
    <t>Master of Medicine in Internal Medicine (2013)</t>
  </si>
  <si>
    <t>Early Detection of Chronic Kidney Disease among communities with high prevalence of risk factors and early linkage to care: The ED-CKD Study</t>
  </si>
  <si>
    <t>0000-0002-0708-605X</t>
  </si>
  <si>
    <t>C11/012</t>
  </si>
  <si>
    <t>Miles-Dei</t>
  </si>
  <si>
    <t>Benedict</t>
  </si>
  <si>
    <t>Olufeagba</t>
  </si>
  <si>
    <t>Genetics and Molecular Sciences</t>
  </si>
  <si>
    <t>molufeagba@cartafrica.org</t>
  </si>
  <si>
    <t>mben.olufsen@gmail.com</t>
  </si>
  <si>
    <t>+2348169215993;+2348026073373</t>
  </si>
  <si>
    <t>Master of Science (2018)</t>
  </si>
  <si>
    <t>Genetic Epidemiology of Identified Single Nucleotide Variants of Alpha and Beta Thalassemia Traits among Nigerians in Southwest Nigeria. (M.Sc. (Public Health Biotechnology) Genetics and Molecular Sciences, Institute of Child Health)</t>
  </si>
  <si>
    <t>0000-0003-0065-5990</t>
  </si>
  <si>
    <t>C11/013</t>
  </si>
  <si>
    <t>Molly</t>
  </si>
  <si>
    <t>Mercy</t>
  </si>
  <si>
    <t>Jerono</t>
  </si>
  <si>
    <t>Economics</t>
  </si>
  <si>
    <t xml:space="preserve">Research and Sponsored Projects Office (RSPO)-AMPATH </t>
  </si>
  <si>
    <t>mjerono@cartafrica.org</t>
  </si>
  <si>
    <t>mollymercy20@gmail.com</t>
  </si>
  <si>
    <t>265 1874107;+265  888881282</t>
  </si>
  <si>
    <t>Master of Arts in Economics</t>
  </si>
  <si>
    <t>Economic Evaluation of School-Based and Institutional Programs in Preventing Sexual Violence Against Children in Uasin Gishu County, Kenya</t>
  </si>
  <si>
    <t>0000-0003-4763-0344</t>
  </si>
  <si>
    <t>OAK</t>
  </si>
  <si>
    <t>C11/014</t>
  </si>
  <si>
    <t>Razak</t>
  </si>
  <si>
    <t>Lewis</t>
  </si>
  <si>
    <t>Mussa</t>
  </si>
  <si>
    <t>Social Scientist</t>
  </si>
  <si>
    <t>School of Global and Public Health</t>
  </si>
  <si>
    <t>rmussa@cartafrica.org</t>
  </si>
  <si>
    <t>razmussa@yahoo.com</t>
  </si>
  <si>
    <t>+265 1874107; +265  888881282</t>
  </si>
  <si>
    <t>Master of Arts Development Studies (2015)</t>
  </si>
  <si>
    <t>Assessing the Effectiveness of Community-Based Approaches in Preventing Sexual Violence Against Street Children in Malawi</t>
  </si>
  <si>
    <t>0009-0000-6991-6912</t>
  </si>
  <si>
    <t>C11/015</t>
  </si>
  <si>
    <t>Nichodemus</t>
  </si>
  <si>
    <t>Mutinda</t>
  </si>
  <si>
    <t>Kamuti</t>
  </si>
  <si>
    <t xml:space="preserve">Veterinary Pathology and Diagnostics </t>
  </si>
  <si>
    <t>nkamuti@cartafrica.org</t>
  </si>
  <si>
    <t>nkamuti@uonbi.ac.ke</t>
  </si>
  <si>
    <t>+254701106893,+254714667857</t>
  </si>
  <si>
    <t>Master of science in Veterinary Pathology and Diagnostics (2022)</t>
  </si>
  <si>
    <t>Risk factors, socio-economic impact and morpho-molecular characterization of etiological agent(s) of Human and Livestock cutaneous myiasis in Kitui County, Kenya</t>
  </si>
  <si>
    <t xml:space="preserve">Field and Laboratory based </t>
  </si>
  <si>
    <t>0000-0001-5741-1271</t>
  </si>
  <si>
    <t>C11/016</t>
  </si>
  <si>
    <t>Ochuko</t>
  </si>
  <si>
    <t>Orherhe</t>
  </si>
  <si>
    <t>Clinical Pharmacy</t>
  </si>
  <si>
    <t>Department of Clinical Pharmacy and Pharmacy Administration</t>
  </si>
  <si>
    <t>oorherhe@cartafrica.org</t>
  </si>
  <si>
    <t>oorherhe@oauife.edu.ng</t>
  </si>
  <si>
    <t>+2348051589453</t>
  </si>
  <si>
    <t>Master of Science (2016), Master of Philosophy (2023)</t>
  </si>
  <si>
    <t>Population Approach to the Optimisation of Hydroxyurea in the Management of Sickle Cell Disease (SCD) in Nigeria: An Exploration of Pharmacogenetics and Pharmacometrics</t>
  </si>
  <si>
    <t>0000-0002-3671-9717</t>
  </si>
  <si>
    <t>C11/017</t>
  </si>
  <si>
    <t>Patani</t>
  </si>
  <si>
    <t>George Wills</t>
  </si>
  <si>
    <t>Mhango</t>
  </si>
  <si>
    <t>Centre for Reproductive Health</t>
  </si>
  <si>
    <t>pmhango@cartafrica.org</t>
  </si>
  <si>
    <t>pgwmhango@gmail.com</t>
  </si>
  <si>
    <t>+265994587799,+265888604700</t>
  </si>
  <si>
    <t>Master of Science in Global Health Implementation (2023)</t>
  </si>
  <si>
    <t>Exploring the implementation of Out-of-School Comprehensive Sexuality Education (OOS-CSE) tailored for young people with disabilities (YPWD) and young people living with HIV (YPLHIV) aged 10-24 years in Malawi</t>
  </si>
  <si>
    <t>0000-0002-1492-260X</t>
  </si>
  <si>
    <t>C11/018</t>
  </si>
  <si>
    <t>Pierre Celestin</t>
  </si>
  <si>
    <t>Munezero</t>
  </si>
  <si>
    <t>Basic Sciences</t>
  </si>
  <si>
    <t>Microbiology and Parasitology</t>
  </si>
  <si>
    <t>pmunezero@cartafrica.org</t>
  </si>
  <si>
    <t>munezeropierrecelestin@gmail.com</t>
  </si>
  <si>
    <t>+250790990554</t>
  </si>
  <si>
    <t>Master of Science in Cellular and Molecular Immunology (2021)</t>
  </si>
  <si>
    <t>intersection of microbiology and immunology, with a specific focus on the pathogenesis of non-filarial lymphedema (podoconiosis).</t>
  </si>
  <si>
    <t>0000-0003-2876-9025</t>
  </si>
  <si>
    <t>C11/019</t>
  </si>
  <si>
    <t>Solange</t>
  </si>
  <si>
    <t>Nikwigize</t>
  </si>
  <si>
    <t xml:space="preserve">Community Health Development </t>
  </si>
  <si>
    <t>snikwigize@cartafrica.org</t>
  </si>
  <si>
    <t>solangeni4@gmail.com</t>
  </si>
  <si>
    <t>+250788804831</t>
  </si>
  <si>
    <t>Masters in Public Health (2021)</t>
  </si>
  <si>
    <t>Socio-economic and Cultural Factors Associated with Sexual Violence Among Children Born to Teen Mothers in Rwanda. A Mixed Method</t>
  </si>
  <si>
    <t>0009-0008-1667-3046</t>
  </si>
  <si>
    <t>C11/020</t>
  </si>
  <si>
    <t>Winifrida</t>
  </si>
  <si>
    <t>Paschal</t>
  </si>
  <si>
    <t>Mponzi</t>
  </si>
  <si>
    <t xml:space="preserve">Social Sciences </t>
  </si>
  <si>
    <t>Environmental Health and Ecological Sciences Department</t>
  </si>
  <si>
    <t>wmponzi@cartafrica.org</t>
  </si>
  <si>
    <t>winniepascal@gmail.com</t>
  </si>
  <si>
    <t>+255 714228558</t>
  </si>
  <si>
    <t>Masters of Science in Entrepreneurship (2017)</t>
  </si>
  <si>
    <t>Investigating the impact of village community banks (VICOBA) for enabling house improvements that enhance household environmental health by excluding vectors of malaria and other mosquito-borne pathogens”</t>
  </si>
  <si>
    <t>0000-0003-0122-0550</t>
  </si>
  <si>
    <t>Color codes</t>
  </si>
  <si>
    <t>Not Found</t>
  </si>
  <si>
    <t>Deceased</t>
  </si>
  <si>
    <t>No.</t>
  </si>
  <si>
    <t>Name</t>
  </si>
  <si>
    <t>Institution</t>
  </si>
  <si>
    <t>Suspension</t>
  </si>
  <si>
    <t>Date of Termination</t>
  </si>
  <si>
    <t xml:space="preserve">Year </t>
  </si>
  <si>
    <t>Reason for Termination</t>
  </si>
  <si>
    <t>Detailed reason for termination</t>
  </si>
  <si>
    <t>Stephen Pentz</t>
  </si>
  <si>
    <t>University of Witwatersrand</t>
  </si>
  <si>
    <t>Lack of progress on milestone</t>
  </si>
  <si>
    <t>Humphrey Phanuel Shao</t>
  </si>
  <si>
    <t>Peter Mwamba</t>
  </si>
  <si>
    <t>Gloria Omosa</t>
  </si>
  <si>
    <t>Aug 29 2014</t>
  </si>
  <si>
    <t xml:space="preserve"> October 2016</t>
  </si>
  <si>
    <t>Failure to meet key milestone</t>
  </si>
  <si>
    <t>Gad Rutayisire</t>
  </si>
  <si>
    <t>Nov 2 2017</t>
  </si>
  <si>
    <t>Gift Khangamwa</t>
  </si>
  <si>
    <t>June 5 2017</t>
  </si>
  <si>
    <t>Master Degree not recognised</t>
  </si>
  <si>
    <t>Callen Onyambu</t>
  </si>
  <si>
    <t>Edwin Sang</t>
  </si>
  <si>
    <t>Hussein Masoud</t>
  </si>
  <si>
    <t>Teresa Kinyari</t>
  </si>
  <si>
    <t>Nov 18 2011</t>
  </si>
  <si>
    <t>Not indicated</t>
  </si>
  <si>
    <t>Jacqueline Mgumia</t>
  </si>
  <si>
    <t>Feb 8 2012</t>
  </si>
  <si>
    <t>Lackson Tembo</t>
  </si>
  <si>
    <t>Doris Kwesiga</t>
  </si>
  <si>
    <t>Inability to attend JAS 2 twice</t>
  </si>
  <si>
    <t>Unable to attend JAS 2 in South Africa due to her visa issues</t>
  </si>
  <si>
    <t>Raymond Odokonyero</t>
  </si>
  <si>
    <t>Justus Musasiah</t>
  </si>
  <si>
    <t>Inability to continue participating in CARTA activities after moving institutions</t>
  </si>
  <si>
    <t>Edna Wairimu Kamau</t>
  </si>
  <si>
    <t>Requested for termination</t>
  </si>
  <si>
    <t>She requested for termination after the secretariat followed up on her delay to meet milestones</t>
  </si>
  <si>
    <t>Leo Masamba</t>
  </si>
  <si>
    <t>Failure to register for PhD at an African partner institution</t>
  </si>
  <si>
    <t>Florence Basiimwa Tuishemirirwe</t>
  </si>
  <si>
    <t>Failure to secure registration after being in the program for 3 years</t>
  </si>
  <si>
    <t>Cohort 8 fellow she was under long suspension up to December 31, 2021 to share her registration. She did not failed We have not received any evidence of registration despite having requested for it several times. .</t>
  </si>
  <si>
    <t>Jane Wanjiru Macharia</t>
  </si>
  <si>
    <t>Jane Macharia had made significant progress (had requested for research funds) but requested for leave of absence in July 2021 citing personal challenges with her supervisor. In July 2022 we initiated the process for her to resume her fellowship, however, she indicated that she still had challenges with her supervisor. Efforts by the secretariat and the University of Nairobi focal person to mediate between her and her supervisor have not borne fruit, and she has instead opted to terminate her fellowship</t>
  </si>
  <si>
    <t>Joselyn Atahuirwe</t>
  </si>
  <si>
    <t>Joselyn Atuhairwe joined CARTA in 2019 with cohort 9 but has been slow in making progress throughout. She requested for one-year leave of absence due to health challenges right after JAS1. After resumption of her fellowship she has consistently been behind her peers in cohort 10 even in completing ESE:O assignments. As of now, she has not obtained university registration nor presented her protocol. She was invited to attend the face-to-face session of JAS 2 but declined despite all efforts from the focal person and the secretariat to accommodate her needs.</t>
  </si>
  <si>
    <t>Duncan Nyukuri</t>
  </si>
  <si>
    <t>Duncan failed to attend part 2 of JAS 2 in 2022  JAS 3 in 2023 and did not communicate or respond to the secretariat when they reached out to him</t>
  </si>
  <si>
    <t>Siphesihle Mtshali</t>
  </si>
  <si>
    <t>Has been nonresponsive to our communication. The last time she registered was 2016 and her account has been suspended</t>
  </si>
  <si>
    <t>Simbaharshe Takuva</t>
  </si>
  <si>
    <t>Has been nonresponsive to our communication. Her account in the Wits system is no longer act</t>
  </si>
  <si>
    <t>Nicolette Prea Naidoo</t>
  </si>
  <si>
    <t>Has been nonresponsive to our communication. The last time she registered was 2018 and her account has been suspended</t>
  </si>
  <si>
    <t>Nomathemba Chiwoneso  Chandiwana</t>
  </si>
  <si>
    <t>Has been nonresponsive to our communication. The last time she registered was 2019 and her account has been suspended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</si>
</sst>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d\-mmm\-yy;@"/>
    <numFmt numFmtId="165" formatCode="[$-409]dd\-mmm\-yy;@"/>
    <numFmt numFmtId="166" formatCode="[$-409]mmm\-yy;@"/>
    <numFmt numFmtId="167" formatCode="yyyy\-mm\-dd;@"/>
    <numFmt numFmtId="168" formatCode="0.0%"/>
  </numFmts>
  <fonts count="19">
    <font>
      <sz val="11"/>
      <color theme="1"/>
      <name val="Calibri"/>
      <family val="2"/>
      <scheme val="minor"/>
    </font>
    <font>
      <b/>
      <sz val="11"/>
      <color theme="1"/>
      <name val="Calibri"/>
      <family val="2"/>
      <scheme val="minor"/>
    </font>
    <font>
      <b/>
      <sz val="14"/>
      <color theme="1"/>
      <name val="Arial"/>
      <family val="2"/>
    </font>
    <font>
      <sz val="11"/>
      <color rgb="FF000000"/>
      <name val="Calibri"/>
      <family val="2"/>
    </font>
    <font>
      <sz val="11"/>
      <name val="Calibri"/>
      <family val="2"/>
      <scheme val="minor"/>
    </font>
    <font>
      <sz val="11"/>
      <color theme="1"/>
      <name val="Arial"/>
      <family val="2"/>
    </font>
    <font>
      <sz val="11"/>
      <color theme="1"/>
      <name val="Arial Narrow"/>
      <family val="2"/>
    </font>
    <font>
      <u/>
      <sz val="11"/>
      <color theme="10"/>
      <name val="Calibri"/>
      <family val="2"/>
      <scheme val="minor"/>
    </font>
    <font>
      <u/>
      <sz val="11"/>
      <color indexed="12"/>
      <name val="Arial Narrow"/>
      <family val="2"/>
    </font>
    <font>
      <sz val="10"/>
      <color theme="1"/>
      <name val="Arial"/>
      <family val="2"/>
    </font>
    <font>
      <sz val="11"/>
      <name val="Arial Narrow"/>
      <family val="2"/>
    </font>
    <font>
      <sz val="11"/>
      <color rgb="FF000000"/>
      <name val="Arial Narrow"/>
      <family val="2"/>
    </font>
    <font>
      <sz val="10"/>
      <name val="Arial"/>
      <family val="2"/>
    </font>
    <font>
      <sz val="12"/>
      <color theme="1"/>
      <name val="Calibri"/>
      <family val="2"/>
      <scheme val="minor"/>
    </font>
    <font>
      <sz val="11"/>
      <color theme="1"/>
      <name val="Calibri"/>
      <family val="2"/>
      <scheme val="minor"/>
    </font>
    <font>
      <b/>
      <sz val="12"/>
      <color theme="1"/>
      <name val="Calibri"/>
      <family val="2"/>
      <scheme val="minor"/>
    </font>
    <font>
      <b/>
      <sz val="12"/>
      <color theme="1"/>
      <name val="Arial"/>
      <family val="2"/>
    </font>
    <font>
      <b/>
      <sz val="11"/>
      <color theme="2"/>
      <name val="Calibri"/>
      <family val="2"/>
      <scheme val="minor"/>
    </font>
    <font>
      <sz val="11"/>
      <color rgb="FF000000"/>
      <name val="Calibri"/>
      <family val="2"/>
      <scheme val="minor"/>
    </font>
  </fonts>
  <fills count="20">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92D050"/>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rgb="FFFF0000"/>
        <bgColor indexed="64"/>
      </patternFill>
    </fill>
    <fill>
      <patternFill patternType="solid">
        <fgColor theme="1"/>
        <bgColor indexed="64"/>
      </patternFill>
    </fill>
    <fill>
      <patternFill patternType="solid">
        <fgColor theme="5" tint="0.79998168889431442"/>
        <bgColor theme="5" tint="0.79998168889431442"/>
      </patternFill>
    </fill>
    <fill>
      <patternFill patternType="solid">
        <fgColor rgb="FFFF00FF"/>
        <bgColor indexed="64"/>
      </patternFill>
    </fill>
    <fill>
      <patternFill patternType="solid">
        <fgColor theme="6" tint="0.79998168889431442"/>
        <bgColor indexed="64"/>
      </patternFill>
    </fill>
    <fill>
      <patternFill patternType="solid">
        <fgColor rgb="FFEDEDED"/>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style="thin">
        <color rgb="FF000000"/>
      </top>
      <bottom style="thin">
        <color rgb="FF000000"/>
      </bottom>
      <diagonal/>
    </border>
  </borders>
  <cellStyleXfs count="4">
    <xf numFmtId="0" fontId="0" fillId="0" borderId="0"/>
    <xf numFmtId="0" fontId="7" fillId="0" borderId="0" applyNumberFormat="0" applyFill="0" applyBorder="0" applyAlignment="0" applyProtection="0"/>
    <xf numFmtId="0" fontId="5" fillId="0" borderId="0"/>
    <xf numFmtId="9" fontId="14" fillId="0" borderId="0" applyFont="0" applyFill="0" applyBorder="0" applyAlignment="0" applyProtection="0"/>
  </cellStyleXfs>
  <cellXfs count="463">
    <xf numFmtId="0" fontId="0" fillId="0" borderId="0" xfId="0"/>
    <xf numFmtId="0" fontId="0" fillId="2" borderId="1" xfId="0" applyFill="1" applyBorder="1" applyAlignment="1">
      <alignment vertical="center"/>
    </xf>
    <xf numFmtId="0" fontId="3" fillId="2" borderId="4" xfId="0" applyFont="1" applyFill="1" applyBorder="1" applyAlignment="1">
      <alignment wrapText="1"/>
    </xf>
    <xf numFmtId="0" fontId="3" fillId="2" borderId="5" xfId="0" applyFont="1" applyFill="1" applyBorder="1" applyAlignment="1">
      <alignment wrapText="1"/>
    </xf>
    <xf numFmtId="0" fontId="6" fillId="2" borderId="1" xfId="0" applyFont="1" applyFill="1" applyBorder="1" applyAlignment="1">
      <alignment wrapText="1"/>
    </xf>
    <xf numFmtId="0" fontId="8" fillId="2" borderId="1" xfId="1" applyFont="1" applyFill="1" applyBorder="1" applyAlignment="1" applyProtection="1">
      <alignment wrapText="1"/>
    </xf>
    <xf numFmtId="0" fontId="3" fillId="2" borderId="1" xfId="0" applyFont="1" applyFill="1" applyBorder="1" applyAlignment="1">
      <alignment wrapText="1"/>
    </xf>
    <xf numFmtId="0" fontId="9" fillId="2" borderId="1" xfId="0" applyFont="1" applyFill="1" applyBorder="1" applyAlignment="1">
      <alignment wrapText="1"/>
    </xf>
    <xf numFmtId="0" fontId="9" fillId="2" borderId="4" xfId="0" applyFont="1" applyFill="1" applyBorder="1" applyAlignment="1">
      <alignment wrapText="1"/>
    </xf>
    <xf numFmtId="0" fontId="9" fillId="2" borderId="5" xfId="0" applyFont="1" applyFill="1" applyBorder="1" applyAlignment="1">
      <alignment wrapText="1"/>
    </xf>
    <xf numFmtId="0" fontId="0" fillId="3" borderId="1" xfId="0" applyFill="1" applyBorder="1" applyAlignment="1">
      <alignment vertical="center"/>
    </xf>
    <xf numFmtId="0" fontId="0" fillId="4" borderId="1" xfId="0" applyFill="1" applyBorder="1" applyAlignment="1">
      <alignment vertical="center"/>
    </xf>
    <xf numFmtId="0" fontId="3" fillId="4" borderId="4" xfId="0" applyFont="1" applyFill="1" applyBorder="1" applyAlignment="1">
      <alignment wrapText="1"/>
    </xf>
    <xf numFmtId="0" fontId="3" fillId="4" borderId="5" xfId="0" applyFont="1" applyFill="1" applyBorder="1" applyAlignment="1">
      <alignment wrapText="1"/>
    </xf>
    <xf numFmtId="0" fontId="9" fillId="4" borderId="5" xfId="0" applyFont="1" applyFill="1" applyBorder="1" applyAlignment="1">
      <alignment wrapText="1"/>
    </xf>
    <xf numFmtId="0" fontId="9" fillId="4" borderId="7" xfId="0" applyFont="1" applyFill="1" applyBorder="1" applyAlignment="1">
      <alignment wrapText="1"/>
    </xf>
    <xf numFmtId="0" fontId="3" fillId="4" borderId="7" xfId="0" applyFont="1" applyFill="1" applyBorder="1" applyAlignment="1">
      <alignment wrapText="1"/>
    </xf>
    <xf numFmtId="0" fontId="0" fillId="5" borderId="1" xfId="0" applyFill="1" applyBorder="1" applyAlignment="1">
      <alignment vertical="center"/>
    </xf>
    <xf numFmtId="0" fontId="3" fillId="5" borderId="4" xfId="0" applyFont="1" applyFill="1" applyBorder="1" applyAlignment="1">
      <alignment wrapText="1"/>
    </xf>
    <xf numFmtId="0" fontId="3" fillId="5" borderId="7" xfId="0" applyFont="1" applyFill="1" applyBorder="1" applyAlignment="1">
      <alignment wrapText="1"/>
    </xf>
    <xf numFmtId="0" fontId="3" fillId="5" borderId="1" xfId="0" applyFont="1" applyFill="1" applyBorder="1" applyAlignment="1">
      <alignment wrapText="1"/>
    </xf>
    <xf numFmtId="0" fontId="11" fillId="5" borderId="1" xfId="0" applyFont="1" applyFill="1" applyBorder="1" applyAlignment="1">
      <alignment wrapText="1"/>
    </xf>
    <xf numFmtId="0" fontId="3" fillId="5" borderId="5" xfId="0" applyFont="1" applyFill="1" applyBorder="1" applyAlignment="1">
      <alignment wrapText="1"/>
    </xf>
    <xf numFmtId="0" fontId="6" fillId="5" borderId="1" xfId="0" applyFont="1" applyFill="1" applyBorder="1" applyAlignment="1">
      <alignment wrapText="1"/>
    </xf>
    <xf numFmtId="0" fontId="0" fillId="0" borderId="1" xfId="0" applyBorder="1"/>
    <xf numFmtId="0" fontId="3" fillId="6" borderId="5" xfId="0" applyFont="1" applyFill="1" applyBorder="1" applyAlignment="1">
      <alignment wrapText="1"/>
    </xf>
    <xf numFmtId="0" fontId="0" fillId="6" borderId="1" xfId="0" applyFill="1" applyBorder="1" applyAlignment="1">
      <alignment vertical="center"/>
    </xf>
    <xf numFmtId="0" fontId="3" fillId="6" borderId="1" xfId="0" applyFont="1" applyFill="1" applyBorder="1" applyAlignment="1">
      <alignment wrapText="1"/>
    </xf>
    <xf numFmtId="0" fontId="6" fillId="6" borderId="1" xfId="0" applyFont="1" applyFill="1" applyBorder="1" applyAlignment="1">
      <alignment wrapText="1"/>
    </xf>
    <xf numFmtId="0" fontId="6" fillId="6" borderId="0" xfId="0" applyFont="1" applyFill="1" applyAlignment="1">
      <alignment wrapText="1"/>
    </xf>
    <xf numFmtId="0" fontId="0" fillId="7" borderId="1" xfId="0" applyFill="1" applyBorder="1" applyAlignment="1">
      <alignment vertical="center"/>
    </xf>
    <xf numFmtId="0" fontId="3" fillId="7" borderId="6" xfId="0" applyFont="1" applyFill="1" applyBorder="1" applyAlignment="1">
      <alignment wrapText="1"/>
    </xf>
    <xf numFmtId="0" fontId="3" fillId="7" borderId="7" xfId="0" applyFont="1" applyFill="1" applyBorder="1" applyAlignment="1">
      <alignment wrapText="1"/>
    </xf>
    <xf numFmtId="0" fontId="3" fillId="7" borderId="1" xfId="0" applyFont="1" applyFill="1" applyBorder="1" applyAlignment="1">
      <alignment wrapText="1"/>
    </xf>
    <xf numFmtId="0" fontId="6" fillId="7" borderId="1" xfId="0" applyFont="1" applyFill="1" applyBorder="1" applyAlignment="1">
      <alignment wrapText="1"/>
    </xf>
    <xf numFmtId="0" fontId="3" fillId="7" borderId="5" xfId="0" applyFont="1" applyFill="1" applyBorder="1" applyAlignment="1">
      <alignment wrapText="1"/>
    </xf>
    <xf numFmtId="0" fontId="0" fillId="8" borderId="1" xfId="0" applyFill="1" applyBorder="1" applyAlignment="1">
      <alignment vertical="center"/>
    </xf>
    <xf numFmtId="0" fontId="3" fillId="8" borderId="1" xfId="0" applyFont="1" applyFill="1" applyBorder="1" applyAlignment="1">
      <alignment wrapText="1"/>
    </xf>
    <xf numFmtId="0" fontId="3" fillId="8" borderId="4" xfId="0" applyFont="1" applyFill="1" applyBorder="1" applyAlignment="1">
      <alignment wrapText="1"/>
    </xf>
    <xf numFmtId="0" fontId="0" fillId="9" borderId="1" xfId="0" applyFill="1" applyBorder="1" applyAlignment="1">
      <alignment vertical="center"/>
    </xf>
    <xf numFmtId="0" fontId="0" fillId="10" borderId="1" xfId="0" applyFill="1" applyBorder="1" applyAlignment="1">
      <alignment vertical="center"/>
    </xf>
    <xf numFmtId="0" fontId="0" fillId="0" borderId="0" xfId="0" applyAlignment="1">
      <alignment horizontal="left"/>
    </xf>
    <xf numFmtId="0" fontId="0" fillId="0" borderId="0" xfId="0" applyAlignment="1">
      <alignment vertical="center"/>
    </xf>
    <xf numFmtId="2" fontId="0" fillId="0" borderId="0" xfId="0" applyNumberFormat="1"/>
    <xf numFmtId="0" fontId="0" fillId="0" borderId="0" xfId="0" applyAlignment="1">
      <alignment horizontal="right"/>
    </xf>
    <xf numFmtId="164" fontId="0" fillId="0" borderId="0" xfId="0" applyNumberFormat="1"/>
    <xf numFmtId="0" fontId="1" fillId="0" borderId="1" xfId="0" applyFont="1" applyBorder="1"/>
    <xf numFmtId="0" fontId="0" fillId="0" borderId="1" xfId="0" applyBorder="1" applyAlignment="1">
      <alignment horizontal="right"/>
    </xf>
    <xf numFmtId="0" fontId="3" fillId="6" borderId="10" xfId="0" applyFont="1" applyFill="1" applyBorder="1" applyAlignment="1">
      <alignment wrapText="1"/>
    </xf>
    <xf numFmtId="165" fontId="0" fillId="0" borderId="0" xfId="0" applyNumberFormat="1"/>
    <xf numFmtId="0" fontId="6" fillId="3" borderId="1" xfId="0" applyFont="1" applyFill="1" applyBorder="1" applyAlignment="1">
      <alignment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pivotButton="1"/>
    <xf numFmtId="0" fontId="0" fillId="12" borderId="1" xfId="0" applyFill="1" applyBorder="1" applyAlignment="1">
      <alignment vertical="center"/>
    </xf>
    <xf numFmtId="0" fontId="0" fillId="0" borderId="1" xfId="0" applyBorder="1" applyAlignment="1">
      <alignment horizontal="left"/>
    </xf>
    <xf numFmtId="0" fontId="0" fillId="13" borderId="0" xfId="0" applyFill="1"/>
    <xf numFmtId="0" fontId="0" fillId="13" borderId="1" xfId="0" applyFill="1" applyBorder="1"/>
    <xf numFmtId="0" fontId="1" fillId="13" borderId="0" xfId="0" applyFont="1" applyFill="1"/>
    <xf numFmtId="0" fontId="1" fillId="0" borderId="0" xfId="0" applyFont="1"/>
    <xf numFmtId="0" fontId="1" fillId="0" borderId="9" xfId="0" applyFont="1" applyBorder="1"/>
    <xf numFmtId="0" fontId="1" fillId="0" borderId="8" xfId="0" applyFont="1" applyBorder="1"/>
    <xf numFmtId="0" fontId="1" fillId="0" borderId="8" xfId="0" applyFont="1" applyBorder="1" applyAlignment="1">
      <alignment horizontal="center"/>
    </xf>
    <xf numFmtId="0" fontId="1" fillId="0" borderId="8" xfId="0" applyFont="1" applyBorder="1" applyAlignment="1">
      <alignment horizontal="center" wrapText="1"/>
    </xf>
    <xf numFmtId="0" fontId="1" fillId="0" borderId="12" xfId="0" applyFont="1" applyBorder="1"/>
    <xf numFmtId="0" fontId="1" fillId="0" borderId="10" xfId="0" applyFont="1" applyBorder="1"/>
    <xf numFmtId="0" fontId="0" fillId="0" borderId="1" xfId="0" applyBorder="1" applyAlignment="1">
      <alignment horizontal="center"/>
    </xf>
    <xf numFmtId="17" fontId="0" fillId="0" borderId="1" xfId="0" applyNumberFormat="1" applyBorder="1" applyAlignment="1">
      <alignment horizontal="center"/>
    </xf>
    <xf numFmtId="14" fontId="0" fillId="0" borderId="1" xfId="0" applyNumberFormat="1" applyBorder="1" applyAlignment="1">
      <alignment horizontal="center"/>
    </xf>
    <xf numFmtId="0" fontId="0" fillId="0" borderId="1" xfId="0" applyBorder="1" applyAlignment="1">
      <alignment wrapText="1"/>
    </xf>
    <xf numFmtId="0" fontId="3" fillId="14" borderId="4" xfId="0" applyFont="1" applyFill="1" applyBorder="1" applyAlignment="1">
      <alignment wrapText="1"/>
    </xf>
    <xf numFmtId="0" fontId="9" fillId="14" borderId="5" xfId="0" applyFont="1" applyFill="1" applyBorder="1" applyAlignment="1">
      <alignment wrapText="1"/>
    </xf>
    <xf numFmtId="0" fontId="3" fillId="14" borderId="2" xfId="0" applyFont="1" applyFill="1" applyBorder="1" applyAlignment="1">
      <alignment wrapText="1"/>
    </xf>
    <xf numFmtId="0" fontId="3" fillId="14" borderId="6" xfId="0" applyFont="1" applyFill="1" applyBorder="1" applyAlignment="1">
      <alignment wrapText="1"/>
    </xf>
    <xf numFmtId="0" fontId="0" fillId="2" borderId="1" xfId="0" applyFill="1" applyBorder="1"/>
    <xf numFmtId="0" fontId="13" fillId="2" borderId="1" xfId="0" applyFont="1" applyFill="1" applyBorder="1"/>
    <xf numFmtId="164" fontId="0" fillId="2" borderId="1" xfId="0" applyNumberFormat="1" applyFill="1" applyBorder="1"/>
    <xf numFmtId="166" fontId="0" fillId="2" borderId="1" xfId="0" applyNumberFormat="1" applyFill="1" applyBorder="1"/>
    <xf numFmtId="166" fontId="0" fillId="2" borderId="1" xfId="0" applyNumberFormat="1" applyFill="1" applyBorder="1" applyAlignment="1">
      <alignment wrapText="1"/>
    </xf>
    <xf numFmtId="164" fontId="0" fillId="2" borderId="3" xfId="0" applyNumberFormat="1" applyFill="1" applyBorder="1"/>
    <xf numFmtId="165" fontId="0" fillId="2" borderId="1" xfId="0" applyNumberFormat="1" applyFill="1" applyBorder="1"/>
    <xf numFmtId="0" fontId="0" fillId="2" borderId="1" xfId="0" applyFill="1" applyBorder="1" applyAlignment="1">
      <alignment wrapText="1"/>
    </xf>
    <xf numFmtId="0" fontId="10" fillId="2" borderId="1" xfId="0" applyFont="1" applyFill="1" applyBorder="1" applyAlignment="1">
      <alignment wrapText="1"/>
    </xf>
    <xf numFmtId="0" fontId="3" fillId="2" borderId="4" xfId="0" applyFont="1" applyFill="1" applyBorder="1"/>
    <xf numFmtId="0" fontId="0" fillId="14" borderId="1" xfId="0" applyFill="1" applyBorder="1"/>
    <xf numFmtId="164" fontId="0" fillId="14" borderId="1" xfId="0" applyNumberFormat="1" applyFill="1" applyBorder="1"/>
    <xf numFmtId="166" fontId="0" fillId="14" borderId="1" xfId="0" applyNumberFormat="1" applyFill="1" applyBorder="1"/>
    <xf numFmtId="166" fontId="0" fillId="14" borderId="1" xfId="0" applyNumberFormat="1" applyFill="1" applyBorder="1" applyAlignment="1">
      <alignment wrapText="1"/>
    </xf>
    <xf numFmtId="164" fontId="0" fillId="14" borderId="3" xfId="0" applyNumberFormat="1" applyFill="1" applyBorder="1"/>
    <xf numFmtId="165" fontId="0" fillId="14" borderId="1" xfId="0" applyNumberFormat="1" applyFill="1" applyBorder="1"/>
    <xf numFmtId="0" fontId="0" fillId="12" borderId="1" xfId="0" applyFill="1" applyBorder="1"/>
    <xf numFmtId="164" fontId="0" fillId="12" borderId="1" xfId="0" applyNumberFormat="1" applyFill="1" applyBorder="1"/>
    <xf numFmtId="166" fontId="0" fillId="12" borderId="1" xfId="0" applyNumberFormat="1" applyFill="1" applyBorder="1"/>
    <xf numFmtId="166" fontId="0" fillId="12" borderId="1" xfId="0" applyNumberFormat="1" applyFill="1" applyBorder="1" applyAlignment="1">
      <alignment wrapText="1"/>
    </xf>
    <xf numFmtId="0" fontId="0" fillId="12" borderId="8" xfId="0" applyFill="1" applyBorder="1"/>
    <xf numFmtId="165" fontId="0" fillId="12" borderId="1" xfId="0" applyNumberFormat="1" applyFill="1" applyBorder="1"/>
    <xf numFmtId="0" fontId="0" fillId="3" borderId="1" xfId="0" applyFill="1" applyBorder="1"/>
    <xf numFmtId="164" fontId="0" fillId="3" borderId="1" xfId="0" applyNumberFormat="1" applyFill="1" applyBorder="1"/>
    <xf numFmtId="166" fontId="0" fillId="3" borderId="1" xfId="0" applyNumberFormat="1" applyFill="1" applyBorder="1"/>
    <xf numFmtId="166" fontId="0" fillId="3" borderId="1" xfId="0" applyNumberFormat="1" applyFill="1" applyBorder="1" applyAlignment="1">
      <alignment wrapText="1"/>
    </xf>
    <xf numFmtId="165" fontId="0" fillId="3" borderId="1" xfId="0" applyNumberFormat="1" applyFill="1" applyBorder="1"/>
    <xf numFmtId="0" fontId="0" fillId="4" borderId="1" xfId="0" applyFill="1" applyBorder="1"/>
    <xf numFmtId="164" fontId="0" fillId="4" borderId="1" xfId="0" applyNumberFormat="1" applyFill="1" applyBorder="1"/>
    <xf numFmtId="14" fontId="0" fillId="4" borderId="1" xfId="0" applyNumberFormat="1" applyFill="1" applyBorder="1"/>
    <xf numFmtId="166" fontId="0" fillId="4" borderId="1" xfId="0" applyNumberFormat="1" applyFill="1" applyBorder="1"/>
    <xf numFmtId="166" fontId="0" fillId="4" borderId="1" xfId="0" applyNumberFormat="1" applyFill="1" applyBorder="1" applyAlignment="1">
      <alignment wrapText="1"/>
    </xf>
    <xf numFmtId="164" fontId="0" fillId="4" borderId="3" xfId="0" applyNumberFormat="1" applyFill="1" applyBorder="1"/>
    <xf numFmtId="0" fontId="0" fillId="4" borderId="2" xfId="0" applyFill="1" applyBorder="1"/>
    <xf numFmtId="165" fontId="0" fillId="4" borderId="1" xfId="0" applyNumberFormat="1" applyFill="1" applyBorder="1"/>
    <xf numFmtId="164" fontId="0" fillId="4" borderId="1" xfId="0" applyNumberFormat="1" applyFill="1" applyBorder="1" applyAlignment="1">
      <alignment wrapText="1"/>
    </xf>
    <xf numFmtId="0" fontId="0" fillId="4" borderId="1" xfId="0" applyFill="1" applyBorder="1" applyAlignment="1">
      <alignment wrapText="1"/>
    </xf>
    <xf numFmtId="0" fontId="0" fillId="4" borderId="13" xfId="0" applyFill="1" applyBorder="1"/>
    <xf numFmtId="0" fontId="10" fillId="4" borderId="1" xfId="0" applyFont="1" applyFill="1" applyBorder="1" applyAlignment="1">
      <alignment wrapText="1"/>
    </xf>
    <xf numFmtId="0" fontId="0" fillId="3" borderId="4" xfId="0" applyFill="1" applyBorder="1"/>
    <xf numFmtId="164" fontId="0" fillId="3" borderId="3" xfId="0" applyNumberFormat="1" applyFill="1" applyBorder="1"/>
    <xf numFmtId="164" fontId="0" fillId="3" borderId="4" xfId="0" applyNumberFormat="1" applyFill="1" applyBorder="1"/>
    <xf numFmtId="166" fontId="0" fillId="3" borderId="4" xfId="0" applyNumberFormat="1" applyFill="1" applyBorder="1"/>
    <xf numFmtId="166" fontId="0" fillId="3" borderId="3" xfId="0" applyNumberFormat="1" applyFill="1" applyBorder="1" applyAlignment="1">
      <alignment wrapText="1"/>
    </xf>
    <xf numFmtId="0" fontId="0" fillId="3" borderId="3" xfId="0" applyFill="1" applyBorder="1"/>
    <xf numFmtId="0" fontId="0" fillId="3" borderId="0" xfId="0" applyFill="1"/>
    <xf numFmtId="0" fontId="0" fillId="3" borderId="2" xfId="0" applyFill="1" applyBorder="1"/>
    <xf numFmtId="0" fontId="0" fillId="5" borderId="1" xfId="0" applyFill="1" applyBorder="1"/>
    <xf numFmtId="164" fontId="0" fillId="5" borderId="1" xfId="0" applyNumberFormat="1" applyFill="1" applyBorder="1"/>
    <xf numFmtId="166" fontId="0" fillId="5" borderId="1" xfId="0" applyNumberFormat="1" applyFill="1" applyBorder="1"/>
    <xf numFmtId="166" fontId="0" fillId="5" borderId="1" xfId="0" applyNumberFormat="1" applyFill="1" applyBorder="1" applyAlignment="1">
      <alignment wrapText="1"/>
    </xf>
    <xf numFmtId="164" fontId="0" fillId="5" borderId="3" xfId="0" applyNumberFormat="1" applyFill="1" applyBorder="1"/>
    <xf numFmtId="0" fontId="0" fillId="5" borderId="1" xfId="0" applyFill="1" applyBorder="1" applyAlignment="1">
      <alignment wrapText="1"/>
    </xf>
    <xf numFmtId="165" fontId="0" fillId="5" borderId="1" xfId="0" applyNumberFormat="1" applyFill="1" applyBorder="1"/>
    <xf numFmtId="0" fontId="6" fillId="5" borderId="1" xfId="0" applyFont="1" applyFill="1" applyBorder="1"/>
    <xf numFmtId="15" fontId="0" fillId="5" borderId="1" xfId="0" applyNumberFormat="1" applyFill="1" applyBorder="1"/>
    <xf numFmtId="0" fontId="0" fillId="5" borderId="13" xfId="0" applyFill="1" applyBorder="1"/>
    <xf numFmtId="0" fontId="7" fillId="5" borderId="1" xfId="1" applyFill="1" applyBorder="1" applyAlignment="1"/>
    <xf numFmtId="14" fontId="12" fillId="5" borderId="1" xfId="0" applyNumberFormat="1" applyFont="1" applyFill="1" applyBorder="1"/>
    <xf numFmtId="15" fontId="0" fillId="5" borderId="1" xfId="0" applyNumberFormat="1" applyFill="1" applyBorder="1" applyAlignment="1">
      <alignment wrapText="1"/>
    </xf>
    <xf numFmtId="0" fontId="0" fillId="12" borderId="2" xfId="0" applyFill="1" applyBorder="1"/>
    <xf numFmtId="0" fontId="0" fillId="12" borderId="6" xfId="0" applyFill="1" applyBorder="1"/>
    <xf numFmtId="164" fontId="0" fillId="12" borderId="11" xfId="0" applyNumberFormat="1" applyFill="1" applyBorder="1"/>
    <xf numFmtId="164" fontId="0" fillId="12" borderId="2" xfId="0" applyNumberFormat="1" applyFill="1" applyBorder="1"/>
    <xf numFmtId="164" fontId="0" fillId="12" borderId="6" xfId="0" applyNumberFormat="1" applyFill="1" applyBorder="1"/>
    <xf numFmtId="166" fontId="0" fillId="12" borderId="2" xfId="0" applyNumberFormat="1" applyFill="1" applyBorder="1"/>
    <xf numFmtId="166" fontId="0" fillId="12" borderId="6" xfId="0" applyNumberFormat="1" applyFill="1" applyBorder="1"/>
    <xf numFmtId="166" fontId="0" fillId="12" borderId="11" xfId="0" applyNumberFormat="1" applyFill="1" applyBorder="1" applyAlignment="1">
      <alignment wrapText="1"/>
    </xf>
    <xf numFmtId="165" fontId="0" fillId="12" borderId="2" xfId="0" applyNumberFormat="1" applyFill="1" applyBorder="1"/>
    <xf numFmtId="0" fontId="0" fillId="6" borderId="8" xfId="0" applyFill="1" applyBorder="1"/>
    <xf numFmtId="0" fontId="7" fillId="6" borderId="8" xfId="1" applyFill="1" applyBorder="1" applyAlignment="1"/>
    <xf numFmtId="164" fontId="0" fillId="6" borderId="8" xfId="0" applyNumberFormat="1" applyFill="1" applyBorder="1"/>
    <xf numFmtId="15" fontId="0" fillId="6" borderId="8" xfId="0" applyNumberFormat="1" applyFill="1" applyBorder="1"/>
    <xf numFmtId="166" fontId="0" fillId="6" borderId="8" xfId="0" applyNumberFormat="1" applyFill="1" applyBorder="1"/>
    <xf numFmtId="166" fontId="0" fillId="6" borderId="8" xfId="0" applyNumberFormat="1" applyFill="1" applyBorder="1" applyAlignment="1">
      <alignment wrapText="1"/>
    </xf>
    <xf numFmtId="164" fontId="0" fillId="6" borderId="12" xfId="0" applyNumberFormat="1" applyFill="1" applyBorder="1"/>
    <xf numFmtId="0" fontId="0" fillId="6" borderId="1" xfId="0" applyFill="1" applyBorder="1"/>
    <xf numFmtId="165" fontId="0" fillId="6" borderId="8" xfId="0" applyNumberFormat="1" applyFill="1" applyBorder="1"/>
    <xf numFmtId="0" fontId="0" fillId="6" borderId="1" xfId="0" quotePrefix="1" applyFill="1" applyBorder="1"/>
    <xf numFmtId="164" fontId="0" fillId="6" borderId="1" xfId="0" applyNumberFormat="1" applyFill="1" applyBorder="1"/>
    <xf numFmtId="14" fontId="0" fillId="6" borderId="1" xfId="0" applyNumberFormat="1" applyFill="1" applyBorder="1"/>
    <xf numFmtId="166" fontId="0" fillId="6" borderId="1" xfId="0" applyNumberFormat="1" applyFill="1" applyBorder="1"/>
    <xf numFmtId="166" fontId="0" fillId="6" borderId="1" xfId="0" applyNumberFormat="1" applyFill="1" applyBorder="1" applyAlignment="1">
      <alignment wrapText="1"/>
    </xf>
    <xf numFmtId="164" fontId="0" fillId="6" borderId="3" xfId="0" applyNumberFormat="1" applyFill="1" applyBorder="1"/>
    <xf numFmtId="165" fontId="0" fillId="6" borderId="1" xfId="0" applyNumberFormat="1" applyFill="1" applyBorder="1"/>
    <xf numFmtId="0" fontId="7" fillId="6" borderId="1" xfId="1" applyFill="1" applyBorder="1" applyAlignment="1"/>
    <xf numFmtId="15" fontId="0" fillId="6" borderId="1" xfId="0" applyNumberFormat="1" applyFill="1" applyBorder="1"/>
    <xf numFmtId="0" fontId="0" fillId="6" borderId="1" xfId="0" applyFill="1" applyBorder="1" applyAlignment="1">
      <alignment wrapText="1"/>
    </xf>
    <xf numFmtId="0" fontId="0" fillId="6" borderId="2" xfId="0" applyFill="1" applyBorder="1"/>
    <xf numFmtId="0" fontId="7" fillId="6" borderId="0" xfId="1" applyFill="1" applyAlignment="1"/>
    <xf numFmtId="0" fontId="0" fillId="6" borderId="13" xfId="0" applyFill="1" applyBorder="1"/>
    <xf numFmtId="0" fontId="0" fillId="3" borderId="13" xfId="0" applyFill="1" applyBorder="1"/>
    <xf numFmtId="0" fontId="0" fillId="7" borderId="1" xfId="0" applyFill="1" applyBorder="1"/>
    <xf numFmtId="0" fontId="0" fillId="7" borderId="1" xfId="0" quotePrefix="1" applyFill="1" applyBorder="1"/>
    <xf numFmtId="164" fontId="0" fillId="7" borderId="1" xfId="0" applyNumberFormat="1" applyFill="1" applyBorder="1"/>
    <xf numFmtId="166" fontId="0" fillId="7" borderId="1" xfId="0" applyNumberFormat="1" applyFill="1" applyBorder="1"/>
    <xf numFmtId="166" fontId="0" fillId="7" borderId="1" xfId="0" applyNumberFormat="1" applyFill="1" applyBorder="1" applyAlignment="1">
      <alignment wrapText="1"/>
    </xf>
    <xf numFmtId="164" fontId="0" fillId="7" borderId="3" xfId="0" applyNumberFormat="1" applyFill="1" applyBorder="1"/>
    <xf numFmtId="165" fontId="0" fillId="7" borderId="1" xfId="0" applyNumberFormat="1" applyFill="1" applyBorder="1"/>
    <xf numFmtId="14" fontId="12" fillId="7" borderId="1" xfId="0" applyNumberFormat="1" applyFont="1" applyFill="1" applyBorder="1"/>
    <xf numFmtId="0" fontId="7" fillId="7" borderId="1" xfId="1" applyFill="1" applyBorder="1" applyAlignment="1"/>
    <xf numFmtId="0" fontId="0" fillId="7" borderId="1" xfId="0" applyFill="1" applyBorder="1" applyAlignment="1">
      <alignment wrapText="1"/>
    </xf>
    <xf numFmtId="0" fontId="0" fillId="7" borderId="13" xfId="0" applyFill="1" applyBorder="1"/>
    <xf numFmtId="15" fontId="0" fillId="7" borderId="1" xfId="0" applyNumberFormat="1" applyFill="1" applyBorder="1"/>
    <xf numFmtId="0" fontId="0" fillId="3" borderId="1" xfId="0" applyFill="1" applyBorder="1" applyAlignment="1">
      <alignment wrapText="1"/>
    </xf>
    <xf numFmtId="0" fontId="0" fillId="8" borderId="1" xfId="0" applyFill="1" applyBorder="1"/>
    <xf numFmtId="164" fontId="0" fillId="8" borderId="1" xfId="0" applyNumberFormat="1" applyFill="1" applyBorder="1"/>
    <xf numFmtId="166" fontId="0" fillId="8" borderId="1" xfId="0" applyNumberFormat="1" applyFill="1" applyBorder="1"/>
    <xf numFmtId="166" fontId="0" fillId="8" borderId="1" xfId="0" applyNumberFormat="1" applyFill="1" applyBorder="1" applyAlignment="1">
      <alignment wrapText="1"/>
    </xf>
    <xf numFmtId="164" fontId="0" fillId="8" borderId="3" xfId="0" applyNumberFormat="1" applyFill="1" applyBorder="1"/>
    <xf numFmtId="165" fontId="0" fillId="8" borderId="1" xfId="0" applyNumberFormat="1" applyFill="1" applyBorder="1"/>
    <xf numFmtId="0" fontId="0" fillId="8" borderId="4" xfId="0" applyFill="1" applyBorder="1"/>
    <xf numFmtId="0" fontId="0" fillId="8" borderId="1" xfId="0" applyFill="1" applyBorder="1" applyAlignment="1">
      <alignment wrapText="1"/>
    </xf>
    <xf numFmtId="0" fontId="0" fillId="8" borderId="1" xfId="0" quotePrefix="1" applyFill="1" applyBorder="1"/>
    <xf numFmtId="0" fontId="0" fillId="8" borderId="13" xfId="0" applyFill="1" applyBorder="1"/>
    <xf numFmtId="0" fontId="7" fillId="8" borderId="1" xfId="1" applyFill="1" applyBorder="1" applyAlignment="1"/>
    <xf numFmtId="164" fontId="0" fillId="8" borderId="0" xfId="0" applyNumberFormat="1" applyFill="1"/>
    <xf numFmtId="0" fontId="0" fillId="8" borderId="8" xfId="0" applyFill="1" applyBorder="1"/>
    <xf numFmtId="0" fontId="0" fillId="9" borderId="1" xfId="0" applyFill="1" applyBorder="1"/>
    <xf numFmtId="164" fontId="0" fillId="9" borderId="1" xfId="0" applyNumberFormat="1" applyFill="1" applyBorder="1"/>
    <xf numFmtId="166" fontId="0" fillId="9" borderId="1" xfId="0" applyNumberFormat="1" applyFill="1" applyBorder="1"/>
    <xf numFmtId="166" fontId="0" fillId="9" borderId="1" xfId="0" applyNumberFormat="1" applyFill="1" applyBorder="1" applyAlignment="1">
      <alignment wrapText="1"/>
    </xf>
    <xf numFmtId="165" fontId="0" fillId="9" borderId="3" xfId="0" applyNumberFormat="1" applyFill="1" applyBorder="1"/>
    <xf numFmtId="0" fontId="0" fillId="9" borderId="2" xfId="0" applyFill="1" applyBorder="1"/>
    <xf numFmtId="165" fontId="0" fillId="9" borderId="1" xfId="0" applyNumberFormat="1" applyFill="1" applyBorder="1"/>
    <xf numFmtId="0" fontId="7" fillId="9" borderId="1" xfId="1" applyFill="1" applyBorder="1" applyAlignment="1"/>
    <xf numFmtId="0" fontId="0" fillId="9" borderId="1" xfId="0" quotePrefix="1" applyFill="1" applyBorder="1"/>
    <xf numFmtId="0" fontId="0" fillId="9" borderId="1" xfId="0" applyFill="1" applyBorder="1" applyAlignment="1">
      <alignment wrapText="1"/>
    </xf>
    <xf numFmtId="165" fontId="0" fillId="9" borderId="0" xfId="0" applyNumberFormat="1" applyFill="1"/>
    <xf numFmtId="0" fontId="0" fillId="9" borderId="0" xfId="0" applyFill="1"/>
    <xf numFmtId="0" fontId="0" fillId="9" borderId="13" xfId="0" applyFill="1" applyBorder="1"/>
    <xf numFmtId="164" fontId="0" fillId="9" borderId="1" xfId="0" applyNumberFormat="1" applyFill="1" applyBorder="1" applyAlignment="1">
      <alignment wrapText="1"/>
    </xf>
    <xf numFmtId="165" fontId="0" fillId="3" borderId="3" xfId="0" applyNumberFormat="1" applyFill="1" applyBorder="1"/>
    <xf numFmtId="0" fontId="0" fillId="3" borderId="8" xfId="0" applyFill="1" applyBorder="1"/>
    <xf numFmtId="0" fontId="7" fillId="3" borderId="1" xfId="1" applyFill="1" applyBorder="1" applyAlignment="1"/>
    <xf numFmtId="0" fontId="0" fillId="6" borderId="4" xfId="0" applyFill="1" applyBorder="1"/>
    <xf numFmtId="2" fontId="0" fillId="4" borderId="1" xfId="0" quotePrefix="1" applyNumberFormat="1" applyFill="1" applyBorder="1"/>
    <xf numFmtId="0" fontId="0" fillId="4" borderId="0" xfId="0" applyFill="1"/>
    <xf numFmtId="2" fontId="0" fillId="4" borderId="1" xfId="0" quotePrefix="1" applyNumberFormat="1" applyFill="1" applyBorder="1" applyAlignment="1">
      <alignment wrapText="1"/>
    </xf>
    <xf numFmtId="2" fontId="0" fillId="4" borderId="1" xfId="0" applyNumberFormat="1" applyFill="1" applyBorder="1"/>
    <xf numFmtId="2" fontId="0" fillId="3" borderId="1" xfId="0" applyNumberFormat="1" applyFill="1" applyBorder="1"/>
    <xf numFmtId="0" fontId="6" fillId="4" borderId="0" xfId="0" applyFont="1" applyFill="1" applyAlignment="1">
      <alignment wrapText="1"/>
    </xf>
    <xf numFmtId="0" fontId="0" fillId="10" borderId="1" xfId="0" applyFill="1" applyBorder="1"/>
    <xf numFmtId="164" fontId="0" fillId="10" borderId="1" xfId="0" applyNumberFormat="1" applyFill="1" applyBorder="1"/>
    <xf numFmtId="166" fontId="0" fillId="10" borderId="1" xfId="0" applyNumberFormat="1" applyFill="1" applyBorder="1"/>
    <xf numFmtId="166" fontId="0" fillId="10" borderId="1" xfId="0" applyNumberFormat="1" applyFill="1" applyBorder="1" applyAlignment="1">
      <alignment wrapText="1"/>
    </xf>
    <xf numFmtId="164" fontId="0" fillId="10" borderId="3" xfId="0" applyNumberFormat="1" applyFill="1" applyBorder="1"/>
    <xf numFmtId="165" fontId="0" fillId="10" borderId="1" xfId="0" applyNumberFormat="1" applyFill="1" applyBorder="1"/>
    <xf numFmtId="0" fontId="0" fillId="10" borderId="2" xfId="0" applyFill="1" applyBorder="1"/>
    <xf numFmtId="0" fontId="7" fillId="10" borderId="1" xfId="1" applyFill="1" applyBorder="1" applyAlignment="1"/>
    <xf numFmtId="0" fontId="0" fillId="2" borderId="4" xfId="0" applyFill="1" applyBorder="1"/>
    <xf numFmtId="164" fontId="4" fillId="2" borderId="1" xfId="0" applyNumberFormat="1" applyFont="1" applyFill="1" applyBorder="1"/>
    <xf numFmtId="1" fontId="0" fillId="2" borderId="4" xfId="0" applyNumberFormat="1" applyFill="1" applyBorder="1"/>
    <xf numFmtId="0" fontId="0" fillId="14" borderId="4" xfId="0" applyFill="1" applyBorder="1"/>
    <xf numFmtId="164" fontId="4" fillId="14" borderId="1" xfId="0" applyNumberFormat="1" applyFont="1" applyFill="1" applyBorder="1"/>
    <xf numFmtId="0" fontId="0" fillId="14" borderId="1" xfId="0" applyFill="1" applyBorder="1" applyAlignment="1">
      <alignment wrapText="1"/>
    </xf>
    <xf numFmtId="1" fontId="0" fillId="14" borderId="4" xfId="0" applyNumberFormat="1" applyFill="1" applyBorder="1"/>
    <xf numFmtId="164" fontId="4" fillId="12" borderId="1" xfId="0" applyNumberFormat="1" applyFont="1" applyFill="1" applyBorder="1"/>
    <xf numFmtId="0" fontId="0" fillId="12" borderId="1" xfId="0" applyFill="1" applyBorder="1" applyAlignment="1">
      <alignment wrapText="1"/>
    </xf>
    <xf numFmtId="164" fontId="4" fillId="3" borderId="1" xfId="0" applyNumberFormat="1" applyFont="1" applyFill="1" applyBorder="1"/>
    <xf numFmtId="1" fontId="0" fillId="3" borderId="1" xfId="0" applyNumberFormat="1" applyFill="1" applyBorder="1"/>
    <xf numFmtId="1" fontId="0" fillId="12" borderId="1" xfId="0" applyNumberFormat="1" applyFill="1" applyBorder="1"/>
    <xf numFmtId="164" fontId="0" fillId="4" borderId="3" xfId="0" applyNumberFormat="1" applyFill="1" applyBorder="1" applyAlignment="1">
      <alignment wrapText="1"/>
    </xf>
    <xf numFmtId="1" fontId="0" fillId="4" borderId="4" xfId="0" applyNumberFormat="1" applyFill="1" applyBorder="1"/>
    <xf numFmtId="0" fontId="0" fillId="4" borderId="4" xfId="0" applyFill="1" applyBorder="1"/>
    <xf numFmtId="164" fontId="4" fillId="4" borderId="1" xfId="0" applyNumberFormat="1" applyFont="1" applyFill="1" applyBorder="1"/>
    <xf numFmtId="0" fontId="0" fillId="5" borderId="4" xfId="0" applyFill="1" applyBorder="1"/>
    <xf numFmtId="1" fontId="0" fillId="5" borderId="4" xfId="0" applyNumberFormat="1" applyFill="1" applyBorder="1"/>
    <xf numFmtId="164" fontId="0" fillId="5" borderId="1" xfId="0" applyNumberFormat="1" applyFill="1" applyBorder="1" applyAlignment="1">
      <alignment wrapText="1"/>
    </xf>
    <xf numFmtId="164" fontId="0" fillId="5" borderId="3" xfId="0" applyNumberFormat="1" applyFill="1" applyBorder="1" applyAlignment="1">
      <alignment wrapText="1"/>
    </xf>
    <xf numFmtId="15" fontId="0" fillId="5" borderId="4" xfId="0" applyNumberFormat="1" applyFill="1" applyBorder="1"/>
    <xf numFmtId="14" fontId="12" fillId="5" borderId="4" xfId="0" applyNumberFormat="1" applyFont="1" applyFill="1" applyBorder="1"/>
    <xf numFmtId="164" fontId="0" fillId="5" borderId="1" xfId="0" quotePrefix="1" applyNumberFormat="1" applyFill="1" applyBorder="1"/>
    <xf numFmtId="14" fontId="12" fillId="5" borderId="1" xfId="0" applyNumberFormat="1" applyFont="1" applyFill="1" applyBorder="1" applyAlignment="1">
      <alignment wrapText="1"/>
    </xf>
    <xf numFmtId="0" fontId="0" fillId="5" borderId="4" xfId="0" quotePrefix="1" applyFill="1" applyBorder="1"/>
    <xf numFmtId="0" fontId="0" fillId="12" borderId="2" xfId="0" applyFill="1" applyBorder="1" applyAlignment="1">
      <alignment wrapText="1"/>
    </xf>
    <xf numFmtId="1" fontId="0" fillId="12" borderId="2" xfId="0" applyNumberFormat="1" applyFill="1" applyBorder="1"/>
    <xf numFmtId="0" fontId="0" fillId="6" borderId="10" xfId="0" applyFill="1" applyBorder="1"/>
    <xf numFmtId="0" fontId="0" fillId="6" borderId="8" xfId="0" applyFill="1" applyBorder="1" applyAlignment="1">
      <alignment wrapText="1"/>
    </xf>
    <xf numFmtId="15" fontId="0" fillId="6" borderId="8" xfId="0" applyNumberFormat="1" applyFill="1" applyBorder="1" applyAlignment="1">
      <alignment wrapText="1"/>
    </xf>
    <xf numFmtId="1" fontId="0" fillId="6" borderId="9" xfId="0" applyNumberFormat="1" applyFill="1" applyBorder="1"/>
    <xf numFmtId="164" fontId="0" fillId="6" borderId="1" xfId="0" applyNumberFormat="1" applyFill="1" applyBorder="1" applyAlignment="1">
      <alignment wrapText="1"/>
    </xf>
    <xf numFmtId="164" fontId="0" fillId="6" borderId="3" xfId="0" applyNumberFormat="1" applyFill="1" applyBorder="1" applyAlignment="1">
      <alignment wrapText="1"/>
    </xf>
    <xf numFmtId="1" fontId="0" fillId="6" borderId="4" xfId="0" applyNumberFormat="1" applyFill="1" applyBorder="1"/>
    <xf numFmtId="14" fontId="12" fillId="6" borderId="4" xfId="0" applyNumberFormat="1" applyFont="1" applyFill="1" applyBorder="1"/>
    <xf numFmtId="0" fontId="0" fillId="7" borderId="6" xfId="0" applyFill="1" applyBorder="1"/>
    <xf numFmtId="1" fontId="0" fillId="7" borderId="4" xfId="0" applyNumberFormat="1" applyFill="1" applyBorder="1"/>
    <xf numFmtId="164" fontId="0" fillId="7" borderId="1" xfId="0" applyNumberFormat="1" applyFill="1" applyBorder="1" applyAlignment="1">
      <alignment wrapText="1"/>
    </xf>
    <xf numFmtId="164" fontId="0" fillId="7" borderId="3" xfId="0" applyNumberFormat="1" applyFill="1" applyBorder="1" applyAlignment="1">
      <alignment wrapText="1"/>
    </xf>
    <xf numFmtId="0" fontId="0" fillId="7" borderId="4" xfId="0" applyFill="1" applyBorder="1"/>
    <xf numFmtId="14" fontId="12" fillId="7" borderId="4" xfId="0" applyNumberFormat="1" applyFont="1" applyFill="1" applyBorder="1"/>
    <xf numFmtId="14" fontId="12" fillId="7" borderId="5" xfId="0" applyNumberFormat="1" applyFont="1" applyFill="1" applyBorder="1"/>
    <xf numFmtId="0" fontId="0" fillId="7" borderId="4" xfId="0" quotePrefix="1" applyFill="1" applyBorder="1"/>
    <xf numFmtId="15" fontId="0" fillId="7" borderId="5" xfId="0" applyNumberFormat="1" applyFill="1" applyBorder="1"/>
    <xf numFmtId="164" fontId="0" fillId="3" borderId="1" xfId="0" applyNumberFormat="1" applyFill="1" applyBorder="1" applyAlignment="1">
      <alignment wrapText="1"/>
    </xf>
    <xf numFmtId="164" fontId="0" fillId="3" borderId="3" xfId="0" applyNumberFormat="1" applyFill="1" applyBorder="1" applyAlignment="1">
      <alignment wrapText="1"/>
    </xf>
    <xf numFmtId="164" fontId="0" fillId="8" borderId="1" xfId="0" applyNumberFormat="1" applyFill="1" applyBorder="1" applyAlignment="1">
      <alignment wrapText="1"/>
    </xf>
    <xf numFmtId="164" fontId="0" fillId="8" borderId="3" xfId="0" applyNumberFormat="1" applyFill="1" applyBorder="1" applyAlignment="1">
      <alignment wrapText="1"/>
    </xf>
    <xf numFmtId="1" fontId="0" fillId="8" borderId="4" xfId="0" applyNumberFormat="1" applyFill="1" applyBorder="1"/>
    <xf numFmtId="0" fontId="6" fillId="8" borderId="1" xfId="0" applyFont="1" applyFill="1" applyBorder="1"/>
    <xf numFmtId="0" fontId="0" fillId="8" borderId="9" xfId="0" applyFill="1" applyBorder="1"/>
    <xf numFmtId="15" fontId="0" fillId="8" borderId="9" xfId="0" applyNumberFormat="1" applyFill="1" applyBorder="1"/>
    <xf numFmtId="15" fontId="0" fillId="8" borderId="10" xfId="0" applyNumberFormat="1" applyFill="1" applyBorder="1"/>
    <xf numFmtId="15" fontId="0" fillId="8" borderId="1" xfId="0" applyNumberFormat="1" applyFill="1" applyBorder="1"/>
    <xf numFmtId="15" fontId="0" fillId="8" borderId="9" xfId="0" applyNumberFormat="1" applyFill="1" applyBorder="1" applyAlignment="1">
      <alignment wrapText="1"/>
    </xf>
    <xf numFmtId="14" fontId="12" fillId="8" borderId="4" xfId="0" applyNumberFormat="1" applyFont="1" applyFill="1" applyBorder="1"/>
    <xf numFmtId="15" fontId="0" fillId="8" borderId="5" xfId="0" applyNumberFormat="1" applyFill="1" applyBorder="1"/>
    <xf numFmtId="15" fontId="0" fillId="8" borderId="4" xfId="0" applyNumberFormat="1" applyFill="1" applyBorder="1"/>
    <xf numFmtId="0" fontId="0" fillId="8" borderId="4" xfId="0" applyFill="1" applyBorder="1" applyAlignment="1">
      <alignment wrapText="1"/>
    </xf>
    <xf numFmtId="1" fontId="0" fillId="9" borderId="4" xfId="0" applyNumberFormat="1" applyFill="1" applyBorder="1"/>
    <xf numFmtId="1" fontId="0" fillId="6" borderId="4" xfId="0" applyNumberFormat="1" applyFill="1" applyBorder="1" applyAlignment="1">
      <alignment wrapText="1"/>
    </xf>
    <xf numFmtId="1" fontId="0" fillId="3" borderId="4" xfId="0" applyNumberFormat="1" applyFill="1" applyBorder="1"/>
    <xf numFmtId="1" fontId="0" fillId="4" borderId="4" xfId="0" applyNumberFormat="1" applyFill="1" applyBorder="1" applyAlignment="1">
      <alignment wrapText="1"/>
    </xf>
    <xf numFmtId="14" fontId="6" fillId="4" borderId="0" xfId="0" applyNumberFormat="1" applyFont="1" applyFill="1"/>
    <xf numFmtId="164" fontId="0" fillId="4" borderId="0" xfId="0" applyNumberFormat="1" applyFill="1"/>
    <xf numFmtId="0" fontId="0" fillId="10" borderId="1" xfId="0" applyFill="1" applyBorder="1" applyAlignment="1">
      <alignment wrapText="1"/>
    </xf>
    <xf numFmtId="1" fontId="0" fillId="10" borderId="4" xfId="0" applyNumberFormat="1" applyFill="1" applyBorder="1"/>
    <xf numFmtId="0" fontId="2" fillId="11" borderId="1" xfId="0" applyFont="1" applyFill="1" applyBorder="1" applyAlignment="1">
      <alignment vertical="top" wrapText="1"/>
    </xf>
    <xf numFmtId="164" fontId="1" fillId="11" borderId="2" xfId="0" applyNumberFormat="1" applyFont="1" applyFill="1" applyBorder="1" applyAlignment="1">
      <alignment vertical="top" wrapText="1"/>
    </xf>
    <xf numFmtId="0" fontId="1" fillId="11" borderId="1" xfId="0" applyFont="1" applyFill="1" applyBorder="1" applyAlignment="1">
      <alignment vertical="top" wrapText="1"/>
    </xf>
    <xf numFmtId="164" fontId="1" fillId="11" borderId="3" xfId="0" applyNumberFormat="1" applyFont="1" applyFill="1" applyBorder="1" applyAlignment="1">
      <alignment vertical="top" wrapText="1"/>
    </xf>
    <xf numFmtId="0" fontId="1" fillId="11" borderId="4" xfId="0" applyFont="1" applyFill="1" applyBorder="1" applyAlignment="1">
      <alignment vertical="top" wrapText="1"/>
    </xf>
    <xf numFmtId="165" fontId="1" fillId="11" borderId="1" xfId="0" applyNumberFormat="1" applyFont="1" applyFill="1" applyBorder="1" applyAlignment="1">
      <alignment vertical="top" wrapText="1"/>
    </xf>
    <xf numFmtId="0" fontId="0" fillId="0" borderId="0" xfId="0" applyAlignment="1">
      <alignment vertical="top" wrapText="1"/>
    </xf>
    <xf numFmtId="14" fontId="1" fillId="11" borderId="1" xfId="0" applyNumberFormat="1" applyFont="1" applyFill="1" applyBorder="1" applyAlignment="1">
      <alignment vertical="top" wrapText="1"/>
    </xf>
    <xf numFmtId="14" fontId="0" fillId="0" borderId="0" xfId="0" applyNumberFormat="1"/>
    <xf numFmtId="167" fontId="0" fillId="14" borderId="1" xfId="0" applyNumberFormat="1" applyFill="1" applyBorder="1"/>
    <xf numFmtId="167" fontId="0" fillId="12" borderId="1" xfId="0" applyNumberFormat="1" applyFill="1" applyBorder="1"/>
    <xf numFmtId="167" fontId="0" fillId="3" borderId="1" xfId="0" applyNumberFormat="1" applyFill="1" applyBorder="1"/>
    <xf numFmtId="167" fontId="0" fillId="4" borderId="1" xfId="0" applyNumberFormat="1" applyFill="1" applyBorder="1"/>
    <xf numFmtId="167" fontId="0" fillId="5" borderId="1" xfId="0" applyNumberFormat="1" applyFill="1" applyBorder="1"/>
    <xf numFmtId="167" fontId="0" fillId="12" borderId="2" xfId="0" applyNumberFormat="1" applyFill="1" applyBorder="1"/>
    <xf numFmtId="167" fontId="0" fillId="6" borderId="8" xfId="0" applyNumberFormat="1" applyFill="1" applyBorder="1"/>
    <xf numFmtId="167" fontId="0" fillId="6" borderId="1" xfId="0" applyNumberFormat="1" applyFill="1" applyBorder="1"/>
    <xf numFmtId="167" fontId="0" fillId="7" borderId="1" xfId="0" applyNumberFormat="1" applyFill="1" applyBorder="1"/>
    <xf numFmtId="167" fontId="0" fillId="8" borderId="1" xfId="0" applyNumberFormat="1" applyFill="1" applyBorder="1"/>
    <xf numFmtId="167" fontId="0" fillId="9" borderId="1" xfId="0" applyNumberFormat="1" applyFill="1" applyBorder="1"/>
    <xf numFmtId="167" fontId="0" fillId="10" borderId="1" xfId="0" applyNumberFormat="1" applyFill="1" applyBorder="1"/>
    <xf numFmtId="164" fontId="0" fillId="14" borderId="1" xfId="0" applyNumberFormat="1" applyFill="1" applyBorder="1" applyAlignment="1">
      <alignment wrapText="1"/>
    </xf>
    <xf numFmtId="0" fontId="7" fillId="14" borderId="1" xfId="1" applyFill="1" applyBorder="1" applyAlignment="1"/>
    <xf numFmtId="0" fontId="0" fillId="14" borderId="0" xfId="0" applyFill="1"/>
    <xf numFmtId="15" fontId="0" fillId="6" borderId="1" xfId="0" applyNumberFormat="1" applyFill="1" applyBorder="1" applyAlignment="1">
      <alignment wrapText="1"/>
    </xf>
    <xf numFmtId="0" fontId="0" fillId="7" borderId="1" xfId="0" applyFill="1" applyBorder="1" applyAlignment="1">
      <alignment vertical="top" wrapText="1"/>
    </xf>
    <xf numFmtId="164" fontId="0" fillId="4" borderId="1" xfId="0" applyNumberFormat="1" applyFill="1" applyBorder="1" applyAlignment="1">
      <alignment vertical="top" wrapText="1"/>
    </xf>
    <xf numFmtId="0" fontId="0" fillId="0" borderId="2" xfId="0" applyBorder="1"/>
    <xf numFmtId="0" fontId="0" fillId="0" borderId="2" xfId="0" applyBorder="1" applyAlignment="1">
      <alignment horizontal="center"/>
    </xf>
    <xf numFmtId="14" fontId="0" fillId="0" borderId="2" xfId="0" applyNumberFormat="1" applyBorder="1" applyAlignment="1">
      <alignment horizontal="center"/>
    </xf>
    <xf numFmtId="0" fontId="15" fillId="11" borderId="1" xfId="0" applyFont="1" applyFill="1" applyBorder="1" applyAlignment="1">
      <alignment vertical="top" wrapText="1"/>
    </xf>
    <xf numFmtId="0" fontId="16" fillId="11" borderId="1" xfId="0" applyFont="1" applyFill="1" applyBorder="1" applyAlignment="1">
      <alignment vertical="top" wrapText="1"/>
    </xf>
    <xf numFmtId="2" fontId="16" fillId="11" borderId="1" xfId="0" applyNumberFormat="1" applyFont="1" applyFill="1" applyBorder="1" applyAlignment="1">
      <alignment vertical="top" wrapText="1"/>
    </xf>
    <xf numFmtId="0" fontId="0" fillId="15" borderId="0" xfId="0" applyFill="1"/>
    <xf numFmtId="0" fontId="17" fillId="15" borderId="1" xfId="0" applyFont="1" applyFill="1" applyBorder="1"/>
    <xf numFmtId="10" fontId="17" fillId="15" borderId="1" xfId="0" applyNumberFormat="1" applyFont="1" applyFill="1" applyBorder="1"/>
    <xf numFmtId="0" fontId="17" fillId="15" borderId="1" xfId="0" applyFont="1" applyFill="1" applyBorder="1" applyAlignment="1">
      <alignment horizontal="right"/>
    </xf>
    <xf numFmtId="168" fontId="17" fillId="15" borderId="1" xfId="0" applyNumberFormat="1" applyFont="1" applyFill="1" applyBorder="1"/>
    <xf numFmtId="1" fontId="0" fillId="4" borderId="4" xfId="0" applyNumberFormat="1" applyFill="1" applyBorder="1" applyAlignment="1">
      <alignment vertical="top" wrapText="1"/>
    </xf>
    <xf numFmtId="0" fontId="0" fillId="10" borderId="0" xfId="0" applyFill="1"/>
    <xf numFmtId="0" fontId="0" fillId="10" borderId="0" xfId="0" applyFill="1" applyAlignment="1">
      <alignment wrapText="1"/>
    </xf>
    <xf numFmtId="0" fontId="7" fillId="6" borderId="1" xfId="1" applyFill="1" applyBorder="1" applyAlignment="1">
      <alignment wrapText="1"/>
    </xf>
    <xf numFmtId="0" fontId="1" fillId="16" borderId="0" xfId="0" applyFont="1" applyFill="1"/>
    <xf numFmtId="9" fontId="0" fillId="0" borderId="1" xfId="0" applyNumberFormat="1" applyBorder="1"/>
    <xf numFmtId="9" fontId="0" fillId="0" borderId="1" xfId="3" applyFont="1" applyBorder="1"/>
    <xf numFmtId="9" fontId="1" fillId="16" borderId="1" xfId="3" applyFont="1" applyFill="1" applyBorder="1"/>
    <xf numFmtId="1" fontId="0" fillId="10" borderId="4" xfId="0" applyNumberFormat="1" applyFill="1" applyBorder="1" applyAlignment="1">
      <alignment wrapText="1"/>
    </xf>
    <xf numFmtId="0" fontId="18" fillId="8" borderId="1" xfId="0" applyFont="1" applyFill="1" applyBorder="1"/>
    <xf numFmtId="164" fontId="18" fillId="9" borderId="1" xfId="0" applyNumberFormat="1" applyFont="1" applyFill="1" applyBorder="1"/>
    <xf numFmtId="0" fontId="3" fillId="17" borderId="1" xfId="0" applyFont="1" applyFill="1" applyBorder="1" applyAlignment="1">
      <alignment wrapText="1"/>
    </xf>
    <xf numFmtId="164" fontId="0" fillId="17" borderId="1" xfId="0" applyNumberFormat="1" applyFill="1" applyBorder="1"/>
    <xf numFmtId="0" fontId="6" fillId="17" borderId="1" xfId="0" applyFont="1" applyFill="1" applyBorder="1" applyAlignment="1">
      <alignment wrapText="1"/>
    </xf>
    <xf numFmtId="166" fontId="0" fillId="17" borderId="1" xfId="0" applyNumberFormat="1" applyFill="1" applyBorder="1"/>
    <xf numFmtId="166" fontId="0" fillId="10" borderId="1" xfId="0" applyNumberFormat="1" applyFill="1" applyBorder="1" applyAlignment="1">
      <alignment horizontal="right" wrapText="1"/>
    </xf>
    <xf numFmtId="166" fontId="0" fillId="10" borderId="1" xfId="0" applyNumberFormat="1" applyFill="1" applyBorder="1" applyAlignment="1">
      <alignment horizontal="right"/>
    </xf>
    <xf numFmtId="0" fontId="7" fillId="4" borderId="1" xfId="1" applyFill="1" applyBorder="1"/>
    <xf numFmtId="0" fontId="7" fillId="7" borderId="1" xfId="1" applyFill="1" applyBorder="1"/>
    <xf numFmtId="164" fontId="0" fillId="10" borderId="2" xfId="0" applyNumberFormat="1" applyFill="1" applyBorder="1"/>
    <xf numFmtId="0" fontId="0" fillId="10" borderId="2" xfId="0" applyFill="1" applyBorder="1" applyAlignment="1">
      <alignment wrapText="1"/>
    </xf>
    <xf numFmtId="167" fontId="0" fillId="10" borderId="2" xfId="0" applyNumberFormat="1" applyFill="1" applyBorder="1"/>
    <xf numFmtId="166" fontId="0" fillId="10" borderId="2" xfId="0" applyNumberFormat="1" applyFill="1" applyBorder="1"/>
    <xf numFmtId="166" fontId="0" fillId="10" borderId="2" xfId="0" applyNumberFormat="1" applyFill="1" applyBorder="1" applyAlignment="1">
      <alignment horizontal="right" wrapText="1"/>
    </xf>
    <xf numFmtId="166" fontId="0" fillId="10" borderId="2" xfId="0" applyNumberFormat="1" applyFill="1" applyBorder="1" applyAlignment="1">
      <alignment wrapText="1"/>
    </xf>
    <xf numFmtId="164" fontId="0" fillId="10" borderId="11" xfId="0" applyNumberFormat="1" applyFill="1" applyBorder="1"/>
    <xf numFmtId="1" fontId="0" fillId="10" borderId="6" xfId="0" applyNumberFormat="1" applyFill="1" applyBorder="1"/>
    <xf numFmtId="165" fontId="0" fillId="10" borderId="2" xfId="0" applyNumberFormat="1" applyFill="1" applyBorder="1"/>
    <xf numFmtId="0" fontId="0" fillId="18" borderId="14" xfId="0" applyFill="1" applyBorder="1"/>
    <xf numFmtId="0" fontId="3" fillId="18" borderId="14" xfId="0" applyFont="1" applyFill="1" applyBorder="1"/>
    <xf numFmtId="0" fontId="0" fillId="18" borderId="14" xfId="0" applyFill="1" applyBorder="1" applyAlignment="1">
      <alignment horizontal="left"/>
    </xf>
    <xf numFmtId="164" fontId="0" fillId="18" borderId="14" xfId="0" applyNumberFormat="1" applyFill="1" applyBorder="1"/>
    <xf numFmtId="0" fontId="0" fillId="18" borderId="14" xfId="0" applyFill="1" applyBorder="1" applyAlignment="1">
      <alignment horizontal="left" wrapText="1"/>
    </xf>
    <xf numFmtId="0" fontId="0" fillId="18" borderId="14" xfId="0" applyFill="1" applyBorder="1" applyAlignment="1">
      <alignment horizontal="right"/>
    </xf>
    <xf numFmtId="0" fontId="0" fillId="18" borderId="14" xfId="0" applyFill="1" applyBorder="1" applyAlignment="1">
      <alignment horizontal="left" vertical="top"/>
    </xf>
    <xf numFmtId="1" fontId="0" fillId="18" borderId="14" xfId="0" applyNumberFormat="1" applyFill="1" applyBorder="1" applyAlignment="1">
      <alignment horizontal="right"/>
    </xf>
    <xf numFmtId="0" fontId="0" fillId="3" borderId="14" xfId="0" applyFill="1" applyBorder="1"/>
    <xf numFmtId="2" fontId="0" fillId="2" borderId="1" xfId="0" applyNumberFormat="1" applyFill="1" applyBorder="1"/>
    <xf numFmtId="2" fontId="0" fillId="2" borderId="1" xfId="0" quotePrefix="1" applyNumberFormat="1" applyFill="1" applyBorder="1"/>
    <xf numFmtId="2" fontId="0" fillId="14" borderId="1" xfId="0" quotePrefix="1" applyNumberFormat="1" applyFill="1" applyBorder="1"/>
    <xf numFmtId="2" fontId="0" fillId="12" borderId="1" xfId="0" quotePrefix="1" applyNumberFormat="1" applyFill="1" applyBorder="1"/>
    <xf numFmtId="2" fontId="0" fillId="3" borderId="1" xfId="0" quotePrefix="1" applyNumberFormat="1" applyFill="1" applyBorder="1"/>
    <xf numFmtId="2" fontId="0" fillId="5" borderId="1" xfId="0" quotePrefix="1" applyNumberFormat="1" applyFill="1" applyBorder="1"/>
    <xf numFmtId="2" fontId="0" fillId="5" borderId="1" xfId="0" applyNumberFormat="1" applyFill="1" applyBorder="1"/>
    <xf numFmtId="2" fontId="0" fillId="12" borderId="2" xfId="0" quotePrefix="1" applyNumberFormat="1" applyFill="1" applyBorder="1"/>
    <xf numFmtId="2" fontId="0" fillId="6" borderId="8" xfId="0" quotePrefix="1" applyNumberFormat="1" applyFill="1" applyBorder="1"/>
    <xf numFmtId="2" fontId="0" fillId="6" borderId="1" xfId="0" quotePrefix="1" applyNumberFormat="1" applyFill="1" applyBorder="1"/>
    <xf numFmtId="2" fontId="0" fillId="6" borderId="1" xfId="0" applyNumberFormat="1" applyFill="1" applyBorder="1"/>
    <xf numFmtId="2" fontId="0" fillId="7" borderId="1" xfId="0" quotePrefix="1" applyNumberFormat="1" applyFill="1" applyBorder="1"/>
    <xf numFmtId="2" fontId="0" fillId="7" borderId="1" xfId="0" applyNumberFormat="1" applyFill="1" applyBorder="1"/>
    <xf numFmtId="2" fontId="0" fillId="8" borderId="1" xfId="0" applyNumberFormat="1" applyFill="1" applyBorder="1"/>
    <xf numFmtId="2" fontId="0" fillId="8" borderId="1" xfId="0" quotePrefix="1" applyNumberFormat="1" applyFill="1" applyBorder="1"/>
    <xf numFmtId="2" fontId="0" fillId="9" borderId="1" xfId="0" applyNumberFormat="1" applyFill="1" applyBorder="1"/>
    <xf numFmtId="2" fontId="0" fillId="9" borderId="1" xfId="0" quotePrefix="1" applyNumberFormat="1" applyFill="1" applyBorder="1"/>
    <xf numFmtId="2" fontId="0" fillId="3" borderId="1" xfId="0" applyNumberFormat="1" applyFill="1" applyBorder="1" applyAlignment="1">
      <alignment wrapText="1"/>
    </xf>
    <xf numFmtId="2" fontId="0" fillId="10" borderId="1" xfId="0" quotePrefix="1" applyNumberFormat="1" applyFill="1" applyBorder="1"/>
    <xf numFmtId="2" fontId="0" fillId="10" borderId="2" xfId="0" quotePrefix="1" applyNumberFormat="1" applyFill="1" applyBorder="1"/>
    <xf numFmtId="0" fontId="0" fillId="18" borderId="14" xfId="0" quotePrefix="1" applyFill="1" applyBorder="1" applyAlignment="1">
      <alignment horizontal="left" wrapText="1"/>
    </xf>
    <xf numFmtId="0" fontId="3" fillId="3" borderId="14" xfId="0" applyFont="1" applyFill="1" applyBorder="1"/>
    <xf numFmtId="0" fontId="0" fillId="3" borderId="14" xfId="0" quotePrefix="1" applyFill="1" applyBorder="1" applyAlignment="1">
      <alignment horizontal="left" wrapText="1"/>
    </xf>
    <xf numFmtId="0" fontId="7" fillId="18" borderId="14" xfId="1" applyFill="1" applyBorder="1" applyAlignment="1"/>
    <xf numFmtId="2" fontId="0" fillId="19" borderId="2" xfId="0" quotePrefix="1" applyNumberFormat="1" applyFill="1" applyBorder="1"/>
    <xf numFmtId="164" fontId="0" fillId="19" borderId="2" xfId="0" applyNumberFormat="1" applyFill="1" applyBorder="1"/>
    <xf numFmtId="164" fontId="0" fillId="19" borderId="14" xfId="0" applyNumberFormat="1" applyFill="1" applyBorder="1"/>
    <xf numFmtId="166" fontId="0" fillId="19" borderId="2" xfId="0" applyNumberFormat="1" applyFill="1" applyBorder="1"/>
    <xf numFmtId="166" fontId="0" fillId="19" borderId="14" xfId="0" applyNumberFormat="1" applyFill="1" applyBorder="1"/>
    <xf numFmtId="0" fontId="0" fillId="19" borderId="2" xfId="0" applyFill="1" applyBorder="1"/>
    <xf numFmtId="0" fontId="0" fillId="19" borderId="14" xfId="0" applyFill="1" applyBorder="1"/>
    <xf numFmtId="165" fontId="0" fillId="3" borderId="0" xfId="0" applyNumberFormat="1" applyFill="1"/>
    <xf numFmtId="0" fontId="10" fillId="3" borderId="1" xfId="0" applyFont="1" applyFill="1" applyBorder="1" applyAlignment="1">
      <alignment wrapText="1"/>
    </xf>
    <xf numFmtId="0" fontId="3" fillId="3" borderId="1" xfId="0" applyFont="1" applyFill="1" applyBorder="1" applyAlignment="1">
      <alignment wrapText="1"/>
    </xf>
    <xf numFmtId="0" fontId="0" fillId="0" borderId="15" xfId="0" applyBorder="1"/>
    <xf numFmtId="0" fontId="1" fillId="11" borderId="3" xfId="0" applyFont="1" applyFill="1" applyBorder="1" applyAlignment="1">
      <alignment vertical="top" wrapText="1"/>
    </xf>
    <xf numFmtId="0" fontId="0" fillId="2" borderId="3" xfId="0" applyFill="1" applyBorder="1"/>
    <xf numFmtId="0" fontId="0" fillId="14" borderId="3" xfId="0" applyFill="1" applyBorder="1"/>
    <xf numFmtId="0" fontId="0" fillId="12" borderId="3" xfId="0" applyFill="1" applyBorder="1"/>
    <xf numFmtId="0" fontId="0" fillId="4" borderId="3" xfId="0" applyFill="1" applyBorder="1"/>
    <xf numFmtId="0" fontId="0" fillId="5" borderId="3" xfId="0" applyFill="1" applyBorder="1"/>
    <xf numFmtId="0" fontId="0" fillId="12" borderId="11" xfId="0" applyFill="1" applyBorder="1"/>
    <xf numFmtId="0" fontId="0" fillId="6" borderId="12" xfId="0" applyFill="1" applyBorder="1"/>
    <xf numFmtId="0" fontId="0" fillId="6" borderId="3" xfId="0" applyFill="1" applyBorder="1"/>
    <xf numFmtId="0" fontId="0" fillId="7" borderId="3" xfId="0" applyFill="1" applyBorder="1"/>
    <xf numFmtId="0" fontId="0" fillId="8" borderId="3" xfId="0" applyFill="1" applyBorder="1"/>
    <xf numFmtId="0" fontId="0" fillId="9" borderId="3" xfId="0" applyFill="1" applyBorder="1"/>
    <xf numFmtId="0" fontId="0" fillId="10" borderId="3" xfId="0" applyFill="1" applyBorder="1"/>
    <xf numFmtId="0" fontId="0" fillId="10" borderId="11" xfId="0" applyFill="1" applyBorder="1"/>
    <xf numFmtId="0" fontId="0" fillId="18" borderId="16" xfId="0" applyFill="1" applyBorder="1"/>
    <xf numFmtId="0" fontId="0" fillId="14" borderId="15" xfId="0" applyFill="1" applyBorder="1"/>
    <xf numFmtId="0" fontId="0" fillId="18" borderId="1" xfId="0" applyFill="1" applyBorder="1"/>
    <xf numFmtId="164" fontId="0" fillId="10" borderId="1" xfId="0" applyNumberFormat="1" applyFill="1" applyBorder="1" applyAlignment="1">
      <alignment wrapText="1"/>
    </xf>
    <xf numFmtId="0" fontId="7" fillId="9" borderId="1" xfId="1" applyFill="1" applyBorder="1"/>
    <xf numFmtId="0" fontId="7" fillId="2" borderId="1" xfId="1" applyFill="1" applyBorder="1"/>
    <xf numFmtId="0" fontId="7" fillId="8" borderId="1" xfId="1" applyFill="1" applyBorder="1"/>
    <xf numFmtId="0" fontId="7" fillId="6" borderId="1" xfId="1" applyFill="1" applyBorder="1"/>
    <xf numFmtId="0" fontId="7" fillId="5" borderId="1" xfId="1" applyFill="1" applyBorder="1"/>
    <xf numFmtId="0" fontId="7" fillId="3" borderId="1" xfId="1" applyFill="1" applyBorder="1"/>
    <xf numFmtId="9" fontId="0" fillId="0" borderId="0" xfId="3" applyFont="1"/>
    <xf numFmtId="0" fontId="0" fillId="18" borderId="14" xfId="0" applyFill="1" applyBorder="1" applyAlignment="1">
      <alignment horizontal="left" vertical="top" wrapText="1"/>
    </xf>
    <xf numFmtId="0" fontId="7" fillId="10" borderId="1" xfId="1" applyFill="1" applyBorder="1"/>
    <xf numFmtId="0" fontId="0" fillId="0" borderId="13" xfId="0" applyBorder="1" applyAlignment="1">
      <alignment horizontal="right"/>
    </xf>
    <xf numFmtId="164" fontId="1" fillId="11" borderId="2" xfId="0" applyNumberFormat="1" applyFont="1" applyFill="1" applyBorder="1" applyAlignment="1">
      <alignment vertical="center"/>
    </xf>
    <xf numFmtId="0" fontId="9" fillId="2" borderId="4" xfId="0" applyFont="1" applyFill="1" applyBorder="1" applyAlignment="1">
      <alignment vertical="center" wrapText="1"/>
    </xf>
    <xf numFmtId="0" fontId="3" fillId="2" borderId="4" xfId="0" applyFont="1" applyFill="1" applyBorder="1" applyAlignment="1">
      <alignment vertical="center" wrapText="1"/>
    </xf>
    <xf numFmtId="0" fontId="3" fillId="2" borderId="1" xfId="0" applyFont="1" applyFill="1" applyBorder="1" applyAlignment="1">
      <alignment vertical="center" wrapText="1"/>
    </xf>
    <xf numFmtId="0" fontId="3" fillId="2" borderId="4" xfId="0" applyFont="1" applyFill="1" applyBorder="1" applyAlignment="1">
      <alignment vertical="center"/>
    </xf>
    <xf numFmtId="0" fontId="3" fillId="14" borderId="6" xfId="0" applyFont="1" applyFill="1" applyBorder="1" applyAlignment="1">
      <alignment vertical="center"/>
    </xf>
    <xf numFmtId="164" fontId="0" fillId="12" borderId="1" xfId="0" applyNumberFormat="1" applyFill="1" applyBorder="1" applyAlignment="1">
      <alignment vertical="center"/>
    </xf>
    <xf numFmtId="164" fontId="0" fillId="3" borderId="1" xfId="0" applyNumberFormat="1" applyFill="1" applyBorder="1" applyAlignment="1">
      <alignment vertical="center"/>
    </xf>
    <xf numFmtId="164" fontId="0" fillId="4" borderId="1" xfId="0" applyNumberFormat="1" applyFill="1" applyBorder="1" applyAlignment="1">
      <alignment vertical="center"/>
    </xf>
    <xf numFmtId="164" fontId="0" fillId="4" borderId="1" xfId="0" applyNumberFormat="1" applyFill="1" applyBorder="1" applyAlignment="1">
      <alignment vertical="center" wrapText="1"/>
    </xf>
    <xf numFmtId="164" fontId="0" fillId="14" borderId="1" xfId="0" applyNumberFormat="1" applyFill="1" applyBorder="1" applyAlignment="1">
      <alignment vertical="center"/>
    </xf>
    <xf numFmtId="0" fontId="0" fillId="3" borderId="0" xfId="0" applyFill="1" applyAlignment="1">
      <alignment vertical="center"/>
    </xf>
    <xf numFmtId="0" fontId="3" fillId="5" borderId="1" xfId="0" applyFont="1" applyFill="1" applyBorder="1" applyAlignment="1">
      <alignment vertical="center" wrapText="1"/>
    </xf>
    <xf numFmtId="0" fontId="3" fillId="5" borderId="4" xfId="0" applyFont="1" applyFill="1" applyBorder="1" applyAlignment="1">
      <alignment vertical="center" wrapText="1"/>
    </xf>
    <xf numFmtId="15" fontId="0" fillId="5" borderId="1" xfId="0" applyNumberFormat="1" applyFill="1" applyBorder="1" applyAlignment="1">
      <alignment vertical="center"/>
    </xf>
    <xf numFmtId="14" fontId="12" fillId="5" borderId="1" xfId="0" applyNumberFormat="1" applyFont="1" applyFill="1" applyBorder="1" applyAlignment="1">
      <alignment vertical="center"/>
    </xf>
    <xf numFmtId="15" fontId="0" fillId="5" borderId="1" xfId="0" applyNumberFormat="1" applyFill="1" applyBorder="1" applyAlignment="1">
      <alignment vertical="center" wrapText="1"/>
    </xf>
    <xf numFmtId="164" fontId="0" fillId="12" borderId="2" xfId="0" applyNumberFormat="1" applyFill="1" applyBorder="1" applyAlignment="1">
      <alignment vertical="center"/>
    </xf>
    <xf numFmtId="15" fontId="0" fillId="6" borderId="8" xfId="0" applyNumberFormat="1" applyFill="1" applyBorder="1" applyAlignment="1">
      <alignment vertical="center"/>
    </xf>
    <xf numFmtId="15" fontId="0" fillId="6" borderId="1" xfId="0" applyNumberFormat="1" applyFill="1" applyBorder="1" applyAlignment="1">
      <alignment vertical="center"/>
    </xf>
    <xf numFmtId="14" fontId="0" fillId="6" borderId="1" xfId="0" applyNumberFormat="1" applyFill="1" applyBorder="1" applyAlignment="1">
      <alignment vertical="center"/>
    </xf>
    <xf numFmtId="0" fontId="3" fillId="7" borderId="1" xfId="0" applyFont="1" applyFill="1" applyBorder="1" applyAlignment="1">
      <alignment vertical="center" wrapText="1"/>
    </xf>
    <xf numFmtId="14" fontId="12" fillId="7" borderId="1" xfId="0" applyNumberFormat="1" applyFont="1" applyFill="1" applyBorder="1" applyAlignment="1">
      <alignment vertical="center"/>
    </xf>
    <xf numFmtId="0" fontId="3" fillId="7" borderId="1" xfId="0" applyFont="1" applyFill="1" applyBorder="1" applyAlignment="1">
      <alignment vertical="center"/>
    </xf>
    <xf numFmtId="15" fontId="0" fillId="7" borderId="1" xfId="0" applyNumberFormat="1" applyFill="1" applyBorder="1" applyAlignment="1">
      <alignment vertical="center"/>
    </xf>
    <xf numFmtId="0" fontId="0" fillId="3" borderId="1" xfId="0" applyFill="1" applyBorder="1" applyAlignment="1">
      <alignment vertical="center" wrapText="1"/>
    </xf>
    <xf numFmtId="0" fontId="3" fillId="8" borderId="4" xfId="0" applyFont="1" applyFill="1" applyBorder="1" applyAlignment="1">
      <alignment vertical="center"/>
    </xf>
    <xf numFmtId="0" fontId="3" fillId="8" borderId="4" xfId="0" applyFont="1" applyFill="1" applyBorder="1" applyAlignment="1">
      <alignment vertical="center" wrapText="1"/>
    </xf>
    <xf numFmtId="164" fontId="0" fillId="9" borderId="1" xfId="0" applyNumberFormat="1" applyFill="1" applyBorder="1" applyAlignment="1">
      <alignment vertical="center"/>
    </xf>
    <xf numFmtId="164" fontId="0" fillId="6" borderId="1" xfId="0" applyNumberFormat="1" applyFill="1" applyBorder="1" applyAlignment="1">
      <alignment vertical="center"/>
    </xf>
    <xf numFmtId="164" fontId="0" fillId="10" borderId="1" xfId="0" applyNumberFormat="1" applyFill="1" applyBorder="1" applyAlignment="1">
      <alignment vertical="center"/>
    </xf>
    <xf numFmtId="164" fontId="0" fillId="10" borderId="2" xfId="0" applyNumberFormat="1" applyFill="1" applyBorder="1" applyAlignment="1">
      <alignment vertical="center"/>
    </xf>
    <xf numFmtId="0" fontId="0" fillId="18" borderId="14" xfId="0" applyFill="1" applyBorder="1" applyAlignment="1">
      <alignment vertical="center"/>
    </xf>
  </cellXfs>
  <cellStyles count="4">
    <cellStyle name="Hyperlink" xfId="1" builtinId="8"/>
    <cellStyle name="Normal" xfId="0" builtinId="0"/>
    <cellStyle name="Normal 2" xfId="2" xr:uid="{00000000-0005-0000-0000-000002000000}"/>
    <cellStyle name="Per cent" xfId="3" builtinId="5"/>
  </cellStyles>
  <dxfs count="15">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dd/mm/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bottom style="thin">
          <color indexed="64"/>
        </bottom>
      </border>
    </dxf>
    <dxf>
      <border outline="0">
        <left style="thin">
          <color indexed="64"/>
        </left>
        <right style="thin">
          <color indexed="64"/>
        </right>
        <top style="thin">
          <color indexed="64"/>
        </top>
      </border>
    </dxf>
    <dxf>
      <numFmt numFmtId="168" formatCode="0.0%"/>
    </dxf>
    <dxf>
      <numFmt numFmtId="1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mruColors>
      <color rgb="FFEDEDED"/>
      <color rgb="FFFF00FF"/>
      <color rgb="FF3ED24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120.xml"/><Relationship Id="rId1" Type="http://schemas.microsoft.com/office/2011/relationships/chartStyle" Target="style1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Analysis!PivotTable4</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57606703656424"/>
          <c:y val="8.7962962962962965E-2"/>
          <c:w val="0.88573345466648135"/>
          <c:h val="0.69873432487605724"/>
        </c:manualLayout>
      </c:layout>
      <c:barChart>
        <c:barDir val="col"/>
        <c:grouping val="stacked"/>
        <c:varyColors val="0"/>
        <c:ser>
          <c:idx val="0"/>
          <c:order val="0"/>
          <c:tx>
            <c:strRef>
              <c:f>'Pivot Analysis'!$B$23:$B$24</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Analysis'!$B$25:$B$36</c:f>
              <c:numCache>
                <c:formatCode>General</c:formatCode>
                <c:ptCount val="11"/>
                <c:pt idx="0">
                  <c:v>20</c:v>
                </c:pt>
                <c:pt idx="1">
                  <c:v>15</c:v>
                </c:pt>
                <c:pt idx="2">
                  <c:v>18</c:v>
                </c:pt>
                <c:pt idx="3">
                  <c:v>25</c:v>
                </c:pt>
                <c:pt idx="4">
                  <c:v>18</c:v>
                </c:pt>
                <c:pt idx="5">
                  <c:v>23</c:v>
                </c:pt>
                <c:pt idx="6">
                  <c:v>24</c:v>
                </c:pt>
                <c:pt idx="7">
                  <c:v>17</c:v>
                </c:pt>
                <c:pt idx="8">
                  <c:v>15</c:v>
                </c:pt>
                <c:pt idx="9">
                  <c:v>12</c:v>
                </c:pt>
              </c:numCache>
            </c:numRef>
          </c:val>
          <c:extLst>
            <c:ext xmlns:c16="http://schemas.microsoft.com/office/drawing/2014/chart" uri="{C3380CC4-5D6E-409C-BE32-E72D297353CC}">
              <c16:uniqueId val="{00000000-7DFD-4843-8442-CF05B95528F6}"/>
            </c:ext>
          </c:extLst>
        </c:ser>
        <c:ser>
          <c:idx val="1"/>
          <c:order val="1"/>
          <c:tx>
            <c:strRef>
              <c:f>'Pivot Analysis'!$C$23:$C$24</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Analysis'!$C$25:$C$36</c:f>
              <c:numCache>
                <c:formatCode>General</c:formatCode>
                <c:ptCount val="11"/>
                <c:pt idx="1">
                  <c:v>1</c:v>
                </c:pt>
                <c:pt idx="2">
                  <c:v>3</c:v>
                </c:pt>
                <c:pt idx="3">
                  <c:v>1</c:v>
                </c:pt>
                <c:pt idx="4">
                  <c:v>2</c:v>
                </c:pt>
                <c:pt idx="5">
                  <c:v>1</c:v>
                </c:pt>
                <c:pt idx="7">
                  <c:v>6</c:v>
                </c:pt>
                <c:pt idx="8">
                  <c:v>7</c:v>
                </c:pt>
                <c:pt idx="9">
                  <c:v>12</c:v>
                </c:pt>
                <c:pt idx="10">
                  <c:v>20</c:v>
                </c:pt>
              </c:numCache>
            </c:numRef>
          </c:val>
          <c:extLst>
            <c:ext xmlns:c16="http://schemas.microsoft.com/office/drawing/2014/chart" uri="{C3380CC4-5D6E-409C-BE32-E72D297353CC}">
              <c16:uniqueId val="{00000001-7DFD-4843-8442-CF05B95528F6}"/>
            </c:ext>
          </c:extLst>
        </c:ser>
        <c:ser>
          <c:idx val="2"/>
          <c:order val="2"/>
          <c:tx>
            <c:strRef>
              <c:f>'Pivot Analysis'!$D$23:$D$24</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Analysis'!$D$25:$D$36</c:f>
              <c:numCache>
                <c:formatCode>General</c:formatCode>
                <c:ptCount val="11"/>
                <c:pt idx="0">
                  <c:v>3</c:v>
                </c:pt>
                <c:pt idx="1">
                  <c:v>4</c:v>
                </c:pt>
                <c:pt idx="2">
                  <c:v>2</c:v>
                </c:pt>
                <c:pt idx="3">
                  <c:v>1</c:v>
                </c:pt>
                <c:pt idx="4">
                  <c:v>5</c:v>
                </c:pt>
                <c:pt idx="5">
                  <c:v>1</c:v>
                </c:pt>
                <c:pt idx="6">
                  <c:v>3</c:v>
                </c:pt>
                <c:pt idx="7">
                  <c:v>3</c:v>
                </c:pt>
                <c:pt idx="8">
                  <c:v>2</c:v>
                </c:pt>
                <c:pt idx="9">
                  <c:v>1</c:v>
                </c:pt>
              </c:numCache>
            </c:numRef>
          </c:val>
          <c:extLst>
            <c:ext xmlns:c16="http://schemas.microsoft.com/office/drawing/2014/chart" uri="{C3380CC4-5D6E-409C-BE32-E72D297353CC}">
              <c16:uniqueId val="{00000002-7DFD-4843-8442-CF05B95528F6}"/>
            </c:ext>
          </c:extLst>
        </c:ser>
        <c:dLbls>
          <c:dLblPos val="ctr"/>
          <c:showLegendKey val="0"/>
          <c:showVal val="1"/>
          <c:showCatName val="0"/>
          <c:showSerName val="0"/>
          <c:showPercent val="0"/>
          <c:showBubbleSize val="0"/>
        </c:dLbls>
        <c:gapWidth val="80"/>
        <c:overlap val="100"/>
        <c:axId val="1651402544"/>
        <c:axId val="1651410448"/>
      </c:barChart>
      <c:catAx>
        <c:axId val="16514025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layout>
            <c:manualLayout>
              <c:xMode val="edge"/>
              <c:yMode val="edge"/>
              <c:x val="0.45102353122814665"/>
              <c:y val="0.8616892680081657"/>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651410448"/>
        <c:crosses val="autoZero"/>
        <c:auto val="1"/>
        <c:lblAlgn val="ctr"/>
        <c:lblOffset val="100"/>
        <c:noMultiLvlLbl val="0"/>
      </c:catAx>
      <c:valAx>
        <c:axId val="165141044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651402544"/>
        <c:crosses val="autoZero"/>
        <c:crossBetween val="between"/>
      </c:valAx>
      <c:spPr>
        <a:noFill/>
        <a:ln>
          <a:noFill/>
        </a:ln>
        <a:effectLst/>
      </c:spPr>
    </c:plotArea>
    <c:legend>
      <c:legendPos val="b"/>
      <c:layout>
        <c:manualLayout>
          <c:xMode val="edge"/>
          <c:yMode val="edge"/>
          <c:x val="0.23535473939459989"/>
          <c:y val="0.91724482356372106"/>
          <c:w val="0.52929052121080022"/>
          <c:h val="5.497739865850100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Analysis!PivotTable2</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No. of fellows by institution of registration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417951020409543"/>
          <c:y val="0.14489916480236423"/>
          <c:w val="0.68244685495391899"/>
          <c:h val="0.67807269373076162"/>
        </c:manualLayout>
      </c:layout>
      <c:barChart>
        <c:barDir val="bar"/>
        <c:grouping val="stacked"/>
        <c:varyColors val="0"/>
        <c:ser>
          <c:idx val="0"/>
          <c:order val="0"/>
          <c:tx>
            <c:strRef>
              <c:f>'Pivot Analysis'!$B$4:$B$5</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Analysis'!$A$6:$A$16</c:f>
              <c:strCache>
                <c:ptCount val="10"/>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strCache>
            </c:strRef>
          </c:cat>
          <c:val>
            <c:numRef>
              <c:f>'Pivot Analysis'!$B$6:$B$16</c:f>
              <c:numCache>
                <c:formatCode>General</c:formatCode>
                <c:ptCount val="10"/>
                <c:pt idx="0">
                  <c:v>17</c:v>
                </c:pt>
                <c:pt idx="1">
                  <c:v>7</c:v>
                </c:pt>
                <c:pt idx="2">
                  <c:v>19</c:v>
                </c:pt>
                <c:pt idx="3">
                  <c:v>6</c:v>
                </c:pt>
                <c:pt idx="4">
                  <c:v>26</c:v>
                </c:pt>
                <c:pt idx="5">
                  <c:v>22</c:v>
                </c:pt>
                <c:pt idx="6">
                  <c:v>5</c:v>
                </c:pt>
                <c:pt idx="7">
                  <c:v>15</c:v>
                </c:pt>
                <c:pt idx="8">
                  <c:v>70</c:v>
                </c:pt>
              </c:numCache>
            </c:numRef>
          </c:val>
          <c:extLst>
            <c:ext xmlns:c16="http://schemas.microsoft.com/office/drawing/2014/chart" uri="{C3380CC4-5D6E-409C-BE32-E72D297353CC}">
              <c16:uniqueId val="{00000000-50FB-404A-8FD1-17DDC4779808}"/>
            </c:ext>
          </c:extLst>
        </c:ser>
        <c:ser>
          <c:idx val="1"/>
          <c:order val="1"/>
          <c:tx>
            <c:strRef>
              <c:f>'Pivot Analysis'!$C$4:$C$5</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Analysis'!$A$6:$A$16</c:f>
              <c:strCache>
                <c:ptCount val="10"/>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strCache>
            </c:strRef>
          </c:cat>
          <c:val>
            <c:numRef>
              <c:f>'Pivot Analysis'!$C$6:$C$16</c:f>
              <c:numCache>
                <c:formatCode>General</c:formatCode>
                <c:ptCount val="10"/>
                <c:pt idx="0">
                  <c:v>3</c:v>
                </c:pt>
                <c:pt idx="1">
                  <c:v>5</c:v>
                </c:pt>
                <c:pt idx="2">
                  <c:v>1</c:v>
                </c:pt>
                <c:pt idx="4">
                  <c:v>9</c:v>
                </c:pt>
                <c:pt idx="5">
                  <c:v>8</c:v>
                </c:pt>
                <c:pt idx="6">
                  <c:v>3</c:v>
                </c:pt>
                <c:pt idx="7">
                  <c:v>3</c:v>
                </c:pt>
                <c:pt idx="8">
                  <c:v>12</c:v>
                </c:pt>
                <c:pt idx="9">
                  <c:v>9</c:v>
                </c:pt>
              </c:numCache>
            </c:numRef>
          </c:val>
          <c:extLst>
            <c:ext xmlns:c16="http://schemas.microsoft.com/office/drawing/2014/chart" uri="{C3380CC4-5D6E-409C-BE32-E72D297353CC}">
              <c16:uniqueId val="{00000001-50FB-404A-8FD1-17DDC4779808}"/>
            </c:ext>
          </c:extLst>
        </c:ser>
        <c:ser>
          <c:idx val="2"/>
          <c:order val="2"/>
          <c:tx>
            <c:strRef>
              <c:f>'Pivot Analysis'!$D$4:$D$5</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extLst>
              <c:ext xmlns:c16="http://schemas.microsoft.com/office/drawing/2014/chart" uri="{C3380CC4-5D6E-409C-BE32-E72D297353CC}">
                <c16:uniqueId val="{00000001-0BF2-4CEF-A492-AF8B091D0A6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Analysis'!$A$6:$A$16</c:f>
              <c:strCache>
                <c:ptCount val="10"/>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strCache>
            </c:strRef>
          </c:cat>
          <c:val>
            <c:numRef>
              <c:f>'Pivot Analysis'!$D$6:$D$16</c:f>
              <c:numCache>
                <c:formatCode>General</c:formatCode>
                <c:ptCount val="10"/>
                <c:pt idx="0">
                  <c:v>3</c:v>
                </c:pt>
                <c:pt idx="3">
                  <c:v>2</c:v>
                </c:pt>
                <c:pt idx="5">
                  <c:v>5</c:v>
                </c:pt>
                <c:pt idx="7">
                  <c:v>3</c:v>
                </c:pt>
                <c:pt idx="8">
                  <c:v>8</c:v>
                </c:pt>
                <c:pt idx="9">
                  <c:v>4</c:v>
                </c:pt>
              </c:numCache>
            </c:numRef>
          </c:val>
          <c:extLst>
            <c:ext xmlns:c16="http://schemas.microsoft.com/office/drawing/2014/chart" uri="{C3380CC4-5D6E-409C-BE32-E72D297353CC}">
              <c16:uniqueId val="{00000000-0BF2-4CEF-A492-AF8B091D0A66}"/>
            </c:ext>
          </c:extLst>
        </c:ser>
        <c:dLbls>
          <c:dLblPos val="ctr"/>
          <c:showLegendKey val="0"/>
          <c:showVal val="1"/>
          <c:showCatName val="0"/>
          <c:showSerName val="0"/>
          <c:showPercent val="0"/>
          <c:showBubbleSize val="0"/>
        </c:dLbls>
        <c:gapWidth val="30"/>
        <c:overlap val="100"/>
        <c:axId val="788217359"/>
        <c:axId val="788216527"/>
      </c:barChart>
      <c:catAx>
        <c:axId val="78821735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788216527"/>
        <c:crosses val="autoZero"/>
        <c:auto val="1"/>
        <c:lblAlgn val="ctr"/>
        <c:lblOffset val="100"/>
        <c:noMultiLvlLbl val="0"/>
      </c:catAx>
      <c:valAx>
        <c:axId val="788216527"/>
        <c:scaling>
          <c:orientation val="minMax"/>
          <c:max val="85"/>
          <c:min val="0"/>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7882173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No. of fellows by institution of employment at registration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995681163326468"/>
          <c:y val="0.15188370188370187"/>
          <c:w val="0.69833984688344275"/>
          <c:h val="0.69436436815690927"/>
        </c:manualLayout>
      </c:layout>
      <c:barChart>
        <c:barDir val="bar"/>
        <c:grouping val="stacked"/>
        <c:varyColors val="0"/>
        <c:ser>
          <c:idx val="0"/>
          <c:order val="0"/>
          <c:tx>
            <c:strRef>
              <c:f>'Pivot Analysis'!$H$4:$H$5</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Analysis'!$H$6:$H$19</c:f>
              <c:numCache>
                <c:formatCode>General</c:formatCode>
                <c:ptCount val="13"/>
                <c:pt idx="0">
                  <c:v>1</c:v>
                </c:pt>
                <c:pt idx="1">
                  <c:v>4</c:v>
                </c:pt>
                <c:pt idx="2">
                  <c:v>6</c:v>
                </c:pt>
                <c:pt idx="3">
                  <c:v>19</c:v>
                </c:pt>
                <c:pt idx="4">
                  <c:v>13</c:v>
                </c:pt>
                <c:pt idx="5">
                  <c:v>28</c:v>
                </c:pt>
                <c:pt idx="6">
                  <c:v>4</c:v>
                </c:pt>
                <c:pt idx="7">
                  <c:v>31</c:v>
                </c:pt>
                <c:pt idx="8">
                  <c:v>22</c:v>
                </c:pt>
                <c:pt idx="9">
                  <c:v>17</c:v>
                </c:pt>
                <c:pt idx="10">
                  <c:v>18</c:v>
                </c:pt>
                <c:pt idx="11">
                  <c:v>24</c:v>
                </c:pt>
              </c:numCache>
            </c:numRef>
          </c:val>
          <c:extLst>
            <c:ext xmlns:c16="http://schemas.microsoft.com/office/drawing/2014/chart" uri="{C3380CC4-5D6E-409C-BE32-E72D297353CC}">
              <c16:uniqueId val="{00000000-D3F3-4D17-8831-265827A182CF}"/>
            </c:ext>
          </c:extLst>
        </c:ser>
        <c:ser>
          <c:idx val="1"/>
          <c:order val="1"/>
          <c:tx>
            <c:strRef>
              <c:f>'Pivot Analysis'!$I$4:$I$5</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Analysis'!$I$6:$I$19</c:f>
              <c:numCache>
                <c:formatCode>General</c:formatCode>
                <c:ptCount val="13"/>
                <c:pt idx="0">
                  <c:v>1</c:v>
                </c:pt>
                <c:pt idx="2">
                  <c:v>2</c:v>
                </c:pt>
                <c:pt idx="3">
                  <c:v>4</c:v>
                </c:pt>
                <c:pt idx="4">
                  <c:v>7</c:v>
                </c:pt>
                <c:pt idx="5">
                  <c:v>5</c:v>
                </c:pt>
                <c:pt idx="7">
                  <c:v>8</c:v>
                </c:pt>
                <c:pt idx="8">
                  <c:v>8</c:v>
                </c:pt>
                <c:pt idx="9">
                  <c:v>6</c:v>
                </c:pt>
                <c:pt idx="10">
                  <c:v>8</c:v>
                </c:pt>
                <c:pt idx="11">
                  <c:v>2</c:v>
                </c:pt>
                <c:pt idx="12">
                  <c:v>2</c:v>
                </c:pt>
              </c:numCache>
            </c:numRef>
          </c:val>
          <c:extLst>
            <c:ext xmlns:c16="http://schemas.microsoft.com/office/drawing/2014/chart" uri="{C3380CC4-5D6E-409C-BE32-E72D297353CC}">
              <c16:uniqueId val="{00000001-D3F3-4D17-8831-265827A182CF}"/>
            </c:ext>
          </c:extLst>
        </c:ser>
        <c:ser>
          <c:idx val="2"/>
          <c:order val="2"/>
          <c:tx>
            <c:strRef>
              <c:f>'Pivot Analysis'!$J$4:$J$5</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Analysis'!$J$6:$J$19</c:f>
              <c:numCache>
                <c:formatCode>General</c:formatCode>
                <c:ptCount val="13"/>
                <c:pt idx="1">
                  <c:v>1</c:v>
                </c:pt>
                <c:pt idx="2">
                  <c:v>1</c:v>
                </c:pt>
                <c:pt idx="3">
                  <c:v>4</c:v>
                </c:pt>
                <c:pt idx="4">
                  <c:v>1</c:v>
                </c:pt>
                <c:pt idx="6">
                  <c:v>2</c:v>
                </c:pt>
                <c:pt idx="8">
                  <c:v>3</c:v>
                </c:pt>
                <c:pt idx="9">
                  <c:v>7</c:v>
                </c:pt>
                <c:pt idx="10">
                  <c:v>1</c:v>
                </c:pt>
                <c:pt idx="11">
                  <c:v>5</c:v>
                </c:pt>
              </c:numCache>
            </c:numRef>
          </c:val>
          <c:extLst>
            <c:ext xmlns:c16="http://schemas.microsoft.com/office/drawing/2014/chart" uri="{C3380CC4-5D6E-409C-BE32-E72D297353CC}">
              <c16:uniqueId val="{00000000-E186-424F-B1B5-EAD2EE81FED9}"/>
            </c:ext>
          </c:extLst>
        </c:ser>
        <c:dLbls>
          <c:dLblPos val="ctr"/>
          <c:showLegendKey val="0"/>
          <c:showVal val="1"/>
          <c:showCatName val="0"/>
          <c:showSerName val="0"/>
          <c:showPercent val="0"/>
          <c:showBubbleSize val="0"/>
        </c:dLbls>
        <c:gapWidth val="40"/>
        <c:overlap val="100"/>
        <c:axId val="1772498847"/>
        <c:axId val="1772515487"/>
      </c:barChart>
      <c:catAx>
        <c:axId val="177249884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772515487"/>
        <c:crosses val="autoZero"/>
        <c:auto val="1"/>
        <c:lblAlgn val="ctr"/>
        <c:lblOffset val="100"/>
        <c:noMultiLvlLbl val="0"/>
      </c:catAx>
      <c:valAx>
        <c:axId val="1772515487"/>
        <c:scaling>
          <c:orientation val="minMax"/>
          <c:max val="35"/>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 of fellows</a:t>
                </a:r>
              </a:p>
            </c:rich>
          </c:tx>
          <c:layout>
            <c:manualLayout>
              <c:xMode val="edge"/>
              <c:yMode val="edge"/>
              <c:x val="0.49478883904793075"/>
              <c:y val="0.89157579151978383"/>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772498847"/>
        <c:crosses val="autoZero"/>
        <c:crossBetween val="between"/>
      </c:valAx>
      <c:spPr>
        <a:noFill/>
        <a:ln>
          <a:noFill/>
        </a:ln>
        <a:effectLst/>
      </c:spPr>
    </c:plotArea>
    <c:legend>
      <c:legendPos val="b"/>
      <c:layout>
        <c:manualLayout>
          <c:xMode val="edge"/>
          <c:yMode val="edge"/>
          <c:x val="0.37004585154239583"/>
          <c:y val="0.93008022271274682"/>
          <c:w val="0.41035114876832307"/>
          <c:h val="5.789403733070545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Demographics.xlsx]Dashboard!PivotTable3</c:name>
    <c:fmtId val="2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Status by Cohort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Dashboard!$C$41:$C$42</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887-4CC0-A3EA-4887FF65B906}"/>
              </c:ext>
            </c:extLst>
          </c:dPt>
          <c:dLbls>
            <c:dLbl>
              <c:idx val="8"/>
              <c:delete val="1"/>
              <c:extLst>
                <c:ext xmlns:c15="http://schemas.microsoft.com/office/drawing/2012/chart" uri="{CE6537A1-D6FC-4f65-9D91-7224C49458BB}"/>
                <c:ext xmlns:c16="http://schemas.microsoft.com/office/drawing/2014/chart" uri="{C3380CC4-5D6E-409C-BE32-E72D297353CC}">
                  <c16:uniqueId val="{00000003-6887-4CC0-A3EA-4887FF65B90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Dashboard!$C$43:$C$54</c:f>
              <c:numCache>
                <c:formatCode>0%</c:formatCode>
                <c:ptCount val="11"/>
                <c:pt idx="0">
                  <c:v>0.86956521739130432</c:v>
                </c:pt>
                <c:pt idx="1">
                  <c:v>0.75</c:v>
                </c:pt>
                <c:pt idx="2">
                  <c:v>0.78260869565217395</c:v>
                </c:pt>
                <c:pt idx="3">
                  <c:v>0.92592592592592593</c:v>
                </c:pt>
                <c:pt idx="4">
                  <c:v>0.72</c:v>
                </c:pt>
                <c:pt idx="5">
                  <c:v>0.92</c:v>
                </c:pt>
                <c:pt idx="6">
                  <c:v>0.88888888888888884</c:v>
                </c:pt>
                <c:pt idx="7">
                  <c:v>0.65384615384615385</c:v>
                </c:pt>
                <c:pt idx="8">
                  <c:v>0.625</c:v>
                </c:pt>
                <c:pt idx="9">
                  <c:v>0.48</c:v>
                </c:pt>
                <c:pt idx="10">
                  <c:v>0</c:v>
                </c:pt>
              </c:numCache>
            </c:numRef>
          </c:val>
          <c:extLst>
            <c:ext xmlns:c16="http://schemas.microsoft.com/office/drawing/2014/chart" uri="{C3380CC4-5D6E-409C-BE32-E72D297353CC}">
              <c16:uniqueId val="{00000000-22EE-489C-932D-53C651FD8410}"/>
            </c:ext>
          </c:extLst>
        </c:ser>
        <c:ser>
          <c:idx val="1"/>
          <c:order val="1"/>
          <c:tx>
            <c:strRef>
              <c:f>Dashboard!$D$41:$D$42</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2EE-489C-932D-53C651FD8410}"/>
              </c:ext>
            </c:extLst>
          </c:dPt>
          <c:dLbls>
            <c:dLbl>
              <c:idx val="0"/>
              <c:delete val="1"/>
              <c:extLst>
                <c:ext xmlns:c15="http://schemas.microsoft.com/office/drawing/2012/chart" uri="{CE6537A1-D6FC-4f65-9D91-7224C49458BB}"/>
                <c:ext xmlns:c16="http://schemas.microsoft.com/office/drawing/2014/chart" uri="{C3380CC4-5D6E-409C-BE32-E72D297353CC}">
                  <c16:uniqueId val="{00000007-22EE-489C-932D-53C651FD841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Dashboard!$D$43:$D$54</c:f>
              <c:numCache>
                <c:formatCode>0%</c:formatCode>
                <c:ptCount val="11"/>
                <c:pt idx="0">
                  <c:v>0</c:v>
                </c:pt>
                <c:pt idx="1">
                  <c:v>0.05</c:v>
                </c:pt>
                <c:pt idx="2">
                  <c:v>0.13043478260869565</c:v>
                </c:pt>
                <c:pt idx="3">
                  <c:v>3.7037037037037035E-2</c:v>
                </c:pt>
                <c:pt idx="4">
                  <c:v>0.08</c:v>
                </c:pt>
                <c:pt idx="5">
                  <c:v>0.04</c:v>
                </c:pt>
                <c:pt idx="6">
                  <c:v>0</c:v>
                </c:pt>
                <c:pt idx="7">
                  <c:v>0.23076923076923078</c:v>
                </c:pt>
                <c:pt idx="8">
                  <c:v>0.29166666666666669</c:v>
                </c:pt>
                <c:pt idx="9">
                  <c:v>0.48</c:v>
                </c:pt>
                <c:pt idx="10">
                  <c:v>1</c:v>
                </c:pt>
              </c:numCache>
            </c:numRef>
          </c:val>
          <c:extLst>
            <c:ext xmlns:c16="http://schemas.microsoft.com/office/drawing/2014/chart" uri="{C3380CC4-5D6E-409C-BE32-E72D297353CC}">
              <c16:uniqueId val="{00000001-22EE-489C-932D-53C651FD8410}"/>
            </c:ext>
          </c:extLst>
        </c:ser>
        <c:ser>
          <c:idx val="2"/>
          <c:order val="2"/>
          <c:tx>
            <c:strRef>
              <c:f>Dashboard!$E$41:$E$42</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2EE-489C-932D-53C651FD8410}"/>
              </c:ext>
            </c:extLst>
          </c:dPt>
          <c:dPt>
            <c:idx val="9"/>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22EE-489C-932D-53C651FD84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Dashboard!$E$43:$E$54</c:f>
              <c:numCache>
                <c:formatCode>0%</c:formatCode>
                <c:ptCount val="11"/>
                <c:pt idx="0">
                  <c:v>0.13043478260869565</c:v>
                </c:pt>
                <c:pt idx="1">
                  <c:v>0.2</c:v>
                </c:pt>
                <c:pt idx="2">
                  <c:v>8.6956521739130432E-2</c:v>
                </c:pt>
                <c:pt idx="3">
                  <c:v>3.7037037037037035E-2</c:v>
                </c:pt>
                <c:pt idx="4">
                  <c:v>0.2</c:v>
                </c:pt>
                <c:pt idx="5">
                  <c:v>0.04</c:v>
                </c:pt>
                <c:pt idx="6">
                  <c:v>0.1111111111111111</c:v>
                </c:pt>
                <c:pt idx="7">
                  <c:v>0.11538461538461539</c:v>
                </c:pt>
                <c:pt idx="8">
                  <c:v>8.3333333333333329E-2</c:v>
                </c:pt>
                <c:pt idx="9">
                  <c:v>0.04</c:v>
                </c:pt>
                <c:pt idx="10">
                  <c:v>0</c:v>
                </c:pt>
              </c:numCache>
            </c:numRef>
          </c:val>
          <c:extLst>
            <c:ext xmlns:c16="http://schemas.microsoft.com/office/drawing/2014/chart" uri="{C3380CC4-5D6E-409C-BE32-E72D297353CC}">
              <c16:uniqueId val="{00000002-22EE-489C-932D-53C651FD8410}"/>
            </c:ext>
          </c:extLst>
        </c:ser>
        <c:dLbls>
          <c:dLblPos val="ctr"/>
          <c:showLegendKey val="0"/>
          <c:showVal val="1"/>
          <c:showCatName val="0"/>
          <c:showSerName val="0"/>
          <c:showPercent val="0"/>
          <c:showBubbleSize val="0"/>
        </c:dLbls>
        <c:gapWidth val="70"/>
        <c:overlap val="100"/>
        <c:axId val="544520816"/>
        <c:axId val="544526640"/>
      </c:barChart>
      <c:catAx>
        <c:axId val="54452081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544526640"/>
        <c:crosses val="autoZero"/>
        <c:auto val="1"/>
        <c:lblAlgn val="ctr"/>
        <c:lblOffset val="100"/>
        <c:noMultiLvlLbl val="0"/>
      </c:catAx>
      <c:valAx>
        <c:axId val="544526640"/>
        <c:scaling>
          <c:orientation val="minMax"/>
        </c:scaling>
        <c:delete val="1"/>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crossAx val="544520816"/>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Analysis!PivotTable6</c:name>
    <c:fmtId val="2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Graduates by gender</a:t>
            </a:r>
          </a:p>
        </c:rich>
      </c:tx>
      <c:layout>
        <c:manualLayout>
          <c:xMode val="edge"/>
          <c:yMode val="edge"/>
          <c:x val="0.30117245835823453"/>
          <c:y val="0.87025471347181704"/>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3"/>
      </c:pivotFmt>
      <c:pivotFmt>
        <c:idx val="4"/>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5"/>
      </c:pivotFmt>
      <c:pivotFmt>
        <c:idx val="6"/>
      </c:pivotFmt>
      <c:pivotFmt>
        <c:idx val="7"/>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8"/>
      </c:pivotFmt>
      <c:pivotFmt>
        <c:idx val="9"/>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1"/>
        <c:spPr>
          <a:solidFill>
            <a:schemeClr val="accent2">
              <a:lumMod val="40000"/>
              <a:lumOff val="60000"/>
            </a:schemeClr>
          </a:soli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9774877318096971"/>
          <c:y val="0.16088325033551834"/>
          <c:w val="0.37857815167162101"/>
          <c:h val="0.83911674966448169"/>
        </c:manualLayout>
      </c:layout>
      <c:pieChart>
        <c:varyColors val="1"/>
        <c:ser>
          <c:idx val="0"/>
          <c:order val="0"/>
          <c:tx>
            <c:strRef>
              <c:f>'Pivot Analysis'!$P$4</c:f>
              <c:strCache>
                <c:ptCount val="1"/>
                <c:pt idx="0">
                  <c:v>Total</c:v>
                </c:pt>
              </c:strCache>
            </c:strRef>
          </c:tx>
          <c:dPt>
            <c:idx val="0"/>
            <c:bubble3D val="0"/>
            <c:spPr>
              <a:solidFill>
                <a:schemeClr val="accent2">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DBB-4A51-9A34-6AE5BB1A69F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DBB-4A51-9A34-6AE5BB1A69F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Analysis'!$O$5:$O$7</c:f>
              <c:strCache>
                <c:ptCount val="2"/>
                <c:pt idx="0">
                  <c:v>Female</c:v>
                </c:pt>
                <c:pt idx="1">
                  <c:v>Male</c:v>
                </c:pt>
              </c:strCache>
            </c:strRef>
          </c:cat>
          <c:val>
            <c:numRef>
              <c:f>'Pivot Analysis'!$P$5:$P$7</c:f>
              <c:numCache>
                <c:formatCode>General</c:formatCode>
                <c:ptCount val="2"/>
                <c:pt idx="0">
                  <c:v>104</c:v>
                </c:pt>
                <c:pt idx="1">
                  <c:v>83</c:v>
                </c:pt>
              </c:numCache>
            </c:numRef>
          </c:val>
          <c:extLst>
            <c:ext xmlns:c16="http://schemas.microsoft.com/office/drawing/2014/chart" uri="{C3380CC4-5D6E-409C-BE32-E72D297353CC}">
              <c16:uniqueId val="{00000004-8DBB-4A51-9A34-6AE5BB1A69F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Analysis!PivotTable5</c:name>
    <c:fmtId val="2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enrolled by gender</a:t>
            </a:r>
          </a:p>
        </c:rich>
      </c:tx>
      <c:layout>
        <c:manualLayout>
          <c:xMode val="edge"/>
          <c:yMode val="edge"/>
          <c:x val="0.12452641027377742"/>
          <c:y val="5.466255318599471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1"/>
      </c:pivotFmt>
      <c:pivotFmt>
        <c:idx val="2"/>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3"/>
      </c:pivotFmt>
      <c:pivotFmt>
        <c:idx val="4"/>
      </c:pivotFmt>
      <c:pivotFmt>
        <c:idx val="5"/>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6"/>
      </c:pivotFmt>
      <c:pivotFmt>
        <c:idx val="7"/>
      </c:pivotFmt>
      <c:pivotFmt>
        <c:idx val="8"/>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9"/>
      </c:pivotFmt>
      <c:pivotFmt>
        <c:idx val="10"/>
      </c:pivotFmt>
      <c:pivotFmt>
        <c:idx val="11"/>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12"/>
      </c:pivotFmt>
      <c:pivotFmt>
        <c:idx val="13"/>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5"/>
        <c:spPr>
          <a:solidFill>
            <a:schemeClr val="accent2">
              <a:lumMod val="40000"/>
              <a:lumOff val="60000"/>
            </a:schemeClr>
          </a:soli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Analysis'!$N$4</c:f>
              <c:strCache>
                <c:ptCount val="1"/>
                <c:pt idx="0">
                  <c:v>Total</c:v>
                </c:pt>
              </c:strCache>
            </c:strRef>
          </c:tx>
          <c:dPt>
            <c:idx val="0"/>
            <c:bubble3D val="0"/>
            <c:spPr>
              <a:solidFill>
                <a:schemeClr val="accent2">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791-4FD5-BC6B-6D1371F6752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791-4FD5-BC6B-6D1371F6752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Analysis'!$M$5:$M$7</c:f>
              <c:strCache>
                <c:ptCount val="2"/>
                <c:pt idx="0">
                  <c:v>Female</c:v>
                </c:pt>
                <c:pt idx="1">
                  <c:v>Male</c:v>
                </c:pt>
              </c:strCache>
            </c:strRef>
          </c:cat>
          <c:val>
            <c:numRef>
              <c:f>'Pivot Analysis'!$N$5:$N$7</c:f>
              <c:numCache>
                <c:formatCode>General</c:formatCode>
                <c:ptCount val="2"/>
                <c:pt idx="0">
                  <c:v>147</c:v>
                </c:pt>
                <c:pt idx="1">
                  <c:v>118</c:v>
                </c:pt>
              </c:numCache>
            </c:numRef>
          </c:val>
          <c:extLst>
            <c:ext xmlns:c16="http://schemas.microsoft.com/office/drawing/2014/chart" uri="{C3380CC4-5D6E-409C-BE32-E72D297353CC}">
              <c16:uniqueId val="{00000004-3791-4FD5-BC6B-6D1371F67527}"/>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Analysis!PivotTable7</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Enrolment  </a:t>
            </a:r>
          </a:p>
        </c:rich>
      </c:tx>
      <c:layout>
        <c:manualLayout>
          <c:xMode val="edge"/>
          <c:yMode val="edge"/>
          <c:x val="0.24437966220457502"/>
          <c:y val="3.210811248120706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95302395515526"/>
          <c:y val="0.25054988302871356"/>
          <c:w val="0.82584470753105699"/>
          <c:h val="0.57205321687892297"/>
        </c:manualLayout>
      </c:layout>
      <c:lineChart>
        <c:grouping val="standard"/>
        <c:varyColors val="0"/>
        <c:ser>
          <c:idx val="0"/>
          <c:order val="0"/>
          <c:tx>
            <c:strRef>
              <c:f>'Pivot Analysis'!$B$46:$B$47</c:f>
              <c:strCache>
                <c:ptCount val="1"/>
                <c:pt idx="0">
                  <c:v>Female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Analysis'!$A$48:$A$59</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Analysis'!$B$48:$B$59</c:f>
              <c:numCache>
                <c:formatCode>General</c:formatCode>
                <c:ptCount val="11"/>
                <c:pt idx="0">
                  <c:v>9</c:v>
                </c:pt>
                <c:pt idx="1">
                  <c:v>9</c:v>
                </c:pt>
                <c:pt idx="2">
                  <c:v>13</c:v>
                </c:pt>
                <c:pt idx="3">
                  <c:v>12</c:v>
                </c:pt>
                <c:pt idx="4">
                  <c:v>13</c:v>
                </c:pt>
                <c:pt idx="5">
                  <c:v>15</c:v>
                </c:pt>
                <c:pt idx="6">
                  <c:v>19</c:v>
                </c:pt>
                <c:pt idx="7">
                  <c:v>16</c:v>
                </c:pt>
                <c:pt idx="8">
                  <c:v>15</c:v>
                </c:pt>
                <c:pt idx="9">
                  <c:v>15</c:v>
                </c:pt>
                <c:pt idx="10">
                  <c:v>11</c:v>
                </c:pt>
              </c:numCache>
            </c:numRef>
          </c:val>
          <c:smooth val="0"/>
          <c:extLst>
            <c:ext xmlns:c16="http://schemas.microsoft.com/office/drawing/2014/chart" uri="{C3380CC4-5D6E-409C-BE32-E72D297353CC}">
              <c16:uniqueId val="{00000000-B270-49DF-B79D-D9F7BEFAA13B}"/>
            </c:ext>
          </c:extLst>
        </c:ser>
        <c:ser>
          <c:idx val="1"/>
          <c:order val="1"/>
          <c:tx>
            <c:strRef>
              <c:f>'Pivot Analysis'!$C$46:$C$47</c:f>
              <c:strCache>
                <c:ptCount val="1"/>
                <c:pt idx="0">
                  <c:v>Male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Analysis'!$A$48:$A$59</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Analysis'!$C$48:$C$59</c:f>
              <c:numCache>
                <c:formatCode>General</c:formatCode>
                <c:ptCount val="11"/>
                <c:pt idx="0">
                  <c:v>14</c:v>
                </c:pt>
                <c:pt idx="1">
                  <c:v>11</c:v>
                </c:pt>
                <c:pt idx="2">
                  <c:v>10</c:v>
                </c:pt>
                <c:pt idx="3">
                  <c:v>15</c:v>
                </c:pt>
                <c:pt idx="4">
                  <c:v>12</c:v>
                </c:pt>
                <c:pt idx="5">
                  <c:v>10</c:v>
                </c:pt>
                <c:pt idx="6">
                  <c:v>8</c:v>
                </c:pt>
                <c:pt idx="7">
                  <c:v>10</c:v>
                </c:pt>
                <c:pt idx="8">
                  <c:v>9</c:v>
                </c:pt>
                <c:pt idx="9">
                  <c:v>10</c:v>
                </c:pt>
                <c:pt idx="10">
                  <c:v>9</c:v>
                </c:pt>
              </c:numCache>
            </c:numRef>
          </c:val>
          <c:smooth val="0"/>
          <c:extLst>
            <c:ext xmlns:c16="http://schemas.microsoft.com/office/drawing/2014/chart" uri="{C3380CC4-5D6E-409C-BE32-E72D297353CC}">
              <c16:uniqueId val="{00000001-B270-49DF-B79D-D9F7BEFAA13B}"/>
            </c:ext>
          </c:extLst>
        </c:ser>
        <c:dLbls>
          <c:showLegendKey val="0"/>
          <c:showVal val="0"/>
          <c:showCatName val="0"/>
          <c:showSerName val="0"/>
          <c:showPercent val="0"/>
          <c:showBubbleSize val="0"/>
        </c:dLbls>
        <c:marker val="1"/>
        <c:smooth val="0"/>
        <c:axId val="149490128"/>
        <c:axId val="146343936"/>
      </c:lineChart>
      <c:catAx>
        <c:axId val="14949012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46343936"/>
        <c:crosses val="autoZero"/>
        <c:auto val="1"/>
        <c:lblAlgn val="ctr"/>
        <c:lblOffset val="100"/>
        <c:noMultiLvlLbl val="0"/>
      </c:catAx>
      <c:valAx>
        <c:axId val="14634393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 </a:t>
                </a:r>
              </a:p>
            </c:rich>
          </c:tx>
          <c:layout>
            <c:manualLayout>
              <c:xMode val="edge"/>
              <c:yMode val="edge"/>
              <c:x val="0"/>
              <c:y val="0.48411996804357937"/>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49490128"/>
        <c:crosses val="autoZero"/>
        <c:crossBetween val="between"/>
      </c:valAx>
      <c:spPr>
        <a:noFill/>
        <a:ln>
          <a:noFill/>
        </a:ln>
        <a:effectLst/>
      </c:spPr>
    </c:plotArea>
    <c:legend>
      <c:legendPos val="t"/>
      <c:layout>
        <c:manualLayout>
          <c:xMode val="edge"/>
          <c:yMode val="edge"/>
          <c:x val="0.29634147409602501"/>
          <c:y val="0.15802542692834076"/>
          <c:w val="0.41473278542545583"/>
          <c:h val="9.03046984028531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Analysis!PivotTable6</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Graduates by</a:t>
            </a:r>
            <a:r>
              <a:rPr lang="en-US" baseline="0"/>
              <a:t>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3"/>
        <c:spPr>
          <a:solidFill>
            <a:schemeClr val="accent2">
              <a:lumMod val="40000"/>
              <a:lumOff val="60000"/>
            </a:schemeClr>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'Pivot Analysis'!$P$4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84A7-4203-866C-8DC9C71DAF3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D6F-4FFF-B40C-BC84B1D047B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Analysis'!$O$5:$O$7</c:f>
              <c:strCache>
                <c:ptCount val="2"/>
                <c:pt idx="0">
                  <c:v>Female</c:v>
                </c:pt>
                <c:pt idx="1">
                  <c:v>Male</c:v>
                </c:pt>
              </c:strCache>
            </c:strRef>
          </c:cat>
          <c:val>
            <c:numRef>
              <c:f>'Pivot Analysis'!$P$5:$P$7</c:f>
              <c:numCache>
                <c:formatCode>General</c:formatCode>
                <c:ptCount val="2"/>
                <c:pt idx="0">
                  <c:v>104</c:v>
                </c:pt>
                <c:pt idx="1">
                  <c:v>83</c:v>
                </c:pt>
              </c:numCache>
            </c:numRef>
          </c:val>
          <c:extLst>
            <c:ext xmlns:c16="http://schemas.microsoft.com/office/drawing/2014/chart" uri="{C3380CC4-5D6E-409C-BE32-E72D297353CC}">
              <c16:uniqueId val="{00000000-84A7-4203-866C-8DC9C71DAF34}"/>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Analysis!PivotTable5</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in the program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2">
              <a:lumMod val="40000"/>
              <a:lumOff val="60000"/>
            </a:schemeClr>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Analysis'!$N$4</c:f>
              <c:strCache>
                <c:ptCount val="1"/>
                <c:pt idx="0">
                  <c:v>Total</c:v>
                </c:pt>
              </c:strCache>
            </c:strRef>
          </c:tx>
          <c:dPt>
            <c:idx val="0"/>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2-09BD-44CB-AE3D-0079BE13FC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891-4218-A16A-D29BB1FF6D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Analysis'!$M$5:$M$7</c:f>
              <c:strCache>
                <c:ptCount val="2"/>
                <c:pt idx="0">
                  <c:v>Female</c:v>
                </c:pt>
                <c:pt idx="1">
                  <c:v>Male</c:v>
                </c:pt>
              </c:strCache>
            </c:strRef>
          </c:cat>
          <c:val>
            <c:numRef>
              <c:f>'Pivot Analysis'!$N$5:$N$7</c:f>
              <c:numCache>
                <c:formatCode>General</c:formatCode>
                <c:ptCount val="2"/>
                <c:pt idx="0">
                  <c:v>147</c:v>
                </c:pt>
                <c:pt idx="1">
                  <c:v>118</c:v>
                </c:pt>
              </c:numCache>
            </c:numRef>
          </c:val>
          <c:extLst>
            <c:ext xmlns:c16="http://schemas.microsoft.com/office/drawing/2014/chart" uri="{C3380CC4-5D6E-409C-BE32-E72D297353CC}">
              <c16:uniqueId val="{00000000-09BD-44CB-AE3D-0079BE13FC5A}"/>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Demographics.xlsx]Sheet2!PivotTable3</c:name>
    <c:fmtId val="9"/>
  </c:pivotSource>
  <c:chart>
    <c:autoTitleDeleted val="0"/>
    <c:pivotFmts>
      <c:pivotFmt>
        <c:idx val="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222222222222222"/>
          <c:y val="0.17534776902887139"/>
          <c:w val="0.8"/>
          <c:h val="0.72188247302420527"/>
        </c:manualLayout>
      </c:layout>
      <c:barChart>
        <c:barDir val="bar"/>
        <c:grouping val="clustered"/>
        <c:varyColors val="0"/>
        <c:ser>
          <c:idx val="0"/>
          <c:order val="0"/>
          <c:tx>
            <c:strRef>
              <c:f>Sheet2!$B$20:$B$21</c:f>
              <c:strCache>
                <c:ptCount val="1"/>
                <c:pt idx="0">
                  <c:v>Completed</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Sheet2!$B$22:$B$24</c:f>
              <c:numCache>
                <c:formatCode>General</c:formatCode>
                <c:ptCount val="2"/>
                <c:pt idx="0">
                  <c:v>102</c:v>
                </c:pt>
                <c:pt idx="1">
                  <c:v>83</c:v>
                </c:pt>
              </c:numCache>
            </c:numRef>
          </c:val>
          <c:extLst>
            <c:ext xmlns:c16="http://schemas.microsoft.com/office/drawing/2014/chart" uri="{C3380CC4-5D6E-409C-BE32-E72D297353CC}">
              <c16:uniqueId val="{00000000-DD7D-41C9-A465-5FE693718AFC}"/>
            </c:ext>
          </c:extLst>
        </c:ser>
        <c:ser>
          <c:idx val="1"/>
          <c:order val="1"/>
          <c:tx>
            <c:strRef>
              <c:f>Sheet2!$C$20:$C$21</c:f>
              <c:strCache>
                <c:ptCount val="1"/>
                <c:pt idx="0">
                  <c:v>In progress</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Sheet2!$C$22:$C$24</c:f>
              <c:numCache>
                <c:formatCode>General</c:formatCode>
                <c:ptCount val="2"/>
                <c:pt idx="0">
                  <c:v>22</c:v>
                </c:pt>
                <c:pt idx="1">
                  <c:v>13</c:v>
                </c:pt>
              </c:numCache>
            </c:numRef>
          </c:val>
          <c:extLst>
            <c:ext xmlns:c16="http://schemas.microsoft.com/office/drawing/2014/chart" uri="{C3380CC4-5D6E-409C-BE32-E72D297353CC}">
              <c16:uniqueId val="{00000001-DD7D-41C9-A465-5FE693718AFC}"/>
            </c:ext>
          </c:extLst>
        </c:ser>
        <c:ser>
          <c:idx val="2"/>
          <c:order val="2"/>
          <c:tx>
            <c:strRef>
              <c:f>Sheet2!$D$20:$D$21</c:f>
              <c:strCache>
                <c:ptCount val="1"/>
                <c:pt idx="0">
                  <c:v>Terminated</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Sheet2!$D$22:$D$24</c:f>
              <c:numCache>
                <c:formatCode>General</c:formatCode>
                <c:ptCount val="2"/>
                <c:pt idx="0">
                  <c:v>12</c:v>
                </c:pt>
                <c:pt idx="1">
                  <c:v>13</c:v>
                </c:pt>
              </c:numCache>
            </c:numRef>
          </c:val>
          <c:extLst>
            <c:ext xmlns:c16="http://schemas.microsoft.com/office/drawing/2014/chart" uri="{C3380CC4-5D6E-409C-BE32-E72D297353CC}">
              <c16:uniqueId val="{00000002-DD7D-41C9-A465-5FE693718AFC}"/>
            </c:ext>
          </c:extLst>
        </c:ser>
        <c:dLbls>
          <c:dLblPos val="outEnd"/>
          <c:showLegendKey val="0"/>
          <c:showVal val="1"/>
          <c:showCatName val="0"/>
          <c:showSerName val="0"/>
          <c:showPercent val="0"/>
          <c:showBubbleSize val="0"/>
        </c:dLbls>
        <c:gapWidth val="150"/>
        <c:axId val="2104577744"/>
        <c:axId val="2111360128"/>
      </c:barChart>
      <c:catAx>
        <c:axId val="2104577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2111360128"/>
        <c:crosses val="autoZero"/>
        <c:auto val="1"/>
        <c:lblAlgn val="ctr"/>
        <c:lblOffset val="100"/>
        <c:noMultiLvlLbl val="0"/>
      </c:catAx>
      <c:valAx>
        <c:axId val="2111360128"/>
        <c:scaling>
          <c:orientation val="minMax"/>
        </c:scaling>
        <c:delete val="1"/>
        <c:axPos val="b"/>
        <c:numFmt formatCode="General" sourceLinked="1"/>
        <c:majorTickMark val="none"/>
        <c:minorTickMark val="none"/>
        <c:tickLblPos val="nextTo"/>
        <c:crossAx val="210457774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Demographics.xlsx]Sheet1!PivotTable2</c:name>
    <c:fmtId val="17"/>
  </c:pivotSource>
  <c:chart>
    <c:autoTitleDeleted val="0"/>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159724309270501E-2"/>
          <c:y val="0.1547064381658175"/>
          <c:w val="0.94184027569072948"/>
          <c:h val="0.68442799440489099"/>
        </c:manualLayout>
      </c:layout>
      <c:barChart>
        <c:barDir val="col"/>
        <c:grouping val="stacked"/>
        <c:varyColors val="0"/>
        <c:ser>
          <c:idx val="0"/>
          <c:order val="0"/>
          <c:tx>
            <c:strRef>
              <c:f>Sheet1!$C$4:$C$5</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Sheet1!$B$6:$B$19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Sheet1!$C$6:$C$19</c:f>
              <c:numCache>
                <c:formatCode>General</c:formatCode>
                <c:ptCount val="13"/>
                <c:pt idx="1">
                  <c:v>1</c:v>
                </c:pt>
                <c:pt idx="2">
                  <c:v>6</c:v>
                </c:pt>
                <c:pt idx="3">
                  <c:v>11</c:v>
                </c:pt>
                <c:pt idx="4">
                  <c:v>16</c:v>
                </c:pt>
                <c:pt idx="5">
                  <c:v>18</c:v>
                </c:pt>
                <c:pt idx="6">
                  <c:v>1</c:v>
                </c:pt>
                <c:pt idx="7">
                  <c:v>3</c:v>
                </c:pt>
                <c:pt idx="8">
                  <c:v>23</c:v>
                </c:pt>
                <c:pt idx="9">
                  <c:v>12</c:v>
                </c:pt>
                <c:pt idx="10">
                  <c:v>23</c:v>
                </c:pt>
                <c:pt idx="11">
                  <c:v>11</c:v>
                </c:pt>
                <c:pt idx="12">
                  <c:v>22</c:v>
                </c:pt>
              </c:numCache>
            </c:numRef>
          </c:val>
          <c:extLst>
            <c:ext xmlns:c16="http://schemas.microsoft.com/office/drawing/2014/chart" uri="{C3380CC4-5D6E-409C-BE32-E72D297353CC}">
              <c16:uniqueId val="{00000000-0CE5-4EE2-A1B5-F79285DA99BC}"/>
            </c:ext>
          </c:extLst>
        </c:ser>
        <c:ser>
          <c:idx val="1"/>
          <c:order val="1"/>
          <c:tx>
            <c:strRef>
              <c:f>Sheet1!$D$4:$D$5</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Sheet1!$B$6:$B$19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Sheet1!$D$6:$D$19</c:f>
              <c:numCache>
                <c:formatCode>General</c:formatCode>
                <c:ptCount val="13"/>
                <c:pt idx="0">
                  <c:v>2</c:v>
                </c:pt>
                <c:pt idx="1">
                  <c:v>4</c:v>
                </c:pt>
                <c:pt idx="2">
                  <c:v>3</c:v>
                </c:pt>
                <c:pt idx="3">
                  <c:v>16</c:v>
                </c:pt>
                <c:pt idx="4">
                  <c:v>5</c:v>
                </c:pt>
                <c:pt idx="5">
                  <c:v>15</c:v>
                </c:pt>
                <c:pt idx="6">
                  <c:v>1</c:v>
                </c:pt>
                <c:pt idx="7">
                  <c:v>3</c:v>
                </c:pt>
                <c:pt idx="8">
                  <c:v>16</c:v>
                </c:pt>
                <c:pt idx="9">
                  <c:v>21</c:v>
                </c:pt>
                <c:pt idx="10">
                  <c:v>7</c:v>
                </c:pt>
                <c:pt idx="11">
                  <c:v>16</c:v>
                </c:pt>
                <c:pt idx="12">
                  <c:v>9</c:v>
                </c:pt>
              </c:numCache>
            </c:numRef>
          </c:val>
          <c:extLst>
            <c:ext xmlns:c16="http://schemas.microsoft.com/office/drawing/2014/chart" uri="{C3380CC4-5D6E-409C-BE32-E72D297353CC}">
              <c16:uniqueId val="{00000000-5134-4735-916A-1B2897B66547}"/>
            </c:ext>
          </c:extLst>
        </c:ser>
        <c:dLbls>
          <c:dLblPos val="ctr"/>
          <c:showLegendKey val="0"/>
          <c:showVal val="1"/>
          <c:showCatName val="0"/>
          <c:showSerName val="0"/>
          <c:showPercent val="0"/>
          <c:showBubbleSize val="0"/>
        </c:dLbls>
        <c:gapWidth val="150"/>
        <c:overlap val="100"/>
        <c:axId val="532669488"/>
        <c:axId val="532670448"/>
      </c:barChart>
      <c:catAx>
        <c:axId val="532669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532670448"/>
        <c:crosses val="autoZero"/>
        <c:auto val="1"/>
        <c:lblAlgn val="ctr"/>
        <c:lblOffset val="100"/>
        <c:noMultiLvlLbl val="0"/>
      </c:catAx>
      <c:valAx>
        <c:axId val="532670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5326694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b="1"/>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Demographics.xlsx]Sheet3!PivotTable7</c:name>
    <c:fmtId val="14"/>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Sheet3!$F$4:$F$5</c:f>
              <c:strCache>
                <c:ptCount val="1"/>
                <c:pt idx="0">
                  <c:v>Completed</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Sheet3!$F$6:$F$19</c:f>
              <c:numCache>
                <c:formatCode>General</c:formatCode>
                <c:ptCount val="13"/>
                <c:pt idx="0">
                  <c:v>1</c:v>
                </c:pt>
                <c:pt idx="1">
                  <c:v>4</c:v>
                </c:pt>
                <c:pt idx="2">
                  <c:v>6</c:v>
                </c:pt>
                <c:pt idx="3">
                  <c:v>19</c:v>
                </c:pt>
                <c:pt idx="4">
                  <c:v>13</c:v>
                </c:pt>
                <c:pt idx="5">
                  <c:v>28</c:v>
                </c:pt>
                <c:pt idx="7">
                  <c:v>4</c:v>
                </c:pt>
                <c:pt idx="8">
                  <c:v>31</c:v>
                </c:pt>
                <c:pt idx="9">
                  <c:v>22</c:v>
                </c:pt>
                <c:pt idx="10">
                  <c:v>17</c:v>
                </c:pt>
                <c:pt idx="11">
                  <c:v>18</c:v>
                </c:pt>
                <c:pt idx="12">
                  <c:v>24</c:v>
                </c:pt>
              </c:numCache>
            </c:numRef>
          </c:val>
          <c:extLst>
            <c:ext xmlns:c16="http://schemas.microsoft.com/office/drawing/2014/chart" uri="{C3380CC4-5D6E-409C-BE32-E72D297353CC}">
              <c16:uniqueId val="{00000000-F44D-4414-92D4-70B62CD6DB77}"/>
            </c:ext>
          </c:extLst>
        </c:ser>
        <c:ser>
          <c:idx val="1"/>
          <c:order val="1"/>
          <c:tx>
            <c:strRef>
              <c:f>Sheet3!$G$4:$G$5</c:f>
              <c:strCache>
                <c:ptCount val="1"/>
                <c:pt idx="0">
                  <c:v>In progress</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Sheet3!$G$6:$G$19</c:f>
              <c:numCache>
                <c:formatCode>General</c:formatCode>
                <c:ptCount val="13"/>
                <c:pt idx="0">
                  <c:v>1</c:v>
                </c:pt>
                <c:pt idx="2">
                  <c:v>2</c:v>
                </c:pt>
                <c:pt idx="3">
                  <c:v>4</c:v>
                </c:pt>
                <c:pt idx="4">
                  <c:v>7</c:v>
                </c:pt>
                <c:pt idx="5">
                  <c:v>5</c:v>
                </c:pt>
                <c:pt idx="6">
                  <c:v>2</c:v>
                </c:pt>
                <c:pt idx="8">
                  <c:v>8</c:v>
                </c:pt>
                <c:pt idx="9">
                  <c:v>8</c:v>
                </c:pt>
                <c:pt idx="10">
                  <c:v>6</c:v>
                </c:pt>
                <c:pt idx="11">
                  <c:v>8</c:v>
                </c:pt>
                <c:pt idx="12">
                  <c:v>2</c:v>
                </c:pt>
              </c:numCache>
            </c:numRef>
          </c:val>
          <c:extLst>
            <c:ext xmlns:c16="http://schemas.microsoft.com/office/drawing/2014/chart" uri="{C3380CC4-5D6E-409C-BE32-E72D297353CC}">
              <c16:uniqueId val="{00000001-F44D-4414-92D4-70B62CD6DB77}"/>
            </c:ext>
          </c:extLst>
        </c:ser>
        <c:ser>
          <c:idx val="2"/>
          <c:order val="2"/>
          <c:tx>
            <c:strRef>
              <c:f>Sheet3!$H$4:$H$5</c:f>
              <c:strCache>
                <c:ptCount val="1"/>
                <c:pt idx="0">
                  <c:v>Terminated</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Sheet3!$H$6:$H$19</c:f>
              <c:numCache>
                <c:formatCode>General</c:formatCode>
                <c:ptCount val="13"/>
                <c:pt idx="1">
                  <c:v>1</c:v>
                </c:pt>
                <c:pt idx="2">
                  <c:v>1</c:v>
                </c:pt>
                <c:pt idx="3">
                  <c:v>4</c:v>
                </c:pt>
                <c:pt idx="4">
                  <c:v>1</c:v>
                </c:pt>
                <c:pt idx="7">
                  <c:v>2</c:v>
                </c:pt>
                <c:pt idx="9">
                  <c:v>3</c:v>
                </c:pt>
                <c:pt idx="10">
                  <c:v>7</c:v>
                </c:pt>
                <c:pt idx="11">
                  <c:v>1</c:v>
                </c:pt>
                <c:pt idx="12">
                  <c:v>5</c:v>
                </c:pt>
              </c:numCache>
            </c:numRef>
          </c:val>
          <c:extLst>
            <c:ext xmlns:c16="http://schemas.microsoft.com/office/drawing/2014/chart" uri="{C3380CC4-5D6E-409C-BE32-E72D297353CC}">
              <c16:uniqueId val="{00000005-F44D-4414-92D4-70B62CD6DB77}"/>
            </c:ext>
          </c:extLst>
        </c:ser>
        <c:dLbls>
          <c:dLblPos val="ctr"/>
          <c:showLegendKey val="0"/>
          <c:showVal val="1"/>
          <c:showCatName val="0"/>
          <c:showSerName val="0"/>
          <c:showPercent val="0"/>
          <c:showBubbleSize val="0"/>
        </c:dLbls>
        <c:gapWidth val="66"/>
        <c:overlap val="100"/>
        <c:axId val="966922432"/>
        <c:axId val="966922912"/>
      </c:barChart>
      <c:catAx>
        <c:axId val="966922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66922912"/>
        <c:crosses val="autoZero"/>
        <c:auto val="1"/>
        <c:lblAlgn val="ctr"/>
        <c:lblOffset val="100"/>
        <c:noMultiLvlLbl val="0"/>
      </c:catAx>
      <c:valAx>
        <c:axId val="966922912"/>
        <c:scaling>
          <c:orientation val="minMax"/>
          <c:max val="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66922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Demographics.xlsx]Sheet3!PivotTable8</c:name>
    <c:fmtId val="14"/>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Sheet3!$F$26:$F$27</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Sheet3!$E$28:$E$41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Sheet3!$F$28:$F$41</c:f>
              <c:numCache>
                <c:formatCode>General</c:formatCode>
                <c:ptCount val="13"/>
                <c:pt idx="1">
                  <c:v>1</c:v>
                </c:pt>
                <c:pt idx="2">
                  <c:v>6</c:v>
                </c:pt>
                <c:pt idx="3">
                  <c:v>11</c:v>
                </c:pt>
                <c:pt idx="4">
                  <c:v>16</c:v>
                </c:pt>
                <c:pt idx="5">
                  <c:v>18</c:v>
                </c:pt>
                <c:pt idx="6">
                  <c:v>3</c:v>
                </c:pt>
                <c:pt idx="7">
                  <c:v>23</c:v>
                </c:pt>
                <c:pt idx="8">
                  <c:v>12</c:v>
                </c:pt>
                <c:pt idx="9">
                  <c:v>23</c:v>
                </c:pt>
                <c:pt idx="10">
                  <c:v>11</c:v>
                </c:pt>
                <c:pt idx="11">
                  <c:v>22</c:v>
                </c:pt>
                <c:pt idx="12">
                  <c:v>1</c:v>
                </c:pt>
              </c:numCache>
            </c:numRef>
          </c:val>
          <c:extLst>
            <c:ext xmlns:c16="http://schemas.microsoft.com/office/drawing/2014/chart" uri="{C3380CC4-5D6E-409C-BE32-E72D297353CC}">
              <c16:uniqueId val="{00000000-0D58-423D-998B-49A6C260278D}"/>
            </c:ext>
          </c:extLst>
        </c:ser>
        <c:ser>
          <c:idx val="1"/>
          <c:order val="1"/>
          <c:tx>
            <c:strRef>
              <c:f>Sheet3!$G$26:$G$27</c:f>
              <c:strCache>
                <c:ptCount val="1"/>
                <c:pt idx="0">
                  <c:v>Male</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Sheet3!$E$28:$E$41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Sheet3!$G$28:$G$41</c:f>
              <c:numCache>
                <c:formatCode>General</c:formatCode>
                <c:ptCount val="13"/>
                <c:pt idx="0">
                  <c:v>2</c:v>
                </c:pt>
                <c:pt idx="1">
                  <c:v>4</c:v>
                </c:pt>
                <c:pt idx="2">
                  <c:v>3</c:v>
                </c:pt>
                <c:pt idx="3">
                  <c:v>16</c:v>
                </c:pt>
                <c:pt idx="4">
                  <c:v>5</c:v>
                </c:pt>
                <c:pt idx="5">
                  <c:v>15</c:v>
                </c:pt>
                <c:pt idx="6">
                  <c:v>3</c:v>
                </c:pt>
                <c:pt idx="7">
                  <c:v>16</c:v>
                </c:pt>
                <c:pt idx="8">
                  <c:v>21</c:v>
                </c:pt>
                <c:pt idx="9">
                  <c:v>7</c:v>
                </c:pt>
                <c:pt idx="10">
                  <c:v>16</c:v>
                </c:pt>
                <c:pt idx="11">
                  <c:v>9</c:v>
                </c:pt>
                <c:pt idx="12">
                  <c:v>1</c:v>
                </c:pt>
              </c:numCache>
            </c:numRef>
          </c:val>
          <c:extLst>
            <c:ext xmlns:c16="http://schemas.microsoft.com/office/drawing/2014/chart" uri="{C3380CC4-5D6E-409C-BE32-E72D297353CC}">
              <c16:uniqueId val="{00000001-0D58-423D-998B-49A6C260278D}"/>
            </c:ext>
          </c:extLst>
        </c:ser>
        <c:dLbls>
          <c:dLblPos val="ctr"/>
          <c:showLegendKey val="0"/>
          <c:showVal val="1"/>
          <c:showCatName val="0"/>
          <c:showSerName val="0"/>
          <c:showPercent val="0"/>
          <c:showBubbleSize val="0"/>
        </c:dLbls>
        <c:gapWidth val="60"/>
        <c:overlap val="100"/>
        <c:axId val="312729664"/>
        <c:axId val="312731584"/>
      </c:barChart>
      <c:catAx>
        <c:axId val="3127296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12731584"/>
        <c:crosses val="autoZero"/>
        <c:auto val="1"/>
        <c:lblAlgn val="ctr"/>
        <c:lblOffset val="100"/>
        <c:noMultiLvlLbl val="0"/>
      </c:catAx>
      <c:valAx>
        <c:axId val="312731584"/>
        <c:scaling>
          <c:orientation val="minMax"/>
          <c:max val="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12729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Promotions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Sheet3!$F$48:$F$49</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Sheet3!$E$50:$E$61</c:f>
              <c:strCache>
                <c:ptCount val="11"/>
                <c:pt idx="0">
                  <c:v>APHRC</c:v>
                </c:pt>
                <c:pt idx="1">
                  <c:v>Ifakara Health Institute</c:v>
                </c:pt>
                <c:pt idx="2">
                  <c:v>Makerere University</c:v>
                </c:pt>
                <c:pt idx="3">
                  <c:v>Moi University</c:v>
                </c:pt>
                <c:pt idx="4">
                  <c:v>Obafemi Awolowo University</c:v>
                </c:pt>
                <c:pt idx="5">
                  <c:v>University of Dar es Salaam</c:v>
                </c:pt>
                <c:pt idx="6">
                  <c:v>University of Ibadan</c:v>
                </c:pt>
                <c:pt idx="7">
                  <c:v>University of Malawi</c:v>
                </c:pt>
                <c:pt idx="8">
                  <c:v>University of Nairobi</c:v>
                </c:pt>
                <c:pt idx="9">
                  <c:v>University of Rwanda</c:v>
                </c:pt>
                <c:pt idx="10">
                  <c:v>University of the Witwatersrand</c:v>
                </c:pt>
              </c:strCache>
            </c:strRef>
          </c:cat>
          <c:val>
            <c:numRef>
              <c:f>Sheet3!$F$50:$F$61</c:f>
              <c:numCache>
                <c:formatCode>General</c:formatCode>
                <c:ptCount val="11"/>
                <c:pt idx="0">
                  <c:v>1</c:v>
                </c:pt>
                <c:pt idx="1">
                  <c:v>2</c:v>
                </c:pt>
                <c:pt idx="2">
                  <c:v>2</c:v>
                </c:pt>
                <c:pt idx="3">
                  <c:v>8</c:v>
                </c:pt>
                <c:pt idx="4">
                  <c:v>10</c:v>
                </c:pt>
                <c:pt idx="5">
                  <c:v>1</c:v>
                </c:pt>
                <c:pt idx="6">
                  <c:v>5</c:v>
                </c:pt>
                <c:pt idx="7">
                  <c:v>4</c:v>
                </c:pt>
                <c:pt idx="8">
                  <c:v>4</c:v>
                </c:pt>
                <c:pt idx="9">
                  <c:v>6</c:v>
                </c:pt>
                <c:pt idx="10">
                  <c:v>6</c:v>
                </c:pt>
              </c:numCache>
            </c:numRef>
          </c:val>
          <c:extLst>
            <c:ext xmlns:c16="http://schemas.microsoft.com/office/drawing/2014/chart" uri="{C3380CC4-5D6E-409C-BE32-E72D297353CC}">
              <c16:uniqueId val="{00000000-CEE2-405A-BD69-EB2C16DB3E90}"/>
            </c:ext>
          </c:extLst>
        </c:ser>
        <c:ser>
          <c:idx val="1"/>
          <c:order val="1"/>
          <c:tx>
            <c:strRef>
              <c:f>Sheet3!$G$48:$G$49</c:f>
              <c:strCache>
                <c:ptCount val="1"/>
                <c:pt idx="0">
                  <c:v>Male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Sheet3!$E$50:$E$61</c:f>
              <c:strCache>
                <c:ptCount val="11"/>
                <c:pt idx="0">
                  <c:v>APHRC</c:v>
                </c:pt>
                <c:pt idx="1">
                  <c:v>Ifakara Health Institute</c:v>
                </c:pt>
                <c:pt idx="2">
                  <c:v>Makerere University</c:v>
                </c:pt>
                <c:pt idx="3">
                  <c:v>Moi University</c:v>
                </c:pt>
                <c:pt idx="4">
                  <c:v>Obafemi Awolowo University</c:v>
                </c:pt>
                <c:pt idx="5">
                  <c:v>University of Dar es Salaam</c:v>
                </c:pt>
                <c:pt idx="6">
                  <c:v>University of Ibadan</c:v>
                </c:pt>
                <c:pt idx="7">
                  <c:v>University of Malawi</c:v>
                </c:pt>
                <c:pt idx="8">
                  <c:v>University of Nairobi</c:v>
                </c:pt>
                <c:pt idx="9">
                  <c:v>University of Rwanda</c:v>
                </c:pt>
                <c:pt idx="10">
                  <c:v>University of the Witwatersrand</c:v>
                </c:pt>
              </c:strCache>
            </c:strRef>
          </c:cat>
          <c:val>
            <c:numRef>
              <c:f>Sheet3!$G$50:$G$61</c:f>
              <c:numCache>
                <c:formatCode>General</c:formatCode>
                <c:ptCount val="11"/>
                <c:pt idx="0">
                  <c:v>2</c:v>
                </c:pt>
                <c:pt idx="2">
                  <c:v>4</c:v>
                </c:pt>
                <c:pt idx="3">
                  <c:v>2</c:v>
                </c:pt>
                <c:pt idx="4">
                  <c:v>10</c:v>
                </c:pt>
                <c:pt idx="5">
                  <c:v>2</c:v>
                </c:pt>
                <c:pt idx="6">
                  <c:v>9</c:v>
                </c:pt>
                <c:pt idx="7">
                  <c:v>10</c:v>
                </c:pt>
                <c:pt idx="9">
                  <c:v>6</c:v>
                </c:pt>
                <c:pt idx="10">
                  <c:v>4</c:v>
                </c:pt>
              </c:numCache>
            </c:numRef>
          </c:val>
          <c:extLst>
            <c:ext xmlns:c16="http://schemas.microsoft.com/office/drawing/2014/chart" uri="{C3380CC4-5D6E-409C-BE32-E72D297353CC}">
              <c16:uniqueId val="{00000001-CEE2-405A-BD69-EB2C16DB3E90}"/>
            </c:ext>
          </c:extLst>
        </c:ser>
        <c:dLbls>
          <c:dLblPos val="ctr"/>
          <c:showLegendKey val="0"/>
          <c:showVal val="1"/>
          <c:showCatName val="0"/>
          <c:showSerName val="0"/>
          <c:showPercent val="0"/>
          <c:showBubbleSize val="0"/>
        </c:dLbls>
        <c:gapWidth val="70"/>
        <c:overlap val="100"/>
        <c:axId val="1834412080"/>
        <c:axId val="1834413520"/>
      </c:barChart>
      <c:catAx>
        <c:axId val="18344120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34413520"/>
        <c:crosses val="autoZero"/>
        <c:auto val="1"/>
        <c:lblAlgn val="ctr"/>
        <c:lblOffset val="100"/>
        <c:noMultiLvlLbl val="0"/>
      </c:catAx>
      <c:valAx>
        <c:axId val="18344135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3441208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61203415-8C52-4167-A430-461A30030B5A}">
          <cx:dataLabels>
            <cx:visibility seriesName="1" categoryName="0" value="1"/>
            <cx:separator>, </cx:separator>
          </cx:dataLabels>
          <cx:dataId val="0"/>
          <cx:layoutPr>
            <cx:geography cultureLanguage="en-US" cultureRegion="KE" attribution="Powered by Bing">
              <cx:geoCache provider="{E9337A44-BEBE-4D9F-B70C-5C5E7DAFC167}">
                <cx:binary>7Htpj9y2svZfCfz5lcNd5MHJAS7VyyyesWdsx8sXYWyPSYmSKJHaf/1bPWM7no5jJzgBcj/cHhhG
iy0VWSzW8jylf7+f//W+ur0JP8111cR/vZ9/eWT7vv3Xzz/H9/a2vomP6+J98NF/7B+/9/XP/uPH
4v3tzx/CzVQ05meCMPv5vb0J/e386D//hqeZW//Ev7/pC99cDbdhub6NQ9XH74x9c+in935o+sPt
Bp70y6Pnvr6piptHP902fdEvL5b29pdHD37z6Kefj5/0O6k/VTCxfvgA98rHVKSHP6LuP/zRT5Vv
zKdhph4jSRnmSn4a/yz68qaG2//EfO5mc/PhQ7iN8adP/39144PJf3W9iD67X3vmDxN9/vRuZT8/
1O1//n10AdZ6dOUr9R8r5kdDx9o/v22Wv1H3+DFjWAlJyQOdU/mYUUyVYOm9ztOHOv/hLL6t8U+3
Hen709VjbZ9v/3ltX9xUcLo+r/2/N/UE08dEyJQgQdHdBz/UO32sKMKKSfZNW//xfL6t+M/3HWn+
8+Vj1V+8+udVf1mY2/B3uhn1WIDGKRfpvebRQzeTPj5oPMXy8zD7vO33buZPzOfbuv9y45Hyv1w/
1v7l/p/X/vV003z4G/1Mgh+DMxGC4odap+gxEoxRrg6bAx84D/dx5V7rP57Ht5X++b4jnX++fKzy
6/8FBv/8trk1N9Xn9f/3zgazxyzlSCAmHjiZ5DDACWhciW96mT8xk29r/cuNR2r/cv1Y788v/3lT
f3HTrDfN3+lpEvGYE5ZigtS9USPwJV9lNJQ/TmUqGYcduPvIz5t+b/R/Zkbf3oDf7jzagd8Gjrfg
xdt/fgue+6G3P/3Px1C8/zt9DpHg0wUlKH2Y3RAOGWWKGVFHPv7PzuPbyn9499EGPBw83oS3//PP
b8JL8/e6fPyYU0o5p588+8G1f30IyGOCheCK8/tDQh8egh9P59u78Pm+I/1/vnys+Zf/C4Lt26J+
d/Nuuv2sgP/e9ScYEnjOmeIS1PqV1ol6nDIhGWZH6v4zc/i2wn+780jlvw0cK/3t3xJu/7jI+lJt
bm76m+1dmfpVnfX90btFQul8dOv3qt37hOX0wy+PCFZ3B/m+Qjw84kE283z4cNN83uUvv7+9if0v
j6Dk4hILnjIIyyKF0Pzop+n2MELwYwnVL0dU3RXKHMJF40NvYQgOEWGKIJISScClwVA8ONNfHqnH
TMIHnsMIphKq6y+owDNfLcY3X/Tw6ftPzVA/80XTx18ecQQus73/3WGiKSWU0RSOK8MgUFCFYPz9
zTVAD/Bz/P+Y7Fy/9uJ1DOsgXthu7FKZma4sUXgim9qktwZNobSbvlljG96yfkrIsjV5Uy8nCy0w
ysLq851As3LtpqtriW1WMWVXtY9srYosbyntySWdu6Uhu7yQg9Wl5SWrspoLEk9c3Q1r5oupbDZJ
3otYXgyeGbGJ+UzJZTkXAh49JEUzOb145FO360SN7d7MUYp3Jrfl4nbSL03sd5Ok3KUnqQt03HSx
SqWuBLVim5hOsayZ16LThWoV8nvphZ8yVJK5MLuBL5UJ2WrmyTmduDI9cyIxQ7Xt84WETTBdF4tN
BZAHP0u6lvMPZcMluvA88GG3LEuBW51b1hS7lMSaa7zKgHQ3zGWb+SZgon3ZtKNe2VD7LPUB95sW
LKTPjGz7i86btdOST0vX6DqWrv1Iva/9hq68tl4jatLuXTmstrsUxvjQaM5502TrEhzX3VyNQ9AN
5tTpupPtqlM2S3nax1K6j4tnDWl0QYwazlGsB7dNJuuNXkjlRi0p9q9y3M9Wy5CMpzZv1l7PBs2t
DlXVPRu6UQo9KzY8h+3iw8uYFj097xLm3KLLZqAXcy2HYtO5tek06eb8vBxMFFk3NEm/c2adYHqk
WsdU+4jWsK+ahnzgfaqqrJUhVFsHBtxuqsE6q/tx6ZuzGkXjtxbDD01OmzTrck9lli5l4XXjqBnO
uJjQK4lGJDUrCdxZcNz2dFesdXrlbW57HSZVV7rxws1jhnoJymymeWm06ldYMO4WWGU6Nqt6haua
pZsk9mm7lY6OXFdrQvi8aQy2g8/yubNS11VuOt15Vo2dti0Z5FPRuoKXGZEJnTeu9sWHKad22qei
oRSdjpjP9MZMrqOvUeuNT/XYJa0pM7WykZw2Pq603I9uyqfN3AdP9FCtk89m01KyGUxBnzZq7vJt
WKU3GS4NTGotfFtlnvFGaVLkVciWWrXL3smEEz3b0j4bMI8f2BAqo9dSLr02SuZVttAWDXpaRNFr
bEbzDE7s/CtYLahxQrExulhKzrNETv3TYB08mlgCg+WYB7X14xLVTg20faPo1MWtH0i+n5KxZhtT
hv5tUwv0PM1X9nZFU/pr24U66HGmzZMqGI9PZFqZ6clg7ZDq2JJC6siRmjZ2EDODE1KCsVVtxSbN
A0mFVnVP102HpCrO0h7JQstJ+FPGKz/rHs3jtaxVeF3x1kbdLnbCWZsuMOsmd2AqqRXjm46Bi9Ep
WqrppEVs8U/Cmqy7dOKVfDtb1PtKR0bz+WmPiOwz0hq7TJpMdWd1NcvYnPWiEMMOXNVCN6UnvH/u
sSTVRWN6v2g3rb5WmWkbnoyaiJKVg3a+LqeYcYrT9VXvVGKvk171c5El3ZTPJRzAZZ0HHWbWsQtD
4ZhiHUnIuw3NSVdk49pysycq2hSDlTqExg2bEA6nM6ij3kyjp8W2qHEnzhOTsP7Ued7Fi2WwMjmH
c2vTs4n5RnabSXVzyJLUI5ElBAW5Zr0cGwrLE6M37wlFdnw7qzx4zad8aLOoPE5eNXIsyWI3VRuK
UWiSzMsUtWVpi98pgMZWd9qUiSG10IYGVJ6oqRTm5Yoif1qYOkTdm5S9nNCYVk9MNIzuiRhD2LfV
MCNRvybdCI5MjUlDlzqzeF0sei4MxAnJzslQ5GvmBte/KqNzyZNxIO1w3RQCt6fWxnzRAg6MfV7b
kQYISFVTb2ZazJ2mXg0F7H4/qF1lKLFb0itEr00dUZpJlfdXEkdeZGHIh0qTOinnvVraPN905VRf
5mNH5KZhiNxIVNmwq/NhbjRBtr6MnAkPiltdCYfqYJKo4J5kKo1dl8VJNNUF76Yy0SVgKL1OOurq
zNnKXY4UrxBMI++LQQvFydM+Vvmy75KqnvZxsfmz3Bc216Xy03LqWUA+Q6LvbqMQ7WvRrOuyU6pM
L8ZuaS8MxKaDaSB0VpuaV3oqkCpPVpevQdsprui0EBGip4e4SzY5BqeySxMvzM4OlahMVrbjYnfr
0o83ia/bD0bN0l0kgXRiVw5N2+m8VCJmBDGM9SimCUzGxJxqkjN0Ni2+DJvCQwDw2tUx73SkSeN0
13klda9qUWgzSV5sZGrweUG7pdAq5dNbybGY9RyUrXZ50walIXz34FXHyqDMyrZw2UJyd8ZSw2a9
rGtXaw7meuJ6FaedKVv+dm6tSUpdubTttlAk9m02+ySsJyhW/XotumhFpqCw2Y9DIfwZGNQ8bDo1
izULYRLPJeraYlvOyH4QedXJLBn65YxUeSM3bSDS72jbjuFyaPJwZmh+XXWrh0fWU3Wp1CgXLZOl
uamH2L6Ykijkdh5F3jktSNHQi44bsLHCNHh5uQib2E0bizw5ySMhT5lgc9SxK3H5tLJu9adlv4Dn
h+TDXoEnoW+oH1xxwhgvbjnsMii0Lil5PfaEDS8bIFiGfSJK32QhUZacyZGNaN+kY9edNH26gg9S
NbjFlHUcb3tRd21yNfOW9h+KBgsyZaJPSZlNSK0XeSjIO9vN5nlHmV91YjF6n882r7OiGgaINr6r
h+0Cur4mI22dzqeQHgKfDS/EhNGHwIZh1MGaFPYV0fV9NYO571Je12UmY0V6bdMmvXEzlURDHoet
VpLSc9RzBzscl2bUCWQx05akiJzyGhShRcOKWpcFGy+swdHCvrXoZWh6POnUK0gqTNlDnpisLS70
1JnFbJsxFuCO+womX+K1e1cHk/Y6R7a/Udj3ZyJQ+yoZG3+NrVjINl0cK8HL+fGi8DxFGkwR0iym
jGi2Rd93/aaBCHsaS1R/HDm3T2La5x/jPKLXA6R+7X4ZKd+LCg0uC8U6ddpLE8hpn4zodhpGgfXM
u/xXVEzxo+XK56+6UFIHka2t560anSVv5orU4wsvhEubzNihSfekCBhtkgpqBZp9Vax8owgA2PCo
BEgplChAFzEiiCKHEuGrEkCNHS8SWJS2HfE17ERbVVuPUbwqUtfXYJhjwH9VJkCYUHUQCmCNQoAU
P5QJEAIfZSxSnWJXnzPayv3qknm75PO6ddUY71mk+4LsG2uEKuvhGkFeyjim5CBQHMvjyVxCUMBC
+8VcCYi3Geh42OJyVVuT9NOmn/G4IUOjthRyxHvG8A+lA/50LD1VwA0B10khj8ZHRdbquqW32EH2
7AXaKtH32UyaD9/fRkDcj4SolGIChSYSkkPR+VClZd82dgZnrpORiaxdRMfAByOyNW70gM99IXe/
oc5vyxI4BRSaUJUeTOork8lxGU0ovNADJF2b3iT1q25S6MkQyiHq78vCv7NPpgDcQExCzUs5OxA8
XwtLcDet1dwKqGnA+4glbSBvrdF6Erquz+q+mrYtZN2bbi67s7Sm8l0iU7G1tIOEszXgFybJXs1z
19+0VbOcrUkblh9M8vc7DHNMUyGEhC0gNH04x9EY6t0Eyi+99NthLKoTlpT57k4VnxCPT3q/r9/f
+3YJhbGfiP0vX/9z8blb4I6N/u36oTXgt29P29vmeR9ub/uLm/b4lwd5X34K4j7JP+AaD778DmL5
AxDlvgPhDwb/HMICNelXVvE7hOXiZvF9f/s1xnJ3xz3Gwvhj6DHgBxwDbAQzBBZ0j7HACIL0myIG
kYQSdvBtnzCWBJPHggogTMDjMckph7F4D7IcxpSS4nCUwMCZBJv7vLwHuwSA0jdOy0MDPggWKQU0
R2GFMMz7yDiSDo8EvIrUniq7L8FLPRmEdTvu6Pu8l/XJV6r5hriHtngQJwUIoeDUsZJIHJ0XNhcT
h8xd6T7mJHOLAFCCF+EHHvzOaf2GHH0Sw8GnptDBQQU7EmOrZIVstVdQPSuxhVzDnLkczRmgL/R8
KY3b5zE2UUMOWUABLsdLPzOy+cFaD1KOZyE4wwITActlR641zB0a5nZSum6Df1dWyFytbr+WefnR
e88/xGFkOvFVPKsFoB8rtuOuTJoQtk1w7TOROvKWFxFrXNOa7Mu8GG/DWFdXAw/ji4FPZbb63j0p
YtIZjXyFz3GCsMjS6LS0Kpe7YQ7s1IxQ20L65cussyh3W0gQmqyjZf9+4BW3W1GkIH8ScecNGd7a
ppnermF5xlSbX4q2wpmsrN8pWU8v0oQ0GU5CualHWa8ZTqdg7/fv/3wJgJpf2dDvXMm2t4CJ/MYL
3sOg4Fnu4FoG/QJg2tAeg6EYQCgF5PXeldA7l4CVYoJICOYELPGTKwHiFU7AITwB5UGg8wZO5CdP
Qh9DdGTQ9QF5KgPOBNO/4ki4PLiK38w9pZDdKZGmUBBiSJpgjg/jTFktM+oFQFbGYZ+ejXXgz0jL
AYTTlphwFsreDFpWAHXV2iFqUboZ3Zq8iSFAER5KRsLrzgYGuIgShtgshVo6nBdpVb6hkxrtmZ2p
LTbpHAqxQVWQbottKwBF7MqqOAuDz422dYnZvlzT/E3K2/xZ9CtUtsQ5DPk3XzqAOAmuP0BK4t66
2uE0iy4Gsy8rvD4vOtItmyIgpDLXuHbcCNmmfVbNU3FFO9o/y01lE80FIFx7xAEuyuAh3Oq1m1q3
gUwnnBPVG35WLmtaQR2KAt93DW/xy1iUU3valUmx6GpRVQfLb4w5Db5X+WZkwZjdXCPjzijqFHra
sCUJ+5qnndm5HDIovRoiYybS0KhSwyGsR6KnmVL1tPT9Sms9SVSIDErcZWq1KEU56anvQ9y2YkW2
3TRpasst96EVUJk0mM2H1IS3elgGAEGfp6U38QXAOJivp1Bl2CjfEVTM83DezEmPhqsxjbbKs25M
bKkuhwlB7X5NkrpZu6yO1g/16TzOPK6rLgZWd+v1KgD5HLIRFtVW2sUmjNk40mJSWRy8wRo1QaU7
gKLisBXYu1TXoqPtecvLuj8vhsq9xUnnAa6aU9vJZ9NicaUBHF0GjVRoxuemgvOyZWUKFT6fCW6u
fQeAxgWNfXT7tBqnKaNVGZKNaORqN7gboNCTQeUCAMbV8w0tIHU6XXvpe5HlbmrTzE+dKk4WTobT
2Axz3Ax9rlZAk30xbkLJybRlJszpTiyGgVWZEdEzAKKQv/DLVIjtXBTNC9XU4MFn7Ppn4IfhTkzB
5vTqUraJSZXGfW9W+czGOONNnBglWsCjnsAOlU8L7pr2RA2yx9oBZvQ6TcsJAVQip4PdinwsDuxG
OZ+O0UNABfwPl1rK2E3bqRwXsp95zw1opgAYba4kbzYTDzN5S5K+cxtZNPEQ+sehO1czGQHvkzUR
RuPctOEKq5BeK9xOxQkUkRFg/DXPAdAaAwr4JcQAVO+JhZAOeHZatTtXJX44NVVuyWmuqrEadBlX
Xl7wJY1TqYsiZ+I1wsAUmYwKW5Jt2TNpX49uTPunSyX6at+XfcXe9qtBbQFYCk+SXdGrJC2yfnY+
f7rO40QvOBz+8dJ2tcmBvui5f4/LZp2zzljxDAFgpzJq1xzSXcdsRkQdLrHruktIeCaW4RHLq26F
nP0Esvcx0czH5NyqdB2zydOk1YUbWpZ1c4F9xrlDV8TwCm9RYhe+kcbNCWC1rjbbdM3l80Eu/ETN
Kgx6wMW0AgLB7ZWZqduD1HrWUUF01wOzIxTsXR17LQY22h2qh+IUoA/PtHNSNJtyGvywh1y+fcdN
uahtkU/zqleAzFyWlIk6kwOmZtOAjVyJJU+vbVkAgQTetBB6BOwhZMw7oAZMyh3b1txDmZxCof+y
BFz8JiKK3FbWtVkBiIt43nUsh7MQXFFBN64CINwli3w3r7hjG4869Fb0kFRsOpzLUwaowJxNFLuz
PAdQMetwIqkeF04b3S9zN2R5tJJsvcrJCJDXOK0ANVt0tprQguEgWn9Mk6Y6D31gL8em6uwpWuvc
+ldOddNzwQ9+ZMFqvIX0GLisgkbsAD3J2xeFXdhli1E3b8UIFW1GJzysmxmXy6UALsltyYBqD+Yv
otxbcHRRAyAcrtZQ1zkkRL0IOtAQix1EMrs+ceDznjUudXxL1wYOlCHj2GxYpfAbkQDbtMFsWK4C
b02yXRaTsxLg8wOfsiRwkjtd3TEtBCEj9Sqi6n0G1N0M3Ed6x86EOop2i+5YGyCoJvWqLQ2wOfkd
s5MCUt1ofMf4lEswQP9AoQpcELMBeKElEeKqKBUQWTsmKuCOHOIrEIaA77wKSZUAQnTHNAnSE5lN
kJ2lmWoY/gDYedJseWqBE2irubQaEQrRr2pCV23ZHadloW/uQ3PHdJGggOdwc9sDBba4Iu93dK6C
yOqkyc/bO8ZsumPPGucALiSNBVIttsyP26QTALN2RaDDy+lAv+UrB0IkHkg5OAKwVugJA15HHWi7
GoBNQNMOZN56x+uZ+cDx4Tu+r7zj/sSwOkhFedFx97GxRSpPwTaALazvmMP2nkZc7jhFpSBRhfxT
VL+mLi5Rj4MdzIvE8qS9REXPgI+MqAQ+jdwxlS7nJWLbfg1OZuUgO19s6mot0a61vSHbKNu5zmLZ
JmgTS3DTWb3iEpieKQWYHLV56Lfe9njJVlQtzxwoD7hMnxRGAzOM84yPyrqtS1x1A79bfk3HXl0v
JdQiwCzOy4sDw3A5xUoiraaue83xRFbdzHNKz9YJcFy9Ahn4MYnlajbODc2lQlPxXC2sf0ZU3krd
GLW+Un3O3sJUxzcloMgXhTN+1Gko2qtKAMxJx3Y1wHTMbtjVDMKjHgoVeg0m5p1uSDHCrK1XgPjI
YqLaqqiKAxojIJWhfpozroyPwCnVzG6nel6f5HGa+wwD5X4CEbWfslWMbieKztR7K1h/1sBSYpY6
F64TPk9DVlDknyhHAvCjkvtfo5zC5WhyEvWwtuW1LNv4YYqRXzuXAy2HUYvNdpElgPMATUPu19sk
31eMqz4bm6nZr/U0padQKvMBdqQFuKyYed3sEK38S46K9iwJJoQNiVP7oV8tp1rYObyGDG0gkFBa
+h4c7AyhmHEL2P/s+kUjmYenNgV0CpjOsZszYLSrWmOVJ20G1jSd9E1e1NmEo3sCrCSBhFO26L3o
rEv0WEzACASuEqPlsqASUCDRvFiRoc35XJsy1WUNiKVuGt9TPYgg4l5ZuSTahlG8QdhFrxfqRfPE
wgFt9aJCCc4+GYLVdY9Zu12Rw80GWvqM3ACcW6+6YnF8MxBWvi4p7uCxtV3A6a3CuQxBAhOB7xnq
YTMm2PTZkK7JhzDIAgHRUxdOcwYHRodiyftN3QDbpUW/yJcH+dM2zrmtCl3RrkdZlTZ5n+o251JB
xOgGqieTWAU+jnb4xJtprneuXcXTGchksunJTFtty9kBr+Pr5GI4dBHsE8gGi71QK+TmLWMibgA1
Ridzk69x42Mtt74KUKrWdTJdTzmLZr9wSBYT8NgMNKZ7stIqa8qB33pYEno+zXHYtFU3N796htdK
6ZyxQu3HuoQ6IlVkRdeYIJy+CJGpYiO8i09yX40JIHJ9e5X0WNWwvCm8Ul3VVHRfKGniblmTAB65
SH3ClRZTW8wX3UTayuupySEBXBwc+V5DzF75zslOXYVVyacmNGAjhR3m61zE1kNC1eIZmh0ERlCW
Tx3eJIBeU/DsiIUc3H8N2ULHaqBK66iGnRnb5VdpqqI9b1yC7ba2U1NpUYsI3Qu+NTfQQrOAeSyV
h9QEKPI9gUYQsXENHspNC8xBfw8a/l8J/giT7zZMPXjP5FCA3/3+UwUOLeVIpID5Eg6vB6UKSuBP
FTi8RYEAQYc2JQRoDwB+XypwgPkA5AN4HUrtFKWIAvj9Gctj0BoHzehwHWAZePGFqb9SgkPBflSB
c64QB7yQKHxoxDoC83ILlWXd4HccDhcmryEzmoHapPDO1/RazVXLr4FTnpLTZBzKW7UsNNWNgroO
DkcCnR0Dk2ui9ijlw2IyBw03y5uv4IxvwH8PETGACGCCAADCvzQ9wJdHPAAxqW9zN3yYLdR5W5rk
rM44vJs2Znge2nT/fWlHYCOG0C+IAKyRAoMEKCvgJV+D8+M6B6D7gAAvDDYbFtfq13Z27dVfl0IR
wLBIEshd+JHSrV0ceL8GaPalA63VZTytgN68b0P/Q5rmMNffwBVAS2EtFEPfHQEkX8HrPA/XIpFX
JiVdqVtcl7uxndClmu1w0ghuzp1N1BbK+1twnssPlvdwyz4JPvTUSgGJLJIHJX9Fp3SdGqEq9VAZ
TqbaL3iZTkNM3A4vocu+r8kjLPp+jQyaJg6gKYce6oei1mYGtGgNpeZQy2UD9P5pu3Y3U7J+hLoB
33u4P9To7xYmMTQWKkWhOfUAqR1Zh6qLCpcIqjK3mFeQLKKtZPF2EXj9wbIO036wdRJLEAHd+fCu
z6E/+eGySgRpEetsoXOMkw0pi3rbsIltIVeYMo6m5lyFfPlLtB5smwRAHx2oNg6MIhjmQ6E5G4ty
rooC2n5CWm/XqR0+QqyAzOf7e/a7M3aQI0AQdILCP3SEcY8K+lNFCXJWZv1rnlOvTdGW774v5Yhn
u18OBkrk8Ifg65EYXpbLocqx0EXXD4emtgq6T0a2L4x70QZ2URm/qUq2jwGgqS6cgLmcODGergDG
LJAOaRz8JRXrs+/P61urx0BNc0IQleyAyH59OMaCN95C05QuV96cYl5Cm9UI7UDfl/INSwU2mqfg
1DG8IXnn9r86gmiFLHJkoON6Aq5CIwxkheYRMo2soosbfrClvzuGsKVAR4G/SQ/h5BjHZSp3CSTi
VielSXYTk2/xKM+j5GeGe/MDH/1tYYe3UqDfV8IKH2qQ+xQD/AHCJlY3J/WK+itceCYAhaBkCy1m
3Y9M6ffHEZqTKU4pBEoMb6EeScz5XIYJw3EcoQi7LK18HbE8g1amCcofodG6T/rXhVr0HMlmzdt1
Q90CUDS0TVV9EjWDll69NOWvNvHhB6r/vT0BQwZsH3Bk0BIAlNFDbYhD3IQ5A1JkBmjInSaUEVov
p3/VnkDKoUU7hbwEXhg68g04LyxgJKnVXURiOT/0J82bsazyaW/y/8/euWzJiatL+F32nF4gARJT
IDPrapfv5ZpouWyXQFwlgQQ8/Qmyep9tV/exV4/PHvalkkwSxK+ILyKhOPzmQ0X7U/3nBRDHS9MI
Xy9WA5z4nz8V9SKEAC7rfAyN7a6cS1OQOlvVPMVm2CFKKuW9gtylisBYyQ+a8uBTWKmYl0b44fbX
H//vTjIl0T5whRTm4H5J/nA7TXMveWfw8bsmm+2Fd9u8XCwrleQ3H/x3B3rxPINgXSUeOlTew564
GDAmHKLI/G512K/Xl2cXD+c45oj4Apl/cc2QyZM4dTi7fe+qqDQ9DQGdCpp+9Iua64uJ1KD04kmZ
JRd6qH63XPx1dSIwGCgyT5BgsDi9+HaHqGVrPWENbFiwlSvWwyPQ/KnMoKte/PqbAwHy8sNmeArg
O0MiAMfEP/z83YU7uKdopaCEeKsv2siJOY9NZjssjr0My7nm2XsSL4A9xWCZK8iyRqCL4RVn3yIR
8Q91J/qA59T3Dqp6NQ7buuRD4PjwiPle918Bh83sVWbGWUCAriq6ANXwciwatWnxeRrXOboKWjtE
uKCBRIOmJEvzJvDAswuwzGv4tlpqPHh6sMemy+W0if4UmjGJSS65b4IyWpNtKsUQbq+qcZFxMSu8
pyLYnJmOGZn1dHBLOrnSm4WeOp4FQTHOqv4mA5kB87KBTK+Bj0In4lE3VXgLU9OcbAZsDvwdHLac
0JWCJ68HYUogyFN3Mhk3+gr3efKAgYh2N41pDTl1KQPnSTV8pjWPqdtJkaVl1VxUDsIstI1K1sSL
W2NHJts3VeBWk12Hg4yN+qzGPgLG4sEGuix3Veey+GLNoiWoisoYvvKSB9LMl2wQ05d4d9DGrq3f
sLOtZm03uFKd7TZdx+NaNrsL12SNlqdQjcBg592nc1PXfTMmQD6Bno08uzLVFc6L7K7Znb76bPrB
ToLIMJ/NQHI2BqOzScjPhmF9Ng/js5EI1bL+7II0NNcbchKIhazTCjzXYQ4096GPtc2VbOFN0pZv
rARi3MK1dFkS4ARXsb4SXvZwNpkI4juZ1T270udtOEgubMnncVFpqfad+nbetKvzBh6uqfyiwaCu
kCwEpN7hvN3Pzlv/alcB4gRK61GcxYF5EfGFhLgqIOed9YPoLCaYpoOwMJ5Fhpmnw4DICrSH6ixD
BNHKX6tdm+gytiTH7Vmz8DHyKKV5VjPYWdpQzzrH9qx6qLMEIp71kG7XRuS8yyT9WTE5iycrTc2N
PUsqmIcgr/R0W8K3/iy7dHSustP4rMfAAHX9x+Ws05wlm4YvqTlw0gfRCTvRlMmrOB6Cnl/3LrVB
fanwqKovsaPp04sOzlJbeNC/3WlRPLxjQagefaSm6nZYIGaWvWtrWIlBy19VkW1hZWKTANFz6HfY
M4p0W1i59WOerF4ESAvY6jsSNAK+c2WX7ND22GPlC2zKsFREwU1Esm3LcqCaFPpMH6SibBxI+SIj
MD2Pld7YBsqzX+o8lXx/SWQ9PbQZBcFo1tEkcMMtcFNHCKbNRcpBv0KK5NuNChaIfBqMUAWLN0tM
OW6ZfY293JAdRqY38M2DaaJcswgXhA1le5PCTRX51Mt4LMXYwle2PYUw23Q11GdR9Ssp0qXmQd7V
0/YlyrbkU7tGsT8sIJMva7DkpHT9qBoIq8H4ufLeZ5+bTW/2UyxUi8QUoOWvuuUR7oLNpOSUyrjP
rgczJPSKGzayQ8RYZ44Q4LCBNm1HH5yY2uiooS5DU8gWHZQiDdXXisPpO3XwPS8Idh39YVRGKnyc
JkXKKCZLllujtD5iCmBpUUFYSXMomd1aYFOyItKjbEeLEXLyKxsN8X2bzQBkplTA1LDzNiPypRl0
6i7q7psMbhEIOzJWRUd7rBK0orY6zN7BvGyEWOCSTUM3nYaqSd7KuW/TAhGrJilS6M5gtL0aaOFW
WbXXfTvp9d2URg0B4dJNOj4RUvXjiJeoTHS0DXxOOIitggDol/p1sLFIFrvctzUffQpNtrnA0I8h
9qDr2Yz4Fg2jM2gxpkRiPnfVmIAWj8CoViuuRQORccYsP98tTpLLwG7Dg5cqssUikl6VLNFNc1UN
SdxjxYFlcOjrAdJ2YdKMBUthaOdT2I8x8zI+ZWQNG/08G/5X9/sX/6Xsd6q+9F9+ZPj2//1Z9Yv+
AFkDXS/EohZzRN4wlDyrfgGqVRKO7RJ2+CB32VnQ+jd4gz9j4EKhmYTQeX9E+HbVb5/WIHjg1TDI
/COCD7vNn4Yi+Gk0gt2JVwsxxCCX8GJHkwBTaavsC0YZrjDQIDyUp0NKQJXTOvhgNAluIDOHDJmr
ZRQFXD+3wWoA9w9FeRgvu4omoIw1U2thxpB+Jk2g1IWpOjznIggyQaGqtB8AiSCRWU6iHuid6HTi
rmywZbDpOzXDWaFTrfprq5YFZgnUMIykuJ7dtXCkrcsxnaeyroYhK+ZsxKvRHknOSzwLMndFZYKb
AP9meh9gC/Smgj85lXYKv5N0HOVNsE5zVAiN1BieH5P+1Cg6h2DfIzZdEziEzcUGSyn50q7bGr7C
SkfGC47IjsV6PXYjXGKKgJwikXtC7pHpQ6ZqF14Oqrb0AnT8MpZsAHuVI6GSNpcGVv1pQOzDlSwz
8Wlkzs0HTAIT1nL4qPZC2aqXh6RtRwJNbkZuk0iX3gBwpDZPnEi+91EfXCMDmZI8wD49LWimNB5V
4ZZ84LbDMLjZaLwaUo0tFx9dNlwkjV7CA3xM/bCldfcF6U/XFpzrFDuzIJvzRK7d22zziM7UbQYQ
aa3i5gNFOuN7LDuIIAH4stsx5N0bxsZ5xHY2jNu8DpPK3CybDPRR9qv4Pmuhg6K1afAB3mWFQB1c
SVtkPjS4bkjLklM16DopQsStkN+ImujYi0zoQzrF02OsYhEW46DYuxAiM+DDmgg8D+TSI3cyEAfF
iXVMXLgVWnpOOz6VSWz7GLvn2DxOHQVysOF7QY4tC5rPK6JpDyMLKpdjQoT1o+sVq3SwLD7vwwpu
eCfNHozsM3fEDOEvkU3za0n7JJ7LuumD1yRBXq4AclOFeYQr69o3GFvbPKzq6rIZ4xp+oJvxVhWW
XZNHVRCQXM+Dg88CSCgotqbvaoRd5+pu2zL1SF1d20sJG+C7g7q3FSCBpsdUrP29oelsDwGEHwTc
wgpE5VJpfz1iPX/s2KDoYcLC/SasuWJFsCIZM6dj+opyI5EjjbplLEgXL9gtOW5gAhnZfQsmVq14
MCGdiy8DQ0RBqWcfmIgRO2mROqiAJfFpuAbQEX1qE9a+GmK6DTlswgXhGtnP4ILE3LwbjU1cDihk
GE90FtepS+wj9UNTFbKJxX2opE9LPqXrliP9W8vCT4Y+haFFAJGHFUMkZ4vrGHnahOChmmIfe/Jh
bb7ViIDg3WXGgWjBOIV5uZkmVjhh5ZhH6SyfTIiprJCOqAlOLzJvuPasvhEi2cKTpNlWXfq6EU1h
9QByIJWZW0sYxVlyGowz77YBGDScP0v4Ubg4rHM9pVNziJsN4FGT1d9a1WMSN3Hjh6OZRt4WkFf9
wegBQSXvRHCFQah/ErIWrggahHMFo6p5V1fMPzFW+6dKh5blcHAHXyJ9Lupi7nl0z5uY3SeYJIYC
8xj/aGrjkoMPWfsQJ2q4SwcDfGHDHPpUA12qj2Ij2Zc1nfoqZ12PjTVwy+w2lUJ+pzYe4QaOBOcl
xSXZFgFNuqtOh9t2mCXoIRHga7kEGIfFpgMbM+UeRvLDFiTBmxFOw/pRdjG/N2uLRCX2hcAx+rhS
hd0EAF/JpKfFNGVVfWqzZeku+m5MzdsJQsz6uXWi0VechuwSq8a+ix2YS4tkQDw5H7aBfWKC8PYV
ZXPIjkEr+FNj93R1P0/Jmo9ACW+jpg7ciTd19hgRz/ujTCsMa5nx5nU0ZpgBTab6o6jGpsvx/miO
y7HCmtbjYHm9DTFUsjWY7jiMX1qwZAOULJNpnRCWRLy5DBNsCi6swd66tAtL3yfDIobCTVq+rp3w
vKCLMG/7oF2ByxmdbAelkf8rtraN34yqx2AJAZaQopo2jexvYntW1jxkYwFTFwiB8KRDtqo303vF
WZMVAIOaGBmuSL5qE+HP3/sA3h1pH1xKnf6GhwHryzpKJHypQQFzSaRpkCzEQrMdkyheZ5CUWNTy
CXvhCYkdU6VlFgwCdzQKB0BNRFaxe0Q+NFZJFgfT7do1vrqUuD79JSRbzPseoVtaNJiGWwz2Ov6o
RUDGw6w8aa59vLpPDFb6vv8OW35soqgCRxqO6mvqa8STc1AUcrxxcKSjjwsMJ1IsiHQn+dRWdHsz
GqHC3ViPddnWbvq0qXXxpy4bNi/3PGew5CzwYsxpCM5QNhrLMqWyelAdQuT4BCN5Iye/PiFl2YEm
q0A1iNwh2vggVUsuoGHV86s+CqLmfsHbou/bKNgaXBUQk8s+Web1MEhOv+txSbAzS9JTnS7qTYo9
VIxkdDLbEvfaTfepn2iMbDt2zO8tW7GoUFwS9Y3BmjuW4GOrHl45F9iXRdvyJFqKtx4rvwHoQxC6
BU+Hee2SW4XMeNSL6tOA3dOjhTyEOGzwwPja3wE0Y+MFJAHzTlTIFt4EiODhOxC8v9dAGLahWJ1k
GS0jYWf/pMi2Ijauk29Iqw79yes4vZFJRsO867HPx0GN+DNy9t+p+1+7vP6/6a2/AO/5977+uZ0E
//vz1E3/QFsVDE8oUWgUQTshdM3nqTv8AxZoih4x5NYyhDx4hj/699RNALWn+IsMoQt4GHv660+z
Pf0DyjrsE9iLHOJEArPmH+Rm6NmZ+I/uiuZQDPEg53dHG7YofanVk7URjiPX68cqWeqTA5EaA+cD
GtMjq0zSo11mrwsHCzNtclCnnB+wrA3fIVW0wHm9Xb7GXeTXPQS9spIiJDIXySLwiLW8rUXRBqpv
S9/rrCoAq5LkYEA5RnnfQV4rCZ5Z76clSV9V1ATVofFyQ1dFyzW5NotJYanMc9PfNj7GbYcDA2kO
PV7yYqvECqrVt7CTWdL64XpIhhq31mwkhDpbk+oOS20DwX5SYOddKpuwwHTGEblnYfWJVBJAt0Vw
ml9Z7IyzHDMHlg7MEdhTQKU7LtFoWgzdePO5WGKYDNK6Lh9QO9CgHqKunzSr1dtZJWt6wEvEtpg1
mZNCRuAVj5rG+n3cR9mYa9xuH0Rla1R9JEsGnaRNYpMTa+w75CnHoFjltAKtGW0g8mQc/JdaG4PZ
TkSGHpYw7Htwy1tLyzq20ROcETMfHJ8lLZNNtfpUBV08HBZUBMBenOeFv+56pwAJJ4KPuQc1OB8h
fepHjClIDfeNJSt42RUaVYAR++OkaTeclhkMG8plnIwPyeaGV31MFOpqoPskZRC7YCuQ9etJwdpV
rAdirCUnwsFbHmmABe+YLYI9KD3721qR+bsLe9JeJ1BOptc14Hdsj4hpZ3wNSbteZhrA9MXsuhmw
5uZNXfYiBIAGc30lOQY2tpbRzGl66vksnlYRLGDBcUbvEVefkjc1lNqHIUk89i2ZUz2HlK3Z8gFo
VQMRSjFanyYyKVlsNZuaY1NboYrO1QCspth1d8nCRH8ARqg+42K3ABAbGNH5XDmPNd9O9GFYR/ZF
kSRKTstG9R2y+S7MyZQiLAGxcfM5gmCyyzUH+V92IHVvuEvGtgytw6O1Jaj1yAWPMaxnuhmAuwcS
PSF0ZlS8TuZk+mqtbN+FUoTvepwghtd21YcEBPW72UEcP668gTQ9dA3833ZZ+DflbPxJ+cFvBTEM
c5FAGcdjGM3BKy0ddjQZRrMmp84taEpwUX/vNkLvG60qNArogIe3wbjQiymqxRNwiOo6RhHAt16v
5O2UcPJlgnzYABbrxeOEtoinGp0Un8ns9JWtwTsLkfafQ7rCuaDKIfkwwmtYjyjEIOpgQOJcIU0R
gL1J0qTToMUk5PMJtRS7760Dj76Vof7MhnQNjkQs0ZDXBjo3ePSdex6wRV3ywHdZg02mSkew2ND6
ch7wbc1lqmdgNlENDFtnajxBy9co/kBar0Tsr72r4RzBcKC0QwFAlFaPQ8XdPeX19MFjbXlXzVnd
lcjnENzSfJ2/p+fveoq0fSU7T+7w9QJas9EEQWE0j0hITF1JFuz3AqXxoQziLxGuDQqjwPggwDxm
WfJdrnTqy8oMuMNhhmQWFnodPUx0mK4nYpFSqJrY7m0LUjC8YTyrMRMlTV14Ns/v63DqBOoILBU3
/WLQf2P15rIyUipFm0jFMdZiDJvW13xaaLcdF6wL7WGOYlXJwqEoqL7DLpKeAjU0r2GIwgxhrV31
0VfWPEIRAs8cJKONsbdWjTluUna32RxgLLAAmLETAYBQoFAjUm9rjUaSY7JGbjylQxXMl1RvWB67
YYzoQa1IF6libodmOWA37HQ5JTE/GuyWmoOQUfqhi0aAPoVTUao/cIxcYZkyXl0G2NcCRrQgjE9j
zXl16sRqok9jQKL164rc2GdEisPxQFosbxcZxPW7bBh70Py8s8iyTMHeUlK182v4IhvMOuuQchA+
SNe8Dwg40iRz0xcpQ9IftkSD5xdeEJnjAV6FB3QDjR9qcG4PUijxkbSpuMOljptFIEz15NlavcIz
t24LxDNYdEMql/xUxHn3/Gj9fxkwJnsy9P8ekv7dI/hD59v+B3+OScALoUwygFk02dk/yJbPYxJ6
9xIQd2drGAVv+/zy55AUYxKKQ0RjKUOYEFWVAAD+TSSinRsZQ8iISRQCQYAY/8+mpJd8B0p+ED2M
cANxsBbw/382bH27Kgte8i0k/K2/NPUE0yJE+Y+Hq7gEt6s073Tqe0juA/SEfBwTcpsgiwxlqx2q
z4FnsK07tGjBhIjSen8qzW1SVGvEJLqCMlQgtSrCxsYi0bLfqGizLyu1+fuwHZL10nOF7SOXezvU
lNXivZsmtxyI5ornEZpysIHv5JJLGW/6RsehrgQ8hXDyPm+izYk32balLGoL5nsbHdHSsxsETUqg
ClZiHGEdDGcfwZ89BeiYFOG4FPIOSooQA4LJUXfYscO9fWdQHGfgBGN2hHe5OxbekqE6LM22yBPa
6XVVhK4LuxyFSd29nwP4HnDSQnggBEmboiLIDoeAv+/1bpc0S9dT/CeBjblDgctaTHYm8H63lqdF
OAxGH8OzA7Ma9GIii8HgzJAQTVOHzo7hRQZc1J0EhrKvCqnKoDRnd8efnR7nQ/pAFdEfxtnKff0d
zBG7ec2wvSPogfLxqE5tGON8aG7H7FrVESMnc7aVULnVfE3OZlN7Np7qswlFdj8KZFqDrOTZplp3
x6p7Nq/ARX/qd0eLnc2t4Gx0tWfTK4z9smDe2s0wn6gSe/sJhsnZKGs62tyYs33W/Gml7bYaP1ts
enfb/Nl4M2cTDlUeMOS6eN1u2Nmm02fLjp7tO3e28voqgq2XWksh157tPoToYf1lEdKDINy3aD4i
9TmggexsFY5n2xBUIyxElAeFbb6ercXubDM2y+CzQ9RT2I9qdyKjrg+C3JwNSsj6MCu9cCnqZ84m
ZiaTxueYifkrQwhsTp8FsDwB88L+7KFkPUbw3O9glcIebZeg/sYtGBB408jLHJxN3fu6Y+Stn5jw
FPBSZyAuNDXuAFtgGKQN+ovaBiTD2sisfZIdJuoARWLphuxejUpFmAgcUbtim5OUFwPucLQttQ3/
CnHUs3wOl9ieKlxuU8Ejt75u6UbTg0TTX3KL9rAYz+phdvcG4+dtNuCRdgo3ABRHCOJ1cmBd4Kai
Z6iNOvp6ra9Ix5dva6qYhB47JeSjxNYANjEbq/YCEdUoudzQu3Oio5oeIVaz99VW+6nYLKLwiDg7
nwcpwv6HgQe2uZ5YMNeHdQ6WCwL9LcwNBheVb8nyCuJC2hy7ZlQXcdsYiCJcbu+9tzHL15FkT+Eo
m1dQubf1lgVcwzCHnvZuJ2g+h64yWLp0BnUDQ1f1ETlMJsqKsC4ugLAdZiiapogqxBeLETDuzdDD
9Xw7eIqME0UWNzko3o+fk0SSAUOKo5+rPlWfdEdDWnToIaqLpkkZshwiTO98CkU9T7RhJSKKiSxt
ljQfZAZu4JUaFVoYTWbaK4xNfARjgMv32HKGSaQNavBq0Vh1CB9i7nkaB9ov9iaZ2ezSI6PNANFF
9L57C60X8/88Nv4LCsaG16xNEEGUrNpYgQjNikKsae5u1Rxja7RgHIpP8FzX13Lau3fEHHp9TLKe
xkUijBUFkiIqxEvXZsx3sdK+icMqDQ6mhnCWb1zscQZAjrYMvO3URRTGeJ1uagx63UzSjrl1fMFS
D03WP2ZcxdMxnarlq8Y6f48KG/YYYvP7Nu0rfqS2DdtDtpjN3g3JGPemsNTIiwFqXF+kbZ193eHa
pBzY1vgrPvlhzldp2x6Xv+p9ToUbkSWCsHiBvKHIDokYcToW8IEyx1tK04Nq5u1hYh1uCYbyqq2Y
JZpvS5Ju1uco72DzAeBYII/ExpUsRTtrveu4mLWgj03X2wz1rrBD6D+OaNUDu5lYfgWtAUphkhg0
WKEzBPHg83jwXzXpX+jz+dWk9J/K8R9mpf1P/oxvhPjpEexokLiAXw7IEsPK/85KAEHhnnLAIbu0
BIv3z2EpCNG6kCJAsAtRjMURJpofxqXoD7YrTdChCAGcDLnrH4hKfwEG98ACo/jOQWVmcfKCcnZ1
Q+QUtAr4p1DLQYkuvKh1j9ngh7Py5yT9U7XuT4YxIGJYqBi6cL+EsK2Bbf88lK1Zump0BSIYgZWk
yRX189d424ZPKLP05a+P9dfPxACa7kocAXAJnfTnYyECmA2QviHJLlVbIpjGAdXO7c2vj/JyzNw/
0S7GQZVLKIbdnRv8gemsLM26MINbVa8BeZNYjR6mjNTV6wZx/zHnNux+87l+Nt1xDneyHRfMfrHg
EXQmFX84YkNiyzWQD8TqLPxJoPZLWVEV1zipcrn49cf73cFenEQdrptfKQwUHfF1ObVkoB8aSUMU
2i5SH399sL98YwiZkF1aBRvMwSLjcv/pXE6QzOYEKVE66uCNGuGISJQG/OYof/ORQAXjt0+AGoPt
4vt//+H8RR2MM1LBs+Tjqq6bmk4n07CtsAmJi3/+gcCnIoVx/gUE9vJQdUtnWCBNXk1jdJngwxS4
of1vbqq/O21xxEMsFsjKQhr++QO1Hbp00LPc5AYQ3KmZYUxG0A6vfv1ZzvT9f2Tn83VHkjRDbyn0
7xRwxM+HIQF89TCESNdI6LGlsUvacpxEZJhRFeJgnrJtcvZ2dIn+Ik2g1hskiXV0WvQIY6TbOmPe
kwV3O0AQ4K5HlE0KjqA8CkHXPuIOiXQxo0YTlQESlQvQ604o+1vmIsN8A+mHhQOGVx/JJ29rKkpU
3w4tss8q+5K2TK9wAGmN51/S2beZCrW+rOttQ0/pPLDPEpr/7wDk/RO/PCO4UEN8wRHWzvQFZo3V
QNoKTc95tjacA7NKka9mQ/sGhebN29SxIG9Bj0CPD5EdToI6+6dZG6Qz9lxfHCLghp/YePEGJutS
HvmkQaEkwGICZjcPqQ9+cxX/zQ1D94BNhJsTXXovlzgJTtOxkDXADee1II4k10AlXBnqJv3664vs
L6splrQwgUmCj0VgvrxYbjCqTjX6IyGqN6b/xha4/Hmf0A1etqH1uz4R5E915/9MY/3N3RNDw0Da
BB1FyEi9OIeQVWtMsjhkFOGJNMeLO9Y1X3/zmHh5FGTK4jhGDyEykrsu8eIoNe1NTSNItGaEe1nO
aNdagOx5x8tfn8G/Hghde3gq7A8ksl8WP9+lpkkt5D+FDR+UVDBUCYTP2C7v/vlRngcGaCu49Pbv
8Yc1dFh6XVUBKmd5tiAIPo+qpNzVv7nw/uazEB4iJ4eCJ0hDLyNenY/iqSfQ0FefdtcDinnh97fB
3a8/y37qf7yLCRi5/XEDP4BjEktenDH0XMxa1gy153Yb39RR15XBTNZvqGois82XviKHXx8R/sPL
Y2JmgxeIR91+WHRn/Xz++gUtTmg9w8jemQC1SbCKEF3H7hyoF1zi/pLPWfopdg6Ny0TojhRYaSZs
LhKiUUgwzjEkpJa0FxUeXzCVwsjyUgMQRquy0XN3qGPqOfwtNTmUOHfro80iz4qoIwZly9Aqnjbt
27h06WRIyVGlrI4p3dSClozJmjINe9leoccFIj+2v9jpRnTj6DBQBMRTC8K56DcWT2hMp/4dulni
B2n35mRwtZDpWymQP1gy6i8M6VMgGpPpfNEHRphDi3TC9xWp/60IPKgR4BIegSa4NkjbZ5HzNbZC
HsYfBHNga6Noq3uYi+l2gC2HqA5+nmFE6E5HsNMsr7oFFHo0rGgM99gtZmYvidlmiZYn0NYpe2iX
KG2KwaE/4dg5FM2CyK2qI9qOTXjLt5g9gv8P9IcsnDmKEyYQ6xQZjp4N4HFAdMVtKXv0g1yF2Qrk
XSf4rQU4kVVa4R0uWHMhMAKVrdcoGU9Vrz2SiKjteo/fJ7BdEUNDrAugG17Ao/A9tyWZOZo5xYhK
8BLg98IupKUVir7Hnn6luAjaMuAufZwqxPE/gjwRX9jgEEpF2AW+L/Jl69usTYNvCwqdlnzuOv0e
weo4eBzTcHsfYyRBZ5HVKFEc0si/kzxx8nKE/9TBzqm67YBGZB180LwHJ8GDOrqfUls9BOuIQu0x
I+NnLXtQTLmdmJWoBvL4cYmYNGCfdc/smAekQ5mRRmM2P6aqaiuAEXrW9Kpxq1PHeA7cw9S7cHxg
TTfFB7SviuqIJANoK9Rw0PUI4QScDnwFGhwDK1G90gEwWhH984qcYvzmBsmzMGAPwRDZOYdesTko
ARLXedZQ+rYFXpeimyHV07e4xq9vXNtO0OCSJ7oGyxe2qKAIsnBqjw1+euEO5z1Sn5AzRm2zaUU7
fUApibUXIOhbgPtj0Ecl3FF2D5BQpCV6EdS7LlhretmvI05sDygEPTKrAMajOifDI7b4DQTXteng
KsIkZk8p9NMG54zG6qtlEMheuSHc3UFQq/UVz/SkbvQ8ywhkS+rGRxtAioDPYeZNgyhKq+0iwR0/
ftMooEIVjfQmLdd5Az2Zp7DP3qyZr/oDfmQkQJUzipmT3MHjncsm2iMiPfgQxIr0HNtSr53+EBEJ
EgfiRoeg7+K4yMdsY0BHaR3z3Di5c3sxROJbBDKJva3quun6A/LEO+Rtn5Fv+wyAD884eHZmw1HP
tnPiZ2YczQKdKiW2ehaV0sDKwbSQyw6i7nyHJaeyR/IMoffPSDryneDT7TOsDpznzK6TZ5R9eQbb
9zgJMHf8PAeY92XH392ZhI+A0W9DiHZkJWV22NAgDK3cEVNFEDzOYvrSbu0XgdPKczaaeTlAJs/e
Z2cRXtbzgrzQOumPC0cxJ9beRSb5NtC2Pw6+dbuunBo0VHdxAPoI24QMBh6NUJyVoCckzyqDLIZF
06UveIPtwgU0R8Qq5rZN528gY9e2oE7P9nqC6AmmDVNqeFpB3IvbWGJOPeDHMNakGDXU/xI/xIHf
T0C8J4wvljQI60PorHoVLAMe2Qn1iUdFmUzGyxpmJUozBz6iTNDT7K6N5YYflZkivHuFqWXJR6u6
dyAyuH8bor8Qd+YAYvmUJgJpIoj2qFZeRxC+BZDm8E3Qhpu4GvudxMKlJu9U2navsSMPekzTon6H
10D5vJ+XcCsbU0PaHFqOtTla0fWG30RJgch5xavocrPh0h9hHfJ3OFOkyylc4HvUSTNRREPafp9g
v4DG9iTBTnUTGYq7eN/XV3TgYm8kXtGngp0Ezan6H/bOZMlOpMvW73LnlDk9TIHTRt+HNMEkpYK+
c3qe/n6ofrOrOBEVx7LGd6JJKuUHcBz3vdf6lm1hNaM3+FPRejv1Oizjjzq15347gbwSh46CdQW0
VRmuEJGV2q5rk2jgNOKE68tSuPnWZlV57uxO1IFIpfY4TSVnyFodUIPKJuIo0RZY/DbLvFg/aj6d
tVcILaFsDCble4G+FRISbBtUDkmFrrrlJIRkrWe1tlV1eUYhLvSt1sXxCPGuGy94OczGS0VZX8EA
xCgte9GLzaKFLa0i0USwtWsHoNMEkYuLBIn31KctCSJFOYIxEBNqxd8JumX5xM80KySZdN2ZQEpq
vlIIteqLrhB2f5G0XVH7hWoD0uplD3+qL7U4/G7wv/WB2jZ2faCgN9LtJr9iDFyrN0w0QF1s+mkj
tOihX/lDG72InNK3pQZK3wzzTFwhQbbbABUECTIUsoeWCZpp1XHlZSLcqRsycSqtUfqdS0VFbJeY
3InDnAL4vyyzSk8vHBaeZDNpxpxuqtCdze+mlmQGnPiBjsKhoF6sb22XcIPnXuC53jSdxp8jzr/w
GsB7V6I5zkopLt3WRmnvIUhonTszaujmQ+Gy5NuYhn23K7HTFPuIrwPGSRbmZI+QfXY8esQaWnfW
FnXvuk38JLMobHiq1ggzq3XCapMnKaY5M3QRCSfRDDrLGmO0r4Q79JT/DQsLlJJIsz2mCOvJQ+k0
d/TjPonQ9pRWyQeVvZNO11/vdbydiMM9AD6aui8NUD98moeFYrpm9toBUqLD3VWykawlLFAkKiEg
9JOG0+CmtDK+YRySK/YwSRUNR3j3LPfJxKZsjhVz8ePSRcuCSlO9lgmdrM3AtkV608J3a9dnWAf8
dLKrt5ll1vGdJI6ebJiczElWivCC7qu0trz7+KcUQVsfTWbrXmES0CK/oVDUgJUqQthX9D6eYqHS
rFn01kRgk2P02mAzXe8vspPnolh4R5w8h1aRmsCNiYWJFunniWLuDNk1l3qkhMXGjSH8b0B4IR4d
TH1+7uny37RN41iB5krrzeGhCZoKS14RtWCFeA1CLUywvFE0mN6IWzC/hYqwhkesIpOyEyH7z1VE
Mc/eEJmQiUe2fi86KLVfiSnq8jLDlgr8TpQOyxpNiPmIsRbgllEq2a6y1pp7YUKZ9Gk4O5lv5lii
/b5u3adU5ug7MTEkitfil31NextNiM2nlP3nJLViq5S9TcWBVKUHoyh0iRofyTJ2MrWgKyJtDvV2
kes0f4fFRP/a0vPGytvzppukiTzm5E6gwg3HdNdE4UKFiRVV+FW2dAhRTcWyN5rrTM6dXVLX2VoR
cpBrjFj2Bl7nlG/0PkE0j5a4OS4JDTfATpX6aHUQmSCTZOWPobNL7k83uX8+xFLxM61Be9bSIeOQ
KSXafc4EZcIWodH/6enmaCgq8lUoiJ9N91DN1a9yzEA8WvlSUDwsM3f2E0eST6Jai5lwwoj5FHH8
z+xNaTvtXa8zyQNt6GfhO7QqyYRoVbcBf5cRzGRarfFc9yJyfXZr+cXA2cbZmnR781W5hVXAqpJz
kBj9tGLAQUrFBo4PybIEDqST4pdAdTWqC80csKJzcYQXk9DK7oCFXlaRDK1tEneghciuMZYADT7e
oD5b5tuFUC/28hlouu1MFvwcxGW+mDsH+FzkGVbdVbc5tqfy3hjoDfkxJ7Zl65CnooG1TrVvHSbS
YQMLNgnvOGpHiV/MtJA9oGrWN1AidAvVxdYPZlda2HhRnD2jy5ue00UPXYijhMTtUPVE1k4J0cp7
FJJQaxZy7IdvXx83P94ic4Wfr7JVyipE670/bMZNXIdRaWKxKFX1SbGWcB+6kHE9s0jFU06H7PHr
AU8LRhrlcEQXlMYBraN9PakODHMKoXS2StzcIv+Fy7cIOHSwT66W7lxmxidjwaKHgULSAAMaJ/X3
zNIHqK1kWZkSxGLTlM42X5boAJWuPHNs/3hoR3HrcHGWqVJu1U5qOC5AvtYs8FWgznx16XVezU4i
z9y7j4NYQjP+9InWro+9/ve/Kitp4yJ6H8BXIolP35DYx7eyqMfD10/os1FsKKZifWfgip08ocKR
HG045MBgzIe9mqBpU2lw7r4eRf34cNZ/n5KK7biaKeyTYcgEzlyzpSe7PqRq01JARmqvqAAfrVaa
CqoAPDq3YaIu2hNkW2V4SDnKLRuO7PjdtHk2tEu+TI11AH0w24dYjTLbD+1icoOvf+tnd4S8F9JC
cUXyx8l919161cKu993u7jG4K4dWqewz3ZRPB9EAFlFHpZJ+WgVUB3fQoDhQzWw5hrCvraUTzHXt
nEve+HDjQVXwXWMgFEKk15zUl7I15Uh2UYM+oeu2JBp2mZc0Dl4zY2yqM2W6j4PR3FxbbWsLQpDP
+X7KxktP4cpELUsBSW6WXGn9vMfFpFXizEP6UKpj/TJA4NGeR/FHwfv9SAiokQ0g4vKYvNA3Zowt
fM2gVUNzvQqtBHdM74p/+9qviyaEE6rsvCqArd4PGjmyx09P8yAp6jAwkqLaagaz+c/8+/+t8/+z
diX+Z43hJprrjj75n+DalXq4/vX/KAwtEgQ0h743Be0V88KH6z9dc+O/mN5Qr1YWC9/+tWb7n665
rv4XU56ntNZXaSGa/E//kRiSLUvpHd4aHwqWcJ2R/kXLfH3s/69sbGvQSqnr4g5ZuUiaaa9z9a+F
mmCzSpWGhaHHYUuHNhuA67HmSJ82tWfk7bZJHv+6Mbf//W//3Tx/v3r8Z0RWDtKsDHgd1knzvC5i
J5YUcPzMdi50gloLDIRfD7FG+H68KjrzMAVZofCavL8qS6OFFwLk8OsgPUBAyLXAeguPyT7xbibv
N1cKTfaX9I617575JqnrVu3kjq5fcZ6Z6fCundLGZvxfuSzDyA/lr7i9yXFpxpx/a6JaokgJDHFd
aBW7rLcz1/xhXDw0zLJVnUFKLcat99ec9NSsM8G4uMKCLKx2ilSv8ZFdWDq1sgiDRn2n5WwNrf+O
l/8fW0/vlzMeKI4gerZoZVHxIeY4GRhFahXNs0Zt2qCuMg0Qk3UCVvOBmDPK6tQcQvPMA/4waxly
3cRwi+laoh84udbBdAoIX7hga3oC0zQc7dSBdtgrt4OwnyTlvHvKZ+dgfZ8MywaALagDzkRVT8W4
Yhoau0rSGPgW1AlvVLWfWYiTGWrGAY1/oLtHY7SVX18/2Q8vDGwEDR8tXTANxOnpg0WyoDQwFlOU
aQbi2F7t8pc5d4pp+/U462fn3cRlHLpuK/KTZg69y/c31YpySyL8SLE95F6DDn9ic12J8gJlrvf1
UO+/teuUoTvKjlrYjsmp9nTKcFDUqTiRSljaHV7X60ljsVnODPLxvq2DuAAicOquy8D766nxuRJv
qqR+IhMiEKjlteM0nPmsfnoltL4QLyFwwuzxfpBiAt6DWyb1sdeHW1jNNQWO+oeeijj49/eMFiJf
EmRAhqOejBSlHHZ4x5kGMedWBa0ysgFevjMX9NldAzPLp4rNCV8gPjx/fxBw3zuGBpkAWXT8aJvI
y/P6zBDqp2PwFml8FBFnnt40SF99LSaezNCqElCurt3moNX2g6weFpRGUTm6WTCr/RDoipvtpTuT
UFz24l6Tg4pdtzO7zYQJ78wP++RhIrJiwmi2w9ZTnCwrhQJeCn4esVDUDTS6cASMeIY8Ryn8+Hmi
fc4HnO8u8VooLk7GobCrUvXtKBdO408JZmobdemjcHMzEJmpbDRR/UaBYX3jnIbYuLIS6dGYao/U
jLLLBqTV3kgn89AYUNbtXn/rel3CENPjYKFw+8/XE2+dWO/XBYDIOpZ5JjlB938UNX9tEdC8k+hg
AIZa5od8+scOr3Nfu5v1p6+H+fNh/DAOW3BK1zaaplPdFBSmwc2I/KB6bx37ehi3lFYRHVchABWQ
IUPjy5bDMx3SabQ8fZL7PiPoUSoRyHMlqyyiIs6JuT4u+ezZIIeuuzGHCJuTR1XUrcZOveXjpqCI
l3N0O7nDjwzvoHnoilHZIw36d0qVP6ujjryCObiqVdwPqyNhQCz3auY3BlaB0cm9OCmPIZGmX9/x
T17DVXBDuYlLQ2JzsqJwbiM8GPmLT0QF4nF8YOO2oKNx/++GgW7LN5olki8nWoHTDVGq4rHqC+ZP
PUfKDUECYdCPWnvmYk6/XqejrBf71yxdiLbRgUhwMVWjoSSMbD+vFutCG/RmkxeyP/O1PF0rTsdb
//tf48XCpW0zcFWmvDLUi6V5Vs/duE+H0Hnn0GTikgNu/m4IqxK97FyGcEGalWR4OAmdzuLMZ/IE
L4q0VJgGFHVeOxc2Et+X98OQ7AXjuxS8d/RqLyFEWrs8rKdvgx0P10LI9kfbtoKIIrTdxXTbqiyO
S9Uv58JAT9eZP78DeQymKpXX//RyJwhspClh7UEkshtKUyLk71n+hLnpNDFsiMs+M2f+zPC/l5z/
HnK1tRP7piHYen/pjjmidi6HzDfsftoZdRHeFT3WldAibGBJhvQhxDZAbgFthgZ3p6Ur2nbK4lt6
urUv0uulxIpq3yGKbh67JjwDLf9kAhDo4PCZ4Hi2soTf/zxzMTgbGSM/LxzbXyQFZdvKbfkUwmmz
zkyDc2Ot79df87lx9ApaDasv3Cl/Fvo/1uxS2qnOXNI6Zz/c8b8u6eSOC6sY43Fh5z5GrnMZlfWR
wBzcn8bN7Cb3swYBpav6H7as8uBfL0O0sNaTM3s19u4nIy9J1hG3TWPctBSS0KSVXUjNObemfnyb
+Hqh/lU5DK2XeVos5BssOsBJbGuKeKLYUuxnjn0QZIRv1tZWptFTNUZ7NyyPcKqAz8RnFqYPB1C2
7rzTlLColFO7PiXOE9grp4VmJm7n6B+7M65zHZs3HDwkNvGNCs0FB1xAV9/TZHj4+iZ/mEUnY5/M
2K4aXIE1VoLa+zWChtLQeBAtdWau/tFqvptFJ8OcTFZEV1UzUkbwm3He2Ha/t5XkR0eJxbO0+oiG
YoOC59Dk+Idt+qVDWcY0l4fd1xe7zpgPv8KGXYek2lndM+9fmcyG/5y0POouS2+beDgmirJR1PRB
z8NNSBzfmcv+bLx1HUBMyML1IZXVsUOiEiZT0sVBrGvYO4QBgcWcssztNFRnRvv0Jtsatg6mM55W
96QnBad2gBDAs2xGdx/XyTE2hzuyjo6l0dypqXtVW9TE6Q5d1kkIxG12NA850pk1+nQDts7mNfea
P9e+yOkGLEvssR87tfGXuDT6x67VWKMWpbVvlAy2xXOp92P9kBt6RSU6H2rz/uuHfDqj7TVxYL3r
jI6l5LTU0MUDAUMjd6EsbpT5wm0N34rNM/d6na9/z6R1EB6pi2MYQT8ljfczaYDdzpFjPeQkhyJL
ApMk8UH37Ck9Uzj5bCDUmriW/2iFT6Erda4ZhbZ+QoypIRw93KVlJq9Xgft9EqZnFoNPBltjUXl6
NJqAyZzsX9JJMaBkdQw2iC01MN/Wty0ev0LXz9y/D6suN9DkjSC/lVvIsndyAwXoxYjiGEC1V/em
DLeWfKKfX9NyLuVFPpFYZx6ITDlzN0830GuRxKEOS2GX2omxhtP+/c0s20lZsEM3bKDHS97AaJW/
ff96/n3y0tN2oja81uwpFZ/szmgEF5U2cWVkt+F9xMlcx7cOwWiWqF67cP7fXNJfw2nvL2nMQGDF
USp9UlaxHIJBm4b+4etLOp0Xf27bX2Oc3LbJMWIKUegv2HWZCFgkjB4bJQUrNd+LMxd0Ohgzgygf
piEbaWrOp5MwkS5MBpAVwBpjMBltI16mUEPEm+UVBPFUOTPpT+fEOh5kgLW9SkeXjeX7GxjrI5gZ
AvZ8N4uIEl0E0jW0Wl/fwc8HwWhHE4kpL07eLFMUdjuSnubbaoVop8kIYI3Bln49yie3DroBGwlO
onBYT3sDPc+oJauSpQ+kz3Bfjv8Y8b3Mn78e5QMIijvGMGQv0+tYU55O9gzCCldH8dT4Wq5v+zR7
bpPxR2537Arzo56mt2wZtzo4Ai/vQ8+Wzj5LrUvNxlEzOk9ayW1WWmOGm+ne2sTonfl5HAN4ZH+v
zhZFN52DEWV1uA84VN4/UrR6GCuKGNeO1SDnbmdNDcweqdJbv1igk9RcQVrXWkoWbggXrB4qylrI
aayeEL2aCAxAkaROmpbvkNt3A4elj19i5Mz5NUZtyOc1amMYyR1U+wdtsafrfFSV17kU9oW+EJn2
vW2J+AiszqhuxoqCiJfUYQUfME1Thm+dfp/JRt4iRCzq36WTaDehGGT25KpLpLIl6ZdLKFP3dpqi
prcVsJiOKO5GLR6dy0RrR2c/45L/prpJW+3asa3upADzrKpE5BKnO0zPYiTd9hof0nxjiIKMYks3
N6LRwreETfsrZKH6SqtU+zq1SUNWsq7eG1n2ZhJkbBzabHJRwA8q9O0oXqImmCpk50SYkqU65xHq
kVmjyrWafnEGhKVOkUe62Q9M83KbYFc8lnSyxs1gCqAzRKQOrwKBd+e1YXkZEriLbcmpF3kcukS/
zbp0myNvvBjNMDw2ajZs88xoKaFJ60Uo2SL3IGbEpVBL486dCj2Y0+XByqruuiEo7gAgj+iSDNlP
28ew5NMyRJTo0rFfYRPjWMbdHpN0Nf5ssawVftdX43boDQIB9cS+kUOn3XZhVvekxxZMaZ4oIjVl
6R8iBJ9PZjfhfjaWpDaDyTHd4jA45XKhZjVSw0YruHHFBl1On3iKRMKmtyK+HYv5OBLe4y84MxtH
NLuizuxXq8rbNyk6fTMP8kpFge7bJK7EYm5ui6lGT+RQwpzy6c2xUEcB9S4ykK4lqK+m2NXmfIRm
oXhLblj/1DDIU98qMW+nC9r9ZLRI57Vr8I1YCa6bQstuVVDydzyv7gZSrFCv3Gb5acLk9FC6oSNL
ItIVPaO0KlCj1VF3yzd9mGZOys4tosyZKlrnR2j3vbEySJVshPGStctPcFnWtzTXy0u1HWu04esP
TLL6MFQW0mEc6KpvRcoBIMFbrRvS9GFCNgSQIPMDPtKjbwWw8ARJFxptXR2cQQEL1xv3YUxOGwIy
DxSU8jqZ1c0MlrfkwwYIbdYfF11W/rjM9dGui8HnLyn7wp7HI/YL4SlkExPgipA5rHvtJnHx3wNY
RYzZx9WmnIS6TdXhxmIX7bfWrO7HgvJkPrLjaFAQiEeCIAeCEFI6kcSzUFIfVkDvlHwvYfZ7yHB6
vBfNL13IFAJ6Xl+56HOPHMuym5w37J9x6sXik/RsHEP5fcnTC4r+6ui7sO3dV3uawasVN3m3PBXm
a40WtVfHp4rpUd4R9jRVG2fsy22ZJ/0+bl30oPBcs4dRoRnsCbXRHnrxZpAlGwinD6zYDZw8/rZo
2o8I6SCh20KiG4bxz6PvHjPqiNCp2/ypDY0kUJsU9BwAsOzYsbQ1Q0LsDnzkXrG0X22ioFlrWvcA
VFm1N9FUeCJTr/B2bqKccN54zMnZNH/bQ3LR5uaxjKPtOJPX2bW8QAQvx441FZshNzvoyBq50sTe
Fj4A3+doyOvAwuDnqShf1TGVm2S1qLi5w/8/Ltgu4r3htJtycQ8wuD3oPt8RtG4hzgUdG4x8SbaD
UUKJ6l8mO0NknTAcMkA17/7pCxxAFED2rWptOhJEranf1/0+JcZENWH0CeAiQxjwIcDjWY3dfqgt
/aUZ1Skoy/aVdQzVMtDZo5ijI4U0HFFieSPRwDcSIkrr3H7u6mm4Ti2WhcgyQf0vhAdvyQFTf6pi
9QJY2o3CvDga0liuBKlKzTbBZK6xnaAog+Oh/dWmzS8nMu+I0s33TmoBgutAit/URhduBiVV5Yao
9gc94km3phHfpP2igMYYl2Xby7C5J7914XnrxKtWsyZuNTXPfWM2sp8LgSCHYQ7hohCGXiC4fV5t
VPtFj6+MMrwkWfYZ4tcredh+DR6ITBbn1oKRsbFhgUfz0tya2dDcNyt9x8VZF8ylgnkoaqaG+RT1
LiZibE/FUc6TcVe49DhUULUxMq4GvKzN92HJw5eurDQ/dPo03xTYkaYj/Oxy5w7RLpx4vUNiXt8M
TGQCMFgyx49lV863pHNPO0UplMvIykNrB+TEvkCZHSvB7CwO2uKCtDNDO/LKRZeOU8HskegEWnpp
RK96Y+eA41XVX20/vQhCZOojzUqDFIMx/OXa87TyGMm4Qi97m+tFTTWwgKiT1deJXs07jswB1G1M
vSqM1vnIKczLZQ3PuuRsB+lkmONVvjvtE1sTa65zaNLB6BFaW+w9XlLU6sZRQEg37ttI139LtWGL
XI/9hvPxRkjrShfxFeXXXRu2QMLJEo6IJbpOhmu09fu+di0faF11APIrW39caSke9qJ7Ocv+mMcS
SbbQEwLdRid9daJ4zo9tTMYP7hDMJNjQAEXNRIzwQvOKIr/W5EGaB2BD8tmdMvNoYh7weuiKDerZ
MndBUyL2bqh+ekxmkWLZEuQkQ+1GgGtYXowhKEZu/egMfcUF1k33tEhSo1CJMprfEtu+IZxx2YdR
jyx5VH9FQi9/tdWCiL9S61dWqh/00Wo6FB2uIHLi57tIU8Y9bpnmOleG1A7aUEyJ34azfq3oOTQ/
NZpmyRKTjXkg50zD8+cQ/jrjXqUkpVRXkz2D+TX19ElBPjt6xZBOe7IzgL1RpFzNyKZM9lpj9y10
cDe6Jr3I+Q6yYNwB9oZUJCJzigJEVSPcbBUIbzAkhAL4uVm9IP33Aei9tnZtBXqu2KOnDdNlpykH
s24eJketvie22ZHQvDTb2lJUm7s3jpsOzNN1YRXzbVzacKyE+6KnXXNV2wqRv9UYB1NsFju7zogw
KeboRp2qKvFtVmpFx1VHoBMZx1q11FuUkE+tmdJJbcZaBDPUwquuQGOK7yh6BaLDBiXEIwwcvtnX
ULhBW5nLN2Oer1fjQrq3In2/MksVPQKj5HDAve1Gp7sMsyn9Vcw6DGok/g7l6OkOrM7OHqoL1exg
9qAjDgjXaAOifrJ90cfxZemMhy4WukobI8L1VHyTaX8gplfGmya7K0LnsazL9sYN7RecYYTRlPp2
MWvcpeTMIKah8YFJfSheo4W7cpG3Q7YjuMH0WdPCa8DU9t5Yhhu3iB+czKyCYsbLz18aiPqBeH6v
q8NAnCPvklexBVY8Nzfu0wbEvYJv6YgMT144Wty+5vN0H+XqHYjkF2XWd6Odd9E+z1ly8m5j6iVH
rrqMrB/ZuOjDJpQgH70Mjv8tjjSP9fcgF2O4TbqqDbEbKPCXM6eUP3G9NS9d6Mh7gIfipmlLjjiY
dR+xEl7MylDIoBrr+wRKfKB13U7POjuoiGZ4W2Kx60M5vdY1en3PTmgENbnxHJvpRK1I+2H3yW9M
DtNlrE1RvXGxWxyl3a8k1HGngtjZVaVGDSZLnnUdx4YE6RmMkwJ+EACn14/5BdmE5k2U41o0TSIR
jYHteDsn15EQl53UNu6i8mHj2PnQLHETpAkpFaBqgV9WyQ9LxnhDMQ9K26IQ2dXRDaCSo5Vkm9rB
xGHa/kr8N/pK2XUp+4G80avLUdXL/YB1dGs5cbsnAA8iquNIgOA2jsKRZSBQ6mV9H/0qtm5nSJAD
BoErOycAb5nhinrmRFaNm1EfGWsixXwNWclwoZtDha1VhjtrIsgjV7u3Ka1oJglSV1uvmkSxy/QO
qKbNoeRXj9HLw6qG7QKjy3cZshMyk+inpU2D14dRxMa5vXfd6jv0phifcrQUl42U0M1mAcVLC+M1
8kLtr5rVdENe8HRDcDzhYmY9VdvUxYdm9WLIiFoQET1+ehGeG8bDplatbWPQyTYS1lMQcripMMiU
b5oeKwc51e5mSDG78Nm0426T6qyqhSspemPt2mhZIZCbdOlGTdqf5cxRnXCRl8zF85qO7KjmBHs0
mU1Dvc1lb+w1O8oCmqR4S6tsei4NUKdGpVxDbX2rtF7epdD4860+uvlNgs1C23cso7Gf9CP7ULWj
xBtYSG8x0zZa+WMZsSkdOTWH0QWk17q8nEp0z5Ax4F8W+8xMXBKTV/kXR0wyEnvwGPiWyO/O9u7Y
y8nX7aZsbM/lm9ld4bG16bSHExFtbk2IGau1m1n3ksqwvqWbO6hBMgv3ME16rh3r2pgFWFyrDLHY
lO24p47qmJ5MOyWIsR1t+nzW5xfIsXgJI3PkB6QKfFR6w0Spd7iks650CZizhB6+kDA+JDthxGOz
U3GFSA9Ubv0Ddjs4qzTLMKoYpsif5hZr22ac5vmJ3mGm75p6dn9HWjZ0wWDYgOUJ2Lu127x7cK2o
J2rehPQbLXM8Xa4W9CN/U1XILXKiYpfG0nnGVTDM/lyBMPuZJLV7y7GjYlUGDa/fsCGxx+e4BytK
JIOreWGizM7zoERlCIt0aB0vqic7uUz71oquK30WZsDyVLMkFTVYQ7e7rKtY3U9yvB/LajkoZWNy
LfI3eI/Jj82ya7264KDloauR+rHIIGa/VOXQ9xe0uvISbKDu7rLMdHcJ+7FuPy1JF1AgLD0Nslq2
4eMdWsxG93o2uhFfo/qDlIcLgkYI6SsbEjlUpeyIXCH/4tcoI/mU4Km9rFeraUTXl2WQvBh6ZJ0x
PSWDbo7Drg4fFfchSeQxsSoO4lgpWQpqi/wdZ9zy4auH+LqCK5wav5OoecD5r4dHSjnaJUfz6MjX
dAgig1Os2KnijpCfJZgikU+bQup2sY+XAP9ilADkQ+qtBmGsIf02exG0WuJchvPiNNuyU0Fd6wvu
y6G9hil+oUPgq8V8ocsXw/4+L66/4BrchvpcXUeJ1PM7KTUr3JOuN/b+ArTavMa8WN0RhhbYyy0D
Vq+jptbbcUi/Z9h+sCYBJFCvlvAFGb1CmdyYLua2h42HebILUyCUcWr8pOCh+OMwQ0gqZXlZt8kl
QRzdVcepzoI/rXCXrJF0XzWUia9MHQDOROyGaRG/WzqSKL/NBQIw9Uv5mHMWMDNevJlm9yAvqM/p
99gAm+dx5VViviOqzu6rnK9lzb8uU+yXXqF0xqWG3zTHBFa2QVSIDdlf1yTwRCXLueUq2zocY3Wb
iyy8SSzguFrSxyS0cMzp2ezFyk8NsrpVTh2xMYsvWGTLpfdSSAxzVhLGom7GgRAcUv9gEcDiAEG3
fns8qArwnpE/HEx3wT2aSKtQaNkn7oryAVmOXSu+m0WBE59Y1Li7KkzlGGvad5eAyl/QmrOg0hSA
U9GoOzHkyY7DjV1aP8oMDsC+rCjKSHp95SWhHZ3cKlMebzTeuWBwAQ5WIp8BNcN9pKCjh4gJY8EP
ZuOGk7Wxjcduni6yHqgQgQz1tykTB5vwVbZwRj+NED+Z8dcK+d9e08ePDQLWejPaxu8WdDLV3Bd8
X5rYF4RRkoSokopB+kJ2rZal7pV8mzcZ78kje9LovnPrLSFLRrQJ49A8aColqGUU+o0zt63c5krU
EM/ZYLZ8NKzK8Ch9NX6iOiTUt3a7EVH3OFllbf2EuB5eppljUwEhqkjny+xriwn8FooB6125jTFi
KofeVK6yDHhrFcvjWA3Xg5zXypt77JW6vsYMuykrAXmgd9osMLtlqKOgV0xcLh74RpowhWJml9SB
Ce3sIoUpRcrJVd1IMjrYNvxQcRhO/sxO+2iXhUY9gaSetZgwKYR45NPNgKvvdnESsl8GHKN5DoHw
DpaoeHBDes6+2i5tQmiF8lJlaXw5KbYob7JSzOzyuik89KDGtNCTWt8oRE6CKjgOZBde6sg3nQ0G
ybZktxAzy/IIs/jABhfgQutWnotN8THO3PGwQMp4qUCUlZdtrFW4frK80TaRpWXjzRwOUbpbtNme
j2odPbJ9mpWNq4zgLoxpMt5wkhXjps04Hw6KRsAlBdODW2rdr9CwxseWj/4/uZCZsiMUobhbqH+z
MR1CNciwvHN6aI1pXWoKBPnkNFEuyXeuOUe/srETFy4sgX24wLQn5KiriGHOEfMdaIyomxkmluls
09aeoFVRu64L874mLQnoBw/e5XvnVX3NafTbmOgGJy/FmAhaoa5ss8Z7oo8QMqrbOFz4J9CEZAom
6sUKUczEdU1hwCyT+JY9lPFETfxWb5dyD1JWv5hFa95MBQcjFc9lwDd0TI9Rl+eP6cDMoi6hVq1f
iMExOJ8VqbnRmpkq/B7DXT1CGcqktjTKj3FEAKgII8xJEJ1GM888VoB5/3Wh/5Nuxx9RpkWkHNJP
+6TdDaQQnEpFT6XtZJBQ/ppZwy33MZzuvx5o7QD93U5gnkMbAnNmgYxd+x7v2wna1MB4HWh/0VXo
fDvVVkN8+pLF1guH1jGg0d2hgTT+bbfyz7gmXhS6UmJFxr0fN8ZsEhEGRI+0KPKdkKBaC+LrzvTr
T/uV6ygmYkL6vrbJHye3Ef4iXIGc2xgbJLaVqh8VWrNdbGdbFtZw6AZR/m/aVA66VFqk2PSckw5p
3BVt0/Nmc0ZUi31dUlYb5hpYNiodX0dndGairM2198/PgJVmQUzEmIYH4eQKARDplVZz4iA4Z+dG
s587znUqQRf38x4wx3aOiWjL8tevp83H+QngC9Hwanegb76Cyv9uNie8oU1mS9rndbHj6QYTucVm
a90T8XOmvfjpUIaJyYG+qYv14P1QYLEybVhPEwWlG+KpBHoTVbIVPjNXPr4JyCpQhjIZsfnx9N6P
Az8PLUKNGkFvUggvc9D1AJnUZTPKOJhJl+YrdmayfFAZ4xIVUNlXzQ65xH+yb/6+jc5okfZi8/aR
YKDDmVZ3Xaxm6zaFdpZ4atXsW1u1+4jaYyPYU2acrPXuPk3pN3z9QD9cvQE6FK05AnggcR8CcAZF
beds7eybCVer31Wk1VPO93TJVgpy8znTzId5u45n0sfFRmKz1J3MW5NatJCVRmVvk9+CmvGaALXf
S7f7+rI+LAAMs/a/V307EeP2yesIsnugyMJ+jJIVAAqzsX2ES/f/l70z2a0bWbf0u9w5D9g3QNVk
9436XpoQsiyRwT6CTZB8+vqozLon0zfvyTqoSQ0KSBh22vK29iaDEetfa32NZzzwoBDUig+b/7tX
tP98GVGgHJY2QjulxT8VPUiUq6FxIhQa3S4r/9ZrsrxPf7j/sQ/SkoClgJQX7aX2r+soViXZJSE+
lqbuT5YfXzltCZ3zncbmVZ0c7DnaJY2xSxv3twvm3wpXPtQl//2P5Ws+6mZSIkm77/jfP3+1/6yv
3svP9tc/9KevARTx++suUKk//WL7HWK87T/VdPfZ9sVvf3/yWS9/8v/0N3+PQj5Mzef//I+Puud4
x9+WUEHwx5Qk9/wfPur/gre6EsmnEu//5St+C1ZaxCdZhBd02FIt/J1D/j1YyW9gno8ivEdYPr3F
2vZ7sNJy/kE9HnebFZkIE0z2/zNYCdaBusYlkoEBOQyw3v87wUr87b9cJ1jWWGPw71LHh3ki/GV1
A4JiuxmOhWLIRDPuJ3NkWO8QJ46OzAan8AoEHs0WI7XF6WXfBV23cbpCtWjtkOPWqvE5B422rx6C
vhLthprxRF9HtQdu1PCEtMUq6aUZnpqOejdKnqilLWq+Ikc3s9oGSgn8E0PswC6p7BBMbkZrk5nV
PmOclsVmSuj6Xilh4sIpO84mq9rveagMY0Zz0WhYNSX+1HaOqxbkChvyNncuad9ZKIsCHIJEFVrI
38F06bZRwmlWEIRySnsaOIyVDX9fiXN5hYMZ/TgPE0ByoGSY/gKfLOd1Ftt0wDg6o55/8qHSggYI
NP1wIpXOzhl8Eh0++OZ6TQDOnw5u5RYvUZDbV27q1ta2w3VwreYOdC/r/UuddOHPJqaoBeHSY3qe
khlBQ+p7y3+J2aWXz4klO9qmXD2Wl5NdROVJD3kxrJg0xQF1ltBqjm5RTfU9JYJ+t5mbWdtbanWj
lrl6EM60W6XxUiJDMryuW8e6pyilny89UmAXEcjtkc/QKBqKcEBvnwowse11y3CiONpZz6Gm4bhw
JoHH+ZcD5/hSJSgqOxmFQMzY3FbxU51mg7vDjpGWhzZOAUOCHgKJKkUrf6ipAmDIICL4gCgc0xFi
T+6TLr3u1RSd4W2tIqdch2pBeoOaKvxoYygWVN8J3e7VnFMeY1olh8Iq9NAOwzBR58zzOJJBH508
7Ml+MK1zVxABNCd/COhjK51gDSsJcjC7DQRRRRLpgD/B+JkOyCurUQtxBv6X3hmdaL8s133sRMJB
O20tE/G1o1wXyEgo7ntdV4I3KJc7unhGZ23MCiiADyQK+Y0aQM6qZjmhqnreXe/ST7JiRmsma5EW
lKcOFO8B/rSBfqw6oggv0HId5rCyrz5sBrvsyJzOYnzne/OtLFCA0FUsUe5serqoyqmGmchVZKrP
1C7jDw7n1TWOH+uHMAGZ7dqkHjVeAllh9AdAnPOj0G8hd77kFGTaah+bMUxgMUUOMOexmt9dw2uu
EayW8iWJ7ZquqBpWr8lYDyZxKmmoT22R1Se7Uw7oV9NmWJN4raNxTOgJnpeYrfmloOjpYykKDfYo
cXZ19uCrMazqyR/dV4ntppuA1jFqcLrFhJF59l1MFdoF3MgOnUjl5k9J1eC8SwRTc6YeWfiSeYl/
2/ld9FIHAaX9Q2MF4lgXTlcfmb6X17KoGdSVhR273HJBRha6C5NPu53MZOUpXAT8Jl79dSvDqaTM
Dd864uxYPCItp2x3bToTHrO6SF6Z0fL5REXGAIR9Wwh1adIsfaMo4JwU/liTYXJC+gFdK5GXkAnK
R9Pm1bYxzs2neUIluB7KVvlch36f36kRbN3GMQ0/38ThnBxcO5V6T3aV5F+ifMqFqMxRE9S72k1I
CRYlN5T0lUk9kFuAGomZ469ynCE0akW902yAt9GJ2gxZSpalSlAlEoqM+O4iYcB9dusBgasYxGVr
LApIjZrFrncOaUsIlUMFzxQYw6thBvUraFDkNK2NZlgZ0k6Af4/CweTVh1PGj0mH3h+0/nXRVpiE
wk6dmxG64OJ4qLpVPjVjg1/Mde64YEeO6HFZRKvERXveikmCNRUevRubhhuOMDWyiV7Hbu9U68kP
M43jnbrq6zg10yOTnHxezQj7wLPKoVuN8dzvGM6yJkuXjyCcCgNGRCLb8jKeoZDTxFZQrCunLOm3
Ls+gBVfsZeUujEsgILjxqjcRSi4KWsOoO+pkFNy1MfyrFQEGhKmi43nHZT2KVzxAoieVV5n0WXKr
PeDQRU2eY6c+xaVttVt67TyML24TL8Bq4mYYKIqemlRwjBCFjBJ7x4iBDtYqbDZGM5ldPok2jasN
BXgeLh1+wEAEKPWJBkokUNXnXHyDMKuUZtTSe6UcLk8Ie8Vio+jXZJwIvANjehC4P8dImHLFsz57
Db3YN6ujq1vmrE8xNZeL4Jsq66fuyuqqn0mIrGzs7EevzUuoPsLOv7LRLq680fcecabOr0VvE+o3
WAuR62v/p9X2GJWm2jSfxjqLJrxaqv6iJTGF2RfU58Ka5zdh2f0lYxBq/1KquIA9ykzVGykLkdOm
Vlt3UzdbzwzPSZyCv86jFVjV4CWWQKdBtNvzHSzh+Ss3uuFkBSwDoODcbq+LjGqDdAiia9cuBWgQ
4oSUaSqb+gZTpvWwwr2O14IeQr3tdU675sxNA7av1wOyImV5D3likPzKVRwMqyJ2qXNxs6TpN8yk
0C4pvjMvU0CyH1id83A1StxXlJAVU3ibODNUp1ZwML9qO0Z+ayMJ9cTgPKvKCD8BGDrnPae8FEmU
IZXVn7WdECBj9usRk7Z93ZMAoik3v8DbNWQ8WZbR1wPokQ5LBfQSroE8GGNinobCdhOhN1vHCYCj
easmGVpwY1RRbvCw0h+W+05zGWJ+Ks5Vl/o4TebM+gjCROuf1jQl8gJCVgH3sxYlKxOTfmbUmvDx
8pXTvC6m1PmRwAzVa8ecSma32BfibiNp2I0389iZ8bHtQW89+3NnuFt6T6sM1XeoaMADGZwdgK4k
voBXjXywLr2JNybq7ImPfcYx9AZtt3W26NmRe6j7OoRUM9BbRIlpLYulSV553mB+ypxlDN8eB8c9
zXZIiAjQHnMVLI4QrS8igev7q4tGM79qWSDUroMPry5FDl/qMjbzDNdTBHvL2zJUR3smE1yZxS7V
TR+ckzxzkrU7J3VyYQ9ukfyolaGiTdqNEL7GzCu7tXBj/qF22sf6MMa9i/OJjlHH/dmPXV+cErI1
+Q2oCkaCiu20sa9a2ZknfK5Y4c2Ja/dA655ksol3tVhzmeIldWZfWE+tOdtin8iArTAXsjc+Uh0K
PbPyvlGawLJk8Bppy3oZv5Gb5ULfNHvGEfsK1+/EKpED6Cy/YZ32vIA7u2+IZ/gN9MRNkE9H3nPw
qpM5iHbtqwUAmrHwFOeUAP0nEwB9GS6s0KCaoHcDhAAhaqkWnCjl39G01SD77PVMbQWjZ4/CtA2O
KBHypkElbcLWcKAjWcBKa99LkguDbwy6GQ2r0yr8JpyqJpA/WBNEv/OYz3GpW6ZgAunoIbzuAmYE
KyssnHrrfvNT+2+WKkRx2W992LtfEhMTO3hgyey/81k6W7+3pU1XZJrHGzS3sWAPQhfVng2Cq6hy
XriuMaRU7GUL7pUmx4ifOkBga5fd9K6fgs5bK63hxJaxNfrbZsHHMoBLv6pvpmwx+DSUU4A9nbsG
I9mqZUvdbaiPpkeuVgudtpW+hjz5Ta21vgm2aoHZGlYDMbz/Ztx2jkI0rbwej80gc3yrzjcTF6Y5
fFycoH19dr+5udM3Q3fWC083+mbr5lU2E9X6Zu7Kb/4uda2weDGSLmPCb0bv0OMXXGe1pY2NQS4b
wZ4slLd165mRDm2j8H7NHgTdunPhjq+yZqpITHzzgXWWwgo220h/AJNlmDS3af2ZNKKItpIpZfYD
OJo7qY1MKGveTpQhz5vZt/AhUUQbQLxdO0lHsy6g0K7HBzZ7Aa2lO44dkVdsAoxWXryqRseIt9Pk
dDY0qioIrqntZDA5M25SV8HieHoOGEX3zDGVk1nNWrH5dx/YemZkThPVlIzFvg/N/5ZucCk+aIKu
v7pfVYE/CQnXuMPvO/X52V2+N7/+yf8H9QNunH+lH9x/Vp/Je/FH/eD7K37TDwzL+gedNaaJhkPq
gPwQOuhvAgJTu3+QkgrpgvAjsg+4//+pIPi0Npk0cQQ+cYVvZNH/rmayoGejCROvwn5Kpt50/h0F
4c9CmhcQgWYWEfg25UzQjL7zeX9I5ELhEuNEItkXhvUCOKJ45Oyiu7U19sJZu104/qihCP+NfPfn
aMlvr8qhHoTlkvvzf+3m4HmJaaSKbge2cmweS3EPe1ac//Ax3Pwmlv33HVC/v8jSHkcnGdCRcJFO
/vCtERuQIaf125w978sUqJZ9iMTN/K9f5c8y9m+vEkD35G3hZf4ivxIzYXRDIt1pgXeWHvFbNxTD
Nom0eTCr4G+SWksM5J+64O8vZyEuIwoSWvy1tiEHoxnMPWHw3JJnc3TuE215F20f6r/5vv7qIwr+
+UK/Crl+Fdm9qYNbXSgLo0vor0xl5H+Te/mrq4/DL51SaGjoaL98RH4Cbxw4wGLMw8QTBgP7dMzD
Jw56xm6KssUt7Cd/V3Jj/eVnRs1GxB25BIJ+eVn2Clh5i/C2LR1iYa4iaik718We4WEHrKP8vldR
TJFrETx7YYu3jCroHyLxcXA5jCTZwjTlOVD4knRaWPGGIwIi27++sP7yvWECQ7EQYwvn1wLEXqke
M2Vwi6OsZUKQz+6a3WrAKDMUOLfm6IZnr3n41y/6F596aJo2l9bChPV+fWfYeKacD+3bMessIgI6
2swIQP/+jRkyj8BrHrImooP++cZkKzikU2/eRiWlCHYcphCy+78bLzGT+y+3SkBJGSVQ3Ckhs4hf
PuVmSRiqRlyMjKy9Lfte/RJlYVGfVFiG9UaEEVOnwsoCPLWUh+Bvq9h8rVzpWP1hMk35RRYhTjYz
+FXs+IHb0J5d8ZGgcbVBuclUGl/4cg6jja6XoiExR/5dDk8WQ0rkxDdzVnXGSrLrxYgXieYxQK98
xGPqY7/Hpv6VDi1WGi8JzWFFbQCMwWReBCocJM4zHWcDtbAQVB+6xuTDL13ruFTnoE2YPcUtpiAX
TkYB2EfbycqCpdaPFzgfnNtmDGN7g4c0f/csXJSEIDmnrGv8avtQOs5jrF02xJOBIUc5hEV2bdU4
lCFjmL9dTgPzPud/ELXWCst8qz395lswwCAxVhyvPdmURLbbJsQ0OQn+iOzi7tPFfEq7stUZHxSn
jV8qy9xjWHUBgzdM4gPdNkZ6z/sYHWkFL6OjNZcRR72wTc6+rOvyWE8pzQFObme7pMLkSjoNRlPT
2hVbQy+VaDk5/uQ9AuVQE2xoc+qyHdS8xADhsBUSrMKFjcUAGYwlbOJw6iVI2K0yPtXIkWKjWBMO
kZ9nwYlThw53pKPsN0AW7B3LaJzrjSsNvA0qTHO5opE4useOJW8S1I2ruuQV1lkeFA/gNHD5kTcK
H3moJHv+dmrOw8bXr6Ghe1z/cADo88jVDRZz7yzNKHlPo6DMiOqklbX31Zi/ILlX2U7ktBGtMV/0
FxAMhnxrD40q1umMQWFvmknebMog0kDWI03ZYGq6Axqvbxi7IFSSnKCfVO/CGvBROYZoDRQl3fzg
dMl5G5W6vuKQ2SGa5yO6XU85juaMHlR8vHOefHgDMSvyVE1AK0qlpg9Tyx4cOtT1rTPm9nPQ9H6J
YyDDts+4ajmxSO3Ijaqt+KrOe7u4lFrjtSg9XWsiCaG+73CfXuC/db5MrtDpJvcsfbaTXF/VmSMt
FF805U1elRS+cCiescb3FtYL4jRoy1XhIYBHOraMXebNeDEiV4Os1Z1CWRhwFOBT6ajqkgumF/mG
Kui1NWg75hhbDwtCdAQCnMBO/dIhaOaVHLAIkzLivmmlZwqeKyIMIeOYWbaNnX78EKPlPtp50b7p
Tor7QAclAGiOg/7apq38XcupeHSD0rvNnVn8INIXDhvhknPfUBqTH+uRq/mIM3y8kpjoxV5Ubn3s
y5o6e77X5oewNR/QjCb+w6RC8ZV/QftcYafxycPNwWmwS5lvMO1Hb1HhxN6KtB1GPZikmLbduZ9e
4wrg69bmvaVIidRBviEpZ15CJlBvwp21ta7wGn1OfAzZKraq4cGys/rDz434NazQ63FK2clb01ru
0+hgayNAl1XXWZXgXzej3NBUstcUHKMFew7ms2y8CQ3PNlZGFQhK59P00m6Ba685f3j+KiDE6O/i
mqTFTpfSSTjKOU21MZLAe6xBMj2YxXINjmb/NLYZ5VZTC1RzBaCFQEk3SsrRk9nVTxwW41s5NUW+
ZwLRUf1jcbrbl7ThtetKD+klcRK/JScWehMV/WgKNLpVSbgGTmJho/KE9aVV7xHvYVkeN5Nqk2jD
A4yWcex5+gbpqLjV9bT4jD3DuqDWkwipN3SOue09lExGUVESMYSqADvTxVDc5lz3qBVhU1Rb1bne
TatLA5J3l8yPVsKc6DRkOj8OHNHCy5GVvHkre3Cx6dq1RWzsIqyprECyrqjhotDdK8VFSA6IjCjL
MRJto8nmzQwDlHbuPRrg1bo2W/uqUy6C5WQ4oE+MAa/NyeDY3V62RZ4ZGxJI3LleYzf08PNzAnnc
FZCVohDsdoBvcXnYJdTcN7aeNgQXREFYK7DPFsHRr6ruI5fS6Ix4kaMR1GAc1O2qcGWD8ROn/sET
g3k2qsxeCHmJ/wrzd7pwGzMcVubsD9A0HHhKQ260TwUFqB7MvmnutnVmire+LPMbsyqGT4NC/E/2
3zQujpXgo29UmuojRvc02xh1i0fWkKF729gpoB7MLhQ8PIWiNR/kJMnQNRN+0oMMx6TbUlsB4qpx
6jxdGSmBrlVKjpSc3Vh4yS4oMuenN2bWtDECyvwPPunqbD0GGfGVWZPZOTgQyY2tH6rgqmjHJDh0
IUD67eRIfH0mfCeY3E1eOLiWXPmcZR32HruLyufYXKIrNHD13TlGI+AlyOWTPHKXK8v1pRetZdn4
wcp1UmBI9TjYK6fC8Im0Sas6cyR0C5e2GrmOEs28UPldDIlxQkffjS49+BiiW2uBT+eNsTUzEMVE
GHqfS9EcsfTj34o/nNFlfKILbE1prLh3LMWDaMfWgxKYiWQAJQBRrpw1wi2+LmawKSH20pnQ84Qu
23U+EGNaR30NuUdwrOhWWiQauIXgqt8GFIzaGw6ouUs4q0gkxQwpj3lfxa28NO1Rd7uWLBd6dVvz
pAJmOWUHEVe+cUFkfkhPI48C2N5eno3Hsq2d54Cd2dFP23IgDemrF5Otgl51xBXjNZ7gMN0MiYBG
TQZXRQ8lXLuquZ7BrBM9KBWRw9IK3mypByrkoaGwP0EPhWSex5A6AocZysrTOc4dKVu+s9lZZkMt
Aehr2y/Q8sPWwUuM9YiNA5JYydsZD665S3qGd2ueRn22ZqQn5EoFLrVnDMvGZEUixNIbBjHW19g7
fX8ATkN0ZbTscG9PiIU3YnKycceRPZ1XRj02xgETennvG04fHtREMetaihCH5wpjpz2cFF6Z9DEG
hsVYikBXuVegMGFU8xCpdvSWkB8KuTHcTWN2PNVaRe7mYwhR/sUm1TFUeG1FrbmXQyJdrKKSIsEV
1cPNmO8QCIP8esryC+aaVD0xah+O4+xieY2isqRvObGZ5yxi+2fLG00Ow0spDcBJ4dVrYYzYWXAX
FDjY+sm66BsffZz6gQgVymKiDcelIfM5G5KDWNfN/jVJZPyqZTwXj/kc4QdIR2pyVpy1XKYRBvvs
MUyNh5FGCXXGijd0sNSifCBrKbKXXpBqOH6fWP6/7vQflse59b9vA798L961+KPs9P0Fv/eBe//A
XkLB7uL+AjiKSPS76uTY+FYoYlwQzN92OI5Nv9tWjOgfDs4/6sso0kGYodvrP30ri1hFTSS9UEi/
HhW0tOP8G43gWBl/UTJ8VmFO/CgZnFLNkGfkn0+BZUyvxGzPI3pwSP0gq6ucLyjCNHcxxdJPabWk
lPkeNHEtV1G7RLtOWpXtjYh6f1OFdnluaUF58DvBJp7hDY52IFyEUqwLCI7s3f1Es71oR8oCBtmd
krGoj03TTRs/ohRYy7Py9dnzS/vTjqbXcimhmuO7bq6YaTCormuIo74mu2eOzZPL2sW/BEnWlu6p
4NWb5QbR+tpRI+19TSWPRlShrkIuIgLfRETNhzNu63LlW8aXYUfPPQCVZIbEaMADmyzsDyOGjL5x
je1IJuPUaN2zgSF0NUfkgZD1aQVU8YOU74i9q3wU3qEHjLJLYDCdG2ndJ2W+wydw1bmGu6PVFtN9
sU/YgnFfHppYHrqMmJOaDkya83Vv5kS9dNtyKE2vyUuvWOApciC51AsMO0b+GBvbtsU7w6z42irE
M/mDNefDtS7Ets5djlzNW+zzTCw7IhaZY3+abZu+molPULPzpsPkWcYGWw5LnCyco0gC9lBxtB6j
cAsQiaa6Mncg6KT5XaXSs1ujKZtOiQJPy7DRt6B8aJxdqd78cDosCZ33M238U2oat0354GXpxit3
Q86wsyN+WWj9rjzd72kaTu5CS13JvMWr9Fzlp3gilZq1jG15shE71fVRd9YLVxQj7nA421F3V9mE
XDQsRWew7X3R+zdzNX2qIALS2lZHgJPDwavHH4meDjmWEhwS+Un3KUOpufwpRP8BLPl69rmWVIjP
waTXMBNGTPW6ppeEJxMDxiPsrh2IQPIM5uzsarfPcJ9TfhF42VZlSJLkR03KzSqVXWdmUoGWH4pT
0c4XNqORfaW12GknvlM+BhIO+mx4FuKSyA9m015R0kOUspAfEKE/SHZv+mk6Onl/AhNH8Cbikaos
S63iDipek2Q3fZ5/tsK7tdT8Zeu4J/fXjdvaEp8u8LFo2fdRAUCTILtXwHyPods95hm5lMZc0HW7
qCS+HnSTtcG0Umwo9N8GcXqsZ3nCL/Sj7YlQBDPZ1cFVPzgFvAwR+tWaHdo1G/JNFamHqHY2DgFT
yyi8lZXa2LS6nwnsPZvMLOTue6HG6gbWLAhPsrCA6XvrkCX2B9VR9ik1CDFVY5SR1SH6nBnFiXai
d4h/W0UwWTGymacjO2Em+DdzckYCWAdtu6kEmod1WJ7FPIV/+pN3Inuzb/pTP+xmaxkeeUuoxIbu
hplkaUT2qaGp1N7huV7OZGdVvJtG9WY5XDM6pDGu5F4AiLgZHfOiKp6d9h69fKNKCwdYifOGfzu3
/DqX7xpQJM/RoHnmLPozLdiTMuUJFnuOj21Brl2yqCv2aEHDEZSnPrdnVRv4leLZhoOSUybAYbn2
+hTDmZNOdyHZk+k0qLkAG+NMwvvwsHVFgmxSvhTTV4YI3WNEl0D6ZmaVr+m2mIK8ujXhT2FLIqUh
X2uolhZwXDcWpwg1gVg76lYTHOIJqMy675w4P8/FlPvoQHbCPhHiCFurIWUS6HeJ84NxUnhtwghT
G6rQh9uOUhSDkKzbHAnEVph45nLw1l0Gk3QVdtAQ96l0neciL0Z7hUGpUftWOj6R/ISTuWJG52zb
bBhYncnDdw4b0URGa0Nlrr8tqkIyck2cbNi0w2RQY9MbRUaM27U8cnXIs41sEgLRMApIrLtOUd/M
thds41aF+xQk5GtJkCeeCm740MOrlhK+9d2huowxRhbc5d7U5S8gror3drauqqy4dsPMuCTB4zxQ
Acxhhr5om/3/dO9YWHDpP+5eaxVWmzGOn5yoRAzU/U/05+bATq28trqBWweyjPKaNSDoQ2Wrk1Gm
0UnOu4k+qW7Mz52nL11Ss5T+rktO/n7PIjq0B3qbtszDeePrG42yNUQEJR0+d8MiNUkFHSvtdEjm
k6XZ/MfJrgqM8nKIxoxcT/cgYJUimsSvrSO2UdwEF/gR6elsP2e3OAQhFj3tp4dSBAeO0KvFM7MZ
M9Jpa0i2fUYK3CEmUhi62zLdj09GWmxipfdOP3hvjHKo+BwdLKaez4mEu+hIIPXJTwECD8PM8fJE
/JzyCqobxoFbEuPInS/iy7BJdiCq72PTIzyP1fYhmdLyYpyw7Nkmhr1kvC1qo8QrWZxLhTVUuGMM
1pncMT0ZHEXUvidTtOKk+BkXxVfIcARfuyUOKdEMRtt5cXASxrotpRaq8JDtm2nbjNx7sy62YZyW
S+PRzhrKL9UbF27S7WO/pZPJvArTV8ed2h12oXPZNjcdRnnHYfrroC2JbN8n11XhD+Q2o6fUIHPb
zHc+7qAV+4uBsg/23qY/rLsm3xfNfKA54YsM981ycKE5kHP96M771lLh1hqNi8Hrmdqi0Cm4ch7U
kFo8RO74HuvrOOfM65Eo3uuSeJTgEDdfkErc9BgIB7ZLPErD4WftdU9uhtG1CVj8sXulW6O0u106
QpNMq2rbTPKRU+1pTof5KjbKg0825wJPys4TFEl52AVIKeM0G8ub0svz/eBmD3P6Xg3dtsRjMMz6
CKOP/B1iWtw0p3jMXssZfy8oTKMGyR0jGh6tDsRl7RId5x1oAnHXwlJT/d4PWJcJxB/asMZp2fjR
2cjTr8CBXwUyuFD1AfAjSV+SmSOHf+qPukiWzK25APDD5HtwsE8NIZ+JXHhiWockKF8hZ18SOz5I
uI+JSZ2XUX1mA8eesoQMwl7M5VVFnT87XocqwL0Yk9grFuqfCY059Mbq6HjjHhngMLXjTqcRmZoA
cNFNG1+kgmtLwoXCbqSZr3FObcfmYh6pKmoeoTRvY9Pfd/pZOu0BH2vx1DcmT8HraDajfYkDUsbG
wUY9Q1rCsdyuvYBqMPk+lMZHlKc8+kkRY8ahfPFso1W42IG8scPoE+17YTyWVhlvkyywsaWE5VOj
o2cLY9s99yR57ICnHEjMy9oz91A1vnzsu2bHlkZGSOY2RUk8KkdCfOpOpK2cNujn5HGbZ2QX4iCx
tQ0nXe292o3ZQ1ebhMIr1I4VO7541RpXZebwLb/5CZnrcytuS0LJ2eBxsBVIXLWYkxvd1MzHxFWf
mUsk091zqQWrJLVN8vf9eeh4ZJj1++hCpunCK/xCxlEC8mJ+pg6IAD7JZUop6ZhjBdviSt+VWTu/
aDFUPGnfmiJC45dWso30sO2DPdwEsR7MK7cDvxuAEzjgZ4kfMx0fIkEoa3yZS/+2sNoRhcl9jeSP
oZCb3k4pgJg6HJDBbdAIjdJhsjK06Fmgtldd3re7zMebnWq4oN7EgZnrBwcQ3vCryHL3STRDffVM
yZ6oVI81jTQBeSV3/mjCOqpYvaaBmOdA4lKOkA87W28s28gvcWYWG9m4D8h+iDaNd1OX00j5VTt/
Mb3ZUHmwMi0qjzKuIRp6bqJOP87TQkaKTsEsj+jgMHNp/1UI15Rmb6ggvXCKYEcf1E5VeuNJ2kJc
In5GGRi38+QzairT4alI54fSZodFnazsND1VBFIpuCjWEOSejdg/qyA+OOVwVCQRi6XAjRHDRTim
FxlssDQCr1yFz305fkBMvkqr26j3fsRCLA+XFzkyEy4Jtfb9Ngt5POlY+Q8QIA3qcmiPaN3iaCTq
AIXzbGXzpY2uwupPYE/FNkUP1XbwzHuyi9elplEXH+ZMLm01cnBdkUBThwYZfIVbSlHkRh2WF9w0
WMBSZrTR1H0MFAkcOD2kxCibtfSTQ9vS/O/Wej00vHmtRzdcMuTTwQrHR8ck8FWXoKfMLn+IeMim
Zb4nqnt0dP/IRvDU14DK4talJUtOJ6EL9gTPMuyjNVhP+7pq3Q9PGCfN+gVR/EdUBSm1D/F+nsS2
8255rDx4fJFye73NHcQ1xZSJ+MSwQlHtT83YP+eOsfZFfzU31tLmv6jV4jMZzV2fZE991F/0KeJe
ZYkXtx0v3YnuDDKFEx8LOf+umNhxvMXBTijOBC7b2zrzeb6a2w7v8zrjcLctiupZIu4+ZXTSXDhu
eHDLYFzTT71zLfN6Bvy2FgFCN3DYboNP7NlvnLeqcC1EY3FVdMa7nMVWUeiTMtFaZ2W0toT1s++i
NRVzwakdrqU9QRRUB6noqDTx0+rGvQmDVN1Lt9oBi2W+YbM7bYLmtpDhTs+BXDlCfyUz0YWeakOW
iDlfdTbrqhmxYkX9sJWj/W7G9MFQ9/MzTjEmEj/BSTaWByOHma1wyTtxt0PLG1YUsZJeC4bybI0t
u0T33Q0q1pGIlvXEm+7DGYOlqh843ltuaayDYURb2HV9vysL5ittHuzcOrnTPQH32L7TWbId7GDr
aYDMvfOzatUh1OO9HzcvDRt3+trYKnFGoppDhmf6fHaqKx7j+qJqy9sg8uRd7AUwoYcDsv2yxVk1
6Y9+LvZCP/d9HFwqKenpnH2aGGia3LpWDE3VSOVd4oOjVuUN/vH0I0mFObBsF+ln4hD2yNwsppSu
rqwjV5QBCjjr+YDZkMBq0c4xRXrfTiK0H1rLbm5MazYv8pxrjzSIuy7wBT6XVdGvPTc0j0WAq1FN
HJ7jeb6UJVtcTNmMHBn37NjPp5youYCFnVj/i70z2XGcabPzrRi9NhtkMDgtemGRmqWcs3LYEJWV
lZzHIBkkr74f/W3A3T9sGN4b3/KrqkxJVMQ7nPOcyPVwcazrqLgrzJ0OzK9YpgtiXzOxjkVlMfB2
uvnQeVm571GcGuyDbp5sg4YuEV/lXHZvyrO8fdoz4oa5le3ruPU3iJ3UURZj80ALaz3GxJ8f4th1
DnE3pbz37I92aerbr3Za4yBhAN3B/kkW8QRRIgcoZgKKAIXgOi8khqeEsjMIXY1ashxMBMc8ywiq
+sJZbovhorlwtRTd3rthJvVtzKGKYbymbWrd126sTxUI02pn6mL5dsEuh4h95yMnUHMkGmIBCpkY
pxXuhcvuJ2xUnzAwyOD7MR3dslecIeCw73MKMb+r1mN4jHiAC4Bf88mdZ/0TU09FGTRuorin+GBm
er6f42r5BnFC04sFZbs0NQAKxR6LVU5OF9TwyppLgUZ7azXtims0mUOvT/y9wfPwOxmVu8eQX3xx
kJ8wFSFDXyfzQNjkMKONl/Nf/Kjt+zBN7CUEkuMX7Q5LOI+1vNj2bLIAhKF1mPwmO5idFFFFq67y
HjeHM92Q5/UNqtBVL8D+MImmWQ6Igjf/WtXAC8zEQINpjSZDJG9yWEIxKmw5Slz7mSFMfMt4ce5c
MXhfs6jIGqoK3i/EbTiYTQQ9mIvjl0mnzbnJW/tSZbCKKss8F0bGqn1FOL+1Dck/o81meERvYX4i
ch8/0n9Q7HoG0I9kWtKQ+LoqvxKUq95mVsD1BNXtwesGHMT5Yh86OdPEkmjtfKNJnhbiPG2dhnE8
FMfOyfozqs3i5BhNfskpj94HNBvHfLSds5FlCZruOHCNsBEiPtn8VFa2QydBA/UO5XrT2W/0Tw0s
FC6Z2PSOWVZvB2LencB9BN6YR3UfPM1j81vE/b7r45MmunifWoLZum+RRTYUyq+OCCaIYl7UyASg
8RrfD0vk3OeWNPgBXAq3/2a20/wfEed7PwM0QyM/vbiGFlGPMTHbePT1sPkHz6H3gEceDIYZgitq
95IBrh1hs4qfGkiye5N3ZXGWCXvfMO6LGFNbNBYjzU6i4bOzacx3vd9aUaXSUm18T/8Ggvk2TYH1
YJizpA6oz6Wtr63Bmp8l+RAVQZA/4jzwrob0nkCm7Cq/flxmAhAGvCTjocEshCxCjx4UvKGror5U
wGnr9rOords3laTVY5XlsO5tsbQenK8+QyYhnHI7FByppb/2+3aWX048sMiyGL5eE6cO5s1SVu6F
Ctna1ovBtLWyBUnc2TR0J6ttus3YDEC5ekiCIevo9rsUKzPP1XMTPtHZnMOx7h+1SaktBL0UxQhB
0reVIszWsWQxusZsfg0gCnGUEbAarl3dvxqqa7GN8e+e4gSWamZ45WX15HTIRXIkQ8fbdChzrlq0
/ta2JvFis7Wn9Fj96ailVTJTxKQMeESyoMqLVl3nWCq2ONK5CDyFPUeIFezIZqcqdazVYqgyDEeG
MrBHaQPJJttOyWjue28avyw8A5HSNwqXe8MWds02cKedkdr7sdOXZhT6SQwV3f1om7BpMGJtoFrY
Bg1z4RBlnqBmzrnEyQsuur8OfhgWigrN/Dolt9h6J73OqBnOq6sYlwiRssNsxxv1aGkekEa1FD9V
0j+WgS0+E3qwYNONHXJyY5Z82/LkbFuc2AR3T/dYh37JsXstGsVgcUgerckaWP4JN+pAeeH64gMb
kWZ7bs76nfUmS77nQexX8DYfQWw0l9Jm0lZ65Qn63K21yT5ty0gP6BM/3Cp/sObhBZLJD8dIqHkr
KUvpww0wMh5BxQuh61LqqDPVOyMw/sgSgz2yyi27TB2KnG1w3fiR2bihQfC7Q8nmgGnhKY2hsHkf
opHPTJKsfdyDD0Wf8aBhO25MTbQo4DlVNMYh084v1ZVphKZheGTO9JDVM6GA8zY3XzCyeBcWpF8z
559V9sx7DUd2l7E2ukfDYJiuHNbQK2HHsO0oTohS3/sGWh6PeV266F0qYvFJHh07cOZgUFUm7xVA
0RazQFiM5svCfP6Wg3I/KyoHkM9/YKvdmbJp4f/WY3Tjf7IYX3atYzZ/HJ6VllM5ssfy3gQZs027
eOvDqdaefob8M+yxdLRP02j6WyHnC7iGt3q1/6jB/T3k4Hm90IybbbZO9h6dZENw5G6cY2ZOeL9C
NEtLZDm/kcTxJmbeqzaD6zKzAybIk7uWtbsU0AEwTe3HHDbYoOFkthCMm4eJKd+k2sPctlteKmS/
klZ72VaDuaNv/jUvHvd6JacQbPYp0DX8oxxlUy7lE8ZKEDx1/6LH8T4OxnRDA33Rq73PTPoFrIIm
7rfyb6omop8G72kyu/xQUKddmDccGj/JroVFkYc3f2cbdfyAGBviZdD/tXE9HiAz1w8MiJ9mqv6N
O9Erx9p5Rk5yWlqG213mBdvBtOiS9YGdjnxn505X0P4q3XRHX9RFwF//6izX+zJtcWPrNDfvs7w2
Xm3h10cd4Brbo7D4YHJwHmES4ePQv3wB6Mub54M5KZQyzXc7jlm4xpoSral+VJIz3jJ/5tp687sx
jxpbJTzx7HOzxMn2NzXbjonKq86YmptJ95iYbXFi/LxejSzudpVO1E6WFfkZLoLITtmXZpk/3bI8
BonFO8c0bKOr5oVpvLFRFU4cNxtQvUmJEVqxPGKZcXSgRDWQoLyNiJ3m2oyuHQHXi1bl78HfmZFp
dbxzcdhMIt3wPjvMcub3xSmSqJ6CSzGu4opKK98Uhq8f55HYuwG9K/3osoP5J5EYpEh1Rrxbjb36
3Lnrpe3Kx7jN/O2ciBdPwKWy8lx8IgbSB1Ob7p1dJ2gAg2DJ77E65ZsJMT6q84LwouHb75VzXI1C
PS/rVHxwkc/npkm/ViPOPrAw+Xexig/1yOOSGC7tCbB0nLwJERndia4o7gDyQ6wjFR7c0sYusNwg
4lsuODuNnW2LiADsSzzWewicW1ghv+eOgR1jD4ORFIuxwF6ug0PQ66z/gkaFuVm8Y8jeNayHcMkX
h5UpDidaTMBwY27TdHSuwuV72mLqVLL4Fnm6qxdeNWXextPxrrSL164f3CMpwaG0GFRbhb3VhsGH
RNqqQR8X26/kCAE1TwfFPHr4yVX3vhZBeiEKLloSD4Jqz6VChbGxkzXfi8zaDDI/QVM/Ksthqs0R
ndLhkkc/fTqd0ZOtAdwsrv3XVdt/Ji87G3l+Ql57yJF1oU7ZeJhlXLAnKaY/p4i7C7Kg7k6bVhwW
AQELreCoDswYL1q/Lpu0ThpErgGHWs6LZHbVtJduXI/QcEuq1tE5WMGllg4we5RjpyI2DJCL0gnd
tnjB7vpm2PMPWyxe7nrvIiHlaL9VCOl7wIBpHEt89FVPqa/N5yzPXuceeVdbp0fZrcdljs9xbV2d
3t3nLLE2bP3O5KSduBgVM2Arh4p5aywdbL+5pBXx2G7kyDpuPF1MmSJBpuG8qRUmIfZAH7atY51Y
h7wYQRVOI8h7/GsfMdvtaPJieS14JTsIiQi3KhdBD/5O0/7V5B9K/3SKZYfBo59aqIpJjXP+Don7
2eMBRr9yaCrbYoFVM/BFbP8KcLg6OS1fWJHc2dP60mTZ78bsP1AUwYGK2+2oFsQhd92ERWnoIOit
ZSp3OZDtKKDDDCxjI+wRHzzlGWUD+Q4NP9ZR1uPU4euteB/yTO+AKW8YUQGxMc9DIgEjYdmnXmbU
UDQmDQRpK7I2t461024Xqnw9BBUCHshfZpiaGB9p++/It7Wi0rHYdGXzabZtuU8xIb56BfNlvVpp
ZBSeupeu/Wdk2zEpY39bcU4GQYwu4qeoS606gkXx6eTNY55fdAGAMQdHTOQADUzZvHS8Cxd4/Bzg
lvtiFfx+S86Vt5p9VFig4nmjee6wRv645p986vXXwP5w50BuN1C0uYa3UU0c3IHgeERdFxaefZ+3
zIF0W/0qBPnbMlipuKdng1rjsJpIdYLxd8/zhWg60L9sBrI5SIXNMriPpkgO6+Bt+GN7ZqosNVLJ
hpyrfeYcN60nEzAuAg0YZH3+2mGk3GTa/nHXXa14xWjUmxtiNXkXECl16bNZFAmaKZaN82ydumR9
wmb7KE0yTSpWJEn1A6k8ZKKNc9Rc9d4BfHDgqrnvOOS9tt7bvoMJFftfMBPuncfnRFdnm2jU0Fvd
EYtsdchr+xi03NWFqco/XChJOAWy3dWG2jcZ03V1o0AEAlEW3QnFAeQDvlpFNDbrE71Q6Los5VCL
ygiFYxM1JSIu4ekXJsCMu8b2gP9iY1nfFP4HklCudUtvn3vld6L01S37NxnEfPXsIJzSBzZC4cST
jA9mhnJhR8nSXWqKwuqt1OPRilmkYP2gfx+zX5UFb3ZdkigbCND0i/aPtssnpfmWma55lO7A8DE7
w4ONcit5Lzw2+K3V/lQAfmkxkj1RCEmIwfK2KlsY+jsJGn9s/FVqfY2F21zh2uLlVfJsJuMYlTZa
hindBrVePl2z6t8ywuL32mD45zEUiqgZD8NifMyy2NZpx4jO0RE6EB32OWI0rzjJ6rvM47uhnsJg
Sbkd55cUCIFv6ufGara9GH6YdbLPNGO+WPHyipcZ/eVUPyw0q7pnQN1OJNQZtEN+d/aH4Sza8aFe
PxIsta1foR2wSJXxHhnb7e1UAn/OtjdljOBZjO1+P1sM7xpv4XRW/s4u9RFTfrq3FxUBsb0bJh+c
OajByh/uFJELTdNskCvcsx5A9GXt5sb+A1OF068frvVkXnrOeLSWjNMeJ6GoM5F01Ml4b9ddNNm/
KvgWCYu/QD7XXnMaFvOUprdSQOo45M6mAzQjv+ZG9I13o0PSR5N1Vp5G/bPsLRtws6UuOQnZ3LIR
IHh1tIQIjelg+hVFJM9e5u+HJf2zELExNC3TtZurGjsxZ1yZeC+KWT4Rr+V+lM4OeXTIDvFJqO4t
XTry95JtmvvY1SFTc0GmP3bCKZvY0HDc4kiPv+krF+g4kiY0wsfeXa7KyvhmCb3pioRQmOlUWIxW
qkfKTQ01CpFqDkaqyn875NnDkX0ZKtiZU7JtY1a7K30DWBTVW6wNxHns5bHFFh6ths0UFxaF4tes
RF+hiDbBtE3ZoUYFiVh046t1Dy3lVOUoq1YXqHj12ynl2+Qt98zcSjJh3ka3Pk99d0CejM20Sx/x
mscG+5+FkAVzYU6ft8tfEdM6xYv8mZF9lytvlNM+oRV/Xp1TUA/RUornrJ7uyI3B2qB6OqpWbUEi
AJJGoD7bzZ5VIxafyaCP9nmyF+7HLfS3O7vs1ldFecoBmTJwZZwiE3lylnrrjyV9qLX+URROWV88
B+X67ENfzkafPXkVXHPQuZfOHPM7JEnrfTPN51mslDrx939S1f1vbITWf0VxYdgkY8uyb3NSOxDY
ov5JqNYG0xoXNY9G3HjOPTGtbreX9Vh8115fvnWzZpCa1YtHOFuLgQ1hxiC25GRX5f+FmPdPAXSo
+W7KOwyj+AyJOA7+Oao1yyi0KzhMUJgc9RvtL5+0xUyw3JRVXTx1Fbgcxvb+Szk26tkfbGT5BAcM
Efbx4u8/3pb/r7v8F3FLOvs/6y6fG/BU/+1//PTZn/8CDfvHX/uf6kv/XzGEEuntw/g0PXmjdv2H
59dy/1XC5HSDQFhIMP+X9FII5JWeEKYF0w455A2HqG4/6d/+xZDuv+J9ZFKMzRTP5+2f+3+QXlr/
4eJrSkhb9fH73/7FAZl3g7KaN6xkIMj/vkH8/pMzFvAS4xsEb3ikrErQgmnUkqJUlN8IWcYPMaNs
2UxGrbxLasNX6IAnzl66iaEKtXe2tbry4lYMiqO+7WfmN1IuGOBsto53NJ2j/6g7+2ancNYhiZ8K
KfvpUuckp29tsw36A3vafF84MklOQrcWGFqrHgHiZ67U07O7moLx8wKXGCSWIdYxSoZuUb9Ly/K0
4GlnUYFIJTaSx3pUK/kEaBzdT5MRP66IgFed7JGi+46zWbt4me/twJ6hza61jCfAj1UxvCLMd72w
EzKYw9lf1vK+aqqyx/jW+fmzKaAJPwFOaqsvIBzeo5PUrvnojK4kcqDpWDHbc+PVkbBm1hwVd3Fz
KLHs+S9wEBqH3S5T9iIKJtInvqpkaHNMB4Gm+BGkt1XH3M2m4Do1Qy8iilMPvhn8OfRO0VDhznSA
h6xU6BbdPL0lL69ZPpwhMNaThu3a/gUvHXTlZpgalf0mi4WVDvsIzfBIrhYqnw3HqBKHIiWa7LG1
sMV8po6XqbvMJa4Lu0GrjWPV2rn/44+YVw4WZZr6uxSk/aF4B0nJpagmbRsiKk3fKpOoRCZgg/zq
5wyLzeCuzYomj4/kZzYBYcGzXfFrxZQnfGxdJW9Mj8FqA7QyWtq+i1aEUSUvkBTGGa8cv2zGG5GV
MeknXcV8+L4cp8a+m4I6WN+NMSBoLZznjLHSES6XpT7lbKn4nR3j3P1ird00Dwx8OGyDbg+c+cWG
YXIutF38Ag02HBONhg5Bx7tc3Pbbaop4phyY3k0/aaM4YUp5e3Af04J+QLrkrLBZ00TGAGfooRkl
DBpnUFQPedJ49pudyHj86Jh+o0sT/bBxMCVpUO6ZyVDBR8Y7+pFHBeYg4wf79lLOTY3bT+akM0zr
+hgbQ7vjQzWQ2aTAhrAz4WqN7CAtGf4V/DqzhbUrDLLc/aBFt/JjwLoiqMMq0Jl5V8xFbz5oI4gx
USS+a/QRfUJ246bClMA7uIBK2mfMrdcvgthjQpqcuXDEHbQWZCmlIM/lzQPX8lGgbth2cOuRBAxL
RXIHjJgd37D4gz8q9nk72nT/UnSofxP+uwak+rgn04KOFJpmPw1PhGYUTC0BI4mSkVJT8MUdikYa
79lEfMHXgntLf/tSBf7RBKPuHIy21NkVm1cjiJMzi2ZnkT8HT193SAioO0bCQGfmkcN9T4c4HLAW
VE/SlnkRDktHSZT2XWGH68K2X46qN6mVPJDVknUw6ubFaD6oursUCrTd5mSzcXTctTHfGctzoYat
AW8qWh4Dgh7uOf/A5tjxdmz/DOgeVeeGgTc0wRbwpkP7NZYdICgjvxQLQEOGKKAJz/E6AKwdrAYQ
ZxJDS6HOTnyxRV5cvUOJQdC9kCp4Nux+emiWyigj4iVdbL6tZLVS2k79Popq/Rs30j1bbrYyC8j0
dyN8oAGNdp+q1H9fY2d5YhkoUVDzoumMUxxlWqhiXxWGyzh0nUQ4d5yf/CKGz/TBbI7kdVj79TZv
zFwU1hDRlfqYg9l1yAg3sj9JrI23Wk7J/cC/CZJIZehc7OXJqf1y3wJq2HfxuFxqUVYvSV7pR1Wj
ZzjFnqItdhlkxJgad52xth/tGjSvuad9uFmDJX6wUDPs7/HbIzmhze3XjCxFegPrBYjTSnZiPSU/
5mB7716JR4elpIQCtICJ6YcqL0+j2xN+mPnOL+mCptqvwKxubiRMp6IRxQUEj4drCKrDfUp2y9bV
sV9sSY+LS1TK9vx37KfXoXenlCHYVL8zd+heOAHYBVgS88u2qoziOPq+/PbLKbjL1K2dcghQsckT
uaI+ij81OVLWpWwGUiDHsp/gOej83utybPgyRdlYBcWnakcLuE4DUpFMRSq+OjFlHyW4KLNwBtgZ
1p1ltYdWuP2b5rJPGNUJikYP3MUTMZ4up6KXvuNtnq4JJPY90bHyBbNU/wGBaqR9IW+b9UL21Epk
QV05m4fJM06LnzJzs9sX4seYm0n8sfeLMopDny9YeNpKT6Hu2SEOLoet3Q6HTCBFAgJIlT8utXmy
tem8opD8wu1Xn6w5uYA5Y/ZYavSDVttKnnpTXj053heLX760dDPRYuGMGPs1JVCzGcIpI52tEW7o
jEP/OFJqnoP1VgrYrag+slh5JyFc4wkeThERr9bco+1II1EYyUeQTaxEKw/Nh+kYP+UqWMYFXT6W
rFMb+TibTVcc26VhxwcXF4HCPCU7g+y8S7mOP8jB7wP4gnXXxR+xJR48zdxWdp2xzQlgecPHhzU1
a+8IU7r2LMiOOZHiuFebyvyJiXVCmIPloFdmaHUy/WUYbGGGREWY0dFJJxPlglKnLjCgEpoIRzh7
zCYEFMS0OsBK+MKMxtlx830LO86m0PWaWyc2Mt7Mm3OriUFEw083S9pge2xFX5SbrsXdP2bDTUY0
nyly/AMHanCp1tzYY9JyflEGGe5n1/RT8j2T8BgQMkBWdlGadkqUX7dG0APZq8WI5N9wh9j2qccr
9uL4DVDgyYjHto28pA+wkjkUa4cqoSh5QhGivY8ysKav1EdPHKklXQ4ZMpJID65J6pH10yZjtuw4
5Kq/BVf+nT+6b4hukXb2Kcczlhw0Q2YVjrFKurPd0mLGQ2BFk5kh45lxpX7MIwPm2jO7awm+LXTc
rN157C03KHmLS0ViO/xRojK3uWE7e37525QpLZNdQ6n5awaGaBzL9nZqj1ZCKzVa2TjsvH5Z/syp
ceNFTVkz3EsZd/ukb7s/qDbFtsngMq6WLj+nOGffNCC3jWJ3Immnx2pzSyJQRPYRrYhY9Z79HhhI
aDtxKFMEpBjalgVXhKwu8ZDx+ySEnjZ6vTix7pJd1db1ZYlRDAf1Uu/x8bFDYwRo7QwLJWJMOAGN
ZiVKZPCK83TjAs3dzasYt2qy9cUmfytssxllOAB8/R3kRf1cF1n94RdO8b4YkwQ9lg5PZLxBWiXZ
pttNwHrfWEYQ9TgV9Q79wPdaeeYBjF8ZJbnpX1urrq6NqxWu/7X8rrRg0wvL9JAW2t10AcBD0dgV
yZYmJhk3HyOVqOxp0qRQqtSwdrBIq1fU3evJEY71lnrta5kB14X0au6bfJ3YP+ACnkvvb8PTsAcc
p0IsYWyMU8KMSDl7okxQXKaZrMKuCxhcqs5/EOyrj/nqJdc+8Hhk8exy15rxlW3v36xEvYy9aCDt
SkoiAvk07ZOikY3UOFZv0q4MbONmuZ+aMv1C3+oeUiKg2IcKqyBbri73UsFObPQoP2G7li8qr8AF
04mAKDMwHe6HuaU8BbWW3subhB2oBwKN2CPiI6zREoQFzRucvxEJYujk4qfOnPFYrtQXGzWb3hav
P1LDIvMw4joFFDNAviVpiK12j22xUjSQhkPNYAh57NkZ5Nu68i1sVEkfGyffX7GLxbNPXuIQi9cq
J8uDh5PtHvvEG6E0FvLdEL3z4xDl/CVgGl+JTKJaxKv5uYhaABkBosvwz2TyPwDj+M0ysDpZ2G8g
14KcCRcUktvEjtuIXUs3PVall6aRdteEkk49lELLu6ma+711M3lVoEqfPEuQC8SGdUBjxDg0warL
7ACC4OYWZXBDidbZyRUMwTfEgvAk2r1XezD/87G4doDswrFFtmwx4gAVbUwGVtWKGHApcC/FKPku
0vE889rwbJdRvQhsOd5iCRsypE0nyBOr7wg7LF7mVZtxZABka8+zw04o7Xyb8E5zOTDKZq809ZkX
Y/aS6lW3t3kcYS1WuCi5OOHIsE1sVFpY8xuLi2vPKodhq4H+iULbTA9LWttbShjnwY4nY99hj/vj
CI2bpiya8cHnGD7Kpcgvc7UmX56qUKLhNUH1VzCy3mrpoG8r0M6CTc1g8rMjnfHm5GW/np0GCjbI
zQwtmzcWH0buUwSWbv+SzIqvItQSyhTPIePWHyrIpnF+NDjl3pLRyb6m3MI3N+TTO+C0+n6UnE9Y
Y3FB2DiLNv2QGvfjiptAD5PJzFk05a/YzvvNxAWzIH9f0jtZoDhLibzeYutu4JlatkkQaOHdBY3U
vy1Kyi08V/mHpNiMWLTcMeGB53F/X3IoHnv0gBdfuvVL7Qf1B4YNyulWDkik5nZon9o2MHddjcli
MQfz0y0SxMJ57B7NoTdgKuOJ/Jbt0EWo0fWzb/f6kXjoINssi9LdHkwpsglnsPaFm/0JzDn5BZ4Y
dCmiouvAJAL4N3ZKkiFt9WRhtT5M0H5ymnsvv2CV9k+DavS+NRa50WbtnDqXANrIMeVbalnEHA7T
8oz1Ov/rDnkZQkUez7j2mSKbQ/wH/LDaDI5K79xqLp4sDkUunpusOqBbekxJFuMBm9XvJmiDxwy0
8k7Mgdq6Frtj1xwvpVslpzpwoO74vPwQaXf37Msq/hzQLF1F29Nw6zG7pBX6TPq2YrnDXN8awjmU
cc0+QsEjn8OscuxPksCrs2uo9gL/0tqCP3lW683DBiG6waeZZ+6O85tdbZcvGWxVLFdWMpasjjOH
LF3dl7/kqjSQCWQsHGhlE3kVPSHnd2U9InMEGNJ5Cgd+s+DFIAmqkKEVJyt/Q7vBLTS7ablo29WD
QpDSXDM9oagGmY8yxHQxQFhkBw54s4LI6+fpd9c3SBRmpV+xbFZOKGfHIW+os/xf4JCQWNT5HByH
kTXqeVm7LP9aGy8IDv9YZWmWefZRyqKbUZG6ldpTKn8TmulFsan0w8RyFtRR5/+Yfj59qKw01Xle
/TG/byyHeRJCWybKyJvLTd4XX8rp55ncHgyiOMMyhvGdTt6CeHEPapbqmcFHDCBkRp3HZtN0MG+Q
VhLiZFkOeu4dFN6o/nDqMcmtIpEsiGPypa9PKG3AzGucEZd6rM18C4UlQAO+2rgZY2y2WdM5325i
kgtfNIBsy5RqPPSopkLtxUZUGKX5171tkJBRCcbbXqVDBVW22NGerhrfITU843k9DczWxXJhsDMg
V00QUzZclyXASuL0NotpwZ80245ts8TGAc2DqVfAgs+rsuoPdAKHqNwJDr6HCTIeMRON2vhjqiql
78XMX632/IxHWF4oUG3g8RXg9EqYd0aeIcgr13ovtG1v/L72riMpS89AQoo7XimNmFEVH8RG93D+
kwUxvgLXsZGWXdwtvpESWodEgXuVXEzfhwuxOsty7RAkkeHGmBHZRo4BwGn6/Mlt4MIDL4JrmS4S
wwctV/ngouRUqI3wpFwtD50zMChE3RQDs+2dxpV961NfBhNzt25YyjPTjsSPikzAOs7m0Rk3FBAG
atJWNcmDQSA6fRtPliZWXhSE/fzF0TPWX2NCkNOucPpugALiQ/na9C5Csl8wpV0flG+R5uPGJ0MW
lZcz+hC7p86Njb2opnQM8BexPN2XuVdAdaEZl0cQ4QVkp0nTyAwBm9FzSjrNuvWBqrp/08HxLvCE
/R+dD3nwOfsqdvCFDxxOW5aPbn8hEtd7oHOQ+StBXtgw5JJnCJ4bP/d36djE/jWmr40fndiOm11J
10Dcl+ao3K0DIIsoSyr0qvTKBFNjqUAEx80MrKOucrLHPDpbjI25BGuzOAL3Tux5/H+w8Kb9mLLt
Lg/AGYxxy89GKk+agLVNxmk4S3SW2IchzYxPnfamFdyUqOBK8W1yrhPg8BVBbLHIA5oMOz0wHyLN
umykNe7teWUiiShyZW0Ke4cfrgzT8COfF5rsmRQu0zEJVDU8IMQEw2X7Rbrsc98zjV2Bo6E6DEoY
xgPhFKAvVuoXzJyLEs0Bf5sbX0pzrimSaaPMV2bpLsdujRKXciuXRAt6dIkPwTrzc1eSxOfwvytv
8TtzBsSXDctyAVWGcwkTQJBa7UmZcbCGSxqQr+aDKrmA153XED/M4u9cQW8VGtoy3U3iVO6DQo2G
MMdlxBwLZn8dX0+6EzLIiRl2tdFTIA3sVgq1IsiCyMkKMKDuqCr3C0gRtoHejF8ZY2DzNXvvODI9
PCJ5ts7usvbHeIzBygu6+GJyjG0K1NsdBNE04/ieNMFIJoborsxfvRcHtPL9VFJeYNP0gM2xZ9P3
81B/d/H8OvvVwM/y3/ulmjf5GpyyVsH6H+LN5N4YZcHUbKm6ys2UYrbtTHLOVghqYYqyI0zL9K1f
qTgm5AooEAzyugcDnrNcq20HY3+fzso4eFNPKywpweqBKOFC75XtkU3vY8JrnRWpR2UuyOCGcctg
3HpwVMdSVsBe22ZTm8ZHB8RNsskE+37f4QBfpAy2PoaW38pO/Z0zc8re8v0wlnvpZJvXtV/zQ1p6
Z2NSySG3m2orUbjsCEt+Ur7zO3PLG1KMI/4x8WNrP8FBO7rAhY/p0oqXgfyfnwUOy52iKUM621bl
Q7n63F0dJjW/bcYrDJPuQ5ooTcEqlUdqfNbJLT/u89/ZO5PmuJFsS/+VtrdHGhyDO7DoRcfIYHAe
RFIbGKkB8zzj1/eHkLKSDKnIp97VszarRZYyKRCT4/q953ynt3T2TXZmYuWLrD3RjsN3JwNtktk1
LzaZwrBuCiFfyMk466YhAXXU+A8dom+oQ4X6YnqRetFxRrbzhX1UNXVHVwfhLRBwbO2D6C6ESMZ1
xYiISW4BU8LsaDUhqV46WKM2eu5YG70A9J0jTNs2okTRXZU9lZPh+jdaKxFUSCz5cSZ3YTlemjQU
AQWoe5EFuFtjjaW6DBF8t4iT3MH7bnV9tBPYsl5y24mWKc3x0ki/joVJOjhCDQjTNkNfEzWjwvQT
9HMSKInq+05VxZVK8ZuqgNS/pKPlwYuHCydGwuqMUDCQVTcrpdprarCXlJd2UXguX58hukoY3ywo
UvqNIFTuccrjKsPUKZp1ERblbdyEPUEl0ZDcTPl4LdrJY9OGknnS+mLHzF9DIJch4fDmcMckhGFm
xrdRkCI+Kt2qWnm8sts4qIvnLtZvpsa8GZvxfozjE5lhErOa/BHsU76PUnmCWNs/KWOeq8jsnzIx
TOdhO+JV7aa1NC2EMwQmbSGjNftuqHJsDc5wKmzaPT117a6cPXtlEQwQymyxdafMvwhhH/lg4L+V
ACdua+UYcwvYgQxQynanzOpLiB+Itw4whCoVefVDfkIARrkEIJVsdCKMGQG4W7aNFhYUf1x1M5fE
qOUja2j31Bb9qYV1ZReik16aLRIi/NwWpgAV1SeNm58yYddWYLcTuoupOTttBf6YxujMS0cpmByB
yUScHZSVnc4moWBFDKdAXopCc0+IKAJIyWNbTOFw4sJKXOG6fiCih29q5Yl7PREw+LUxxcHpZqcq
SKlSQDAtSju7r3z56Fc8maSVDshaCAqVSjykBjRSbta8Y4vgq4TJSDcsrJ0QyYJ8EIn4kktkEnEq
2aIBK9lSC6DcCjP7jNG59hUrA8rmOaek6FW+nIL8voi5pUPLuGsp5tTfkmijU0nICD2W0n8A8k7t
N2DVDInGY4GLyBsNZPrUMT9cV9o4rPwudZZFxLCNjWNkX5t13W+bcF7ITb+YPwSj/5WNKLWGge5t
iFkbWQcLnuPcL0C5TgDOneysRZv4SVQF6H+fxnWE1RlgSJmdKBFi44QFMax135Ynrd9u2c1gSAma
xloxIBz7ddaHZ20q21Oag6zhQbscsqS+HqPI3nMPs28A2T0aDNns/QyDe6tt67MejeRdkFNsLLSE
aDy0FynzBZrD3wlkIKEdNvq9MerhqrVih6YJoyPoJ0G/nHSz5XyF1lvnVcEju1OW/XmghwyOhijb
JY3OulkPSiG+CSBdOVVr3EqGh3hvhpfA0NCttVqFhdrrAGfiC9HwCRkZsa7bHpPtKWbd5sGjk7rP
Rz6WoRMU10y3M1DoIenWcysNmWaPHCcItWcaGBTRWrxlyyPODcKm7rFvjcivMh7aMvzqjDA2aEpd
CwDQzRz4MFeKEvJ9jIAOrdtKWDjh+hhNpRUFDYkNkNSoQUrQE4XzJYyAqqaMI7w1uRAlfFb298Wi
tKCiLA3894tq9GkIo6lb2kzSqGpT4xKjfk8DCLtFF7Z0hQaT4IpcklYxVgVRz5PBGhQlBqL4cRw3
gZ7oJ5nlMMlzRfKtnTJoKkNC510f92EttEvWa7kdRz7NFKsajhxPvyNspSFXqO/OXwkMfiNBOUYl
2YYi5c6SyrJ0S1gKmNPreX2Z4tIxs1EuSEw8YYe2iWcqPcW5+oA5/Bb/6wjHBMVkCIGnBc+boWZw
8ithAEr2PlYeuqTKzJDKpjI0iIm2J6Gv3j+jt2zeA/JcmEpYtil0WxE4cHQgrOdRATN5bTJNVWt0
6AQlM13xnrqc2hFkUVHD77Td4E740u4+4I8fBTQejg/nipQ9QyGrMeV8IV6daF86rpdLN1yHmWYl
C8TqbMtsxEXXVqDMbONoyi0e0U9E3bneJuJKnwo6DVZpeysG6lpApkihu+eiaeufEYp/pKy5+ziB
778H2/8PyulD/eLQuoI+plwpYOg77+pw/s/L+O0N/uy3P/9DkDNj0n+m9qm/HBOwGUouw2D7oPPk
/Z3ap/+FMgdtDgIrG3mMzWv4U4IDGA2BgmIDModoOgDU/kiB85Y/rkxUBbxiBrmktjN7S49CMgef
MYNWNJ/HbCjk2kLaQJIlDlMd8fgQKyWWVk549i6oPcws5lidmqUgcGoZp0Xl3NSx7SeQyKsuKarP
eZ1XtEN76ge4QwnKPR+bU2CpL38u+PpPi27gfr1al36Jfjx/bquwec6O0h/nH/rx3GgWTwseDXeW
3uHNdBSs8n/SG3SCUhScdLwtOva+fz1JhjpENFBUk/MIv0H+w9EjTxK3Kn/M02fw7/9My/V2vSYN
QAgO4tCskiavjHG0XhuS+hD1AFFaKLgSUowW7TDoH0D6j74+Pw6iXAg8bIokOsi3a6WVpgqTDnsm
9vYn2cj2sMY7cqozHPmjz8/P03ElJ2PwFprOERjeh4+ZuKP7JMaEL7ro3e6mIYsw/uDj8+tVM4jd
tel5g57mzh0dZnKzIZKl/WiWFIzrTE/bO7jjnffBdXv7jZvPhsO4xEJZwrZtdUghePWNMQB5Ok5p
Pk50Zwhz9BgJOBF2sdYQKzcgNpYOTnESZ2P6QbnwuwPbpqGjJCQb1zqWicY8gGiF9UczjYi3Eyk8
Zb1mMsBomPCfGMVfQebTxaiF5eWr1+c3hcosHHwlLDycsj1LZcFEql/TSBk/MOUiarA0fCyCAzYR
b9nLerI32FE1/aShrABZTzBSssltjOLr3Cn64oPH6NcHdsZNGlx/HloDGebbB1aOYQEN1nhso8Ba
UyHelQX84Rh2wR8fyJUocoUuJc8SBdrbA+GoCkYVmI+AvcqN19rlGuYI+q3B93fvX1iko8eXFu6m
wx/b7Omol46/GaB2tV4vgwuawD5jECsMMM94A++JkxcpvLyeEUbF4BENx9h5p4rQ8AZITYp7rh7l
ZGITnk13ddMj3mOAFr14Ctvcoq2k+Zz2Df4eXzRVBgQAD+VKkkSQrzveEZqMlMfOwgBNay81HdgQ
zhDUKzRYOyKgICEGMPC8WnxxDMfC7dpNhOdZHnRIJPqx3yxoFiK+yEq2LVtNmma9R4g1naNWQLU2
TeOwgTnl0KUs2+KZoAPTIiDR9bJr+ozBA2jkScEgQR1yAknGZeoeRR1dKmF2lwXbcPLkqt4ZQAi4
gM00R1i3cKrxrhiG1RTrYsT6v0x7/G1LPUnzr8weInud6FHS7TzLqO7GDnvqQhYVvJUkTjV1UoR+
vSu8ItCXE0Z/OCoVwYToWSEn+L5vKfxgCEuxjg9jd6d0hsT7KZOYfdI47D4HWhZ8rRhnOQuPPl+M
hwoJmvcM8Uv3X1qcMDcTXcHmomulxw5xoE8ULIUcNC7sFj1hgLmwMcxAv4U8F5hkXfKd0QgDkTUT
Ytqa5JpjrFVVOcVXHnzsis4RYrPEBU0ELKUR2nosiqpD0osuBZ6TNtlaVT0VRR5G5jUb+IMHpLfT
+ibSK2TkzAwTwEC3fe7mzbDFdo7EojFbOjj7VFRxqW+wwhIA6i9i2hE2PHBT88G8Y69WtETuZnK0
H4AiYvYvQC2rkJu/1IQdDNVKw3SVmNZKGr4qH7yuM1sLoptqC58ZY462ctcV0nEDZtO23SCeJJxg
wEmUVt+nymxnDJIuoQB2Q1MV3lln+lk7XtkEn9JhQ+9nVtFWRrDvMReSSJxl93VQRTkwP89F3k/+
XTEHdJocCsY02bHlzkXGi26wKfX0InDZ2+27jvxGWp9h9b0fEYQQSFo5524g/WKXi9R5oOjyC4K/
ZPItSnLD/14MxP9c1GNCEnJVQte7NFC7XAIYD73twKoXfEK3ZZRLdsy6sWXolk5XDEi6uWlv+5dD
4WvTQpRZ9DQwKFZbusoOUzP6s4KLYfRD/hAYomi3wSQd86yREHKwmrt0A3sbjNwCfL+I9nQFy0eJ
0IGA0almZ4VIe3bPCjczthpqsuLFD+KB0YBPV58ZlRT8pxY0BFQuUAX8x97D97ahB+Rp9yPzaPMO
a6fnXYYNyQwbZ0SU/BiBDjDvRpnqwVc3pb/8pQaugRMoSUeBIMJuUyN/IG7SRRLLzEfDqKGXEnak
x9ykAUqIORzMut6g3luUddUxLpnCClANKSJ4wUYzz2xm7/kMzdR0FAxnWg1wvw4C31pmIpJXo1NA
5Ef+CqOBbIDkurYlzH6BwdvFnWOAOBIobPB5R7Wc820L46yHwhdg6aqSayGD4aolmoRB8SEloEmQ
6qws2wNEFs1BAu0hU6AOo8BZZoesARNYzrjShWAPiMouOE9ZWWq6LnNKQcEwIERgOUCVYsbgEVqZ
DJ/qQ7rBkNm8LmS/ehhnUslnCIQZ6khEQ92dd4hJ0IBLrCw/RY2ISpckBTInmBMbh4QFI2uRtHl2
FZyjQQ6f6hFBNss8wQzCmjMa3FwjryEmOhV02SHHwcns9LI/pDsIkKCfMkaln52mxc5rz0EQ+hwJ
0SZ6dzccciJUYETfgkN6RFCH9Wc5R0oUJaiIlTgkTbRto+NzhA33lHP7yK5DwFEsA7PW7AVqcfez
7WYhfkSryvaMSMmz8LO+fqh7wMDjHHcRoPHv+X5k5QuyA/IwZAiMtzikZATS6C+yQ3ZGrFl6u3EO
wRrRnLFhz2kb3Zy7gVDYfI5SjT4RbPQM6x+tpFsBy+9zMOd2tLrWf2GFQkect6HrrPjMCVC8qjIQ
O3Rkf4AZneAyTySCDIdwkCnFIrYYSDLxVsUhQCRMiGzAn9nSZjasbOAgc9xIQa0I0O4QQ+IcIkk4
aQgd6SGqJDnElhTgcHvexDnOJG2J+1hlEXs2+o4knuiM9KFoGMSgjHiNvrdzNkqtdWAWDoEpkg8r
7K8fQSqHTBXA2OUKpwFRKyjhUcCaWknikONUJApPfCVd1CnO8MU8hLZYhwCXYc5yGQ+xLo0bmD2N
KI210IDkQD9nToFJDoEw2D+Ll6q3a6xeouO+NMyVnslGQBFMQ4xQGXNkVr0wSpXV6+mQPuMfkmj4
r+dUGqcmoSZO8/YsOOTWpIcMm1Lz4kdeGZJtei8zAoKd6tReVEnTx7D6CvsGDQ1wvD/flP73GiH/
aVtXQ2fb8u9dSDf9c/b1yH/ED/z0H+l/sSvV2XzYjks3z6Rh+LP94fzlSANGGqu7M1vJ+Jm/6e/i
L93iD1z6YvwEYjyq+78tSAb7YP421zFokOBRYov8BxYkSx1tFKhfpcWG2rFZwXXhGvMW7dXeiMgI
j42kwjAQ4KYP3cQBSuG5u7Loq0+G0ZB868rkIpBOfp1No3NOyt3womdI87qINF2mFPHKb836An3Q
gGEJadJIy+fOzs1igwh/3BEgHH2aRnGnkbdwL3ofe0VQ+9de0k57aO42wgVtoIbp/HFD6IGN6gnP
CGWJWipyT89wbDunaQOhE4VKaPqbSKta8rJJ4GRw2nSPsVMiWorgIMN/y5T92aajjlXJmlBHJ9Ks
L40qd/ZRCUMAXHednsq2dxPKBJhNiK+KydmkhCOCG0xcfLJWTyOZ3jVsLgs6x8IlDX1c2Eworpn7
yGDX6G37qZYiJPbCGq3rlG7tll+lPk89sAdl7okrqxgV9QkxFvmIBlkOIat0nDUAwJmbh4ss8ldN
IU4ZKGRbzwwvLBno+4iBYKoXw1WvHlFYXTWIlsYIQIQsy+8lyqZA66+hGJyiF3gh/vbMZG1A7EQ5
fIrk5V6lOrEeLVq6AeOxXt3qgfdV89zutKz6R2jJUFyLzrisLAe3BiyjyqzVyojkCwpw54z8slMu
1aUTWLeDWxb0xNpNUPYg0rzAf2F0kqwCev+2EVVLbEzDs542XyXxX8uCGOinwa6fwtLd9YZ2miK5
XQS+l9z0gsGqXQ45GDB5K7PqOzXV/bw78Gz9ZOzEOq6qTY2NABIR/1QaNfD00KSixSIHDc3Lq01U
OAXMes9gxmTdSBj0sL3Ls8jon22TYe8i9E7KbuSa4vvuq3jaduxfjD2TPATSgHzrqOfTYBpI1Whp
IB7y+kr/nvfcL9CwNP2R42nBgMJRMl/DKZxvbQ05SNfuSrOJPvUWzKgBYXQcINPsHrskke1XrDu3
la9wHTyVNvKsZdPVFlwWhIz56NS4ewqql0Ej3JBYw0pRydoVJRcxc/hHQ29sUb1pBMwPJkk0Z6KM
6mdNV9lV3fmopszW39mUnZByCwH/tiHDhyFutgIlm35C1YSCka2FHeBCLv32gkKD/6fcKxWVJIuP
9QmD+geKpDVzzxuTHKLUN24RSjHW4+PYGMV16ydoiYaarZEb1/vWhPucWOGTPkZoNZACOXmQsoF1
T2smgeu2aCEuBsFJgRiPTUkKvWcal3NYdSzZnWJVYxuY6ZugtuuLFKfU6WTGzjI2/HxFi48NQMec
d1AIzqiaCeyJC7VNjfqSfn5tUAh4Zxmos2WdJmdaMzHTzqp0WWtpt1YaIq0gbUk/z/3bNAidXTYO
xp2W2v61brsIN2MuJeEaIyLRPsEs0LRfk9B/SMNqpyXfmxHjN1iDco3JSPuUSVQMonRPgqJ8KGiJ
bKgNWZ5McRKnatVKlMT9wPXQo96GdFJQisiqX6FUAw6gBeTdNHpNfDJyfaJvLGZCnrNBbCu2Zm2p
FxSBatMG2EGqYjKexsG98ePsxNPAIdgYEYOMRIM0vs6D3oIHIVdEMkVB3tzWHfKMMY07dGoOUmiE
m3jhfdJ0oi8el25VpwrtmGd/Cbp4N4LTRCiH167+gv8sfomz+iSqLDJ1+tmc1C691ApJeQfDZtiX
odVeZMK+0RBIAg/tmNZZ7QmyxEe94nXU3fwkBAJKEtQSeNKwijsc4VmVnJBxZV/AgSiuOB2gPfkU
XiC3BD0rIu9Es6Cu5o556jejj/62P1G+UCdWEH7SMRvmjWHgOzF67rgKvLsmm/zTOhXBJg0NdzFI
pJFd4/n35LY/RKW1pdglm0AilAU02gvHynDyhCYxW7FCk8r388pkt3lf9C2ruuO/iBAnrcS9N6aM
6JIyKhf5pLqtBXlpSVCR9aXv4G1OgqBLo7G1XeHOoCDMDXtT7/T2OYmbdI/cqiFqF4nYYmAD/CUz
QFsSN2H1pHSHNN0WTqwzs51KtQ1F2F3ggIidcyPPxX0bozsYrEjDUKLbF4kbAVXpAOQCr/TMq6FC
AUMpK1as3O7G18Zq11d2tEcexR6qNIF/526dXFRZH2z6jNQKDf07L2atE66AnmUgHH4h7DA8mWJ7
3A6OpR4KH0dFml4QX39Stf62gJ41EB8mDNK2zSmhuO5YAmXtd8A0ezK45HeNkJc9fRx9RRiLJJwQ
zfwmxIh44jR9tMlBT28U51Ljud9XaSmuanYLvgSnHHIO3SA/NQNpGEh8i5uptvWFVz93UxRuvK5Q
91o7eptBpfWq0RvE9z7AgAiq9tpDFvjJx3H4rBEUdec7RBsOXpeem4hFPmlhH+zGONO2lhn6p32U
B6ex4dIySarxmgyF4ikcpU+9TCnC13N0vF1spRDl8NHcoJLOYFnq2SdMgdlLIOR0Gw5sKnQ5EDlh
efrGSR3vynX0ZCUz3YOfNE7/D8OZ/6l1MJ3Qf18H334bvwTfkuRb/ToJCUzD37WwLf8ibNVxmGiz
1WHPRKn5oxbGVm/gxmNCYwoKW4tRzL9qYfMvRVeXSGdD2IJ29jxZ+bsWFjo/Zymyq+lDYso3/ygJ
6W2zmmH7XAMLR9AvNyz9lylBNraV4bkwfVpA+JsxR1mETdPkKRvcDwYSc1H9T3f+56EUiVCuwf+k
OCq6yaxLU8twPPq2EGXozcC3V7QLX13/38wAfj0K9nRFHDZXjRHAAafxqrQv83LswhKsCUaJdCWr
2lpnGgTbPz6KPTMMCCm2iSg7bDBeHaXVOQcvqXyMwSQdpbSTl3VThz+2l8TR+9/y35zLUYbwfMnm
brty+Igz5GM6/XafYjHE7ackC5aOGr+W7RkcUOIMrUUbtcvIsIh2UacFgql8TM5suD5tqq9AGK6A
beGB6eB0XxmFfq6m4Pb9859nGG/vJWMliL7oQQxmLfPI8vUGqqHKSR0wUmC6waeVTXqb+zbsdyfo
ISFbI7UCoa7vH/PwgBwfdJ6dC3aIHNI+eoCQl/YNJkQmHFnk7IZcy9mSGPTBBlVvbScl5kOW/Zog
jn7XuZ2+rIS8yAI5bCVuhF2ANAhNh/9R1LPx6zsEHMNke2qYTNq4KG8vBtXG6GKaCpdJphHRiKCS
gYBANUduYy4XLcmwZACLUdxMCWTvwUA/Frr5A5kuSJcsHHsM5qrtgeDmOcr/pqHzAkBr+ngD2yL3
P7c0z/cOxMqbzugGEk753iwiLbQIldEMcirM0Eg/uNy/vkicFVUGy4LFMEs/OqteKrj9APiWdNeH
pWnC28bZ1K/ev6nzjOrontpMyQypo24gaXzeqb96kabYHCH2E22i2TphHLkcVpOfIhfMZwkjMckf
LEK/u1c8mKAsGGVxx44eXIu40UJhHF0SbKmWfYmTBxS2XI3jh3PA311AFE3gp1n2WSzMt6dWkVmE
0UIEIC0nfG+6wIcbGdn6/Qs4a0mOr6Ckw8ELodiXH9omr6+gaIsGhCdXcLLcDL2oPlwqp6nWMeFL
26ZQ+gZsgrlp8cEtk8RRl14kjM0k+2DRn3feOuhUj8vwtglo0QIPSq8CgqhRU4JMKI3oM52ZkFpG
mzn+3rQ2HKPe29mgrxG8EYXjY9k0EuR+SJqSD9a/t0PHeflzmZHzWYKIyQMyd4ten5oO53po2Zsu
G5iSOIGdemkgxFwpNzGWLUKZFdX3ObLu8IOn5De3DiEOB8e9YBrEdL49sFGZ1I2lCpYBQVcnbskk
Rmuj/INn/zeLKJ9dzK40oyQ9r6NBMb2KpMoACNJTxrMYOeOwhT/hzShSuXT6McAyK8sPDvq7a4po
BJYPb5vQxdFBC7vROz6PAbYEXLQ0d+MzMmXj26QzypOK0v6hNUfmLSoLd+8/qb+5qHyXKTFQEPE6
2PNv9upVj3lHph5GyHIkUWepZbR3aoUk4P2j/OYFd/ksOoePBEXU0QvuNBZAaAUAMLF1xfbbGECz
6+OqYCfxweN5kFC8Xryo35j0o71BUcXu+livaIwBBUiDzTquxOcCD2rQDita2NG2xyQ6w0ZvfdXU
G80pwiuMYHfwJGiME4K5JQsO5EVptrvBSNxl7mTRH17uH7+cQk1mMmBkdXh7uV3PwuMKmQXpqh1c
99OUnns1idfvX+5Dq/TXa/DPYY7uKi17cnQa3VpkQHLXAmXoMugKBvXTOL3EOtbs2vbqMz3vxrsy
mbd6rU17qQ3a63AY7VVTeV8GesKLMIQ2QhxKu0EM/sQng8BGp/evOzdieKPIxDH7OCSih3Ql0brf
PjiP4w8RNTV1ML7XGeyACOjocrEwjwnTbHKOHWftuGH5lSxL9xMvbqivQtW+EN5EMFrEMD0HSxjZ
y56NFHTzkTqrgFv/VDSaj3SOlxdPvVD+GskHjO4yN8VtwghcX4y5TWQfXCGgMXGIr3MprC4EO9iF
CWCmQwAT2Ys+QaBQSt8/wWPNqcEJguzU0ZLRj5q76W+fB3y0aa9qfNhlK0AOhHn/xGkla2hK7ilV
R75iHwPt0dWrNRuc/iaEjBe6GbQXckxSYDAfrES/ueIKCSsyNBZ5qqej72NtlL4bW4iIPScfPiW2
+V0rsX2MaLDX0krGDw53hK/jgWHXZHHmRPk4JnqZo0U9bWJoCbzMi74flkMnaNxJLOZDDB+gTSFv
UVAuptoj2cYpY+JGU2thusMHr6Ux101vXxheCRZ96ldWX/34vRyduJp3FA492ZR0ZT3275pWNsAe
xRzDkzEcFxOM5aTO99rUJMveRZ7J4NJZFwPZqD5wy2dYJywfRRqfhlUJl16z3DsACdC9besbgsKz
9x+e40WVbaiOAtzgFZGsK8cMQmIlzGLyEL5LOGdzsvyXxBcY5D4Wx/32SCi4ZtqczbZnrnZefSSa
skQ0UvZAU7Tse5qm5bawUe67BLB+8DzML/Sb+8AYad4qgpQxeDAOVf2rI42FNQq7comDK4V98nk3
ILba5Gnfr4aQHvX7F/CXZ10oVMUOj99cSevu0cuHNanF/QvOtaknY2sFXbAkymeLW9pJmN6/f7Bf
z4wBmxK2xb5eoMs8erHcohycmID1pQe7AStuB2SAkXEJ18WurmMnmfYiiKMPvgRHoEreL14wXjH2
wwjxqHuPvgR0tel6aQzHEQcBim3v4EGc5x0jqsrdg2s+pYG5jYIe53D8wUv1y1PD64TSTlIx0tBQ
8mivkox2OwK3A6iGt28NpcJbRjVzFSUxf/3hxeVQDCFt2+KQtE6O1JuRVzSlMqhiEh9uRgdraxHg
yFtnsw0jjoC29EXZbN4/qDCOH1YsGLyCXGCmiLjjj9auzqgI8QU7vwzZlG3LljCPSGT+adn3/jYn
vG/K5gwfs7gs/MY6I/alucTa7+6YRt1/8LvMZ/jmxZl/F0Ny9vSLAEIePctO2JXTwD0EXz8QfqPm
hGu3bHVQx32xTDxVbAumlpdExKUZhaaOtYXR4Qcq01+/Z45puyxH+MMVj7k8+jX0HrdKPScGaFTX
Vywlxbk0inxTsd3CcOgTdFR5pECRikBmtbgkUaveIssY4Uhp9he8bNvDhfkj48T/0CboXPm+0wTN
0+fkrYjdmH/ihxrAFn9xi7A0gOpxJZ8R1oWfHVAdsKjLykgTk7f2dQdUCP6VQ5+Qj46k8fVKwq6J
v6gX6I5y86kf2EeoPxIDvHmaMUMIfEA62y8C64GvHe8XsL/2NYuKsVDBWL2AOa8XUavjfnt1Ra5+
vB7/K2vTqzzMmvp//9f8gv7z0vw8zLxCUVnSudXnF/zV1waZIGaKyZqnrFF9pjk1hOa+mUlWfrEO
1Khu3z8eu+Q3R2Tlh4Oh0JmjyzdZk4+XYy9uIIZVWgCaKY901Lr1yGu7wBRPWm6QYpjXFmCzWr9c
9LiQQUjWYLBOQwmiMV5aSPtL6OOpbK5xdqbOqSUGy91YVkeTeBuD/wRujVovZiTWNZqnYcAMo76B
wwm7oQnZmqMb9VYDBO/MXMZ+UuHR6wut7SpckSLC9zROrSWYEpqtUiTuFDbMvn2FiLn/IkSBGJJM
EdPtEc/y3XE7dHukXMIDdXN6UsvecZEvPFVZOhKqiRfZ8mFR6LoG8siGgCnLhbKUqgRUudBJ3ROM
kD5ipiDOTO/RRmM4fVIlWThAPms+aCdNFfLfLaum1v2tbpWzV7mBjQo0Bw5hTmhU1zN4pcWKBdNh
iOhFRDohFlTxMA+4B3LVAKSrGLYTku2VThsBVlgwJIrPkAGjZbAX/C5Y+R3NwsKNHxj1Jr70co7K
tJxEq66dCiHhadp2mjtrgYkIRS2aV+k+tUXyYBEiKHd+hNB4HRWTyIuZ5S78z7WvpzV5JM5oRAuF
5TD/PkZNdYf8PjN2Gpo+gpRBhFUzCScAKGXjb4AUmDrGnSXqAmh4hqJ1TWh7GH0FSCYB5uuaQg1s
DhpuVcYU1QZFMlmBfcwG41uWTxZZDTxmAqUzdP5035RkIq0m6k+T0hmRofMS00CON0U4NsHGMtIR
nQlxWBKjdwfXKr0IrV4h01Kx5+0Ha+jSm2LStBz3KpqIOdG+K0ich1inoYgZsra9LTAEy/OkaGHU
jZAHD3SUWL9Ier0397kAmr6swbAMfKJjfK4LOFuFCQoSTsa0GI2+s0zS2fQw34Q1aTd7QsRLeTn4
AWBFxu9ZQd0d5S5AgxAlcLNDgKATTtsh3bbWA2PXghRFPwS2iWTZKAICFspE5Ru/Gurpye1MA25R
FVvo+NK4lsBDK8fC2J1y267MvDTci8pvipkL6MTprRaaBHPi1IKQYlWAyeKl4WTaTvOm9GSU5JLa
snCXgZgJ8FnHWDcH+OYl9Po6Jw3Pu3D0ibgxZ7lNyfTRL887+rS4TEl5mrcOCnhrsqX5Uoy7ksG1
PI0k2oULkF6BA+ilkGLV123XIqHwp4l47akEBCAAn9eEchNEICvCbHEzX/tQohL8ym6VdbdVPFho
DXStzKGdBG0Sf87tKG0gKgA3vSfNQ8LYKWF3NEwmTL0seOMlG+h2GUCtKKebvkM5M6EpaAc/J6E8
tbSquKWZbobuBWsWcfdLuut+0gKvxTbT7mnejpXzMjXAQ6YdOj+vuqNDbmnjLZwlq1h0oWnSg8mr
QiKI7JQfrUt4ziALchTl9VpFc8JXrUCtFIs+kAGKTlH0ZrrIWUrdSxpLYWcQ5UwWdrTQUlfVpGvp
/gDN1JwjwxFZV1tVN0qHBRlp0SkZkJq2NuvG8bDh2mQuD+TblauK/jwJXZreIoNi4RD3WswGd5sl
oSLTExigdRo3RbWH34nHKLa4HSB50RSgQ7EMsAcjTn/qpwl8g0vIihn5uA7Mqh58ojvQkVfREzDf
keoa3UTnJ9du5lS9B9Qz9QJoIj2MtvaDKv/td+znVwUjMLUXnxc1Dzpff8cU2c+l8gCQaqXmyt2U
DvtSL3d1ZVdnVmB1xub979j89/3z3eR4sOZnI5N0TVsxLD06npcrf0C7SgzQNKA9DfkEkxZAcEKm
BPGBqU96IZmDz7FX9B+c6tGmYj40H1Feu1meQ4F5tKnI9bGTHlhkAF9eso76ONnAIqKdjlr3g72o
9etZsk0j/ohBAV+04x3bvKtKO5tD4YABqhrAm0Ua4X9wQr9ey/lEDDogcxMW+vjbe0doDYx1E6OA
1U/Id8qBgFViUuxHy2qypZNXfBYIaT3pzCT94Db+eoLm7Duk8QrPFZ/A0bWUBlBNwPPcxtb2ZxZu
i7QwkVP48P7j8tvj0Ftm1o7Blj3a21Pk9PUG+AddxriAB1MkRXcb5ZX7o5r7/6X+f4l5a/nvS/0t
ev9vz9oirOvn9rXk4fBzP12rwvyL7ppJpavbbBJRKvxd8ROPi7JBMe1josM/KGX+S/QgjL/oizFT
Z3I/i4YNHt+fmgckD1STPwyrh9yCPxD/vm2OMKfFNEt5QpOCwTWd9vkJelWIo7NDeelFl76uwWOS
dTMbGgxcTx4/RIdNq0CSVEL7oP4/6o78OC7fcIQPDhsaNMxvj5tmXV52RXgZIFsS+XmH7hj1YoZW
7UyG6TcrMda1FyYL14wfX92h32w9fndoNNfs2Gl30f893imTO18mfQniKTSrPaiusltHbjZt3GhW
NVnMufxzZ6Iemkj3ZB4q5RxEb1bGhwMT7u6r1fxwEfCDsgU07NnXPN/91xe/F7UvLTCpWEUQnLKJ
NJJVnZATtegnX6C5rCdBHDxknZc+r2qAUSl50rRGMeQufTIH9kakgclEeluUH9yh3zwYBK3gMZ43
qwwcjjqPGXl5cpjcC9BttDatxMmqldVV6f1In4PJBo29fN8ZTVas3r8/81/8zyfux0Wx5r0sjmOD
XsbRJ84e4T1CBb7UeQZecrvNX4bclbC7hvAUOI546CjxrzS3zFEUkvz3/tHn5+6Xo/M9mM/YZBp5
tDKzwailXVNu+VXwKZRD8wK1Itj4DRkW7x/p7dr8f9k7k+a4jXXb/pc3hwN9M0X1VWSxlUhxgiAp
CX2iSSDR/Pq7oOPrsMo6ZuiN78ThcEhGAUhkfs3+1v7zPsmxF/EPnYjLDouV4JqAreE5Ii9EBi2b
vVH2xgcX+dXtUBYKGK9GNsMYwc8rTFXIX+LIOscRxCk8UOGXxTo+9U3Xffr92yFCQP9DoWJxWfn5
SvRLHfwh8pvecPvHRrrNjRdkzW8VNv/zzPwAwbZtQAqhc/rzRXp4zaYs0hthBBMnNoLnA4mpfZ/h
m3D6/fsJQL0QZ1lswZffJtYTEb7I+Y3dzv1GYf3drkrMxMYP1tuvVgFiBVgGDsm34158ZsANJ6/L
Ux5WPj9mZR1fSZy0P/iWL3o9P54bcQYlYb5m2DX+Esb+bZcfEM1A/k5uqhQnlTVcLAUbPcL8F7xN
+0yu2j0M5uzoazF2JjtvhkYStbJpeDs3Mkbrg9/zi5tGrcfnRd1qkQJe3PRcuJVTFv5ZdqI95PEM
UF/DJPDfX+ByTxdfMlsrWkLqZjYdjYvKNAA6C9iucTbNRRzURz1G1OIpKfK3MWiP/36tX9wQXcSl
T+UC0KGj9vPzBW2NvYYznnFdjw8eo8hr3YqdD4LGC/nbj7dIL5ZlYtMiRAl5sfpxR6ckXpjnYFLm
sZQuPL62TtYsLhBxVH9XDWTrjQk9AZMGfOKfHXfWNq2dWVdzr0UHE2+XR1Cf2QNz2xgztHqLkglf
0HunD8QHO8/yYy4e/1KPhBxhWlQnzYvHb/dm3dAjObtmq93gglG/ubFDIWACJAX5S9/rg+7c//tr
+MXR8dM1L/agDhuXPuvsc0YNkBlBoNWrZBzLU+0zNp9YtRuFoug8AJ5OgSWsdLW7f/8Bv1oHSwsA
Ng14AKqbP6+DvpaUs7B48SJsppXW4imeJOkHi+2i1P+fdYBRBb0sl34ppbOfryIro4GZp5+JKyxr
04+V2a/NxLArLE4D9cwMefJFq6V86IOJiGa2BMPhreuLjY3DeLwuEX9DbNZw4Pjgw77QJP7np/HR
+WzOlGKoIf/802bk5nXQ2GfWsb+O2iq5Z2q1eANLbW7mvE0/N9Yg1oaUQOM4x8dnRnKNTZKqlH9D
y59Go/EdWvpHyeuPePJyOQYEMjoHIR+Qf7E01OxQ2A70c59mBlS9CiBnkSt1lAzq7CtnTB/6VlZf
XDFWp5YmyRMVDCj7aSMnDDmI4Tdu3JqHsRb5UZRa/fj7CwfGihWwZpj6sy5+nlv3UidNOGutI3ZS
BDim5/5HPaJf7IhQmcieqevzji5Pz3gyYhC/6lzWoJLXTWcnn0o9c8OUXra9BS1dfnBc/+rcoQEK
ZoKADpSZv4Qnfzt36lkNBuXU86j33YmKnUnxKLNfWncwbwcY/kx80Hp1mW8ZjGs7NcY9bT/1EFEL
/f84c/gkUWpQx6C9cUnsgCNdQT5tz0WMYc+c9t91cyw+iBl+eb8L5YWK7lIeu0wtqC1buKsw8NSa
CGJ8COlJK9tdXyXWfTpRJyG5kA2BRESpmB5tp62wmE82om31D5798qVdLHh0beR3DhAv3bo8/tqu
9Vpgi+chIVcoTQOLoP4b/jdvEZ5R7jzvqH18dED9Yvujm0Plhk8fec1lMzivfVdiC322sJ8MtRrM
bZQxCYl0uqMsZRxswYBzP5lXuKk9acs+afV3ztRtmNV4iZeY47e/KmQGrDyWPOLdJYX++/KbLb8B
cSDOwRy3B5a3WAcTDlO/exGE3wwGEsUTAVCa+vkimojboa0afJPN5FOqp/LRSCr3t++E8VIKfz9E
E4uG7eeLVDCYysYZzmVvt+/W4ObH2cnrD+5k+aU/Lxku4lPLNKHxoZa4iC8E80Ca4w6YVAzmQ83Q
3SGaga7C4XZwR/j3p3YhFlxOCpISy0N5ye2wF13EB1Tys4F+D+ZAqZho9tjxXTI66WdLjuPM4Cqw
R7POrE9U5BAFkrm8AlVOjlAEr+PFz2eteYpRv6Ibqd0NjPTlG2nJ+qNS5D+qBZQgEcagg6I+wg79
j33DcaLJisxzlY2IR7qhN+a1Hqj05OCtQ5mQ3kq5soKghMXKxDD/hIS9j2XlFL+5BpZfQp7AF8Zw
EjKdi4WWW2PhJ810dnO6fYSh+XpeLJD//b1crgEuQpVZR7bPHkbF6iI0n3w/1jpGSAeBozMUG6ye
9RF6usjO/36hCw0HUfJypSXvJYJBz7zgBf/+cfZtaQ2IrPluMK6C6oOEEFKkdwSmYtGKYuRZn1xv
1w7JHe2V5FY4g/atC5rgWHvN/MH5+4+Y6uLXBBd5f+ph1mBWHQ04Ka85RMRtYw79ra4P1w2WoJsm
npJPBT7gRT/Nx5r+zHbyR2PvubFZrCpQxdMHr3u5/79/jZe/6OIDAbiTZm3UnudB05nvxYk7KmRx
N0DwCqMcfmwH0BNRZQJspW5+d1dbrk55GGaZaRrLgNLF20GQiwuGPGN4Max84Eco4J2PyuCXOcKP
i7DVBEQGTGrqS8Dyt/Agwg67LXKWQN2Z9xUsHZBT07XZjjuWN63ZQYwfKPf+cUIvl0SlzHZNd4Eg
/eI9F5oA2d41Zyl9HeTMYJpXJUqABz8AcsNT7nqxMvUKbzx60PfZiAR8TdJsY18OQffPwvl/n2ha
HuPlS0azwSdNKuwRlvz8BKwMhoJRSDKWODjNqqSYlyrbxb8o057Z34wQ/oN3CIStr1DklQzE+/qW
xEBgQl03rx98k8sD/+fP4cN3iJIY3rnYYjD18yvX6nATnzS0TBWGYkYKZRuuse1lq14EwzUTZbLZ
jJSCUohXtfsN8wqAAVrNDA9DFz62bXig9bssnXAcxanDUEfam386Hv/3R7es/8vfysbMlshmSJhz
sX9waugVGOuz8kQ8Q66FnLDy9dnnfQ3Mh6AW6DSKGLFMmlUg9e6WVov3zZoBBuHmgFZi/e8P7zL4
WVYW1YwF/wjHlI3651cJNGmMXVWfDa2ZAWn3+rBzDRxUP9igf7lvIpqhqwOBGPXyxUdT+JbIEE9w
35Yg42M3z1Z5YBUEVbnwVxEsGCz5KuClyu3nBpo3rh9rtPXFOY1iDAQiMfS/Wzbl5hESk/khvLGX
nPTnm/e7NjZnP7iW/hRcxcIu7pSRJC8Y9g4Pv/2YYSFDt6JoSrZ0uVEzNG7nUaFdo3kZD0w8u5sx
b7QPtolffAdUGdEnIcKi92JfhFseQTlgSEze0KPs4fr1a0G5+C7Pa6a4A7xV9v9+U7+IMpB+IeEy
CMBMgtWLC4qZ8ecWUrVMTfmst3WHO7sYBD15v7cFbltolbYSFxGw4RnMCXajYfoqFH55Hxw77DuX
HxYxGf2mBRrJrC09kp/fJdlTMvZ9fW2BoUpWGMk28caiz/A8tnPw7Fjd8InYjm5EkhN9vSOBGjBV
oK4kb8elVR4C5Euc66wEshKiGBBNOEdJ0B9KnECAchnVrD3puDjPx6kp9CMwKehHQd/xbPvW6TH6
mMtYrUy3G8/GzCxWkznNO/0ALEoZ30XjKGe/bUMPA+kSoIGWqI1Tetpbjw/8HQh4bDgSzsT3RbmE
U904vTsMMNmbCoo9jrNp4e2ZtZisA9iFUV53rhqHbcMgxvvUWQWYNoqh2Rr3vv5e2gaqC8TJKNSN
3oz6re7FPWaHppl/9QSi/XBQhnbfzKoSK2VKoULwntkBC8rhSy0sbDdTU5urVZXnyCA8ZVkvhhWb
aDM0hwYXEhP/Jk0Rwqy4OHysStdFD+Y96PHfGa1+3wm6VUaYZIkXMA7glhR6RoMtbYeLloFm3p+w
GmNyBMTpe5ejL12wZgongtbmPDGHaRJb4BtMVyL68Mtdqao8QA2iIEaF/C0PAIIga9ZWnmb1/r5F
FuhcRzAQEQgFYzpC09SC8TYQyt9ZkeSPB3aLSbW0IuO7yFJ9WHfWgD+zmnOY9vAbAODqy/aM88fA
QC4OjPO5ZLyfw7VzGwgmFYO069YtRl5gXlQONgrs/p+6DKe/dYaJ1aOpnLbHsRusPHYUOA2uI3xC
ACTMLmhPq4unDI8P3g76m7i900qLYxMrW/POHQrTONsSRAYOLgqAQulIo9jMWBy2e4OX+yXPZOzj
2pBIEtWkFAiksXARHFd9IkMvSI1vWLnGJEDa+AIttZiPQq8mbQcZscVNAReac5NOolwZs8dQAljN
6qEr4kquJxCRjM1YmWFAVjOc26kz8/sYUgRUpaloZNg3NYSxKBg9Jp3aAAdMWqGsanzCpb6ypD9U
wAStbNxWkzBiqrwWGpykppQKdAGjh7BHt4sxchCV7SYpEc9dmQVD0IyJZvGr3SUdvEdLeA+VO42P
1mS65daGBqa2NLzw+h4x1HvU8YDhfNTzFE1yKtWtigZ1Z1Q05oA+QnvZpGNgfnXzsTa2rQrMTTmn
6uQ5Vr2zioqvdFByX8VWYh0g+MC9a5CPhcNQZ59cfAdL2Lpt8pg2wrhiYkw7NW6ciNCTqP/D0q97
91BpomPaI0hxZogkIJwkbWDSUCz63Ok+MklzTIJi08+DzR4SNxLvXlshfPmx+/6ffOH/ofv420H0
D+L2S1q+vb4N3/6uXPjxV/4El1l/kJehw+EQoHDKpMv/ChdM5w9asxz4i+ScU2LJRf8Clzl/IGum
gWoS17se8dlfwgXNNP9YpmZAZiKFsJk0sX5HqwyD+uejahmdXHJU4nik1IQ6FwWexhfEGxw/+D+7
Tr+fqj7qxENcCyWj63FePH2TlorvdRZJd9sYVnVyA6N9hHUINztqQPl5rgHzJKtWJU6c1SEY9faU
1r2zFl09wsHUjfvJ858I+k6eNMedrNNh1/hOGHgR4iuY0gvpFWtKPMzUfqjxSegD590WNm6BtXz0
qsFn2nj8TCrprdpIT7Q7Hwt7tgGvAXjG3I14t3A1OEwMSO1bt69xxcU4JOPn75ldUQ+1jW/pZrCg
l5mV5u7MyEaaFGGNKWIH9WOs41GlG8m6sutn2+jemHA8WW55xyvFag3DtbDwc5S5PVQY347UiYve
9pmxDSZx57X+ucEUHavmpD95U5x5jH/notnNiRml361Rn+g0xQkgLwnTbGdXo36owCh2R3YP9yrt
Dee1UVitZyOdqFG3H7Dc1g7DhG9V58Qmboh+gEerKLYJRh6pl7E5YC/nbVuDo6llDm894MUUagyS
YNyr3ksANHe1OdU3zRT3jKRnwdm1B3ft53Rj2RowCJXRp150aFbqOqs5UBwXBWlCRSiRt6R49aHT
rPFg6Im8MZpUhqNUKFkpcK2YcUNEwQlyIKrp1w3E1kflR0TTtRLdezsY83bAVuR5LpV9mtzEeina
AJpP1pb7hOd3AOBZ8gLTTt9gyrH4Qi86CAy73JBBU5xRPOeq75BUJnk5MwITtdvcYHML9WGY9nWA
01TYZbWNy22gE9TUan4c0rJd+V0lj2AjnbvST/ABq9t0TQzgbOqkzk/+BJ9LZ6ZthwaUZ+iao1yh
7fbeK3yOnn1mQfe5PzHHXI/mwR6tDPtGD5zzXDVhjntPSMBTHZPYbE/s1cYBY8YKS2wlzgsdHaSY
jYB7qLug3Iz4akCtMuyrodK1k5sFCAxLGD5AlSbsmKK2qF6nYVC7ydF0ZnDmduk/De7eanwcY6wM
qh5cXHtVBFF8ZbXdfDCByLGu/fxUMXkZhEkKNNkmH7PgTwGx0t441nY4B2O0kMlB+xwUhoAZFYy7
qK+C10rI5hNCevuBhTOzUqiBSScf75AQOdtRVjrer518j2cbIj49znsIcNrKadMnLMW9nSMciFY6
c/M6KnRENiq5Ghr02jIqrW2tzcYGXUi7dVBDbUZcSEB265h9hrkFqLQZmmYXkIqfvGy6Q2tJvUCI
9E44406N2k2Lm/iuLas9qIDyPLbusYbPekXetO+GRjx4s1nvWAZnZAAPKI5eK7OFtti0+wEz1XUL
PZQHpl4mYEfXCFrvbWW/zU7swEmw2x2lv6JaoYd6MLTAq0IrNc5+azx7o+1+JrXItpbQ+73Z2nvl
lShATX2LNa9xHgsYv5k2v1uYBr+B6L3Jo+CxqqpdzSm99pHm+1F8k8zzpzKQu0jmd8DVXhEaP0/K
+0SMsZZCK7d+JyDMMjwnXSxbkcI7Lgw/24lPle48G4V698yISLIZos1YxG+R2dyQkJMF0jYHwgXb
ZuZA/xa59X2QeGeJV+8Jl/KnKjW2s8TaXRTJWmKTVY7pAU38M1BW79ZEzbxJ0+ZJEbG5WDLVlkxW
VZ3cJl5ztGpPw+Z9ySJEjaTeuEJVt1O09QjB6i3oEBTPeF7m0sPmUtb2A7Z/ErPJia3RM+b0cWwc
53ttN8VW8+IHbMkIvtzp5Bc8vwR4aojc+MwUGaO4YhQrb3aIij1IcEyAuCF54biZe2aky6+2RUne
atJ2xZ5x7U89rtdaUBwnt6Jfb9O4jxMvrDWYPwpvqH1bOFeMThAwz8V7Fozf0lmDNmhOIfyya9Qz
xzSDAz/aCOg9J3mH4n+cAej7SuxdpinCBLx76kfXJA8tDnKcKXR9vuExxgiscO+SYYACHpxGvozQ
UyYMfo3viRboTak8uR8Tw8T+z7wbTGujB8NtgS7qex4zD4HttrtNOqb5qlY7Y53pbjO8iEkQDLGd
G2DurlXtvDTQSWA6YwMfG7S5k6oQaYm+NmfvlI2KWZZk/qSXHn3/rMZm2BIlh1YnH5Km7VeTNb/0
0sDCPfOLbz7VzfsAVfkWdvhI+lcxKCezrtsZZtm8+20whmk72mFEyfDrLBU0Oe50F5gavsee5oNf
VEOSnQav6YK73sMxq56ZxV8lTO8MW4qc0bli6CcJI5U6xgoVYPHWdyp9qBv+uW51AfjaT3o17PsJ
J9DGc+/6JKo2Wg+cKe4SzK+DxgnxTRVHBpLJCyXiwVJhYWajUcbaAazdvBjUBna6Ik0RsA4WWp7f
7EyND04TzbwyzCbfulPrbYxuHF8bHWOnddZZ+kZvW5KaWDY1tARsFcejBMuqrRXh+fhYuhyDx7SK
82ZjMojEwIw79lp9O2aAcVQ+b6gI1qthMMot8yf9Jo2g46s8TPvq1emTTdPGazOo1pwsK6/Ov+gN
fuYJI1erKbefxqzvDjyYWx0PJa8h9ap0RhPItTCz2UR9fKbysg6KrGXf5gRY1SNMIZq2J72Y3mqF
oMIJmKsa9bs6m6oV+cqtgREhCS0n65ITrmbVcI9NSj6Xl999fcLTrUqh0hnYufMK9Zw9ORjX/QRw
sCmK18wF6dpHLpjSqggJhjZLRTbshfkIHY9v07W0RfxfbGkOvE3VmN1AmWh3ZWA9YwXOzimZaDYd
mliaBX55qtxPuDdeJwWYvABHaNAFcbxi0CgII535c3C0jCHlMaNZ+TSvIwdHVawQrP3iN423Mc0g
RhPi4TrX4uRk+EO+L4I23yncv7C1FF8oqIOJ9ga43SFN3nRTA2m6qoBHn+0Wn3bf0YCINuV8UrQm
HxScWi9pGiy/fe1qUt33psy3TcNP0VmSGnjzA2GY+5JJw9sEmd3JECq5xOg72BptRRd3Zhn5a9sd
n/IparbFwFxMGzOsxpDRKdDcZ8cuJQ55U/ZYlnzwbcUYmr9YlwNi4RB0mvStb/C+nspmyleuBw+y
wf3wtcnadUfbk+CmyzccbLWYNm5iCvDAKjXrAMQoLxU6J6h13M57d5/HvA8crzWt3MDKz3OOg3jS
mjujIZouQ5T0nDa2Xc/tCVeDxQpzMkbY+SmVoGmVd1PaYA8I58bfDiNTeVszxp91SieMThPNatdl
4mvltc9cNbAdeCTIrdJJv9MzQ9PBj7qy3Zb6nBa3WjxZxou09PHQoBOTxbpNp7L6nGQyI8nuyjw5
G7WuU10YoS58q0U84HFPNhvVR2wbhm7X5HL4WnWxp7Q10twswNGasZsnvXXj76OBOXAM+rDVyoKv
KMPyh1ZQerR6hHX4RJsSC9zIJSRkbMw9CV1Pmre683sm6jWavfs5nTFabiptTj/VBLfH2kVemGvs
ZwsHNkn3eHZISu/SPrZRMcGkG5n5gdIfQUfG7j16cbnAKdX9ETwo6bii3W8zZIWDcJI8Soxp17bo
0o20B9Gfpkml47FPMVucWstv92aiORU1sKDkjns75divmFAG+sDb970pbxQmjT0lLtw18+GKWlwm
iZHB754dd1JkJqbWqgNzjeVjkDvOW4Ddo87pZ/g1Dpdu1m8ssKQJBb1JCgR49tzxP7Pn2bzNVBYn
B6UyVtmAlzNnVyLki5g014F87mMcnlF5sPdTn9bm8xBLzTuK1nXZjwTzE1jpBHYuw0Fmbb2Px3bU
7mHyzsOqHBtf3ovUbYInw5Ns2JY3pcx2FIHW7fjGdBADbj/g9N6kVYfZOUdbF9ZmnGrAhtpG24mq
EoIQoIvda88oU+s40nwuNrGRYnFNs88lCmbnaL9aqhs4fQAyA+4oRucqt6KZcy8K4s+MkRivnc/2
G1Yiaj/5GHOWa46GcthHbXSvdwB71vPkpeP14MxynwJTNb76lvLlTh8nHfRJZxikLGEDJIj+UFad
tY5DcMcn5g7HqovgO48+hB1a6b76rMlOr9dZNo7iVm+GmsO2nEiP8bonJOhq6a1sTQ7hJA1n06vo
uSp99z7V8/KQFvjNd8uZw5hbSTar0lWrxhxIZhZssmwaKfct6Z1p9gd/tvRbD2/jW1PHJ7UYAt4r
PiClx2i72XwJEM/eBqNtf4kSREZZy/o0etqYWiIAPJl8fKueHszzoNzshhGznhpUh93LJNpOrZG+
RR3wrVF/DQoU8msdbXMoa68L8JO1kicyvg6XR+b75LEG4qWvk3liHG4UuEmbssFGHiHrym2MCNPz
qO2Cowp8Soi1q/JHd4xf0SK51yn10G0TGcGq9+3zbKp+U/ACRNxfm5nHwFyS3VE3XiV+VmfH0uvH
glzWKG7aOPs+AWlew4nJg+1UJ/FqwBNs0zT2GCqFqUNINaN/1Wz7z5Gz/6tWUa2iwPTfh21eXsu3
i7H65S/8Vati+o6BGVoWdJLRIP1VqzL/ADGyaLjRJNFaWZQo/1ur8v9AG7y0OJY/gKB2gXD9BRb1
/9BhAzGAg+yGY85xf6dWRU936Zv8rWHpAmhgAovZ/aUCxpz9RV+lqyetB9AGxDuPuoVgjePmMSC2
ZQQY0XcRGgkWTHwoy/EiW2N8arqo5NAZUiMetKWtOXwlp586LN1F3ByDUtc5sohd/W+OYAN3w7aM
y+RcwOOnJYPlbfU5DSKfw4+QZjzM7HTGixmMeXFb4nfUbo0f56a/HKFzlFvxIfhxsjKbn4hr9kNO
XLtZai5lPzzbtRDTdtZ6/Nv9GEESiVCZl9OqNTODQ1z8ONFjyhvtyfxx0tfGIDn2yx8xQFRKQUCA
Wx3RgU412N/0P6IGL/FEvmMsFaqx1cQv1WwSIoIOuE47lTzOmqFOiaPLB3yZGNDBH+a5kUV9nBjw
5IdJ2OtyrrdpVH2xaxDoZS++Fh6OKeZkDKeBhxt2k93hq+s1r57OI6YMPh+ioCz2FJzbnTNW2bWu
9zcgJAVvA7S4V1KQx/JHbvJktPdCDZy8Mge5rltfpg5/5ajW/ZMoJRlqqUebzNbfhEvzIgIisBej
52ymxHoKvFmdLMdVx8TWxXckTt0xwvtoR4Slr+oAtixZKQcExdQwabwO+S75Yd1BpsqqiJID469d
DVoQcxK7u+kKXIXEKuvIWUrMtTIr/zS6RN/b3JO8KHZhvaIbwhxx8GVIfIIBeO78lVDQNsaKve29
AN0lN99irWDiAQc81WpjdZOptA61LD7BhzCHfZuXTXF2pupWYKcdY/HT19FGuDlNiKrPMWgNmMYI
OYVJiE3RmO4ns8aIRY7dI+cjTmiZTi/Mb7UFfA8J32vnTcbOjwdXsxGBAtSU0U5h/pLReG3jt8oP
7lPMoN2tqwX9tcw0tR4jc7ibbSG81aTw73tIkha+PNVD9UWB0Lf3Vt2l0XHGliu7hlKIBQIvPPeu
jMJ7S/REtw+aFfX50akZew4Hq32BYN/TGhFIAeNphBhTxL5Z76NyrvfMOeHGhXKxTeru2+x0ziEn
Tv7MPDL1TQom6JAs8MCT2CNKqGnaCAMYgY/UgKOQQiZsKNGsiyGdtripe3k4M6cv3yVDoCmRLQ2n
VTFGO2PwsnmlKW9GvVZMbb6extwNDoB0a/PWxV4BJYhhquU7mK9sFd9bZn2mylbs7Kz7htLNXCnd
t0Kzaqwnjf9d9QyPvqlONRJbD4MvPT+CX43EW9xkeBWAoUUc50124a7HXDiUXjyiZVhuBeTBqHOG
7F0V+WLK1ntnklVt0X9h4FSFfT+IlY0GqyGntV+mzElAYE7ee1qZh1zJ+ooNyvAWpyveaQLdO1jV
MTXXAxwt58key6PNfYrtkPf6m5qE5fZ0TZGn8l1a41f2Akpf7ewV/holAS4OWQGWbhtTBwLwpcyh
3GizpeQxDSjVsybkTLlDJO2bwqsdGYolNNz+VJSZ60ADik6MqTvU3+ESB3utUUm2aVvCalVjcxaj
270iNDPu+HjHjUNWcM2ETr+r4zTbibiYv0x2O6W7zh1IlBXYdaY5vtoZYMLe6vuVZNjikGg9jU01
zJ8mvbjRGM8LUwukjplTPZ764hvlvOlUselvzUjzTj4Z/qmDMnm0m1R7X9RVbJwxOmDpuI1+MGzQ
eRTEZ9vaeo10tl7Qf8vjPFgbeTq9NJ14kppytikQvSMWbdW2kYGH0VgLN6TivnOnWwnL+TqMGhSE
jiRtHkSzYWnYT4Pedgwzp/PRTRNsQUo1tqGqxliE+GvkV+ilZpzZerkvhP4tSNHts99GVwGUBKZK
RqMKY2zGVvjlOTvPLd2DU1Zd2NXu/JJ1cbXFrGJ+Qa0C9DGLouwqK0RxsHECA+Bh49Y9ljdMKX8f
yW7x5PYj/+j6UUXFpJmPw9h32ypyzPt89vvnxq2GHTutf0hzFR99VUefkD7GG4dtkKGvxB4OBtnP
DRGr25JfG5O1Eqbzmisn+IJbUrAJzHS4VU2W3U12syP3Lree0Vj7Ea3pHm6/dlVreR7WiQAgMLg8
REXyzi/x3KtRdacUhcDZG+SjgPXnrK0mAJttz853PxnvHUfYh6zW1a7NoqtkUus+UjyLqtpXtfla
G2AMXXmrlT0GhZyXJR6CD7htbSKR3ZGbnGLfWnmeHLdzMA0nzAxmbE1qCiZWh18D9okoosmbi7Gj
L+tsOxNhWs9r27b2dG8CiQmn3F1j7EB1RvcOtjHLDc/f/hwwyL7Nhq5eTYMd7BJEjddYUeiU7sj7
FUWPozuW3Sq2tfjNNvr+OJOJ7Ry0s+tEedW1USBopGyyKgMQzYUzvUNfHO78YT60afLYygmupWbe
OHW8n+pqeOyBQ8AFIReZVnEy42DTf69UdZfXNV4Aek8N9kW27TrOkqOs6jCHCLp0idbjnDzFzbBW
vX6TtkxkmBmHtOtvrTSNr7PCAnLSZvdUeK/gXR4Tf86oHMUGA/PVZ3Nw9olb0fnQMNxzmuzoejnG
PsF0wIET+wcssKadWc2fsrQ2cC6Zyi0jO7fu4HMv4zaocHB0oBw3/LYvrgVFkIKju3ZwDZvCeXKS
TeomOfuSrd8nS7E8p+xH9SqdngutiT/7jSA9tWyEg1ujjjGuEApng3U9eq21Deq0Sw70yrUG/8rE
KlatdItX05pvauHUlFDKcW25rbX2lQRl2M98hiJrk3dziItDgxhe766N3OphU/Y1pT2rYJAAWMw2
RUHEZo01YgK/8slH+rEO9DkioZ/hr6AxKFN3xxdUb42ptA7+1Nkc6X15I+dF2ECDsD9SApzBBFHe
dtopWOoi0tvaVaDdaYLdJZTGMBshPmWlu0PvNr5S3PJLLRxMjUByBpfcrLJJUBaY89S6ji1TeRTn
SbepRKlMbFIl41sdPcXNLE1338WpdYOwJ4N+ssyghAM1ARc9g8oOQ2Dzn214MQeJB+ltkE32Ge7S
uFa5lW9wPW1WKs4xxul56WaJAjPG13Mto8LedJBcFsCbfm0myI4K8sz1YKv+M1AqhLJTfscIo3aT
x/pMrZm1OxPt75RZTycHcck1mLx7wDhfGtj2dz4hOFXGHGMUVKd23/jFCr84Zz0WndgWmLrGMmNB
d0a98rOW2WNsNNF9X5m0OHajjV5CVjYTlIMX3xC1kHR74jxIfbiJ+aBXVcXIG4UEk/rgt9jVXgvP
SI6Jp2J4V+l+arUDXqLYGPkZJpkyDzaDjgJ/RG7J7DMHZziMg3jktaovZdIDzYqDdyCDzVY1db6v
pPNUa7I9kwJZh6GnL6y54sHQWajgtKZkk9cSUE/F7rrSaiy0wplCxIavNrnyHc6TlVrMaIpRWbdt
U8wPVCTyI+Uwaz2hhCuMyaHhM8YHRSsvdNJpeizHRDwZ0AV3g+uVKzsz6jUz/cF2xPhzEyiNwzXo
vg69dZdWY/1c6nmx8kr9xeoMWjmDXt5FkVZvjHKM34MMTGflz/qzk3S7BIH1+n/IO6/dyJUtTb/K
oO95QG+A6QEmfaZcyZSqSjeEVIaeDAbJoHn6/kKZu88u9Zx9ugdoYIC5qpKUSRN2xVq/mfy2+Yoh
rYmDYRI+LFP9aGZ19bXPcFyiBl3ixbqOZD5/Mzu1y5GVP5Q4N741RdecPEMMD/1gScg1cULiLQje
0LQZ7mTqup8x+OoAdMWAWkUSe4/1yBRLfEx3BnMpr4xpAn/uqmj45c3GvMMCSlG6M7u90QfsaXZn
7H27DajVZcNd2aJnlfgmsJ0maxG/ccun2eOxw7KZHk01HstssPemcK3vpYmoLEQS45tbTvVLV7Tp
FosozK+gLt4pYUbrznaruzKczW9ZVdk70y/lBgmkL8qZrP30XicPm30zUktCLXfe5qUvj4MbDWsR
gEXP4iVeN8GynEozaPZLZ2X7lswfttODjdQO+Wq0pWJL7QVV7Htwd5tQhgOq5bKSiDSby6fCR45k
dofsZGRG8XkpUtTMEt/bM1EfKERTojYRbJhFfJ/OprNpUqTbpryhchak3tVEIL9p1LJVmdEezaDY
5kMuvmbStO572TzhItteTU5yg7I9qqn+kK5CzpoHpw+Lu8ZwqHZLTJYMJ4levS5lvoXDt9Cd0k+V
lfhX6HzZj1bnpNcuW8e6cB1MrDNkVJp4/gy76YRbDk4zmnOVEyLhsIObcG5N2u9FitWEyniK8QEy
7nMdz0+kIDGmLgarQ5C+nt2d5XLgm9lofuQIum4JbTPA1m36wDGd02UcRB0cjPZ7XkzIrueOGFZe
mCZXZHKja+xazROswW7FEaZaRQsiTONsCFYQd/mUqVldGd6YXQ9W+6AcE824EW/gMPFIA2BgdVsg
Cn0T5sCrEg5Z7I8I5iNd3axmRKAOQK9pjZE6TmYjpJ0XwnuodfyDQ1Ozcm3x3Qxw7nUwj8zABK/a
GKTnCtn04DiO7Km2aE3Ka91zPuHL6qcJ51BgCpy9RXOY8ftiIwL1tcbJ9meb1F9zM7U/L6iyUdV1
Byye5+mN/vJORv9+UM6+dhz6vzKcj3GTZBRHy3SXk4bfG0ohSREtfnV0RV4icVNQR86jOUFs2Ijz
DYgKVMkdk9IkjsTlloydc3JRDCWMTkDK+fl1osJwH3vxjWubDzac5TX01ex2SMPPTaY2CFBEuDeF
N86sMG1uw3k9FgUtVUf3UexBbifDuV3a7JU8ScWuX/Z7n0rXlaXSwwAPYJW3yxED7ReFNXq+AsDa
3SkzejbKDAVRKw3uZsLYqxhc3gzOL6Re+J3yR3JI8Xi7CbvAP9gkC17igKxzVhrNBjfhvTFHV2JA
uAtKS/am9O7cO9OWQl3x2CXzdekH4jq2jGKXuEH11AbFE4mj7rkbovFuYB/YzINyfnA+eA2FcdtY
9Xec1urXcerkNSYKFMKcfDRB3gl/bWFqjTZw0W0c8NenQIit4UfGl9SU2R6jCf81t3zv6wRycm/Y
7XWp0mnNIkPhx14clLVjB/hBr6wDh/AXp0F0ZHD7r747/WCIxEwLp7kTnW3s8XQ0r7O6uUZkMdk2
DvVRry/dXy6eWE8+SR0NTA4pkKoA/5VEorMO/BfC6XQAiPNdodQ3rcKqQ34Ud8dNbanq86SKnnU7
lZ/yTvRHjmz+ho3X2FArlishIFG6VhKeSrIoWyOiqBh5JZ7JaP+tTVApG88lu7+4FE1BwrafW0Vq
hIK6S/l7XO5h65UnvOA4AZu/lilId5FlJvhaMR+0AH73KOblRx7bchWiOrJCDlvegHRgrwzbCrtA
3Cmk4U0r9CypuJkU2cNZTVewrM190i63lh9eo9/whfCIoJwy263A/f3Yl9K9BqcP5rcucRsMSNO/
1AAhCQ3TX9PMXk7Out10yq+ve6oc2yCOguuGl1uHYt6aqfdcpggUDxKopKgWQN8DjAaMQap90dXT
a9lb023XNuUBkEq1oZz4Faj/glfsEGDhnlfc2nZ/GklsrE3woffl0E7MHtwUrKSvbiB2UHrj+Hui
PGQ/ZmBbd50NEkmZ+lwHSWIiJc6ZsBWG3LdZ6HKuZo2nRBts3TC4xxkUuJk00Qm1Q3T54qVFTA+Z
PquPrDUe67/IQOFD7eWPnV1orKhH8azFWClI6+le4RAAATn+Zas8uqqV4x8qO+gPtpWbBP4AzqtI
fvJJwpNpsc316GceeyCenSPx020U9rYuYuT2qsJ1kjCSRCOe0QYnprFHUl453rpDHvHe8ItmV1YR
rs2CGq+sym5TTiHRUTxGIIedOdioDrRB4JWf2aCbtWHMy7aOAS+5wHHXER5hoBiMF3Y8Y2uL0bzS
4vDHxB4dxPe9OzDAR8wdsfxOJrGH8T5jLoqJqMP6wNm+D3MQwSMO2ZSRD1SvcfmGXrZ32g5PPVsA
nYjR4QOg/LlJpucZ4DY48Mx+QSD0Df+XO7uKqXou3vjc91Gnx1Z3tK1s2JMEv5sWaW4K3/2JNjHC
ik1abEfpIzBpBD0Zn3laS39sTzY0gesYDs1W1HnwqShzMq+J2nfJNB6XZJqRLJ3JILrp64THuHPi
zN7HVxg6IPSn2i5t9gVCjOoa8Pb02Ka15+2KoRiwTk/IxK+qPDZroO12QpUG8fT5rnOW/Dqj+KrW
fuyYlHbzFsXXFctD+twGKImicJkmwMtBuHydugLISm9OEIaEX4VfEWQDDy9I4n4prVE8ZYrxtmpr
YUxHQPjMHZmIZlgBmuFMGKYWYOZV53ToiMMNSThX4hcC2hlAxHXZmSWnlHHOH4XZJdZPoyddd48W
9miccgl1j03PcaqFoitFo/teQf9ia3CGZWNF8QARYpS2fWqtNuLYGPVWeiVmz4FzYMkCN0s0NpcT
kqK22owJrgknd2QurZbUr6bryjcHZ4XOj32Hnfz8S8GFpOiuTGzGp64n+5mRWv5E5j86BF02H/w6
eaqWId+p2SdMw6ViCD6XWM2su5IEXDKW8gHY56l1LRBWUGeL0uq3iqovlcDgh+qt5ZmBMH4mf5vv
IW/OiOxSpvhidXO5KnJSHRVg/l2H+iliIQUgCVGHArgRZIl63WRLrcNyKH8bo1T58xS3sr+3u6Fm
PMgpOEQViWTEXlX9kJFAyrcJfJjqsZajuDJJCGF/Ttqyk0n1pUC0b8SiXQw3AGMpS6TWwTbwfOjS
gqqhjToJW2fzDFLoS9lUTxVaiq8yLNyHAZ/cBwE6dG2n8/VkEyJSg66/9W5ObNF7j1MiOBawSGrr
NLsCfyjqT1WfimMRGQHpTlLmz7gXBEdHhN6uzTP51V7S+ZcTg2xFsTyfV47w67XXxF/LvJ+3SQ8y
yFGJdSQB4B1HVNF+RXKANZGyYoTUDJrOugknKbqVN43WjwlGOEvIIrz5tfLnygYkotAtIxRvvQPO
xWmyZ9BH+XOGsmq1yvpm6o5ZWllAtxLRSudqsrG43yKQhqoXVkwgKMEEWhApRr8hiYsXKY+7wvJj
G2UsCKt6Ul2zK5qgykHzNkP9VLienMipFRm7Kga9RTVM2N+287K0hwRmA4ysdRKMmGq14yuloBgT
cvpm1y8REJEFC6NlWL5MafOJ1PQpmc15ZadOgF95A1diIVOLRgQOq5SUOLLDSFrwbj9Ro8hccEAh
USeGBHu/xi3ASUhje6x2cE6KZT0k4Q22Y/kt9Q5oAWnwLZHyrkQIad2qqdrbo5vs8Iz3DzBFgE96
Q7MRJCXxlA6RQGN1t7y1b6n2GAuNDxBdZQOjWMTLUqXB10TFwXVrudnWWpzxJW3D9DSRIgXQmpKV
xUKOLC/I110yROEhbKfkNKRQenbgW0EMOEPWLRAd2O2p3hbGpmTIrAvpOtU2SE30QVDBAwgXFw+g
z1+WJLYeKQxcV5YFshlx3J03peOvRVKNt6T2UAWXtiYEr7fK9oEhdz3V9iqbbVAGobhTHlN3tYQG
AEYyVbtAQZnZBO6ckcMn5fNl6SL0cRKDNC5Gxeqb33Y/gUgC7JC9fy0cUYBfJHAmSsH8WtjNTT8t
/ZsS4V0PvnqTA0cGZTxHx9ycplOYpQjMJpV9nzbOrR9JYy/7eR+q7BZcywFB2OiKMvuA0bWZt3dR
qJIbl+oAPi7RuJZFBOWoTIS1bsDSbwFaZ8Czg/7JCOJbqh1sihym79uAUWmSBHxw3PzGb7MdSiun
jHKeRGK8oqSJI7IB+rieg1dPkKfGcgxYdJQnD9ac+geyAOl9GeTNNlKuvccNjuwtkMQ0ipotSNji
TSz5EQfS1xqLU/YLMpSO74wrsgFxn9xXwpy+s95WX5QMRmZjG+98c74D5uBtkqBHwNogQ7CRTkEW
CX0ssH1Ceo/IEwCiB7iSH+3Rcg6wbcbNvBT2E1nZn6OffEYTmfIX8+7aqwA/AHVaNnO44OpXAUaP
g+RTIuhD3JuJFUpvkEeVViGaw9SaZMemXbY98GZVzasGVcVbUPJyg453dTUZ2PKlLuszEzo0Hsuw
aR+VKh6yiiA2bly1g9ZQw2ErrI0h7OWY4FSxsgLN7ByCL3XuAAOfQ7T+x7G6qQybQyAyvCWWOW+J
BKxlgdYLdKNKC5ghB7h8Y1bOvEEQBGdY46tEK+ygoDiu+NAzIPVuXYRwC3NrfEXqeEGQm8h9g5BU
uPJZQq5qkJs3SS/8jZv433FXp0iDbtpTHbIXOIW68b2Us5ZVLUcniXe8IOloP39Pld3WZkHuWIPH
ptF4CdzaWAkWrdOErsTGGhZ0OQAJpU/qHbsE4RAc09wRJuF5rAFO1TvWSb7jnvp3DFSr4VBKWS77
LhCpGNuHaW9MzpU5ooe9ikAKrlsNqfLjys4+U/gAaVVEHIQPqKk3Pe7qGo0Va2CWfMdote94rf/v
eEWE//XPuv8zQehd2u8fozT+9y+ZfYd3zreyfj7++Nd/ef/CxfzA/RsYCF/LfsAs5b+QpM/mBwaU
IvgtFvh6OlabdUGVv8A0nIA/mbYbuaFl85mAP/2B0nDcv+EeZGpJJ2wVIBZF/xWUxkf1CxMlEpiv
+nJIuqBMAoTjz4IEQeFMQSZZZ6Y5iOQ6o2TevmXYNutwyAXgKv8J3fYj2ZZ2wJoNQSY0NkPXCT8w
mIIE43M1i58jeGAuHkyV3b4ZChDVWzSOpr9n1+iMxz/hZj6dMSf/2H2BUkcEuzKiE7QssDZ6+P01
YfQp8LTjm5SO0771LYYFj345D8ZjxJETOGPV+/8XN0UuELZWAKHAhMD94aa+rPIBqg83bbhdakKi
vOEI4BQ3dZQhCG+Wk8Wt//pN/0OHogeD0wYoH8uBxOZ+uGmB0ryb5u7r4CHUDTi5aOjPpht5bXRl
WCs3f30/fb2/Y3xY8ZyzLQ30fx/pQffDAEp6hRmAizxLWAXtWw7lhlucuzNFop33K4c+M5NVyE+g
J7yg/Odj6veX1gM4AGYcIQyhnwAA0+/dKw28+aYsIj7rszQM1ueuJe1pcn8VoLwY/JNR/OG1XQcR
3HdFQj2kILHrUf6neVO6oDiDkKNFUjbwnA9YxSlAPh4Agrk5wveiUgSy3pz4JzWV3+Y7Mw/qLtv/
dfP/PptCE1UPSi6kXTB/RUzjozJeqln6fv1i0fDkIoPazDmjDw4Ti/qlKoH6BtDM/kv3ZMlC8yBC
hYJbMpeCD+9Odnl27SmnDMrZynh0QDizZIR1tZCiaJD4epxVM/rm9q9v+7s8DAshJrTgluleLQgE
hO33Js/zdPDjaK5WLYbpxmNbZgU3RKR9ppPj2mUyY0boU5k+D/cMOxP6nfp+zuf++lk+NDt+NBjW
aLlcB0Ih69iHWRYFIiny0HA4UbHayfW5DSYWMOMRZldFPiePDZ8J+Nf31bPp77MNC1nfC7XvkudB
mUIZ/8Nss7PC7VoEwDg1KSJcIKR5xstFHmp//2yhRl77w93A7bmW53gOgqX6NT90dDVjoxn0vg0s
1MRvjrE06kwVYKLIb3cpCHzjsV5Uz+8a6tzSurU0wyvbUw1rzHvHrIM4eWqSkFGSvI+VPMtVDzmm
0HYl5YrkdDeq6z6iycqVWS8to6bqFkqtmHabLf+YONN41onkejQBkrPyUYzlsTJtVFpvsHQSfN9D
PpC7/nFz4U1cxst8Lx+gWjV91hyKMFqa8WCLrApvcA3Jp2gTZJy7gvUw+rUeJxkcyoCkZ2zKlCC0
B0K/6si90Ikp8FbMa+IOw1qJNoLsuJ1I474A8WPkZmdwMo/0xTDY1Wss2cYleBznMhdMwYq9/wc1
EWvIr9M6tYLsaaZsGIa7pB2gutyGpSkkNR2o8VzDLvuCu5H8isml4hkxzmTFzr+0J1sPdzlwUPnK
Ea8UX2wcPPg4SStmXswFaTVc1oAor8RMtXNceTnpVrluWnyN6EV4HXTfeRZd3uw8fsc61xuS05fG
CBl2ZBkAAnZe0i+Ni+EGo3zTG5jViH2ZhlXVQxM18hJbBt/Rw8PugiJod0U3zLRSYS+to055mSad
fD7fR3aV09xwEPUiYxNDjsCkxPBKtxivDF+kY3FtQ4Anb1+cF5WuTW1/HwWp3lsuQ+fSHsDmRx7Z
c4ea97XOOyoBVWs8Lk3HulTDJ6QJOq/kILHPR+d9TZg6ErJrkpHzkB5wMLaGZk2KceRA23q+iRZH
YyJIIVYZcKbuOVrw1fl2uRQ+Rvoasw/iKFgr0TS89BCbDa8Z1NKmpS9dkmB5Sw9eVqp+8kbprbo5
qeqf0TQKWscrmShvlD8SDaaIEeAo//h4RJmNYTw5VcMHMw5u3K0pF7bZnYal8jcD6H4YkgzvDc5y
g+8QVITjmKNy0LZZVbg7d7EW2A+XzztFxZq0O3dC6dm6OTlT6CES1Iubz0f0CghPLH7QURJB4Jvv
2Abv0OORU8l+beRgiHzUuVrcJqfPhZ9UTvAlWrIxNL5TkIqmZYcTPE7NW7ed0Jl5mzmENN4J4xi7
kM8Nd4nDH7OcqWw+jkBVq/kza52TdCenBp4xPMAA03POaTpl2a8ypYKYHc/RE35IHb14GcjViKch
IU4/6FnZQaGhlABQKmq/exwRFaIdaW45YjtrKBxo2PNEPw/8sPDYMC5/sdzSK26UsJlBIAF0E8++
m7G0qKIsaX7qtoaUz2kWp71cTX5XufN9m2I2ysiNLIo8+ywZdGQ36p590AWyYLi6hCN4IfS6K3PA
UMn2HPGG8LTabjcRFAn7ZOFAkCT7MB4pDR6HFLnOZVfYsomRhKiBRgb7wLH0EB9BHhNnIQVFr/UR
7p/gxFRg835oEmdL/82dSr+8rWXj2tQjHSbWbVWCFCO4b33eOe9d3Gp3HrbetbihuDvIetN7Pel+
0M3S64trMx8j/wUjgYCEgOfMRDZlZtpcbyoS9123Lvb9l5LRwHelFkeQrICMw8cGtfTyVtViecc8
hzgR7vLeTOJp1QZ4PDAuJOJt1WHIdNS8KYOiA2uWm2KK5n1rexXTSJUEIXI9LWCV450oGBbA06Kg
JQ3gCunwIMJ1Y2joPjUErkLqS7+tgR4qVwEVqT8ZiiSFuRF1BQ8J0gQLIkRXALe+AHHQH4cj5fFP
Zs5IhewqVzYq3SSTi++Ycb4EqQXoG+StKdLdINgSBMMqIYOMmRjoMot6JIUQyeWr0O25fGukFGWQ
GwnrsdmYkZFQQ6qlK6bmYEqK2e6WSo1bGQf4MwzSQ2zN5Mb2aBTQnhVAO749IoNHlpfk2KA+ZYDg
LYi7l5eXpLUe0QzGpmkEsat0K9cLkNZblZB5lWj8jtSc91T7AXMBX5RxfXD8aZJvLsdQ9UTCPgt/
5fgy52/dEPpU7FsLclrepksAH6ccgd8EQRkM62RuGe678zCYxt5h7cgLk/E0g3HkxmTuat13sz/Q
B4vJ6Kk3dTvwia4KWXg3fSQVKi1TMy28rNO1gf9y7gJGttLvUGBKTD+OFlw7/y7jMDWJq5mq+vtq
aulB4VY1sLgdCBl9N4QSRxppcUHbFdetg+wdGEmkeMvbcysWJmDP5kCStk7vlLSapDyQOAPEC0EA
LTzaaMH0jWpEBW9t3kdLbg7GIYxSUbnbCCQyHakngr7uuYXhGerBlsS9AEZUtz0u42sVtOww22nO
Kb1yylhmFIhmn0Bl3lcj6jzqVLDiFy50sRym/ptZZm0c3Ftjqi8GzyEkPRmbJDpvwYQ1PJFlDuga
fOmGWL/wHJNYAEWe5PqXlw7w4TfxJkgEjB4lILvq3ueeKFLcgzzIafQE9l6hswX9zFC/vPm53wzC
Dm5z/ktHhoHLs7okfXKjjGbxswOYexlaRNBAiEjWzZOe7efW1SJscBBlmXhhvEuUkcoNUgIk9New
kLx//1zceJgYgeZ9n65jE1p0VyfKil/C3Xb9l6Cz9GOwnzDoATVPfCAvBz0lBzSxaDhICihbXeeN
PU3p0/l9jLiOI/sYvq9ommtNO8ewRvgW1CV9jSktdY9A6dVdOICs55douLn0udEh83nMqfPRshZy
RpZ8Tfq244OFYerV0U1QCEWQQk2x+9mvFhVa3ztbY7c/AYjJeKrUsvVtfBegWU9deSBCg6iWGaZ8
7ZYg5Z0At0Cw3DEt8dVYsdUXrFx+3hu4N1RlXGGM7lwWMESWeHQ1UXag58msGtlpRAs0haZsJMC7
RRnrP2HYstC4S2XZ5BHn0RcjFK+ws2AtO8qEDHOqKjQHtZEZ1EX7UPpdy9aVRHPJroNcU8keMaap
ScRc12PBZsUGVhOuI49Xq2inIkafuL8cXMRs1iiY0csL6LXOgGUChJVpNItdM2TQcY6c7xsu3VLw
YUsKQ5SfcPrNSIDLNSRPvWNmIJHYtTyIDoQPpmPbNZaAbWqFAOpU59UpbmXeaE83NO7MU4eNAWph
VXhBOg7bztAV6T1zAxuWvVXmxZBfdZGsuF+6OHoWV1jhAuhAJcyGseaMHA1hTIOJZyvsS7u1net4
CWPfWbcVAB2FQ0ClFMJ2RmTw9cvurYhIuCbLtf6eWdtEmpcmK1OLg0tscJqAaTvySDDzUWngfTof
TAORfeh2zfzg9IxXok9Q0UQnJGB0FO1Nc8ovE+IcwqxzSAUBn7jkZKKmX3Zr8syBJdeXWxdUhp3x
ZBhgaotVqOaQ5XYgY0DY56Kxz9NdnjW1ojqCf+O5SwMUDaAnzQdpIMxzQAsJUPxdXDBnxFoGpgO4
RLatfsfSHWI0IZDR6K12E+eICeVbWCEyfjUJ0qgWVG7cmz+oveuQ2ZqlfgHbQXDkxrBwrRhXLGcB
rw/uSx8v0qaoGWjEmj1PkOuHfGs9V2c51PnBWZT08tSLST9ApuOUN9Z/fSlRepbu9nP+LXgPx2IU
TEgonLuS9VT36OgYgMWQKSoG2axzp9EXPJ/wG5nry4puFIxGlmadEJizbsgX9LvkIO+TOWp0wPie
/+qSXK8E0XtKrDCHurCv7RpID7RlIfQr+Lmhu66Rvj6BjueD0uWES8jnMGVMGXVEdiXThy9U3pJm
9tviG52bfptQouF5iokqbU84H+gDbCuB+0RP/QTecbzOszHWtE8/zfsYGA7H35oKangO9i9DM5v9
iAu453a4HFPV+eJxriQva7hNa1fXhj22g38VygYtccLB93O0SoIAlaGlCqM2IOzySrABP2yAU8yo
P7Ii0WLqxWEAqBmgWfSeLGzIy/KTIKWpR1sUU0c6NnWU64+gARGhXLAIpc/akYg4Alz3KnLjag2V
v9GF0Q5OF4t3NtCLYKLJqIr3TOei4pRruIaXsIyiudHZ4Zq6cFGle2SMDGwNc1YpxlJNqMu9L6nR
c7+555ShRBxLN+ts64RDHSQmTxdCRwjitQHiGfDhtEwGIzwOqXuqUztF1JOONsp3rrsP3LTnCy2n
8DDbpg2jYd6ONvJD2f4yaD2nztgdxk7AglpHFeu9v8K/oAvTDdkcxTVBjunuR3uFlRokwvtp34qj
kNte1oaUsLVIt/YAXc48EF0LFkenhCMO6fk8pC4Rc3E+SYJpDpr86PoJecLt+Z0vgx9erdW+XeZ9
5S+6pcqI80m/SSKsafsdRxaY+Bjklor+nGvYUcmWXVlPnXlYROcA6valSjbnC/szLuHqNHD45iLd
ez4ckFNJ9wwk65v0/vw5qNRE87YHdY3T7Xk2mxBO+JIzZzrBBY2g45/Ci/UJ/JJ1VOeRpAQ2tebW
1tUETmg2PKlkC5RfN69aZDcNeziPEuyEYt3hb5cx57vSjnkEyPfxcK2hxzS2a7D6QxvC7aSJ6lMW
TBxub1KBiJCLCGRVTuLboiYCw71HdE8zX5537lLH6jTSCVj+DdXqML2ORJP64ApKow8BUyKBOaS7
0mkamTx62BwbxfeaglkXH5PODpT8FE59NTv3bhq4TH87M/U/WMD2PNnlNS9DWJzzK11T6jXbBBJD
RAtKQ7o/GugTS7+pKzhwxLzn7Ndlfrvn7EzEPkNbXXoQH5N5qtYJZ2HvPn6vjvx1JvH3lDk+KZzD
SBtTKUCYHFW5j7k9P2p8u8KaBmUvfXyOzynEywo4ExfQqX99S+uDki8xeECGmmQ51RBqMq7z4aal
aSNwFOusyTnrAKLRoxnH82jRoSp9mJ3LBlNX2mJ5HM7ZAGjGS5Iewq4FyHKPnKhwfnGe9n1jM4hi
UgBMBAVvdlq/nzsGeBe7HSMQtXr9k4FqgR5CC8QmhmAh84h3NoQHZ2dvOosT/pCxwshrbRZoO8O+
OKfCImHo/Cr5bouLAYrUW+G5KtZwYuJ2RlB5Ad2mfOEjF3YuOXgLShTZfshTHW0mVqjH/SU35BSm
Pqf151FyyRAgVtInYgdtroQA6EyF3vxjAFt0go4e+emcNgD4ocs62YBy0X40hN7Qlj8HLUvV6i3s
/LsiIHFBIwxK1r8QeZnJWI8JgXu/ucRuxHyU3DjQDhZYqcZfpm5zSSrPrtC3SqBqMo6bBfCmub08
E1KB5IbKxNFhQO1AKwjWl9BywhONJsvOO78qW4td51IKahzI0YRGDLkp2dcuSeBiP6NyylukWaQ3
tssSfokYKjgDfEG5aQZRiQRD0zmnqJsECMLp/Hz0vV5ALksqkbnJQ4etq/stP+/El2uOqK7yt9yr
9eO6ctIfKdqhaqJNZyUlBJt0GPS6PpgmtmvAweo8ZQOdap0iiyHJ6bdNpB5Ylx3g8rbzgkR0u7PP
oV9jeyV6s51HQjH/WkM8mkm+EH0aL5dZ/j6x/hsEEvY/m9vX6mf3P/W1v8PFlFmS9v/r9x+788/J
z0brZ/72A7AXatz3w085P/zshpKvnvXL9Sf/s3+8VMqfKPL+6798B7MFw/XhZ5I19Z+L6CGLwz8u
uj+lP//H/j/II+jvnOvuBh6kAUL7eN3CKcDzUy9wl8I7HqShZfn8/l2Qkxr0vxfe+VaIB69nUpHH
DML10WC/FN75E+oIVI8DXOvwLEIq/o+XvxSgabd/LOb+7jP691IOdiAsgLbpuhEi+BhuhPbv5SzR
TazwZXmPy+MIC33Ow5eapMO9U7EGELTlcS3uXORXoid8P5DewvYjejKlN/5YRDmDNDdD1NFEWHEc
KcPyizOb4UThIo+OZdc4X+AJ2yawWxMoM7qDD0zuoloD+R3TUyuNwLgmDWfmhxG9mc9Db7Yv0hpD
tV9sUg0w5eKuvcmM1ETwrCqTdi0hjcGpNdW9XwCk2UxtG75EAOLA62XoH6+zQDj9KhwaZaG1DBGC
c8sI0MYHiANCTo1dAh8ydrc+mcd+DU9eOmty3xCP5jAq461YEEPZcUkECwQZPMxRW1DqITWZ7x1q
euhK2kUQrZacg+c2qa0m3uTOEK0i+ERke5E10jJibaV2HWph5RoJriFD2q1T7ZpQORBIR2i+Ht57
6kmYGKdxYAM837aLB4h/UG6EoH+U9ivpgZ9agU4CW2j1rZEfHTedYZ1CMKRAEgH1RO5x2oyV234Z
RYHgoBWRWQbxM1EVFhJr1e0i7LLeOA4VmVUQyuCWIMCBhxCLUCCMGZvTgWissGGvpl6+TkIJd8Ao
QVSvY+SH18pd7B+elYIajEghlpskkzPrkdOgKQB9NUd5SIxGt2W5AR4eVmYAwaFA8GgTTsby1FPo
Mq3nzk6B3LFNojsJWK3oD5Z07WUlqewgDh4M5XWJc1y/C+IKxbvBDAT53qqdHhSF+xOwMKvclFig
q1WVRksI7Q8daQDOVgp5okE28Rwo/DesZ3fiZ/3Yy58/+5tX8fsq9v/kouYzy//xoraBHtOAhvjz
Mqi/cV7SXOdvrhVgVeO6DogDYOZ/rGiu9TciOAAm2KNHxHMhq9YFSYSpMulhbNYAIYEx8i30Y/5Y
0DBVtjz0hCNK2WA3sLb7sID91YL2e2UaPginNnBKlGrQv8Cv4EN1HiOlBCfCwF611pgc8EBmow2q
6J/AHf6Pd0E4QmMufFSYP1hOAGpeIvgn9grI9HydYHXxXFI7OY+///TiHFCXoiRrA4jEc96mqKuj
5z/DOxQzxh59sOZD79qcPORsbYSIw0/hMKBVNReBC4SPCYuWmh2sE9HniiqE6j+JyEdyv1dAlTlI
ZP62QocHv2dNHDi1hemqFbDhKdjVReCMWwhGMLv6Po6YkPVA+DV56E1BLUXLcMHzfm+xQqXM/Z5i
pVjFUxPwKKoT9cYcYu8hQ2EYin0knFhbWy6ZLo0k9+jHe/XBHBTBaZDVKDX58M2+u9HShQd36q19
ABNqgJdTy3llDEV+Bw6TMLrxxwlFScd78AL09e+AKpvPs23HJKX8vPisVBWZ2wRB6VvXHvtyR2Vw
QPaR4la31/o91XaEUqpW7jQ2SP9EXkiUFSsv3OSL2QQwmkJToE6RWmicZ5Pp+ocpTuPnmrN1uPbs
2Av3oggbsc0Q0s33Q+VLzZbLas0kzIpq1aNsWRNvzslR2uPSX1NKcd1Xt/GiaoOjd1M/65rLlcyp
Yx5kE8yf4syE62nJEV2ZMoJvAo1nzjADSOr2NRdx9NoBMPhch1L8UgjrV/ylL1/IqpUvmTl431Wm
HLRfI6/+BiAYlxEBcdjaWrVph4coNajserkxZCDIrXHc9uEIt1igFpc/RKTiJl4McsEqQamtvTKh
xYTsLpMoNi6nDvull4aL8C/lfXSS7f7f2DuT5ciNNOu+S+8hwwzHsoGYGJyTZJLMDYw5OQDH6Bgc
wNP/J1JqK0nW1WX1r2slk5ipCMbg/g33nuvLvc8yGwtt3Hdmv6J9KuHBT1wK8OzL5UqHID0PfoBY
hv6eBZtKlHTMm5jESHJCoJru1HegxuArzb9nhfzneP4vjpt/fjr/dyV/6L/iuPjzv5/NjvNbjAaN
HEQwLZcz4x8yT/FbiPrMJ8EMOHyAgocf/UPmieLyclyyg/ilAf3H4Sx+I/nO8dFXBQ5JFAi7/o3D
GSjYX6Q8nMuIgjjtfwkDqW//Xm3SBWS6VsW5NeAcECfbg+/fzvYSKIo1HDNmKXaiyxxdM6vHMFIe
ZbyphZqEX9dixhoba/Tu2K7a7wD2pDcyLb6EeGKCGjxZv7W4SWKAnT5krT6xS/6b/kCy5diPEaM6
h4XXtBbG/RIsMcTc91xXcc7paVFtLliHgtx/AaZiol2FEGN58oYGrbSppwBb/GaCeS+2mAqQfUB/
PcJpp7uDwJwfVvzbT+iIlAecIJcYlceuIOZZ1W7SomxixMRa9zvh8RXU3BKDL4drbnU3TljY7Ex8
Fxf3NpSBtXOWzSpOyPoAzfaxM4+3a2NZxKP4Pvig8t0fl27JWXTrLTxF7hSWn/3W7e1hX82RcZ6s
bl0EJBf8ore0lea5Ykw6nHxrVPFDT2Np7/OxAQ/Gux7aBzNOYXMiGMJOVTGPCnj1wnNh7QC0m60/
VTDIq4oILGz8fkL92Z2WDh5nIqp6A9Pc6t45OqsvSIkgG2k++t4QhvhBGRhArxZLOM2HUSuWZMnQ
081BNUNaLLczleqcERI9dr59roJiuRIhQoFEu47+qkB2G5Ym0VDvmbTlE27yEWlBjnSkCjF87ZAy
4QA5SxdE0K/FWbM8rR3V50Ot+dkhkxZUQBK+lwbF5+Y0fLjmpq/vGCFjNRsRO5kDpqzVS8DDqY6R
hzPZ1qnOZsRhjJ64CGqXXj4xlhDdqXY8Ypzc0IYjrEJSTvZxW86KhLY+nnegNntzlls43PWBAFRg
T4sPoJX/z3IyYxiIR6eOt3VfVZUz7zI5wxgbZtLgUtPXOGtjtnwvYbiGjzJoy/dOxaNIc1q2FxBt
WN5LFXUPm1UJdniyHW+sTMPSyBmXJlGRYR2Kh4sjdwrgme42N2Sq5hBN9XkUc+5fAeGSP6M8LJvj
6kSLSFit+vYNIgU1pBXkSoQC+VDhDBErr20OAY95RBta9yE+kiAxJTi8lIuE2WfQVfnbUnbG3Y9F
re091hAxpdpn+QZ7xwzZweYe/qZY4TjwW6xWXXQZ1oPDSLtJJXDZEquwHaM8YdeBGd/pwi9wKach
gU8X29g/DWns0iLGBwpB1oNhKwPes0gWE5KKOid0jMwV4uFMHlmYnrm/PgYe821eauungvoUYtcm
eJdMALcyDG2MgTQxjkYnesBmccBnz6XY1tO0wyLaejctS973SveRgxhhIwrZXoDi7NmJxB/WwtR/
p5rc6w8Wq2n/Eo0DwM4mDmIfzVP1OWhVBBShGZoCL2tFLgX7zw8I1K6sksZByQqMm9dXGnzGm89W
vth6e68a35E9KCmfwU2InnU6blO8ZCyMYdZ+5II654ynt55ZCNmtwz98vmsGvykOrudppv26zzoz
VI9iDYJxTlSUNdBO43ms8aGIaso+zGxYJ6cIB6iwksKTef4dEMEi+GJhX05zyjhkEjH4ty24F3mh
Fn8XVNr2TnKSrnrFAikAr1luD9ZGjYN+WqxVB/s8o72/jrapVV9ypKjemnRLN/ZPCisbhJu5rC5H
rj/3tbySfsPpzXkhtlXsybhpayQtzrqac82DVHDD2OlAJI0Gzm+wTT7kWerYrPvMuin0j9QUeXxX
kMFd72Z3DNRKck3Xrm81qT3No8hQPyfOGCszEYUn/O5qcRn7vUZAG9zT5eits/0krKLEZzpHQn5H
iLbZGvj1atH9MxkDGpy7i3dgiY6hrEDGHqUwSPHXefTYIe1y35Jw0TTiA82r+z4b17LwEAXbwnE6
+Y8oaCbzwNDc+cg3S4ndRlte7Kf5UqZ5Cprtm1M79nBYWS24qXFNRUS6ZU/5Lp8Cg3qkY7N7REU3
+c8xa0lxYceEzBx8I59Cd3KeiRyh/S4JpRDpMqE2SHgEgCoRQkydKNeTzCjHKLupsuWCkyqtWlLf
ddie+s41sAGhIeFozduOpSyYycfOd/P66OnNvMxtAPGKGUZfEKVV5Yw5zMwXbBJ9kbFNymkNYK7P
2J61jiJ8REHWE0RUtTHy+1zb3QxzvHPeyaloxKkkbIvwpp5vD9LWqtdHhIcYcZeRMDk0+U0GSOoC
Jk5MV2ftYQLcD48R1DWvSt5Wn/KqKAN4A4U+2D5RV0dDPgDjhUZLeWpyv++vItU6zwSrOv7O6S0v
vHUGH9ycM3fCO3petf2sxdQDBcu084XPMZkkQIdcyR6EcJX7aYa7lBRRnZXn2PTdLaDZ9cWqllYd
Kl5HdQcA0Q72GXZERjJ2kTvDPs99Xmso1lV83mp9kdD2bXNkK0AbE5Cn0KWL9CiQnljvBtA30S7r
+4ZVkc0gijlyUtnz/FQyVR85/n3n50RqNV5Vq4JMSTMyrPtm6qDul1pGD1U5C1gLNeTHA4bK+Xmt
B+kBmS6aJ6wOIS5MArkY14XIVdkvLnhGt4b3KALlnO0lCh73Ut2EIBaoAT+xDcK7Wrl1zfkm9PJ1
c7NGHFwr8x5pBybvzMJItHuHqirEVzlEwzV11aLv43rjIido4GIC6+N+KT6quIfQSa/hZBA0QZ3W
5oVFuy4h97TZt41w4xai2iCfR4eF0rWMtqIh6pJF1bcWMTcoC/AQ6Yy6tkK5rKwcT2gYQIXx+5EJ
FYVMnJYB3t5Cj0F3HC6KHTgSXsO4HmFD9Zj5q7JOKiiK6CBmgBEsHsKwvQcVfhnCVWaJknBoILyN
Vj/ssqJ2d3yHSdr1iDq9aHRWEgTqtsK5iRJs6tNWhPLDqRGY7BqltT5J3VrR1Qj6+h1j4DreO1UX
dZ/ceh31E4h04PekHOmfcTVs/d5vXEz3hZmw7CoDf/rQ1S4ozbzQJtwzgw7XdI2HqjwXolzjj4JI
dhpKoOztwwZa1N0D9tDBGzLYoXpwhV1OTwHcbob/ian1rFZrb9UQmPv8mNMstjToIaqYFQw7UQ5T
4fAttPOyCFQ6b9IbbjKdlz8xuWIzlqUd5Ud3dYhJ32bNCM7qSeDttL1BrqmwkqA7jKIsccSyatb5
LX/EVFyJ59zTLvi0riyqE/sH/5YbNgfyNfQVYsUtzF83UJZQp7hquKu9yUkyCQnvyuOTBU17WNcu
nUPXfwfLIJBWBq2bpcoOO2rwmOo5HaZOfIAzvYxw2xEuhCNbq6S4qq054YIztzhJ9D2rVZ94u8yZ
P6ha1uVQ5HmFOgnu4JeIfcMzUcWgeDN2Mo+qQt8D2jwjIi/EKTnsNJyfd05EqJmIjux6X0aowojF
5SauPV5XcHg4nQtTgdIzDDIAgRCLQ6wBGjqCmfy5O4Jjh1/XkhDzeVk8hXkY1lae5FWtXCi9uviZ
x1QKh6n3uJWIuBbixJynk7stcu2vrCeZt4spWxlpy2Z9amtkLBzWk/c9qtyIBkgau0sjdryEH7eo
dBM7KrjfJQFAdZrn4XaS9Sw1Ah5/ro7KtpyCO0Tpt7UlHye13TaEhqSbpkqnvPc/RqYcP6BEVsBN
i2jSAKxKylTfmicGMG04E6JEo5H/Z4z6h8EyYLr4zxv1lHdMt8Ofp6iXv/DHFBVDpodtDevO76NS
5qu/74WYrzLyi10ssESBsqz+xxSVduY3D7/XJeMtDlhcXwaCf4xRqZKJeLOZvP5O4faif2sx9Mug
94+90MXig8mHkSAmUka5GG/+OnrUPbqBQoXss+WkqXusYD1Bj9s+TVthIzWTwSGDducwIOrnbzZW
Y/CIwPrcZgjGfclZgmSnea+qS6PpSy3Jb/Upcma7yUFuclSUiZnr9iEbdA1NLsijW8zUYOM3hrYL
BmQ5PRtC4JmsmoKNAXaQL8g165sWTTnyOXKBIMHqDbO5v9wyeI63HRO07rZS9va2opN4mirlR8S6
tDvax5de2u2rRZobfqWqo7e1e5bXdlYuMiUrDvaQyV6LoG2+LayArX/h1Ps1ef7rCxp4rid4/wTF
Pnrgv76geVw7a1WvYLaCynne2kmfA9wrBFFwQTy2JAN8x29T7cMN4nFqRrPYUKKG/hO6fvW6qhjm
AaaA04b610nqrKYt9bfiSbs1rouWM+BccgR6J2W2f5UyfBFE/O25+1RhIX5OFO+++/c5tLXJql8h
XnkN0CQTB9mxcddlH1oFLURZ2Ls/fVH+WFP+2SfrXF6M/+sBL0/oT4Nvj7S+PDJVwHBHcBnZ93XN
dQSyjKr4cfXVQUcBuUeLOEN5ORBucFNt1V1VuQR2rK9uNu+Hy+2izOn/fmJ/nV/9Mr75IWZlHMPY
eIXHGuPPzwtXGUQvh264XLjfQYG2Z5Z42e3/x6MQ/o7fhJc9iP72UQEn2Q9R1PFRQdp+ozUsxd6b
5n/xifT+lxcZvjAJk/CBwTJ7f/uKewgkCr+MQ1gEZLskRctNkFAuSiDyJvucE0IH0tXt11c71PZn
jUKuSTADlR/a2/qfOaE88FrD6CLtamNK3HHDLgBw7odDSBMzlS1j+TgtFJ1TbvVUtXk7n2yCRU3m
3U6xnB4cb6lL7iHZPc3V0Lz1XR6e16DWxOtlxH4UbqvBD01kHG5E/A5p41RXy4V7gQVvgXmALPo/
99VFLHEBAmCs/OfX1X83sq3+wg/gj/9+Wbn+bzb+WgZJnKL4bUN+8vtlxYUUMtUldprDgT8j+Mkf
U2XL/41PL+KH+LLB+rUq/NNlRcaDh3HUdgg6/bVF/HfmyuHfVGQ2Bqdftx7P0QYlEv/tC9Pm9uj5
fnSICBO2j7raYtQ6dTehTzoKr7IfmOgFT6i6aCX52EB3teLASl08L98lcQ1T2mAh/CCvjinaNKjl
TWMKuV8DpDJjwWh255rcvOoywswykJV8549hLq7xlGvkBTHDicSptfVt9lE1JbEFHyuZasj/aW9F
Afyzcq06TDFT/FQGC+wX6G32kgq/Xef9zOLPO2ZGyPgVbGxDsBaThOc2ULY++EgVfkply5ooiXrB
WVZNBlb8UBWf17XsWzqFgkeIiq58jpi9sdmyAhjsLWNGO1myaSp3s2Zbw0ZPCT/llgLxJQBSwhZt
nPGzbwq5nDujGki6sNNU0ktWWNTvC3iPW0vp6hjZDYCgnYF9stVMQ6FGE3rmlc3PP33k/peD/2/n
KxgJNwj51VlFhIEHKuiv56vpus1dw/CqwLN7r+zIvBICH3f/4uT7+8eFIgkEIwAI32MTgqP4r48S
V804za5zb2Adezur9fua9dw05KdZbkXx8H//TvjF+P/9+TazA7Q/fCp5QFYfsUdF9+dbA0c60LVi
+spuRFe73lPVWxMTFVnE8dASR0V86jluG7ffR0MISdEN8xiP27ppcDVL0V3jLvOaZBtz815q4TMq
4k0DU8QoXTjtm0Rf3hy7ypEPyNPBs41yFDbjMjyO1/SUo6H7pUlK4CPx2ZPUN1jGe8TAl2C/5ezp
paFRqytqMmYiMMmc3BofvAsdSfwCJYl5BJq0wTjeb5v0HZLbkDXvCIgOCApgMCyeM+MRJgCBEY7T
Fm2kedqiI8XkF+6JmSDop0p7Zj1HBeYkBELYkQ9B2U7f7QtVauWzpdJAC/CgwGAhhQ7sRU6km7Ju
6IvAEscAm+qPUeTB2QQXDCKSXQiHpWKJEI97uH4bKhm3ZwAJlrR1MUSlJUuMex2tVkHMgYtRqVNb
/VX1G2ob2TO7ToYF3ffO97A7HGO7Dh6WphlI+wsLWEfexkvA6Eapr6OcZXOgRyoEGfSRsnfRL3pY
4IOoJcPOcz+cXK4mnQhmIYDc0nC6htwCgQ87tHE/bRtrtlRU1DXJAkPvboADGdyEYz0Ti4oe9TwE
mcTNUE0qvtZuJWChUjK/5l4MAgxMSQclTvA8z34H5S8N+PbfbIaGEz+RNT1rFigygU7tuwe6cO91
Y24jCP24oNTckqqayPIhwrTj1/nltxIKDyk7i/E8WoKXAlTK8gSV2YUVgbD1wi0ebR8AbiOW4wLw
i2H7TKAzRqzeUC8QGBHhliXygzAvWEIgqxfrKh9ViX1x64ruWPbY2NKoySHOlqa3m/0EaJIxJHuC
z4oFyA98gOpH7osJ65o1jTje8X/1Z2BCNUt1awouFiPoRxx92wlvaHQj4mKGQqVtTEFbcIe2u2nO
XaFJVRZeqc5bvzBjgxAfvHpiW15Y3XTnGjzlvltG82NhYfZa8Cq6MMAIx0ype4t2Jw1DF+LS6qlO
u8D32aW5qK5DoVaRMqJtGtLPVriXyPZxZ45uAP2LzIhvIa/xa2VZMrgWXRwXqasdJdKV0DfruEkI
lknQT+j4s0LyblQuouydXWB0YsvVmKfVHkCjdR4rDfIP14Lka9k0hNlMBoegWAt1GE0krsaQkqvi
gGmIp2nMheIZ6JdNWIuzbzxXPzu5Wn4g9WTQRyLWcBUsjiWPcRDpgFFTTS6GWFS0y1ZJMRUzZOv2
QFVb9CNrmD22OB3LU4mtgj6t3qwhbdeKhFQZFqNm2N6Kr8KdqluSTRbnGkG/+Ll4QXhvbNn9yLe2
03ur9wLEIIQtWny34H4kcHubLQ0pNF/ybdK3UbctPyeyblsWrnX21tVkReD5Bme3k07HMYVowX2K
/aH7tHYrf4wvkUfa7xQX624tuuheooiVu0oaHR2qMbIaiF2d/NZIv3v1ckXazRhtI7Npy63i3SY8
1jjBnPH520RdkKTG3PLAHiX+lAmwLEkTYSjmY70AOqwIAu93DTlCLxnXo2LT4Wc/wi0ICfxEyQ7u
Iq5AavrVLG5G12vF9I1kWkY/Fs6mmszZicS41mA6vWGW2T7aKISLJO+XXp/iqqZVSSQRye3Ra5kK
b9cYEi4bvokIi4QQJguvCLAyVq/sWWDsMgNA80NiLEjUmsgRVa3bxXGKR85FcNekHscAoW2k8t1v
UWC6NET+dEsqqYz2XYzrEgJ/LU4WNOUfRcg4+hDKfH3RvUU4oiOsxsU3rIsT9tmBQJIQSOWulaUr
9LEZvO4uhu8coWRpCib2el2dY6VkVzOvbsOOWSC1wC7LVSt3JitYEwOItj+bYXR+6KwX34Oa8NNk
XGV+7wWu9bbMJbISP7OKn6UkgzbJwqqfzkYx1mbn0/trgiyl5iskiBlKa2AeP9GUM9aXFll+B1H7
7Gr8lTVdUmXu0u8rvx+mRBQgfpEUZiQFmaVfStaeIXKpGcAYtLI45vQv1q15ZgNqfWOB6b/H2yUk
Icyj11Zr+1uTZVB/CZ3qqHq8Tax8T9kT7CoiGcbU0fYc7Dppg+4WvO5YOXRWvpaRZflpGMug2Pnz
jBuS4WBmEwxUk91a+EAH8rAmFSNwV0MJt2Kz7C17vM84flmCViM11gWSZF8T6hJ8lsQjPo183nFB
rIF61Iq4Pvxpdna/jBjddjGJFXliFYvl7HKGmu+dnCEXT9aWtzvWSXRfft3V52Dh25WwrPDljktQ
PZhymLh0MKEFaaHy8QEsEPUkarzqW+01HYokyqSfPWKxN6Jfsu9C2dWA4l+KNzFPvPkOGJTwshOW
Y+JGbfi9yoOBKnLpVuyU8di4+0ot4fOmq/BjZGf4Xo986ZJmGNl92GrokfLaiB4SV26sKJhuEyxY
iJhaZmZD/lY3WfiGQHsLDugxyN4FXazgilwrA2mlTVjEskMOmMf/ZI5yWbT6g3u38C370iI6+BZE
Buhfzn07J1G45XJX1l6vdnWlovmmE+ASudMNxOtBxCVL4m1EuVCokqX+xrrbx8DGJmnOGwXRnF4U
Feqk0HspMUOAzVTUsOwUqsOh0lfoIrpic24Cjyj0YwSoZLxG0dZ1r6v0Mj8lCciaP5HSEENmMqZ5
CojCcu/QyC4IwbDg8ImEMbpouo12y3zQm4E/Ogh2Qx04X5usl4i0bFeuQZPGlJcUZuFlADMdVV+6
mHgnpDZ+x9NARvGq8DpU5z7o6jXjRhcSXS6pqoE5TM1Mu5DUSm/F1yJga3VaZeUtpGJkWXBTdQ6J
Y9R8bsRKlBInqx+scDVg1y3KCAiDVRDkTKUZ6pcEfFK1Wh5Yq8K1HsjD2dSNmGIrk+liD1v+3dVB
ZR3qBivRg9Jsm76juef3EVlTFP4etTicRtz/NoxFJ18UMcdEJSEmYxDaFocOJ2K3a9E6ZyC3xUor
gyBljcjanfriZYhZYBFz1Ity+ryt/da+sCwmqKEa8LI8T2UdQNpX3obxmVLEZWcTDyUmGsYJwn0s
ci90o4QsQk3y5kbzIfH+LdTeSBsiblGr4dkS0UXqAkL4LGyHl1WPBE9DzQ0RgXvS2qI9myp/uLXy
lplT0+vZ3OLkicY2IV5cRWWSLzS+V5mve/t+6n32LzVsI/PYdXPmPrlDJ8LbWssKtTX4/M+kZnGm
OQo/eqLWmvKG0J86hYHre68mX9afOMQH9PKKlDaavN6tTo30zBve9Snbo2Kar/twLUQyqMxQnnia
27BBfvJsUVsv5NvYW0gidY3GOgxGV96UJA1fQk3WzU5bduXH2nE9L+2Ecd/yze1gPA+T75wIfKq2
vWi3oLtiPBuDBzF9zlCSJRaaB48Xn89XFnJGjdFA0+qvqD63emmn+36svBzCNuoYsCeU5ExgLQyu
pVfLYg/RRv5snZibl3VsDFK3GfQnO6iL7bQOQe3u/cymtF+danxYhMcza6/LuZY+V3eU8YtYc0Gb
YHzKYOAQtbdj01p9MiiWvrll7H3f6HvlG+im4q3qtHyE2YBwVLZw75PQG/TC4msx310mSeUDglMO
7MAFdpDwEZ9WfvUWjVLocHuzHhx+EOvb5YljLcVJ6A1RqdKCHI7OXis6bxHoBQZpNL0svjd+DrgF
EROQu8aSdy5CFP3FYB5F2w5Emyx4O4754FUC31fHC2bYxt87ZYRUwI6lfLZ1WL9vlEtsY7ghLPI9
Oq869DlMjz34ou3rxrwOZwKL/x5CQsYcAQVd4V+5QSm+gXZAdRsWC56EbkMhEWpFtlAFyYxLqaxZ
6ynPQWX/q8n9jxjzvxymA/98apa042A+mr/MzS5/44/BWfwbSx708DHcRUptm3nxH4OzGKUmJ3eM
W9gBYOXyk/8ZnDkROnr8Pxh/MD8zbWb6/T9bHjf8DUomFDT+UhQESOb/ncGZ413An3+aTQQh0yes
P4z0EeUHPM2/T1zEKG091l0S6G2Zd5qQEvXVyhXmf5/NC0HzoZLIK7PAE/cWvJ8Qn0swiOkBZXFR
7ILeQpPeOrJEG86LYN/yTUdkFEsDj3ZmLIJKqHar6YaqQMVnexxIyBPwtMeXaIlDVsOblq/F5CzD
KWSxnt3GpHF92GZDa0f2IclTrH7Fh+fVCFjyeHrI4B18YB9Gy5AN6q2IWgpbwxwYv7N692cU52Tq
1V9jwtTSbaG54Pov7+iMi7eMAJ4kckaA8nwlXq0mQFg9VM3eR5j4oMmpS1mBjHvfXii+/FXDIdNl
/kCrlBX0UWSnJGtoWSnvmkKbwGiBmEbLf3YxA97rmn4f/nArH6dFius6LoLjhpvxLmramX61vKRe
TwPXSD57dxSXw5yi2gm/2/3wHruI5Zi0EXVjtPMwSLIlk8igimn9rdmv2SXox5/65UiHU88pZCzn
bAcTO+EubMX9EGXFV5TgjHKi6jnomhx6+CKfY9mha7B6IU8eUWz7levipbggO8hlGMo9HJWfWnTv
tVYKIxQeQ97a6TxgfUjNit3Gy+PgyqJaPDIcUi9QoA8WXKG8BbjPjETSUSFP3eVhE5AnOCGMhW+H
8qa2CHoYhhc19s59njnkPquXwgsUTYHQ8Q7PmeQmJxaJupKCvc3m+jucgmJnMcM9OR45lAnZZ/lt
aKyFoisEvRBh0YfQHPpcik7Y3Q/DvJyHiHdrqS5jnbaL86sp0+Si+C5g1ZBsgni4aIP8Uu27JmyP
cZ5vHKjIPNBnBOescklEFUS5XoQXHNkxj0fUkKT/nTykOotChxx1ztVwia0Qs3fb6I1oehWvN3Ef
3gV9AwEZLRz4mNVCTafdI+gPeUuGavdM8kN9l7Vj+Z3NHnEL6zDVVxVJtscFC/s+8/P+c9hU9id4
g4Q+xiL/Ngw1KSWbRypm0wZIVYC596HDB9ByGQ0txUNBzMUVXHYkJdbWn5tVFQdd1zd46zoKBIe0
CzGR6SENFxcSz4shy+14EzDtJ8JFGFAG67QPNVa1nMbn2Q+E86m3jHssS9kjZFpf3IKljs/BQSeA
GWyHRwPDfuBcbwwPdo3rfDHAx6/G2pOfshJDTCIBmKVtF6qdqbrlXjRLvifJDAg2CZppRXrLttn1
/WgFzYHW34NlZcX3g2y2O4JEZUqLOlyzX/6VvhLjV5c+1jx7MFcDQqPrHlHGwYmGNwfqxb7F+JKs
ICYuIpQxRYL6WboiXK6ljCtiweNyFIeFt/4sbYtpVtyv3dUqfcIlewwzcc4IgSpheRu3ll1ese7r
tecth65WfRELiV5ZyV8bdQM+HKtK2m4IyJPFUUxnLipJFtt0Uwawlivx+IHrRm2hy6tMh/0uzGT1
akKUVL1x/Gu1EOvqoA4/t+ix7Eh/d2f1tQDl9UDEPNQvLCXp0K0EBQ9NO3xmLbatxygnAfhAXFGs
yLVQ9cky8NmaZFSWmb4ODvlgR+QCcrnkcizXkWkyByJDcxdPhkFvLwPnNEKh+sCmJNNqZADZl354
m81zZe/Kyga8lBe98wnFJfJUGimqhT3iPucG5S6nD9QV+EGy5o18XEgtIbpNVjLxjIMuakYm0063
y2VW29rdier9ik7h3tomSKh8/E40MCjDKc9IUv1Mt3ru0fqGPMaNXcx4aSJoYBSFfn7oIv+AfQRm
v7+e7Cq/k+SvIJmvnkYPNcBCDEdbsUIk2ZGfHgfHPtQm499bOEMo0aP1m188EQUAfC147zcH+Z19
cPR8bGf3Vrj6QO4U09d679VkXJfiuisHhKnVNTaba9xMx5aVUbbpI/ryq7XsqNGaO6EBtWui6uZ4
X0vvgFrxnrJ935gpjYlxmNbZTS0ynZyRYRWDZ9IIhuHM/qWnEqd6VFb2ySsXDgf3pLiIqJdv8H+D
tF4fRlSVCwPWZw642EksB94btxiKP+MWiGAbtTAWmcIVL64hTGzqvD2wykeYVEQdiOa+99Asy/JJ
1ezDK33UFjmMPUzSEwR9n214kH+3XLSV50IZ59HB136VXyKrGnBEL+iSdbxXjnrBaZwzmzccghe6
X7KFxCbOHKYHbQoSPOPK2o+KGASUiME+GOOfpE7Xx4sBC9O/c4OB/lsXcqSE7YVAhrU2nekOYeWY
r9lSjtCm7QGlqvauSN3L7sOlBTwfeTCHvPa8CExUS44pgNUQ3X/pnzkWQeqZnu1zNxhGit3OaQFk
dvF9G+k1nUaEJMoSLbsU2RE/F/V7tmd8k8f5e7aRp4qTIBJq+ro13k638X3tbe6J5CHNl6l9CuyM
jhxLMMULMt5QJkjq+iQg4hvhOWEUdXeguD6Y0rpzFnu7rSDZpGVlHqHInfFeeaDGOEyqRb6WM0yT
ZY7OYEbPMhsebend9MblkJwrsEJkVgtt16+mbnEfrLM5jb1qbvtLLoPBx0XGVt8csxEZTBLHS3Hw
LuMFM07Oe47sDO+UnQweVMc9NkZKIUSttISdexPWWNyCvlBvOCOsdxNtt9wkeLYnWqqEOD7/B3LA
MyAC9wqUBG5jrzBpA+2IAYn/JZtdsZf25OwDY6OPn6KqOUIUfScFBUJdlD2ZCiUuKUF6x9bVZwMx
s7YhbpmQFHYehERN7WVDcCg9Lqai216JNjcpG657hZy3mwN2p9vAGeihHtbeDZHN5bkaiGsw1jsk
s4OwL0m6YjjkS1+l5eA9Aup27+rSu6kntie161hHrIScFK71c+iMfwux6dNmq09TABTVEOKknO56
JLjcIsNkyWMFUpArw9qscJd5Iy1fsR3LOYa8O8/RLqdMTeJ5xRqgR9wkvb2+DAUhf6ShMHxZLViW
jvcunPpngDHi0NelOK1ddx1GXZyaun8lWi5I5UykLstgFKpZrQ+IF71iN/t0mweR6+62y5bqvAGB
3UWbeXZdSig0v4TAOEvC2m4ju9tecCzhBp+dT/kg7oELwwfLeme90Xk0PCD/0Ac15ugn1pGVIdif
oxKq/S5dRmypYzPGdWzge2mIjeMjGEijnkXFTLWQNdKLxlovdobxsb0wroAf9TZ+HPuzyzaV0EQk
xuVGvMVqzfz7ZPrNOjkqrhF+Sl+dsgEXEqCSCO8j7ympaf2MkLViBJUCMbvER+Vk3SbENHqPTIqr
LwQb84DuJu6zUunbMWA21Zslu5Phsj2AK9y8U930m8GvGDa3A7PQL/YCDI55oHOlInviNlrmK+YL
fNDwXkLItMSNxfKcNQnrxNvIUt4Rk1J/oPCOzktUvpU10LnExel4HGb//7F3HjmWY1m2nUqh+jdA
cam6j3x80rS2DuHKqOWlntEfx5/YX/SozJ9RQBaQzQISEchGeJr7czOKc/fZe239AjxDvqulZeAp
QI4DcGlDiszVnkDD/ZqwyUMZ/T5Pg37MybtU93Hfa02A390dX3UKQTKaOSOHh7awp/PaYfY5aGNW
38L9XC6DrgvkfX1etDEG81o56pDN9UofkbWqo/AQk25AmqGTlrX7GMm0nI5eWiwlO9C5e0EV4IYh
/qJ/G72WwLAZraOPzdy6Ng4YTkT+sUeMceK4+2mK3LZ3Uy744S9kBoo9O9HMxO1Ez/BNXWOtu/Cs
pluGx3gqAkHzC7QAINPglmCAbsbeHj15py1a1B86W2ZaaKCxW4gRduu9VdQ2qseCCNnkJ3M3i8dZ
ZaxoJfavXMGdoV+Vm92GBDXHihzGOqSN8U6DgS6PDbhjAYghcqxgSCr1Oc+Nq3ZOWaZdkI/4lE8O
rx3jHnIAjdolyahq4DDF+WzXrnY27Fdbdxtu2Bg9Kcot67sELPzcklMdTySgxvGpHUsUUw6avKad
FhDTtVow8+48Z8nbrTW8o5lmqCvsqtEg04ek9MqG2ly85qe1w9N+HFOQwwCs0vmcj3kD3ydi3Da7
kr+XSYCHzTJlgybUyaCrBAeZrE5/LdUYn8xez78XqLcBetj4EIneotG5su/pmUEzwwEZ8vMRfuaQ
wIhGPPc7UZOWcmeR3M/GWDynsQtSNvG5LE+uJdYgx/G4ywSV9rkjXsA+3W3OdDrr7VNkKufYspoz
wXPe8dposOFymi2T7j0rXHqrhxYeV8nVk3tD6Ci9paaLUitak71bWltIPdbut0htiWp7fK1mExCX
cLpgkLV+Dzk8eYo0+6ko+ZxdU76sQ1Lvy6j386g9e2WMuX6Y7vG5BPgvdMJ14qLnpAkyYT7TKudn
kmScrorXyW6acEln+qG9dmuCxItXmx8dCSVOCZEPFUDbiaY+GHn/q6/t/Vwvr9Pk3dIB9xYNiwRx
McwU+VjZKz/qj75N7pOa9YkQ7beivq/7/GRV/Y9Mq4+lvVzXtbSOY6Y+7IwfAPWoZb8GELBwkE/6
1uR1ytpm22SLVzqjHlulhcmo3w1bhVJfVufIm34Ro7LxsHr1LS3aTyiaqNlaeR/Lidb79kZvjZkQ
ngBf1IyUtqtL5Bj3/Sxi0lb9l2cgjLT5OY/m5WqaWN3rkWG+nnHdGAzG7fiw1sX74rmfnM6no5lH
J7s1l822HcD0822tOWwvwSo9lu1XRgmYbUf3hcurzDT3+DdCHr6jT+HIZ9Gvl2QoAGsQJmSXJUPq
Wg8rx424cL/TE8hMvpxcw/xYPPR9Wpc/lkTNlPCkp2WNPmhl/iFxkVx0rfpE/zghvOL1LyndWeJ1
z1rqdY4NbT/I8QBc45uIiPMjPycQONIpHLVp2/XX7CegIsb9rdPIEWnRWL/1kssxrTI+98j2rxrk
adgS4i3B1cFegT/SExUY23ZHVR9wILYu2KqGyFn87FIR1iDTiFYK16dn8jIX2tV1BPIkxUeCTXJF
BB1KtmY+Tk72UuXWg8pGYHhW95CyeSbXxHfZtU+Ol54Mplt3ZW/Af88b6WByKZ4wTB57Uj2NUx1Y
Xz5pjO7aHN9SFPw6t1P0UgwbOToKHGO9Nb38xdTGgHTdORm1EyGoQ7p2R4cwbde1hNZYKc4O5sNJ
VQfNmC5jHx2xlZ7doedsn78QQPJtt9jrMj5VXvVkuI1CsinAZ6eBPsr06mn6GZfuQUOVNZWgWmqo
fOxov2bYhHvsJ+ZBk/05Wqo9JfaP5hKpY7Jwg29lDTR1yn0LIHrHje8XS3fvrsK9G+32Dh3lhGTz
nqn0Z8RguPKKDlyiVLepKYerNpGi5i3+0SWLefEaA/KC4QQgDtrHbKz0IEuWKcAs4t2zlGp2MGjQ
kTVl7zlHkWLQTV+ahiS3MpN3i/ryAb0ZyIXRXNKO12/X4xhiNXjHLvuJdOPezSDm2urGTaNnmHfh
Onne4xAn6BYiJ65BpHjWW3QO71COpu+g8pzXRp51ADEWqwGZ9+KIwKPtauiThrSe+pXrVjY+77Y4
aEV7WUHvhPgiqK2b04fIHM6IW5zCUSiPxKQ5GQpk7RHOclkdWs0JjQmrcF9b38FVvCvhnZ282aM3
caOk7A1lXt2amel3mnfCEc6OX/W4HJyzsy07SgiQVXPKXG8fu8VRzpq4Ed1tV7fXcmrz3UQbW76t
NKXuBrnn+ZWMftIwu9MalxKO2WWagDgSsdmhKDPw2vgNBhJXrDooXtk1Z0bHkvc8r8E3d8FkZYHT
M8eXjiluyIk9RpEXFpW9X/pH8kWnrnVfNGMNxrV8NPiGQyijh5PTWsWMrjOSGnmIfREvO0yLnVOb
HltvS3I2X6eQIzjF4Hn7zU3WfbzEz93EUTwtMjvUY8FeTLDOVFp7HGvjVwUYG0r/F34AHwdSSu7M
Lrino+0P2CxloIpSZwSTy0dXpOnMwqaSnHyQm4HiqVg2stuGpOG0P8e2Yqs/fWIEusFJHPb6HNjF
+tY1xYfuscaN2LNThIcwU9Xsr6d7Nzb3cEEvS9XeTMwcDhTNppavM2532q/Tt6zM70YotXJQFyqx
b9NMODdWybPD2ijWXY4bnpaPvb1YH0sn73Kru60WY97pkLR44he93/X6iUHilfxpSJAWg2b9gZ52
mu3yEAErgg4SE2SMpiu5ZNZcNlIv4W/2wYPxEkd10Jcxa3V+m52dzzfZOjg7TAJPrlaSZpJeQLwm
VJNadnqqlX5uWufeqvRQp50VJ1T5rdApFbRGtRtm6C0nPcmQVnUJKZ+Bsm3iKSzkVk2XchTcCNln
QOB8W5Iq8ZH3vg/8CILUm5zDZKsj8+BHroTm60m3x0cRkdWuyFYp76HMipcqotX63eMYxSibygXD
A6YwDDl4q8q0jmySt07LD/PolrEotKdSJWXBEhSDGX1UPmVc7ASHbR8e4pwxmsCAf7+Gk9CjR5W4
iwlEm1KTi8zYlx4K9pUvKxxEThcRjva9nGz9mSBVUvqpLETCBtJyvlbdGXl18oRVHLmm6GftRNMY
5nlvfcHich7rdZweW83NyS/CqOM+Z3pydsrFBrGLIQejcDZiVXs77poPuMt67jdk/akPRhHhTVdO
+W1qN+wWvNF4YXL2pI/lSiU+pbrL++w0CwdH6pmL0AG5yameLDZ9nNJNX4x5W2aqCOsLUbzJsX3w
Mmt0zNuWH6M3ZxVXRCOtrj1A4nPUKQNeqW/smK1mnKIRBH0QtId5qctPI5P9w8S28E6nrCDBuM7M
+6eP9d9Lt/+UWGT/+dLNT779/MdY1fb//q+Fm7mt1YhNWRbNAlud3d8XbmCrHNswNJwsjKHbl/zX
vs3gVyzKnMD08as2+9e/r9ucP6TkwMYWyvBsVA42cf8C/oQv/cuyzTG2j4VYy2/q8Q85oL8agbE2
EmnV7fMg8laQ/tOjcjp1IvGakxsluu9i+RFbSXlf5s+mBwU3jbadOl6eBK2hzTmr5av37OmxJY9I
bo0dpmDt8ss6sKi+1FXWPhrOyqHOjmGLhplsrQhb4yr6BRtOmTah6iqD06g+eL2Pr0rnGYnZJDWD
uIktzh6oKUu++PbAzW1l3aSwEk6UGfgZizq20bY2HmUaR9LwizbveU7jRWaPX1f3SdrgHMPnhr9P
ageVMjFDBzUqTvlsEQZZLSxNOHTpZa3Ft3MnKu2WDIEORYVPpV0rW+Tv61h75TEvet1+d0lSw8dv
1gCayLgS2aoMlCfsmd5CS1F32zjWGnRF9DJUcEmAGUUwBCzGSksXb5zj7O28tTBZDuXaUcBa1pRw
Qi1C5Yu9+DHbenqBYpq8u3MfW3hbXIFDlRZ91nFp3lVd4iaPmlh46e6ySK+an3NqZb9ajFzA8N0x
l/MWaZPxE81LPbAqAdofY1ZXL+GyJtgqTHwGuka0iENgV39PWsqomaNki8NpIMW3561o38ml0I4q
ajKETzMq01CB7bxxy2qFnWRLnMtCGcZdq9KI9zT09yTIIA8uL1AJp1+ZoefNQxHZCYuNePOL7o04
bp7b1IvOnWBpRWspdb9yTB+qdcqBLRIQtjhTzNT9Kh7JEd3DTwuYRK3ZOY4sCdSmTrw5GAAw8Awl
3VB6N+gWoLAwXuDhJFtQGQrbHC3NJbJDnECavDCBTCSVbICfNX3qhIeoCec03ow7b2UzN5MkNHsY
xE4VNXx/4xLcy2DJwtnPsjbcSx9PiR6Y0pypAdJNiloaStzEZUjtsjjwhHY50fb2cF5nqtjoGW1a
cu+U74yBwknZMfVAEjw6Xd5WJ1VP1itCMk4fsRIBpgf6MPYeyPyybZxxT212c11QtG5FWaoQ2QpV
i+NjeTsAUai2tYNAveYsHY6FudDTs2TdvraW7jjr9fgQMwDd4aexAiNfZnELVGt4mOpKd/xZGRX2
M7Ylr7oQ1dHgoMv3isLzZK+WktjtODTQdMAkPBk1L2qQDWwemtaQD7PhNN/iKrY/qHeXdEFgh8uo
IZ847C7aurJKq2Kx7NaiNpsT6IsyD1xWUWIHGoqRPlV5Lq7ZkPdvdmQlz/PCxETTECbO0SBT2J8W
I2HF+NIPU5bOPyFeZNFKgLPncF0KcD+Cu2nChTS1/fiDp4I0hz1J5Rbq5Zyx0VOgfsp54PrEv5J7
hXHwOip19YOptf3s7BPoe+unoRsKJTxRUuuf8GKNut+DW7I1HyNmZqz7aO7WuqQ5HH2o/mo6sGgZ
3qs8omMrwBedMouBQG7QA5naoAfvK6+fFFM/qyuvvDDhtjpBcbudMeFP2FpkyLpOQyeazUmG4KIq
r/Bnh28+8QnqcKNY42PemJOypum1jLZJxpduh0ljZzUw7A5ppYRBqKGRwEbt0YjMnXLwIbxQ4NKj
+1YGNsJv0otV9Yojs7I/1kLW+bNLaG4OByq8uhsv79OOWji1pjgIkw6ocT0N1XDfJdD3Ga0zYm2k
PUt2hzrKX0S27tvQWsyHWt46R3wD8tCbnL3qWithVhDKwZxPJw/f/QAXHErXWIgnRKmZ6FLBSssu
MyZ1BKhgMawq3xn8Rjer1XZnN7fdx4QmAejQWMG61MTUMLvuIA7eoFVHYj7qwzQnwy87w+t2wlyH
YJyKMgSg77k7TtP6YS694jVZLBzY/VLRpFFrHpICehZRYNAJxG1P6B3ibqAXxJ86AxWZbvID5mws
fw0Rox28GetzpELJ76cyCcqBXmcmbaI3yVhfPR7nVKe06/Kcd7RPUW9HjrjMLDPAFcCCAhndOJAu
djYLsOGF1CBkh9RI9BcrL1kKYP+s43I4N4P2RTWK/gwG1jHZ61NIU3XsnijWqV6LBTzFBSXROkBM
+o7Q13afScyT+Dywyml/RoWp6puGLD/LhczhB46Dh32sMW5NxjUv24+UUCrLHBSOilQzzL/oZu4K
Gf/MU5V9s2wbr7NNG3V87aocqkaUZSIKuEEMIDJcMjsVG87oezFtZbBpVfUwO0tzSIk0UFkNjAt4
2Dpr0D2Imu4M16mWMJVRCttGo9qdhkBFU0u+IaGhTxwyQyHLb8eSOfYygYOgZLloYTbYm9WgeUz6
OTBeu0UUR7lbXAKzZV2ycEwAJnhjeyjMxv20hlUL2kkaGE+5Ox9KWpKgQ+X2Y9/hLvdV7tHwbMpq
/l4Ic7riOW2+TfBdNZ8C9Bxo+LQ0eySq/Gkm+ocyRGvTN2Dd/OwBtfCa2UGFzNcfCshachvl2FvC
pexb9wDVYrlwnjSuFNNAwM1i9n+LI5IvsEjxcqCJETAQD8hhKP8MZ/17hP7PDSf9z0doNm5D9TP9
xyl6+4I/p2hT+wMeIP9uRjMDRAGmsD9ta4b3hwaU2vYcC2CVTVbv72O0MP5gsuYrNJ0pG6vbht3/
m21N/kFoFK8XE7nkH3Lk/8og7bqM8X9xrbnEljH+k+HjHWLoMGP/kqjLuoG2I7N5XSypPbDV2Jce
qiVJMO2M/xktrZDnxO5BDLD1aacP0z2Ude+bBk9oatpt62k0uUwXHg950OPi5JC4cDNsTAKDEvbH
fn2CohdqXXmuyws80StY5mFnz7H+ZsZn03jUxbeit49GH7FTADM7DKN4rfWfzagHKLmtcaxIRlvq
u2g7AjNlfgIGWgRU7UCXybQ+xJeJj6nfO27mk1QIQKj9iroKVhgM5UGlJJ/MOguGiHu6Q/Ft47us
ML29VMOJ4l+EPsu3s9vZ7R6t9TE1U9rd7fgpwR8Sj9O5HcVZuuQFhIfW1mINznnAlj3M/YENoUZ4
iR2mhv9jPERdexT9cIAlEDiqOCSWdmkVA8H4OVI+QTpKrTjCN4tX/LMuXaTt7IZ1bI1ho+pOZoQC
E+PmLTbjzYpGp0Y+vxooALV8vYqDZEJTzjazkginzQehCl8zKD7pvzBgB275RVXKniKhQ929uN5P
vNrYEDbBbfUeWaLc9jqlTIqA2EGxuKCI44aKjZd1tu2jqSOazJTWh+wVWJ1AQJUpoIDkV6ImhDr2
cRbQN8zZr2TQwhahmGDu0SXLutMXwDPCcNobLU2p2czisyivhvyG9+Ldpp5rx+r5g8gggV46Fm4m
r2Z9nZt7s+kLfNvG92hYq0OhpcOFML+6HVYYBZX1OjBfI4RgJ+CHbGHFsUC2xJb23E524MTRq14V
gZ5axj6x3myW1NSd3JbDiBdBOooI/HrvEac/pO6lqtmvC2jqMZkgWs8us5x10OyFeWOOco+lIJST
DGZ93idre6l1ugGz4VcbFVzRdXee7WqvAS0zuUjpivjSM8xPbnmQXgkfJw110ngc4hDXBPvRXbwO
OzNyb2zgRBP+4bZBN49yWfg560ZBVrqUwMY8LT7oIzmBpcWf5h6dAarkNPmZaIgoTwE7xV0yiGBy
gffkD4NX2kg6C904JUC/5SAazigyvYucbO/kY1iO+oPB6l5zn8C177SOeQSDSiBQl6V50og74bnG
UdQikItzOkoOpEEh0rBSP1T9jKcy0V4jXoqGnE8L8IBaRt69zmh5IgSMHAemaBGXhlq5IUO4HT63
cJZdPcBLPBkJMZ+K4hpWXGzmwI8yAB9nbXocZosirvpONjrM2+0FmDIiVQO2Du1xqt+iVJw3MEVW
WKymgC+zcA61+TajoJON787iVlLZvAdzJda3VHs3WF0VTdQ+TEzttMBAFBum0BDXaj5xgKSUJfEp
ChvCfnjQM5RdraRd5zzL6Wlos9OqHqgKo8Nq6xjJqms2l8c0WbB83lE1uk9Zww3Y0XBA4UEntorf
O5lo5Y5mcnQpwGMsY1Fmn0xSP00u7uv8w06MryhG9mVSGsbnOcIma3E3uCvlhKRRnMl3OOI3Zh10
eLGW+XtPCAxD/b5MuNMAx5IJYANivJR4iFpu8waf3NJONGf+isRXlde7EWNgYz2Cfjr02UOWkXYd
b2np8S6rqb9boOJpxqU5Lv6uLzSAFeqltgmxtw4NyiK/llYPbv+MkZh0TgIVeUnOrpzuOxBeEZdL
2ZMRAgPisDzJjqOUhG4nonGmNodJxANwjVBd8Z1uSmv+0K9vnvvNQwOfQAVqSRXWurbnukP211g9
tXXEh5e6JNmXR75Tjl9Ot55XV1zX+Ql0a9JD95TugzSbZ9WDXYq7j20blcRgyChg29VlZZ8KLIqc
JEDYXl1Y94Ehk9vOSvtbpjPOgm1afFdWci8Y2KGUtvc4fD5H7lqk0AeN7RKRPO1D8a5hjpw/MWNl
vqg8/Rrnat+OhDtNiJgk3Vr2HQmIFOvBIDVQoUEt/MVSwNP5bReVy6eXab7G7igq1c20wk4jAxM2
WFBv65qTuV5P2Tk3hhDEl3ZspT7sawwFkJ7VY0v9lE8Ohu+d5hSnduLg5WdqtK5mk8xvHPQVjN6i
ezErnU43XrIaLWS/xskz3sAc5sduxhk22gryQG3k713FuZqY2jmCIB3EVRTQkEBZolLRQU3lsOMv
GEo4IbJ1f5SNHl9Aq8Un24WFRctaylp6GM6AbocXCN1UrJBs+t1T59cpjN4UhPkuGV1S0xVwSM5W
uL5fUeV9C6Ur9JzpAeM3d2Ry0876SySiPaQlXEF17FQIcq/ewveuk4+KwOQBxft+XN3pVKzUWWry
jSRzVO1azN7h3GM0bb4wipPLqbXqu46kcKb9VFs5kA46oTEPyyEX1kqjDTHZnctZxbAi3AjDZZHJ
cfbWt77r2PXOP5ig3YC/gQyNdPYXyz5hyDzpvZsGCjDAjoVIQKBkL3kp+aYlep/e5zSkWTZgi/6m
VdN7bRlvjdHs47zD4ViNp6Rs78umC0Wt3jpnOiTAzgMQo9D7EKRCkOPHOiZbiGOdd79y1u31sms0
kpy21U6JLwUsXBYjSUZYLk1Ff1y1mKDlcOln24Wq6HWXoqmo6qn76rWJhBsuSzQHraXMvT4IhUsS
yjnv1T41+4O0Vf/QC7MJStagd5jqItqF0wQDgNZHw3Ml62QvSa9+2rJNEPE4tul+k8il3imbdWjN
1NAgJQK8XHhoN6kzBVazOIiVjXFfRZKBKM0U7ce5c+jkIh8g4xNsJyozvEaNLZMTAMbmgSxDveCq
y3j5L6OZHumixA0xVQcsAYTijSJ2Ch6hLmjNKo2yir1szSKRNnbiyuA3kKxUXp7zlvuIs69wLtzV
6i6nf+1DLoIoqSr7q4SsPvAIU9ZnpSU1SGmXFB7qNZaxVgzvNRfDfhwwIQUJVv44HLxm1PDkS+cM
cKG4QrGkazvL0WvywdrLMV7CHFHxN3qet2i+HEqRrxeUgvjBmHhx9PpS3YgezTiXP6j7y53pYjFe
vNIyuJx6OeHfyHEAUj5mXs05mp6ESuYPyae/tRNeSFMWmYGXgdB2lbIfao6LNxQd1Q98lOiUZvOj
U0QjZaAkSause80X3WMPQqSD7iaswnyA9ceAgfVQ6M4J4aaACORG97yMWY4hHMFfMSPmQe2SN6a4
HfS6+k6+uHpNnLq+WlNvc+uRsx8Wlz+vWpetMa4hlY9uhts8eYFQwuGzaQ+e3gRkOPa5QKrITAf1
y3LbM62hXSCs/CUuurdFF9HBi2KbW1LEPuKdsjIdQuBan8ngpfuuspZnseb1t9LwrNdUqmhf13Cj
lMakDLwWWuSwRKGBfvriVF6yJR+MI1BanXLzSdAsUDJbLa5IQi+PH7xMR2kC63dDAnBADh2zR1nY
P1i5nbuqf5vA5afuw0rcI4mfW9qz91o05jcEzE5ocTUjnO4cI2s6wU1M7uhjYEs+sXp1IxQUFmdb
biW5ylk+i55s+6q1NyKaOABFLrhxxP5qTNNfLdZVv4KBvjPBMxjt/NTVMzoXAwmz4ZGwWXRqCBZe
05iBvUh/xCnSf5PZ7/rgvGajZvkdGbExs+4jQh5ne5TXLP+i888NliLF7q/6ey3jTRxlKdXbqcj3
GUlUSxhvlUVFjJ7FGXx0KLMGLrR49B7pKPR5DF5YRWLBMacH29LeqrG/74mInHsK1X3sq7tYrxAT
W7KXo/yot3OLwSEldvIzDbvdLiVfYdsTLek2y3bcFxyYPDnPQeJwodje2VUOnnFYbiEFeZTAi3LZ
oVRaIUSA1zidu5sylThi+8TL7h1PNcHKdfsrs5I2MJMoYh0jnP2EWQU30FLh9LLq9sRL1gIhgqEo
5KZXN3kxDLd5mlILMZZZjZxc59wZ5bYEbqsg7hyQ9HWxBe/aGFXPTsYRYQYEcNmnREegDRnXZe1r
g++J6n6OCCmTXzS1FpRc38HU1cl3hTYSLGZyxpiq1LUfMfeurBoGxMTu2IguAhxBEXZ6sdUMbeto
kcgn9Ljm+1YQDFj0X/SZH7qhdfCf1ZCXdfuDQ/Hmupm/QYPCd0Qo6vTvJOCf+Czki/9JUnn8v/+H
us2/tof9/pI/RRXLotOLCgYCd9CqmB3ZQP4pqvArhk71IZBFjUOiY5P3+1sW0ECKcXS4WhADjU1z
Ib/3N1HFgAbpwknSYFu5FD5Ao/sXtpP/HQdn8JFs2F66BwDYcPD5/FVTMdy1tzMVdQHc4ETcOjg4
ahL+yOHBOGu2E5ow9TmeEsOLfDnCF2fkxzJ9YbRlVqV8e2335jb0HASwKDpi1spTJ0pAubTHts+K
s6OLBiHASsDKuORiCOV4buEEytTsLYGY8BbvgHrgKvWq36BzzhV6SVomBlRn+mU7mI/wZTauUNfA
PlCFp+wAzi71BiBcBn80m3c12PUPVpukS0BFsklGJvuXBMP/bXVPEvnsn0uBj7+a4TuP+P+ov/6j
p8/OR7au/1EY3L78z2tYp0VEEhRF5NP4X6gdf7uGAcHpW3+nB+HS+F1Z9/drmAY8FEPIpFiHEetw
tPz/S9j6AzXQAI3lmiReYWP9K1ew4/x1v+5SZIsAyZodSZB9vW3+N04lbh3dxsUcYiGeA6CES3xD
qQIxGfYKbXUdO4G9HDMWYIcJmsB8npmG35ONUeXbv7lo3iBgpK3QqDKgJhs7LV4tvCfgz+w6GLJl
8fzcq8unpcSBAFNjI7DlaklfibjCZSt+M9pqcHFlYG7otuo3xW3RAboph9UykBRnuOlN6gN4eZv4
4off+DfnNwqOmJlD6MJZYxQUL55f29TxytMwgsl/c52uXc76QnAoGEUd20Gb4sY29BrVbbRmO/Ub
2hTY/axd9Cl50TTBhKMUMmNTwhta164mPgWcedzNVsnLO6ms9MYTUCYA3AwoAivjm9iN+BO+l3D/
PjUWYHj4TIshHvKY97qmWfreoi0vIRix/jZ3qwYpxCv0r5qjF8d+p6tJgcjaPk3zhPsbk1CBy1eH
Jm42cIR8s4kZvFYp6gWPJVFcyJNpRDPR6jbPTJhdx18pXSSxk1a4O9nn69OUpmwNq8qK8BhadU37
AX+ZQNcLYe/NOR3cg9YMHcs7s/9U6QhJ3bMr555FPz6wwTbSgNwFVBRSSF6DvAA7zJeUEIpditD1
rfO67rG245RjQdrbtd8V07gQ33DMa2Vy4jlo60i9+6CnbHH0xB1m36zwGYed5pCFMkhnQnehmSp7
nLuRIZYC1Ck9krId1QlDFYc5+sDbFPHMoJU5pitgpWS3QHYoPSIckDwwaJIAVDlA505YHeW0HDMP
TO9y2VtxvyK+WanWX/PCG/prSkVuGSa2DVtBtzuNkLNhVu1Z5Wyf2sIR2XcXXhWkej5HGwzCa7Id
9bGtvnlLiezFmdlmQTnL2PWr1lxr3MgsU/3SNLXhumQAH3wcHK23A8PCZqdturk7inLC2eCMWa7v
xmYE/MZetY3Fc82W3qJjlg7CTWdT2bnLJ/FGRXOPBJM6FmozQJmU0d3Uncd0gNzzYhUGrLC56Zfp
owRO0PhJMfbpM4axKbvJq0id58kZywt2d2O8jefCm+5I7vQTQgRCf0hVI4ihccjN6L03vFx+8bkF
CV8izjqvlVZYoQJclAZObdTNgzWNkLFjbTHSMGEhme7nZbKGoEniPj3pmYvTndGLnw3+87a4tbrS
ce9oWSfRlFSzMM/EnelpFagX+gE90/qCudhPgcwRTPYgLMCSaTlZJvasZVGHLekAFokWG8/jbPZa
hmhTAEB24WR0N3GEd8QviPaVt8aMpY3KGr03ftYZnN1dqUVDf++hErNiI6+ShFarZTFYjcWBpa4V
UIRobNH6Uy3AUZJt3n7VoJYxPTIytOUNK2lFs6bWKezvOk+ezbZQJCelyOcei74izGRwHXE2YUB1
D9XaTPj9lQXm0hloFCC4qZPitswEU0atts6DgsZg+SRxF2wAHTlbgZoX91XSZ4/HOS/4IqIx7jmi
gLJl0KXJJjec7qtdIutryWdObZVa6jcUXf50wkr8B5GM1CbMGhg9brGyk5AxI3TnNtX4VURDHjcJ
Egk/Cdl6+zZyiyKUWILuDKtHacda4twm46r9xJ5Xt8dyyRkRpigDxllPTvqLs4Nzmy98XyE7DfVb
YoPq7zHNRkclZfeFecP6wkVDci5v68xiCaMkN2tSQEDUFSg+q1b1z+g3WL2wsELyMNJw5QwRHZtk
4C3geM26fHgTpMxdUttwwrh/t/6GeUMjpNba4MAyB9c9GcNmtS9Sq0tPnQvNJlyraH6d4OO2V71M
8+cGPS8/TFY3idPYpXPt88IQDZ5sab5D7c5NcYyN2jIdMj+6yCDzDPV1WHJ2MDQ7DatPWKjX/EQr
x5dSd81f6SRBFtrATR5HYkAdBX7w5WmEGbTnJLGskx0ZxKVg7UceISAV3Yyo8T+7AcsoHBabXqGO
kCvRY3jZSxDJARZBbRb9Fco8kCLdW8oqJMpW3xI9NmgBshbzGcsEduLRNAjbVYbEMiYpl2XLG6X4
fs1yeegMV2J1SL0BkEobQc6rltl06MAyzerSRls5VzFrxnPLH5/jcqisJFyHxfh/7J3ZcuRGuqSf
CDIsgQAwl7knM5Nrcb2BkSwWdgSAwP7084FqnSO19eiYLmds+kJmpS4xmZkAIsJ/989PYTTCASxl
wKQJsgRnI9Mo5h+Vleg7Px/lc2rgDlg5QYMqR+MDu1Wnj1+ykmDutm7G6M3mWc73zeyenOUARWeN
CDuT0AA1/gMsT3am6clPd3QekVVx/Ijxz2CVBGTC7Lqe6vK5aovhmTCPzalrBGqEKa647WStI1Bs
gcVyU3eht+2XrqetnTTFo9XWKexNK3NYY3y6rTZZaMTHJk1VjSdoMkxDsLlOYW4xlSJ20Vf2RC89
SRhrk8nUluvadryf1HUoczei7N/1Xql/VNRJg4PCrrwcNitodKk/+DdsAtrmYOqYqSZ6H8tb5ePX
xRBthViH7c677kaF7g9poblv7VB9ZJ3vwHLkeM3C7Dh4DrEIcGasChWmXFceM6LWSqxnMZTNZ14u
X6VoRHIrBe69fdQqcEW9SlCKOGh8EAFPHvMkABVS+kmNIQ6gKS1qwWxTzhJY6lrl9JQNmhHCprKz
gkECstqbn5jBx9y5+Q87Uu4JXJTzBH6vo6lwzNVP17MLc1XkCQU1tF84+CT4wTQoBTlTzrxxxTME
v7SGjkfCYpVJyzqoxmyMdefbuqC/hIVjnVq9/kzwd2APHhXwRrOkfpESBl+KA2euetq2UtCH4Znt
+GAkebUgsQqge4ZI+9vaZtKw5XqKvly3i6arfOrjV8hbuNcNz7SJlLKTYiM4Tei4bisxMXTmwncA
fI+foTHE7cJ559IHUEROk2kDdmtn9EHY9SJFS49yAB14PhkrzixGV6RVgHCPQzX7G8tU2RbVORQH
mo/SW1W19JnlNbfs2lyW0++iH1BHshxeoc7LU5faUE0bgHjjupmn1N83dM9Ua4MS33EHU4TeKSeM
ao/e5dwmA0LR18WISppwLKGGexGUBGOmLAtvC2QoXJglNFiKOgiDsAuBJs6zIgG8ZETOr8aEkLAx
KZksuDBTfp0xMkifCWO4KdkW9CCr2ukSkCEQAEEchFrMVlgOCZc6xbru5zLf6Qrj+ComwcR0uxnK
9yTv6uIoOmeoN2DaKPWEmOG9EbkVT6lKmTgCS+PsmPKJdpsFHrUN4lLlixUvG4A3ayxNDSnOrxT3
G2HjrgvXuUyme+Xm+tPJA/grkxr7F09plg86Exk6TUECEIdNM/vUBAm9XlGSk1JYpWVx22gj+fRF
4b5afjpSg82eQWwyHrDssyMzrbYjLjxKh5Ja2CfFXvMugpJOp0pR46bscMuIde7U8i7SsfdqE39k
02XK+KcZ4ybe1LRYPxL5VY8zTBixwS2GTZTaE9NdmWFT4TvC8kjGZWARCnqVYe/KIx/v09TRM5qg
E78Bfsohffho7KxtTAm3LomZ+6hjWVtFptkDq/XM7HoMHGiXtRmTom1kTDeVPxVs6MMoEp8VdS0I
iK7qX9pak2yfUqv6HNompEKrzphdN62t5m3DAkf00ugYB+ra98kvjFVRrsNm4onmu6bxrEQbovS6
Ov5ogqJ/m+YhugVYnM13rtRFv8KmOjAxJjllbDAxdWzXyc7eTUFLEgNMD+PY2GwgELimCM8kX0sH
Tqg0r7SLK3cflriL+WjnptsAnY7uGKW58GtRvdI1zajpJwxY8yu2J0CH5O4lUNE5Gs8UpPFc0Rl4
tFU4OcOl9aWd76STacqapuQTZDaHEubLw5Osmu55tNL6w+5HgyQUq/OT6hq7Xpu4TB60ysFWBCVL
xcqp++w5nUsOREbKpbPu2KjeCeB315Pn+K8FfYJ6TVeI5e7t1u9fPVzdMBsVfTyb2YiIGPU1Gxcq
wjEqY22LP6jlYXYHGZPoOABovA8LRPC90EkCwMlJP7QO2hemQUwDcsOCrtx5bnomWMWJkH9d3hfw
DN843iAElv7Q3biN0C9BmhJwQ1rl1nihFT1qWQY4vq1COHqMvkWRPWaAmx7J7hgfZoDisqZOy32Z
bT8yOADbXPZUy80prIW4u29Q08Gosd254C8ufs3DOD6TeJk/vFHTts6JXn91MQOnHRdWceWVJRHR
mpZajJ0ptUUUeCyGg0Gb/UteB+rNNGksIUfVMuJOKP/2dwT2e2BGbp6zax5ZbrdzVspHGK3NcB2k
hDHXaZUH/lWH/KoXVqb7C6IQ7e3w1q2fCTYQEtMOItNdDI7bW9uqd5cHGBndGAs2PRSJ5F+UUCY4
etq5dQ3ccSrYMLTqWbgdu3WKE4Joq00n+tQZUaW90HF2w6bYtq87ZpyM4LvEdLZh1qr5QQycpoBk
tZAPctk2XCH2pO0NBWLcKA18QnaRsgoJNSrPYpCgC7kNl5HUChTqkvqr2ShuCxt2zQVFHUcPZnzh
35M60MtfGmPzdbRb5iJYKDrgImuKhPMZa6avcCxB8bafExeSUFT5OEb58PDy//+G3n81KSCV/p2k
dv6iez7+i4j2/V/8rqJhohOuK2ktkCDhl36EP1Q02/vNxMyGQswmHrbbYsn7LyXY/40kBFQ4/HcI
wp6FfvyHEoxhT3o+k3fcJNSu2/+o+oe/zpv5k73Op+zXsYFcu67joKJRRfRXKVh7k1+bI9YRbPU9
60/mrruSqXI0kHp0OvMaPeneEs1WTH1+zk273baquzKd+q0u+mMo+wOVcITdzLjbu7h7bO6llaL2
c117VNeyH9x0QXDHtH6VBc9h/a7CirRVgcktveJmXFEA99y3DHcq0V73ZvJjovvqhmKUndc6uI+8
n37tfPYFgfNmyHdh0d42SX7s2/QtWpqAspB4Nnmx8alsOdT5DoKK4zRPIfar2OOhkoRs9AhR3zhl
jL/PETD11ZnH1B77wi2ICSI0MXcN0Ipj6fHLcx7aVLQxbELFcyfu9JfrzG8TeTZ6L2Nko2HH1OUX
MDf2YJQ9FDzh0iy/ISvIbrDK8ytRtxvXS98YBHSIW83Oi0tMQamCxtqRSuHowCEKZxVbYDf4dJOz
cKNjEj+NRt2/paZbr72W8tfOnZcDS0QAZ+LX7NuJIje8CAaoMQbWPbiktgbihsyC9xtREArqGqUE
1nk9v8i83bT5KPamV25yIG0bZ4xPjrYgIHT6pkyGO9HbN45YOPftWlMaD483pR2vfJ0XJ3tQjVeM
OrFxm+XFVSGHv6ZBSDGoSifAZDIhXXLrXnEXs/XJs3zf+5jBopluzPwCf+HaCJwr3cQdRq7qoenS
+2hq4rURGWonYXcP9H5+GmN4a3gS0IfPAxtYG23DDvardqr3BjnJTc+YBVZRoY0T98qqo74ay6A6
6IIioHRcsy3vmCY4D7DtjYesgWVW4v5fWQNdCXY3PxkiOolMPdQNQ/9VXX8kHDTX7uhYv4ywWibQ
cjj0XuCtwb6FTwhKNEY6cbRTSeIcYTrjGE/nbT7G4brIkfamRrvr1AXGlUViL6XGnhT+qi3ngj/h
GSt4A4tIsKi72Q3IavvsAL6ye8/bBZOeSPu74zqtgwtg/cMEeIUTg4flqXHZHZMtdOn2M8y8wV1q
idvAH94Z28OxQ+vDwZPye9UcbwkWOCzE0ypDm8ES5Z6zrnlp8uDRNPKLl8coKbUJWj6xx2tO41hb
0L+mLn2FiwLZrKmJxTjVE90K3I22uh4qOLyGCIttlCcfTtpdLOUhKXsy3SaOeQjSSy56KhASMRzb
lC1A0dUJaK3BsldiVCeD7Otaaznt6f8pNgk1vytvpIQu9vNPZkB47QDKrnKocJs27RgnJY9QtfsN
MQGgCYRW4MTgmcRJ6aXjZ1Bm574lQBqjwe0qTY0L5yKPLblhjPXaSuyPsicpoJNsDdOx3BQJhokY
72DA9HeTdROg43wb5zeJndfbihskbu/K0NgFwVtq1bjq6/QzGs595wQbJ2luY9F2NCTb/QqpqDx3
/VQIPIRe9ODYfQXzwarP0pBYjIKq2EJU0TsqSmMCvvmxAbX2lpOJ2E1WaL1AoHpwu+k8RRMztLED
01dG7nXVBkD6R7f8VF3EGRHFekNWOz2icWFbxIo1BgOH5iIoEdfUjTOPl2yOwKn540FoABW9VW65
EKrbITBOU9WfmIz9nL3+R5oOTzlO4QboOGqv8UX7RrBN0Ba3ZhTeRGyNxGxfiX46aYWTSoIFXEuZ
rhVBAV5IGQcY3ibVi8OwJ8uOqEhixjP8pagAhQzohTL6WxTx65QCwzURhfzQLY1tUTScOtdHkTbs
TQXS5DAH5rkrkKdly1i/7mkj5Hy2QgJbfD1++kFPRoGBQ2FJY6Tvz814NvOy3HcLd5wUDvACPbo7
hwPq1EPV9vLXDN1+cg4lMcPF2sB1JDgK9RFdAvDyf4T5EQ8sz28Mue3TRFsD51n7qhxmmqnKK1JO
BNnYgJOvc2H/Da4Amp2wH4KY7K0Ha64+FxmBALbEpCHjG6OiLq7PW9oYuxjNNUfeNr3oZije7awE
K6rY3HvZdE3ET773XfWTHbTeNxZZQNG6hyawDrHCBY3rhxkQoCxMyi2tVwSm1p6VXBtJ8oScKLcx
m+HMyI7kDVeFCwOtN7BkS7zW/tR+TZ6P0SrKT5LS1aMtS46kESmxsq/WWU9QCqSSrLtL0vqPjWQ1
6MITFJ2fplWvZ5AvmUsiPvTjC1z7L3qpHy3cWHhmG3dHXqkk5IarBrIN+eaYgzQ97dkOOOsuKHHN
alRbxgJ1d4jjAGRZQ+SP0/S96Nl0Jrgu6HRYE898z0ycaqXFA4B+DbnTRp5dgoAVCD7Ba+KFFWlD
bVl7co10DLY+F7ofNrupgQOfGh2kPS3Ng10a88s4z8/46uCxLlMlWOesV4Y9bsvWrQ4cTPs1Aj2A
MRWnH/i4+52YDbJwrhe7G29c3DNhRvGgpIfHxEJ1ZMaXHWAq0wYi7OnJnSZwAEFZ3JmZS7oUWljj
3rjRbnLJ7RG+AgJoPjiGeC7KTP9IzR7zjfdcVi7ye1iLXdwKujlpvGA15yFrZF67dXOCkXoI3wLt
4RKsCPxFJqkv7G07HcC+M6E2lLSgaOxYoeVTsWO46BqT+56mwb4vPfdYWIb5UEftsz1J1jLvPvS6
fTv0zrOIVEJjjnFxIhvPv71QFyzq1Z2aevlKs1rmWdUekRd208IazAi1YvhrS4y0gbkgXLCpWjTl
MDJ0MQO2POMhYmNLj9eZp85FSlSN4BZQzyfI4+eQ1ogSLGbBTCgcdLCbQkvv4KU6awL6B4xlPwoG
f6uuGEgr4CJElBluWgfeNalOFuclNAhei8ZTs5bbNPVYM9XZ7AwYUyTkJTdDEALW7B4i23mbFDCT
aWRtbY5DYhKBEo86Z+5mLfyX1NgEiNIyxRwY9IxVqZXLY+vawj1chpR+AKRNZbPM275sIg3KPpcM
yZJgWk0d2dcsOgj3loTrZw7eZMZFUElcZv3IfglaDhngjUd/ShF2hzCprlRt73Nfr9l27ToprzBf
+XsraPjKQZ3sEqpwEMXne46d147qQTXBC9lDkH1UlgS1KQcXB1vXHepuePKh7m/ExILWTpIqW963
a35EngTdw3pGd80v+iQugOnSnQtSMSz1gXKno5PY8KFKtnxormS6V7IOdgOcpbwQhx7NPumaj0bf
G+bwUAmizzrcVM6DUvlrX0XPBAn2UG92PRCR2cjPgB+OXm1ek03YjAs7UnHy34wDSLjKTHZUAzmA
EadfKvNfXFjjy7Mhk/UrDMYveF0nF+90F6qzTvL9YHd7g9BiTIsO3vE9Ey9MTQV+9OGqF/3rXB+W
xICqI3bzzc4pgrOTXQfz8NZP9llHZ1PcR3K+U2Nw6vCKC6Fh6TF0iJtFhefm7UFCWDzI1NicMJzg
Q4+6C6CSd8leNxuzgpCMz56pKj9swjcS20qVXdq5ClFRa3cT+Bnvq+THTKbEk86FzW5anCfpsaMK
Lpi+b5TT3PWMDHl+XCRyFj65W3ekz6q5B+NDdhlxYW3Dv0mmFqCyTWpk2rQNlciDwWJSm0jhPHCO
wfQ69uaOfpPnJMkvyKYrV1snJuo4DOPHqsQ2P0dJtJ0YuOZElPKku8Up/JpEGCZ75cBbibsD8t0N
YNPeISGDAj+PekJEN1bNGBy7MnhqJZuXuu2upoZZAGLHvnOMO5jbj3X14o3yPMrgkysp2RRtdo+O
TkuKjEM6RXJkjHj4AGMRbP0q29m5EBeQls6+rIrDPNrXaWreDnLeFnpCCdQyBLM2ZKvC+5LJYoXr
pqdkSRbVc7ymI4DbgMuyD15H9ko4AVHSjXNO4zUNTI4n95XB1MENFp+F6O/LpN+A9b3Bgo1BsDtl
rIGxgZFa9CwBRC6OIYZ9HFOvfX8T5NX1FDUXx/Afgo6RZOO8CLAwFo891oymIfBQPXbzRybfU9f4
mp0TvZm3ptxKiuyWx97dNLkHPXcXhX/orlHpz1ElhJfcJ7oZ3DV2+W0mqGHnt4tD49odEspg2ytb
9NspqX4xpLijc32rqhc79b4wsR6KtDxFCTGPCLtnPIQ3VY0+rHvnikWb09q8wvYIo5TpNvWgu8Tq
jhYN48lMJQZWQca26mgox6ZayoMgO+hLvmCoiERHdXygb/wt8w14OXKdTSjzrkloDRgtOSCWhhxo
hDFEDKfZksKLW1pRkb8oGWB2GzNCC8tha5hNhKW5x5gbV78MxLTKRqaN4KRlhu9vgS6ASPR6kvjt
4BwtUCX8kQ6b3P8RVvFrhRkYmz/Ydsu+rur6qZ/zAidIOVxVBSETKmqeBGQ/+s76eeMgN7aVeFCG
o/Zlm73HNntJx1f1np3pY0+LB+J+fcSNyczUaF76sEbzRKdnAw9NkUkBGZP0s+DQymRiNK9CpTwG
fX6Hfi0/okHdm0CGNlbn3zIsY9xD2zA6vb6xze4yR/I6E3R0pKlFcKyB6EkNu7sNl9LxVAfQZuro
FbaWixgmioPnx8M+pXuVmfY4701/yndJr6gPqsiRx4BrCW6lJbRSk8jFlITPlhX9AN1AOg841vLT
upuMJ3HEAmYc7Cbe8eWgQBoYcE07xOtP/JesUHfKQ3bwBhUUOeOccbDvS79C2Qu2YaIxorjDNlD1
l+NZtzl4nTBXpC28MEcBibIKAG9YXjzmmEeLueHG8+mFGvupxfihAmaMifeQ9CLe8pGOPB/I9Rec
ISN2K6Mab9sQjlMk+/CcqIKycqcCHy66stxVRVWvUtLx68SDa25n1L+4dZ2/hf5YHKn1Bbo44qHj
3jbT3SS4NjLvRYHkHEjwBdq+km7xC8LuypnIp4emf1CTynhOp0QuCEu/FcnwhHP+aAjJ0T1yrmbN
0kahHbNH52z3XObwI05sTXMS1qPcNBQ/ZQjalSHOkl6To2epH51VkTOfcpdrfGBOytJSIM8mkRWy
+FGP5U/QnDwmGu8WvFUmZTShB5ytmUOiweD7B2/ZV/FiXc+9YouLJ2fuOhO64u7j6RGe0ii8TNpx
Vg1oSlqZFhSgZz+RXv7ogoxBtHViwnoNTn0FRug94lIrPQNDtmZKXWXbMKXYs2H2XTaQcWd4ukS6
wMXRxNOyLKeFEpClMAy4YbctBRT7LjpIazhFTcfAJJh2FcUim04lzVq55cmyHMB1ZMDs8orIzxfG
im1CuXOQOIe+iE+i/shl+Ij75bYf+jXG5B0jzSuv6fDB4IjsvtNh+i1knKnz4gMbznWdx6d8eo0I
76lyunMEsY8pezHK6lxl9cFl0ybphgI7cOX6JlUlKVEerFCgaTalMZyFSm+dAtSS7m6j/pmKrfu0
8ikjmGfaA6oXVAVx9NgSs2FUmiXWEEgE0ol2edRauzydkjPprKshrK+70IYImk+XcOxvcju447Zk
3AyBPoLePRtfQCtXZEifh5junlyrU1Im99loB9f9mMqnumtgGKoZPr4CdZE7GweUZN6XzMJojbKV
daYwGqYC6xQ87eCU6vSx17icZjxDVzpeKHJVvHUXSkRW1tdtbyfU+s0Pc+5BVOuyNbD2ZzitN9EY
LqMAWoO6WZQkXWvGKdOEWcu6NwLNcLDJn2hTXbVzjQSR4yU3umCX9fYqg13CDiX+pYG+HENzCC4l
k06knNTpdmnmH5okW0g2LIs+h91upxUmmmh+tAOenD0lkqdw9o5OFOPvd4O1UcQLn9AxI06JabK3
TTY5dkUSFnNYdIxnkPy98B6icnxIk/ylr9lS/3Pr6yX5bBgJ/mq/HbOfiuFsEsXtt+/4v//0f51B
9m87XtbvxVcDUvcvntj/6nix5G+Wjxzve4HreRJN/w813/+NED1iLt8ikpu08Gf/oeZbzm/I/44N
icr0hJA2P+5fYj6Nyq5PyzKDgEDgs8WH/Q9c3X+tuvUcc7GNOywf4LAo+rb+zRGrMm1xtbOnNLvy
sABJTrWDkpQa87T704Tj9vc62z93tv91ZvDHK/FCfBp2gBn4rzOD1hpSer7yTV76dkyUw2XgL0zq
KwvP/MD6bmerv39BZiF/GlL8/oKLG5kKc4+Bn7n8/3/qiJ+7cIhFkG7iOEtAU45spdOWwqzJZ96Y
6wTKiUS0x1+I4eHp71/7P32s0l18zhjz+Xj/7WMNkS2JUGFpMalG3OhKNKiblm7pv1RZlP8PH+1/
ejUc1FxAwnZcK2Be9Od3isDclqJSm8ryS/vZABKQEMn3K5/9Slf3vyMxPsf/FX3B0M0n9vl//iL/
0+fq+1yWgS0l/ASu2j+/GsPQeFB0FDReSkjcnkGBs/aLDAZvyLGY6ujUuc1s/vH3n+lfm4i+v0/S
i94yGsOmzZ//+rq9dOkYgOnfS4tMUl2vmUjKdSqdTxhJmuoTFIW/f8X/8E5JW5i2TX+5a8vFzf7n
d2pTk9b48KAtGm4hp1teAOsvrC6ZN+tN7mbWmfDmvLEx9Fz+/pWlWN7N75/90sTOuxO4nyxiFg7/
xDP/b1eQ57hKjJm961sDV90ECAkbobDZDXWL8W7w7PCCTogbz/t25llohMd4sevBcce5N3y7+GpX
TvdALGnzKBebn9XO/aP77f2jEpfmQhwVC5dhsQc6WkesbVZXfgyNB6kRA4G4NQLZ0O5ra6t4FLQG
Q+0tB808S4+RYnGvMffJMUQOmzB934gh7e/jVrXIs35KeJ7Lwlx1dA+H2zyqqivDVrDksjTHC24m
HnajXACF2Y6NDm1IAF7HeSdRlSYSYil18iOYMOlubKZ2yblTN4hXtwjIFaJAp3CAJ5SMpVu4oK98
HCmUIwBcSloekRd+AmEYX9LGSOQ+sZIMEIYgtdgHlbsbREMSq4plxmhvmBdaXRmQ8XKWGC2uPOaD
8USM/lDZlPFwri7zJx8DFn6/3JvferjUwFrJyzj0A1YOWTSdKsLkRu4CAVXZW0QOjYMwoRob0Gtp
PQ6w0ct9wKjDB0VCpc8u9fPa2Wq7d7miTZjK7jTaeH20L47U8rUQKvoWj5kfpD/xWOATgc7FTIms
jmSHnfbhIVWiF0+MnUqcQmOUlUfYa3T6zBwap1eQ5ehfw9S71kvgxBrjJf47+obQtwCR4h+1JrVN
R13GT1jryN/BUXLDcDO2VVTdQSUxGRfUwAtGemh1Cjo360VWvxjfeJ72G9UDHpaB2AI9qNlL4s4Q
9U0GD6lhyAOLAOWzSFw8OT4oIEsx/+RZ+A0emhZF956AWhJfFeYwiUsM6mkmeesToVglbmZ4IMHN
tIjwvVau8YLhArzUyhyNlkrX+HfQkj9Z7vQK5z6fAEfjvjgPtaMHQAILsAl6BQ739VInGc14ltqe
5Lff8L1cW0CTok/0RWU9CH8MnZ2fJ9jpV1VNscCGCMQ4vMwmDlaER7OpNzYOmPCV+wujS9bRv7mZ
vBakXtEq71eXL0n7tM2yYD1Z88DtGPhdtDZb+BXrSJLSLLwaDBUNIBo/B7p/jPFQTC9xHww/qK11
gbhVBeIk+dPYZ8RQGg+RPwwvlZPU951gpV5bs44tjgU9TGk/z8JL7jXy1SFXvi9mizpJ6IqEMSYj
XTJX6K3XJrtymJFqRC4Tc2O0q0IqGZ8jf1TcfelkPcTSmh8LJ58+Dc4z70GT5a/sJIfP2g7GblXz
O7VboDQ5gmhsIiGCYMmmEL4TVQzA9vOGno/Rr9FZc9KwxGEKadxJylyclfJc5zMi9sZIJyzFA75K
zpZmHPB5zsv0KaQ4KFvjuuS0T19b9suxY5czk/Ddd6/FdbWOXCLqa4YHnCXrhLAJAyYwsmZ57EWZ
vlqQwviJYAl/4g0mSF/LdKb8TYXJJogF3VZZifkOJr2KGfllWEILNw05bY5m9VSZrgXOku5waxXr
OCw3A4dI2sdpZWRGTpH9hpRpFeHvl6XP1GqG3MG8c4YN7VToTL6d8cUFtJFoOthorGGAzPjHt6zk
B0VWGDGp8EKSbpLefan8zDLplmJcuWmgC3Cx14F33yagZNexX4dc70IUbxqsfbA1QRsXO5EqMp3S
iw0mBtSXFqtCl4U6hSkFBRecsmGx4vALcqSxIs5NWIGwkttedK+Z0s4E0HV89JkuxDdoJcmAZhfE
Ktvw31FPmWCen26xquE2d6wOrPBYdPa8msXoDVc0uVhyr+0hkDsy/SrcqL4KSDUbtiOY0eXJhRqV
MPwRMFicd8Cd8oKnO6axB3K0mK7LmvAJf33Kue4G7UQbkQ509Bi1HPMt4X7Rbofc8KFsawzu0RcZ
9yh4jCp6Ls6xicltN6NC5nvPUy5ggTSfl1rbMY9/WkL3zbmpcSDSfOqLCRGkruCZOdNQ3zLaqMSJ
Z66XcCOqymedhjJzAH2oq0+oAxnnwNw1tiH7Qfg/gWGaJdyFqhAX3tc8v+jOH02GwWE0sZwIIvz3
WRp29k3vuRGtIYnGxcVOpekJ2NrmdBWbc0oTJ1UfnabX16mjD1nahHp5EAjUHN0xJYUP1ENKIbJV
JJsqGZIH5ZvEvCoefcxZeljSxM1+USga3wPpSE6t10Aw6ZRh/AQfqQ+Wj8qMj5ZBFgUjOEDX1iSX
Ow9UXL7qKWGa1rbkpXaZ60K9CvyoOSmf6MnKAqyKkXNGfV+jsEG7xC2pqC9LhPfZ+3VVU4sV6L2V
MGzfjlBVXkmCiKdEliEGDLxhn3piTECqQNcfQ8xSvgXOyBxARFZUHCLTh7A4jGX4JPMpBGWtIhiM
FCWF44sjHYx7FibwEy4Bf/m+hzk/VmZc6ZtpzuGnZF5S4ZJnZAkQHIjXOcB/Ol+GtLSsB2wo/hMd
Y6Cu/Mrz5y1mWCYuGEF7GzRUCr5ocJNBPfRYPv3jLCB7b0h0A5qvM8srrnpP9MUF+iYA2K522+I5
aaKZWmnlUUiZGQrIplWF8F4ZcXg/gV+7LxBPgne3lcY1UbSSb7KV1rVTivwF2q6cDq6ZVMxaGgcm
O4XGytm1kcLWOko8Nkslm09elkbzZK1YmOa1Y7RxASPfYigpeMoTaOf2YfiVL+OsxvAZIGhZ2+ma
MtrojWnBdIFlPvPF9mx+QBjExptdSfuicwvRtnZjRh2twkeIM1vOPwWOl7PKIOHQIQUgc52J2DN2
VPsioRpF5DfPg9G1xk4n2pEfo89Mcw8CN8wP1AtJY0+J+ByssCvU7ZX2GZxcjTRpxcQD0jrcxdmk
o50BCJQpL8RP9wR0QKofdEf73bnJKHs7mcnIY2YlYK8626KLsCdA0UYeisim63WrDI5GK3ugCWhj
1Yl4ETyrQoyZLdwlJxOaThvMR3o74P+M2ajp6AqfM7S0Fkbjh2fNID0iz57YkAbThQoXv9k24dIK
NExFFuysYZoASLYZj+F0TBKL4WZHOnlTgRGRPweZWCjAGcNsew3dLgp/pczkmr0tR+5JM4mT9LkI
nArthchY7H8GpOkYH3KJPQEvVx8GblreDk7sBpCmh2CPM9d8VwTH5is6zb2EKgWoSf2YJ9ct3NFX
XeOmpp86cIb7hBoctbGNoAjWuqSdp22H1t0R4JqwRQGiOHipjq9L2sfxgjnls2t5DaKmcLB9dOjQ
8N/6KFm8ZUuxoMjjZWzsVKDefP+XpHDkLjCQHndM2JvX2p5SscZkazIPFK2AkG6n003c9GwAef5i
nJ+mLMo2WTVyu2uBR9a2eqINCYGhdt83tC9D3anJQuZK2+9EPOfnXPp2ifTtJRjtUjBjVlnbfIem
O1ziutZwSbLafyenXT8Egpjdiq/ePLQYkdS2xfd8mxQlnF1qzcwD3QSIAbRJDvjJQsv4iAe3PvZV
uejUVJ9Q2MX5Hi19yvL3TnfBrRhslyAMCaGeWAxreUyPRoYTjFk1yRmKBkjRWEugZkaQr7cBO0Zv
SxMC5NZW1uRvgiWKQzcyo7cUovuLWqI61RLaEUt8hx0ZSR42opR0LvGeyeuCdOckVkape5v/kN9J
IEsMLoj474SQXQUESRKICW88rsgQBUucaAitol3ZS8go+c4baTuUz3C79J0e5vlH+51MIsncJgA/
l8TStISX3O8cU9UsmaY4jZ0f1XfSqRIct05pPAoP88aShtLfyaj6OyUVspDfgQ5bAjeClbH4TlR1
v6ervpNWYgldtd/5K9JH1bX5ncqyvhNa5XdYS/r0sujvDNf3ifYf5eL/HxUHyav/n9Pzm69CfTbv
Lfn5/zlIz0/63QLsgG4wXey/jm3ZPsBppId/FUPbv2EJhkZPeA8hUAb/Dap3fyMkT0Zeuq4nAUb4
6Bl/OIARFLEN4wCWPhvP72T+P1ANLTtAgPyTPoGHWPqO4NWX/wGesPjV/6yN0KbQ46djLU6mkaLN
IJrwA+oumSr1C2QJqVuNT7ckA4j3cTVxO9HG2dj2a4V/NmMbMEQ0fxFLanEBU4uEs1DG+HMDHjZU
dWFjDP83e+exHLmSZulXGZs92iAdwHICgRAUQc3M5AaWVNCAQzkAf/r+wKrprhmzXvS+a5FldvNe
MshAuDj/Od+ptc6PsPf9e5d8w18xTdArS8MwY6fEhB/PCUlGYucVe1GfII/tyBqYZ8+Dyxtx0u1Y
/a2sFVAOEVv33MBwzKYF+7IKJwqFJi7bvwwYEMx22qqCHJS21MY6xL4jkaSAtR21aANzjO6pDJ4V
buSJjVVzmdPiI8sSyEheOAbXLe4v4MTEiD6T3i8B4+DxuZ3MzR0zlqJiH9F+f9U6BYdXQi56GzIR
lI6bldQCPLEueQHQ2Xx4rqenk/KCnKRUTkRwZw6sNnDKE4NLBzl2cg5G8za5et0qOiz7aI42d8pl
lc2hXzgr7kJvBNtEExtGxjH0ux2Avu5XR9BRYoYqOo6BJIP4c3SaLSzMbhmFHf4mKk418WR7JLsE
FDWcf8+NvfV804anwCLk1N5u94G9snu+j18p93s1S31X2+sW9i3d9HGpDO1SthTKbzyABhG8MlfL
uZP4Uk5GYmL+CtcubZA7tiOg67rtwp259+xDjvuL34hdTE9AveHMA4ozCS6W3htzaHYlQFfBq6fQ
RI52WxClodLsowR8wrTOp92A5sPiy+lT9aocIsc8GbRkcQ8T9kPWuu6nPyEpwSlLTQqcQlhRhBqU
BZlVOmsRUytAUtemeUUQrrMs8ZCNSbcNcRrXSM71HBDrjUoO7ONtSaragnSSkr6q284MiHDiohK1
iUNC1TRbkmpfLybod50cLZq2Edd7ieu2SkaS704aMlznPmuOt4RicpbcScNldSuEJ+qYU84VCqYi
EjVBpSF4SAa/WzLeCeDlNx0npYbama72kguJqg5KmOnyZ0CFcf7aECBzsF155XwGbMDcG6MVSfS3
1Xb5OUO4R3nMgdEprjUdEOrGpNFY00ockhiVNuQxXjHX5DismtaHYlXa7ZUMDDVEhRJOENEuTC5V
JFVp3hrN6tm/ORDTcKAJ53mgaic4awineoZNCzH9RQGW1pFq7Cx5Y6CX169TJ+z5QkmlkNdTaRTe
76bNw+q6oVhK2ztEa0m4My1k8VhtbHVqmlmBHs2aZF2UzdAxj+ayzPNFyslX1xJfaLdfysmHvJaE
hsFKMAWzwwFync0ntyPCRI4dN/auITF0V/Am8m0sfypyoPaO96cyZp3GU91ZtN/iNXyvQRBme/gb
8NvxNWdb0+lMw51hixnYak/xeLpBGHRfrwEeIQwqhT8SxK/nyhrPFofAL5cpXXA7Y/bEfVc7rhsx
61uMO26aAR3sLDNAfpPMmf6umaufIGX5Ize3oMj3gAxkTvkc7PBYqK4eHs0Gd2ZUtYH74M9tUB5o
WlAPYrHtivc9Y1HybGcu+HE88GeJmOdvukDHg50oPs2UOpEfzR3e0h10BFJ6CSiuJ0AvRf3kFXn+
mJc9TXcleU3KH8yg6aNepcrKdrAok4NpW94DGJPhQ+fBhNifSXKxhcnVzlvm9zJlXlXsxrmvKQgp
cpBxne1sxVnLUBc4oPHV7pmU9NxjRc4rYfruGzHj62p4CLF3SzzNCHSoR82YIErj5YuMyQTHmyYW
HSIuIbk7noHBPeaTC1W97Nz6NrPhOOwNkWk/IsZLXiGcqvZuJDlTlg4qXrh+2xJs3ZH7JgVftJIs
QaRoeSY42uaBPCplVlelLDYxMUzc5FJiTnkh0df08SJsFt2QasT7qqTjioza4uCnCg3HjNIszwk5
KudP5a82fycs+ccVhfDieW1Qi1pRDd0jQUl542lYjBF3b7HwBtrNxo/RWbiv+Di/Wh2Z+9hCLSWO
aOcz8eDCf4LX0A+I2oW13loypbMIXfC7JUbn75og1STnRxROLmzDfBKOqgnsBxnpBc+aakoM/M2S
u0xLv+vZc0KoK9biR66lwCuhzbRHp6PfBb/89lIpt60QSIsxXw8kSnwejibkUWImwhk/S2Sl4jJx
qipWdbDSpIlVoIM6WcQZ6j4Av7FFxs9dw0yvAljPYtfXA1JC6iwejqls8l8WvI0yslefQlaHgo+M
mYHt4AwfQrZnimi59TsTfsCsQOePM6M1oQCgnO7gOjXQeO18ENEIuEacyF7Kbp9LU+Hd1yjYKIOD
oC20r/zj4pkBfj3cB892S3R+N81r+Fi5ODmQOvPivWJnbiKqhlnOarqg79HEkyQiqeq8KKmxm5dz
BapRFuZb0XnDsA9kviLT8dt450TjYc32x+VPRcnJO0NfP2NHRh6jGrGDHDM1jvFMoUX2W5dd+ElI
et7q2EUpAKekvAivW2GgAu0x2Taz4IwHlddTVpzsb5CYeQupiECy8E1Rc2wIZs1zv9T0sDAsbuIa
nIP3RCU2EDizsTJNI68E2zks3VDfkOFN8TliCf5C3xftQY5z4R7S0ZBnjZKMode1UhEFsxX+VmHR
3gG99RjZAbhkdee+eGcTgw6igu06j6n9mO4TP+nG4wLdN48WJAgu83TZh+AKaPmLypS1qR9xOMdO
1k4OMopVg5NRTD5jVzr860muA3JS+N5L2o0l55RyYWR5SMsMpZ6uJnlCp+SAxr181Ued6qS5kLJc
/6jeqdXRU0p/O70PzMId8mCJiYIm9c2AyLBsz56+Eb0jP8kqGr+IdaXPVNlJgI7jHL5LounIlHa1
ftWmn0x7zYP5J1m4ex9mbTg3MPIGhc3WJWPOP8xPahn0XwzrgbezKwPXX584Bs8oPqeGIy2C8WSh
5+9We/AvFf59cg4LiwlOPUAxZPb74tpZutGOu7xLrkxPMeHpQP5QrKPzzzmFWbvT+VA/DX3VvYV4
Vj7TccFJZCo4wrsF3uhbN2MUJ1PaNy/0565f2CzkfTHnyQgYxgyfez8sr7p5nv5yfE14/6y5/2BX
7h9aKRbQQK3lK84/snjFjGl92/2qn/CR6dNMtQOvuDPsNwUP45HkJ9XQQF+YeqwZFDB3YHjHLzoN
38nYpr9Wv0KGn6Dk0nM3NO+S3uMKU98a3oyO4HyVZEm26R89IWWelNsFMAx6Q1ZAzSjw4kOCRsRH
gTFtisshseAR89da434piEKFrTHX4Ah8+S66bu5JUkjf2Y39JJ9TY5lPDGGWctekC8Y+CCEgme1+
y8WgUj0BSPLyyB800i9Lfrrh+gFuEFkw2HoqmDENC3dK37fjc2ByBsWwC7t6HwODMH7ZpSKZ14m8
KmlPp+V0R9kTRYX9KscvaQ/9m2sUA/PNGbQFhlj81jvXHo1fyVLPHwxRzOeCFQMq0ThSNZlzyH9Z
UbWQNjVRk0M4Cn3SOnE4LFRtmEaMaQyskdBxQTZ5I6JtKSnF2iWJ2bcnyXQyRBdbYW6iWZWENIxy
DE9jgbzIxLugyFD7nKcjwM2Ctb51JdUAqxvU8LOJ9yWw72nlMVx5xX+SAAcrDDghnLMMOBcNk0Cr
3JoUSRUza1uqpKFcJdSgczujwpPvCiV+CWR1C51RkeMIFCd2AoQ1cTdIXmzuG83ya1nUZlCcOe/u
7aB3ObKuITuLIZziL9GrBqSus7D5yFGZb5AruQEqVF7B6lAjvgYJzmog4HzTGLuk85v3Wd5bZe79
6QPDSaNpIpdNMQEq62hP9s7X4RjExJez16xOOxx92sj0NXdLAmPcwFwdNaioX9okY89LsrBlSgTM
9MDHBYM+/UmYPaEd0YnUeLQk2anJfBe3FK6JYNnETFC0a0OWAAvFDkSGyA7uMtfrHpmci+Vg12hG
tG3b8hSYNWnE1hvNkaJHvH47d2KtOQxeVeA7ZZLDWwPoO8MigMhyHBjeW0jvOOuLwqVRyxPjwq2D
TD6wORebOMwhPfUXwxsHylZgA9/6DLLtQ5EGVht1i5FAEPVYyvbjtPrwRxSA/8PUUFsX+cqqhrgU
yVbVCqeCHmdns+k7RsqV1J817Sqt07JN0Y010m3YClUwKiwTWpLadsMnObVozmNQBZCvwAAXcaEg
G1AZCn4LaFFCGpUkFfwEz1kIW3GYGZ4BybTlFTO4gMBNJSkXd0tLin0lJausSj0P837tgGBNZ+MR
WdUfjwNRTgqqxFSGt9ParmQw04AfraQV9pMhvQSB6m/3Ycu0ZXKQ3DaqCFF9WOlXRig+Ve6oXrqq
pJlIChlCUcdpal/ZmRmmL2bYjWYs83LudmKtKg6wGf10u7WC+AMah4njTg8El0n79C7UmpRtiOlb
HrbHjmEjFl2h6MioVFBw7HQqnl/3h2uF0k5YhCshJZqKblI3Is9EV5XKKrhyNc3XyRWmb6oshppE
zanq/CI7236W+qeUjbm9UP7bFycdpJJ4XE2dzYn9H3t/wzkvi0mAryNzkI3XhaYOu2vstr8df5he
wQ/fC7kToi7H7Bl1FvHR/qSeiLZtyRS0vgDf0E1kGmnVAR7Aj7SzqlozHvI2rpj8YYzxAsv2UPZp
79DCs3HIxskbe+CE1Mrt0w1VVjCQsY7UpNJsjkpPChfIG2efUbdecDdxV68uBjlrvV90BwltXHH/
nUNvdad9+kNLwzYGOQ0gMRQ1ZfP0PwwAAvN9yaTaO8ig8K29EZpJeyQgQlBpHwLkQ0Oyu57ciTMN
83leWn++W+VqqguFWlN9bbFGIGm3ss+fE7/DtzvmiZr/4JrgecSXo7X/qPB7ZTfA0zxaqudyWA5q
ZYkn6tj/9FQQIZxt2oMODoz45Hn6B5uuCaaC7XjqAIh1XHF7rukoJzEPFCGmBQYHrVcr09ubcuw2
+N0/QHg/UDzu8LLYd7UYs5NduNKKMYoA0QsrnXV7fKTMg4VoQmKLklbBwK9rylWZZ0HmsYN22WMN
5xgSQPMfb3pnWEd2VPjFx3FNnTXWJIHkUThE+6Cd6QI16gcBaGNDwtfq5qYZzzNdebCKoOTFwwgL
JxLky+U5L+tpOLPBTzxpXt+Lx44scfE44YTGeQBrrD76pdNZxIfyaYnUP7CFPwhDkNTgDJ1wcW6Y
Rk3kV/INeEh1DI5fRYjksRAQEWdyqSB3BllN0foDTex/AIr0UwFTFLIaLsFGWDQXWDY7MADTWzAy
LyWkAkjO5hNF/fsPpLHhFbdxu7Eb06xlSZsbd33KLTOBKaKLxaWxrOp4ZzT8R2G2DAUycmyM3xHv
V6yKBkfNvvSbIMp/MJJurqt75IEtBgjo64z01s4Y8QvBCAEPy59gWdpkZ9C1dcl1WxPG46L7O+/h
V4aKlAtRtA1rmQDSeGM0Wr6vP9jLrghITyc/OExSberKchkx7Ii0UxRh/sAzyx+QJrZyECqYf1dq
cWtiw5VBkRjwTMFpxfrBcRrUYne7HobQJx9+gJ2hv8E71Q/Is883qOfKPOCVRitF4kzgVyGWGSwc
RUs1Ty1qWFpOxS0fpg1xvaplnC+VnPKpOuZtP3CQak1uzvDymgyvgTAA9ZP3lgykC+qMraU/jTwl
+HU446TPgIs4Wtz3FiPMy0B1tDLS/VS7ZAzKsJbjwRSTh1ZrMPmWT1T6MZH0EJRE7NEBNn9Mgba3
pj3wemm/z3oTwLSX4LyhDXJazObZamuPQnBnESDv8VzhUAzQi+ShJZyU4CV3p24lDJnZ0jUOzA6R
OjOVgUMHcGdM7ABhJU6V7ySYVbtWyCvugkpTEc4FDozbhCqOrcjygv5YjL62/tKUEarHKjXr4OQS
BqcUmoih/9iU5rp8DQraAPmxauJWeT0DoGyPCAMmV5i6Sz12Hi7IGctFKedg+sjCjMSdKXtudr2D
ld2i1MHCsIBOV5NGpE/DJiXBXLleu/ek6NfkbbRFOT2XsCcQL3Mz4ZbAGF8gjO2adhiLdQcw3nN/
c6DOhmcv1RQ9adsOsk87N2YKDli8F/Hky5DDN7XtOdwLdwxzGw0TBNxdyqPRPrIhJSRQ676Qcs82
OTILp8W5oKDypc+spQCv4LQUEwTA3Ew65FDCfHxgrgERnKt/BybWNiYv4o2rcXBSq0T/LE1K+zFb
CCrNS1Z9mWvSfck2t16B6qD0MFMzm9jpMPBymQAox+K6FJJUxRZpCq1GG+cNeQn63Rj9G1+OvXVF
VeiCGU0GyUBy2sV+T1woWI4BYzUmmCkup53FPZxVzJDr0wCYAWPL0M0jVM2JOiU4WBln2A4XKLJk
Y9V7uNgECofVGuxIhqhJyENm9xv0f/a5uTvCzeBoPMmsDangsWRtxysKE9QlnDU0Ei5tdq9svlKU
zMZ4i0xEEHWG28+f7ZjHCJqLd9/g8afXgkgngYzUSZZdmc3VZxs0y+ugw9mgNH1z2yqD+kbWlUFi
NPOT/NtCBeVHwLmDR6z3FkQAe4Hiw/QipQuhDdRH54wYtVDL6JoIktGy4mKd+9/gqsDtBpWyH4t5
K/a2xtX64JqWHnK/KsmRLhkmzyAz4KuKjppXAGrRpD0fLsKIlwohfZutWArb9d6UtF/Nw0g2nKeZ
2zgQiw7wm9T+W7vMHinr1O6/lD9tHVCmKh9WJpJpHGifx0yZWp5Knv/HpMFxEa9I7I8uF5R2zyUv
+xo5Ij4ih/DbUWM/P40huIgdi1pCUMEYvHsjT2XDi1sSVt2CTzJt5nWRH2QfQFsQTZ4BcTTa+Vft
mYI7hnT1bUiiGNbqojlgGjLhJKpVwa1xzpD+9jXbH7GXEpxyVAIe/mtQfL6w5Mn6e+vh/FJOmu8J
5pqwQVgobshIsH0zEE64oyNEs5Xla0PfGYyrPy6n4XXftSlq/2ys8zMj1JCUZmWAWaZslyYBm3zV
TOGJP98uoUEL7Fi4xRf3KJyNXCKCm7osZiNuEtPbFyoQdtQ30ljONs3hXUTvWf7tMe/OsaA3jGs8
6W1lLU7BObmYcRHvC2n6rClV6Rb73BWdGxuoJFYMOsXIrogCtRyRt/KaljrVzTtTAq/sWBuhmnS0
WaZpRTdIW+Q0x9HCMCTAozaLljSAW5KFGsDPotAwDhJBz5VT9gbCB5de8ZTMjvkaUCWhD7V2sgen
NzueogJ33g7cXf5Zsrgjh8zBKNFxFNdxZAzXvOql7D7CpVteLD5J7k6R977QxQHgzBet8YB3L8/R
xdsVKtwwMvWaKjt57l0rmRBsHXx3Tm9wme9ChiAXjoTBg1zaibIyILKbND+EHQU9OKRPWtTkpKcK
hknYAQqMauVAjKB9Qh5wq1sDfXFdh5QjsIBEoyomIvzmZD9xc/OvwNOlbjy40Ff2ZrKlzPuFudzO
VoWl8ZA3RLuczumLP6SGxu+iU3W5M+tKffoYaspHMQ5juLfNTQBGhmEQFATt9EjxNDgN4TfOBULH
4uPdG4vfFBGbD/gAME+40u3zm4HXdwMpNPQ3zIJ+dRk7SUKNeL/RexpKgmSLQdCcMdPvBpKZy47E
RvaocOT+hWLelRhiuuG1C9uUkLGs2o//Gc7/o5PBdpic/9fTeXTy/4fC9fOv/5Nl/28+jHiqGMhT
IBiYsOf/OYI3TFj2lskYnv8FFE0K7z+H8Bagezhb/LXn+jZA+//EcBEEsmxHkNkxxTaCt/5bbfG2
2IIW/xIRwL7menx9nwkn2R1ne4H/OoKniGkFF/XtM+ITxwYT5Q16vrveThwyhgiNsNd/JR8+/Go1
rWDZsGyXoDykzZqr2bef2XySHcKC90Dpk1fYn+ZbNpfyhXKvzIxtm5Lrnel1+KUZLSA+i1CNf1vD
xu9nzMaPyTRLKTOie5GJjKemOzliaY2wl460tVBMy3GZW+O9U7n9dOKSZ8qY+iPnjzUP7vrRJGtv
/bKmIsmO/aDC7Jhus6NbEZRcK8nMmfu5sNjdGktu8pmRWuIFqEdZxmQig4OLO3SjfLblEiufbRC8
SSstJ/ZnuQJNbTNjOlNzouQRblJr4WBtrOJxcDnGRWPKQDWZyJ/emGla36ZMmvsDi9UIm1OtTIGX
bOjfjYK77oEZM1V7KZrHXeu5znGmZSi/VxZDZO4UidVXcTguTq0PDG3VetdPWyx+s3D00dhpFdIi
k+VwIbvSS24IjTfgfTp/eq6wbHO4I2oSHnRH5r0hoVir4bNNaoLPliHkizcs3iVvoNgDK89yga/Q
wcv64DuO9UlLcIIDG9jutzs26bWqwSYi/bpz3I0yoKbKpafjQOuoV++COv10E4bBuIm9gQmv4gC3
rXMWzVxAxsbdTGnTU1BSxXD00hDEPVlpTNwqJ6IaGTalCOcw8bR5JHvR3Yy6ziBcqE3/AadrVJG3
Jun3lAy4sKkX5yno1yqBWO8ZYMdEEdLyiwzdfXIJHLLjHHrUCXMUzl0GHhmTJ20Om87eDeFLUVGz
qFpu8XAea2QIXaTQ2VIK3X8PFfd3SAuF+9f3gus8XBp55BMJYqVJpvKpUy0/2FASVYhmp4KOWyJh
XULPMH9x9yY0WlYKqq/yIIbsGJz6L4L5E2yxdQt+JKOfbXtTWn+KTgxqu2KvJErDZGGKFUDIjEch
BVOKLv9iIlrAAKP65cHG2ufEXPHbd+qMiPBmGelcJtIZFDXctJyduqr5vXj2+M79DdmyzSAm2FQy
0QKgkQpoaM7ucVMQds4JvNPWDE+PfYpiVJuDkVjxXShyHlQ2uDnTFgpXz6pMQVUB8y0KLjJ5hrXD
67URZWVj3NmNhzoTLsW87sn9zOdC24rYbc9JujYzssgTBw1KV3Jc9RIouAHUb+Bd7UZRvTmhUf6B
ZcLIaslLe9zBwOzfq9WBcOXW1OsVZkshxerXfnIKWlvVMbfWhglTbofGnpJJXurI0PzJKWj4ioSW
43uvMSrEmHEL66DDpD+GuEbpC7Mr3zsGMy4heLrbjp4kY0aIAXH9ZeySzohmlSdflQmG+7A6Rdrf
aI3hfIfdDmUzbJb6QU9GdouFkY6YQmMHwR9dvmSwiNEqeO5pVZc1WNt1CKnZlqs4arhdVaS4F/2d
pqx744lZTIz33DFODStKyI+cyCt/ABSzc5ZUEMAtIIroNuA473qNIK5sNca1qxLvCye5QyNNqsQN
PatAWV1Qf9zXhgyrDXaofjjRGTGCRveVmlhQe/dIaVil9liNsmMFhLk8cwX3w39E2f7Hfve/PZJx
//UGH301Y/+3+l//57vPP/42/+HB+9es7vYV/kne9OmhFrZJEQ2uIIv//797vkVDtQXRezsLOD8G
uv/M6lpb57Xt4xjF/OuSNv0P2539b7bNWBaznuvZnEKD/96O71r/XwYSGyeOQLb9kIsQAFDB4eJf
t3wSWCSI+k3iqWswuuNMk6JxGulYjA1jY5L35psYHHk0ZTi9uaym+24W450kUPWLmeBy17PPYUA3
/GazVoSvKDHvTtfSyqClwtWjiMr5ApmWzE8O/qE3vS/fKdYrjyDI/ucrLl1O2fFUva+lbe3XYcyw
GfgBrQkL+Nzz6jbybE5yeU09Od50nlM+unPv3QiqW5EhWhpJjIJSAt31xV0rtXhJsmx9XRTLKGvP
p7tafMXBg2pBG59/York3M4CQFpu8d+i3jRxmFTNbUW15JBU412W1yATvemzQPq50LNGfKBy7DOX
KvPkVMNnnSZ0jTT1eIfP14fr7re/jAVBBP8z+LjMUOd6zYHdj3L4xqj7rurNUsx/acx8RbN0vGdw
1Z8d4IZrAjAV6Sle8jzzzZetG6KjTuqUA8E4ATZ+91N+gdp3yjsEAA3+avsxaJ8VpDz4Pf28ygCV
+o47i3+ZV/lJd+u7XxIrRQWx9vmw1cMtnjg1ZmjtU2P0vl2W2l/h5PY6yux5vJus2jzBxy7vvDBh
3AABf4/uNewX3/vmXQV4aMFnOJsGkwN2VChqIOfKF8fk11zUGXa1kWpodiz/QsbSP402r3dN+iRG
iSvvZmKV+AV44i5a2Pwk0DZPni/N62ni9hmtoirBAmPwOjEIgbMG4bZBnKFzEw+I/VlPfE2qsDk9
sPsXEPO2N69bEW771i+P2y+3yALucEuNYUtu9R+FX713TcV3dOZPFC2SZoYd2Z3XnrdfK7MC/xS6
/MgNhpa909WYxChIUVzL975MxXcQrP23h130jF3BP1UrlSaFM3xSZSkurgd2D9KZ+4aew28xUJcS
t9R9s5rEYQi6MK8eXikZubeqBF4cMqN99qGDYhWdu+qp70afxvLZvzPyrry2xiQ/kjLd8iiTFbwS
1gIfmfTmnTeuQSwxj9/U0HrjVIQQC3H+twfLF8be4GN74XA7xaZcoO7hf6XLBp6nb0/9n7xcQMu6
CydgCqIiz3MURNqRo7qBQfVToyPRHN8syd6z2+Tk45z4dMyto2FcW/YaongtbY+9t3daPdyOqYS/
3QbjVzFTiOarMC2YjYdUgPQMh/0gGO5mHvig9bGchtSvQN9wvKPvluKhM2fnl8RK91i4fhv3qZ11
dDOuYE4UHwStRX8dMOUk+LPOjzDOigtP/fSrzwwrbha3U1FJAH2PRTK9DFikrnw9mwcL+MtODO3g
UOcoupg6LPtCUXjyGDKo5NEaw/sJNMA/yMICksUtfgN9SSUzuTkBp+WWCmcGIxComKrIor5XLQDr
UJ0yE9cYBqY0OOaOpjt8LsRlFJCyTLBvT2ZLoqQLJjNCKkuRJGtEYOYc4hawh/Ne820P61J55wlb
9+SL4dFiqcSVrxbvCk4m6L8mvIjcMZhsbhUZ3fBMK4wzxzPezNgxE7rfE/xJm1Xz4Cg+Eo4Zens7
t92zgfCEHl+DPDPc15YryX02WdalANTzUoLqv4Jk6L4P8AJwZdnMlw3GlhaC9Fhe1YMtCBWgmp8t
ab0MiEm/Qk5MvyYp0EcZe+lxzp79vGljYYwBDxzRRW3V6ynXMyi8ucnGK7cZklfPBtyTU65wSjjZ
3U8CllhfoxLvktpDYnNKYFeU314j9hq3AinzEZtvGKGcqC7qabZmhj0zSRpIJh3kpIk3ySCvPhn+
fmEGajdY18nJLELhQudPEymF04Sma0Yko32YzkaBp3AhnmNnvfjFkd8+QyaEAoksc+qXzI/JrPYX
fv8g5AgEUZxWF3fksZtD0AXdSzp3eicWy7vKyCzfp+nCcTcZA5iM7vJncfz8OtOJx6d6CuOh3Ixx
C8ZnAvWQXW2Ob1NPUNxs7Z4CaD/9qwnVb/2CpFBsKMymNn6XOtHObulbg4/KwrBbo+XeMhNP93Zv
2wDWNihRjjmxbxoc7bOlaB6qlzD2JtqzXMnHOxnVh3Kn274Ilh39Z7iRDe+6WphphUOlzqZYwxPi
5oKvp/Xa66quKYaa1v627Bjak2DZzAQSYtt1tlCmvNrZluLrbR4oy+seM1NmJw4lc1Sby8qpOZnP
vYmJo1dmHRtzMH8YaxpwBpDPg2ryc9/K+mWQoX4lKhBcr0tqbh8J58KwmiGGdFf7aiTKQ5lyKihm
FbPhPXA5IeimDe+M7aC5SdZWnxyEZhQChjGCMd9+MqixsbVVXfCUpDRZY2SoeSGxgYMtUmbLBwLI
wblX/tWgO+dKqCS8s7FuxAvtYJsamZ3Z74qznbnFg5GmjzSorpfUm8NrBs7l5zSDwWsxaRBCap5J
rrI+W/bMlcWuv9Kt1ljUELsJHfAUF2576CfMfXU1PNU0zIT4MRP/UG8mke1aB/F7WQssb84wnMKk
tq+DhsSyWYuCIniDom7BN0S0VN1dSIfqJ40v/vWwGVAIif0x1sG9Nlcs1ugbU3MIvbx+qDDcAe5l
URNttyX1MUD3HhMax7TdNOotWvRs6kruxrZ7WIA/HPGm3pp0WT8AVqM1PAHEv8PPffL4+gfPgPdt
LM0+V416grmw5WqN+Zhk9Z3MPJqV/eXeoBx4348K23OXQjhFYSQljjnKqW/5rK5R2vEQgxO4mv0e
w6OU9R2DxvvBYQPIa/uZLpS9qPU7J1ham5Y8O7Sh9xYmFo/pGDixZJLHh5ZZjcU4LZKU5zq5T60d
vGwYsIDY6pVwF+cbIzLDcQCgnvnXrDRNbM2OdUDMJQMsS/Wu1dK+IZIzBKOKuL/TnrXAe0vcu6Ex
CHS7S/iYM+oCIjzjEwsz/Y2RHcSVqZ4sb0juOqZiF68JVOx2dnpQDMn3dcc+J+bAQeChQNDLmRPb
rdHHyqicOJud9VCswjnIeXI/nDwAgpz5axevWFN3QHpfBJvbbY0RDRPWajG0sifmvzRX2DOfGtuL
ghr81Lo25gvkM/GxWkt1aDj4Rp4/MHTHA7Bf8RAep3XsaG72l4PT0owcqMDfovhwyMsFG4UH6HXi
I33leONtpmcnAsYl4oHWkauiaOpj29ZwsnEEdb0Yj6EaGgxQrBOkjMWLQ1a16O051hSVxaPvGmdR
j5T/eTBa82yt46ASblRAQEcXhzEnjPkB4wmJNYqVaAZyN6+NX+6NjiWOviR9ahtjPWgXviu4OPrU
SA1c54xbr/ErMlhw5+kUYFk6yhWYlOF25uealeJIKp1sOcBzMs1eQrx20tcewdb7hUNBU3bdRypq
/Hx5/zaEzPNcIgcPmvPKEUeBe9OuLqdhFVzoeL0zNGc3izkWCL7GfFpN6w47TAZDNu2iloLvIxsD
YXskGRWr0BiYNWj3T8Xu9pFka3hupOLpak1tnRuqN6wDg2QQumAjnFtStVjyLM8L8EKpab4OGd6f
fbdy7vnEyrOlXe82kD1GJ4wd+W/TH4j2UaJzSVSCBx0k5PIMfKX7m5Nd2Uu7zU4hNUv302BZYCxU
cVtXs74OghoUZS9zALE5ws9uUlb36AECf6hJIvyxHIbhEVmv5Ig0gP+QXQUvokvq/l6lnfE48RGF
P946ybuHY/nEmXB49RJzK+rajI2w9twX6mu8uzwU4yEpvO5IcgySP1n4f2fvPJbtNtKs+yodGv9Q
AAkkkBjU5Hh3vecEcS1swvun/9ehqrtJqlqKmtdMQUo6Dkh8Zu+1W8wzpVLXg1+aOw/6+8DTqK1u
+ogkpoXtBiPjtbzv9vNZYGm72vvgQTHvZdz3YtW6YXSN1GHetgVXXmSpbptVg/c4MC6CUwfnZ2Gi
Jb0I/Uzvc6J7r2MbAChrk8ZETq/s5CJK5YVloEB2kWFCo6+iiHYHBaeXiHN0o5/dGnhs0GvEG5wh
ahGV+pWE3nClm6Y/qpE9mBe19XJ0fXwBDHgQhsrnsYmnJdruB312nORe/1HzR+tQm9SMBfC8juf0
qQtSh2ABuhM9l8268tQrCpz5rLftdoy4evxeZnbqw/Y17bTFL90Zm7GnGg8NivWAi/ajbxGDsUq/
9eZyq1KcALzXx2ny6qUY0kPYucO677DqqqgCbahBiI+9vBiTJr5wxIz5AcnQ5Zlw92X5pXWDry0+
+QITR5dDL5knlFyjbeod5c+Nl0/fJgtVmh33IQpMu4aB0Q1rEmfcg2fJ8JBXrbFOIf2s4q46jWe5
pElTuqpDp9iWqB4vy7pLdyjprUc8HDWT3AkKkoEQiqniqU+nD85OxCZ5pHbaczZFHRE8idAoM/zH
oNb36Tjd6VbqDXlj6TKJp/u8gEtVN+cU2+FhJJ0KW2nivJTDWWOpE++afIP8AXp+QOic/Th3/Qvm
vPy6g2VLH2gFTGKH+aIsiSKruo+4lGTeautt1OTJjp3frzqFCdys3W45aBAJCblLD6ZR6FPCZ9sX
1Lubak7uGDHsvQgzPjPr9DmLk2XP+P2KCYK9GuP6bYrNt/xcS8WGfV+PPCX9AOMyle0h0Yx6SU74
ZqR5smwtyVrT+MJTjVYNcK85vhRD0W/ccbjWEsYMGZTTmVhtHNxWkRrr2oRdoIacg4iPz2YCHb7x
xPqcA8aYT0NH5lrapx7HTYWJqknFhZ0QVFfNTnFIQ6rJ1izlwUgVAwunzLYqTAgkNaxFYjpn8OgI
UB+exRohFWJ8cXZctN0JnW3xjuJtAkDQIX1MpDUjilPsX/1xvDdCTx0V+4NvrKKaVa9kuO4zwP6m
oNv37XeTJ9dhyNQCjyb0GrI4pJZX4Ib6bUItvGQM9DW1Xrcf8CcwiUV0gsRDbFgCcB13mIld/xsI
obu5dpCz+uIijv0j4qYv1OzvduhuctIDhCdRZVJTxK30T0UeHOOC5yaTnEtsM9uMMZCBnSypyJ5y
TK3XeNaKDVk5j4QfHg0/eWjicrhwysm4LYNELS1RfLmglLpafEhj3oe+goRr0cm1Mr3sunJYYRhB
DM4keo0o4qky/aeY+hYPSLXrc4nni8ec6pDCFao5EJG6aDIcqDF7qbueh2TKBUFajPGSKsKXanz8
0LZxNJqYRgi7WvS0hThCQbkwiF8YXbENHO+qQN+0QIEDaCHR3Qo8OxoTgbKgUnFLSz9/cYHjuUgm
SDyFuQ30+FiGUt/YvgPg2s8PpPCUDACyB9OCDp4ZCZYNB8Ff9Wi0/qnssvEgzO6T+Rx2v3LCR+I0
BuAZ+x6I0pO2jfkG68lL0aAZrobm2TKqm0JanxjSnirffxum8Ctx1Ik9zyK0AWDa/leYWXtVUneL
TJBygN5oiab5du7a16iohiNGc662ErAkpqR9iLfouTQM7D+WlV61pm1TK5rBydNFspYGiVBZSLxo
QHYswk3m20Zd+TueeMzYGw28KUPig1HGrMD6Z9LY9qU+jI29rQvnoHOULcJwd1U4f+RYe5a8nTNf
dz4mQfXCl3nX5tGu0MVlrqKRnI1+09kZj9VuH4c1CpnIYCKQ1tnurKPc4EF0r/LuHBx2ThUZrDv2
sSFzpn4DeoOAF9NEQxb7ACHK25TaPAQXwMyTtinzriENbAtfH1Tv7smAW7h0FQsfXRXxz4Buovjx
jJMxpgjTcRe+ugleDY+QWaWHLcOm4AH4ccaUX26CAXRA33vljjr+xpiNC+4H3Mn1rTsnV2R3Nut5
lpdOkOzbsUZuqLKnJGxu+5IHZVAcpUkh7VcdEPX5oZyxgk4R6IcwZZqBXehG89wCojs9ijE6mFlw
5ZA/GYS2uc2Q3qBX8vdRmAYsVrqd65bhPfHS5D+63QvUxiP9MBL7XGNcLiwUvxxlMNuAapSNx9Ub
RYyEi9IMyPjOvNe6ZpOTptA2Wky6zdJIRXnblGirLaaEDWFwhyjMzGWL4Gqb5k2VrYM8aR4xBeGV
7qKCAYaPN4FCnv1I6XEqwiaaLwol1L4rUKD0cYfWIa+8lWCKjJyB0dDaF9I6uDgaPjPRq30ARWcF
m2h8awsimNpYFwfHb/oLKtX8Y0qd7Gn2w3rfWHN8aD0mw8wIRkQb9ajzO6+Ooveg0dYLIzZnB8FO
XOOdbB7qhk1twv4LxHZi0pa3wSHDg3kIC4dQKai8vKXikcqEjDgCf0GQ0O41FKoIctvP2TKyI7et
3ED15QsmiWUT4DS6Rj6Xn8+J5rYxovPQqHVp5SKr3oDv6dcgOuarFJr8BapIBymwH11jGJl3CIP9
57Tr3GVsugQ39lH16PVRft9EWfqKbb7ajqqA2JzxVMIvIw4mWLYbpOi8exbYoFwtYsUXdpk0L0kd
BSvsAwoCE3tMSmnCB32HNoxEwWGb1V5/oltn4NDgqWRn9gK4g6lD2WPIR2hMymgsgzsPWMXKHypr
6emx2jWyyjZ95MldlWjnRk3zJ+ac4IKPFOzPwN5NUOAwdM2QhtcKzXiP/aw98ERpjnmmqi0AHfCd
Xm1bz24y9Bc0Hfk6OidST6gsgd8LxiR2mN6SiD3dRUUR7j2E3B9d13q3kWyebSlxiHqdcaFpBlfo
Qp0FOaPzoczFjYtJdpnjGFhBfuTmrpho1Lyh1yBW010pG2zLLSJjRl3jljKme5mZGxzdQk0YB3W9
c6pzrmurKFw9qznWoZE9wCihH7Y4scscGFpUZGTP8Pw7Na7hrBxoMwdYvns21kxuOtnsCbLv9mld
q6X0HeMqMpNvg1NTrboxzmfaFpDZV21mhqfSLFlkqPw+dlpxi81OMGvOCzJmWo11FWU+wy9TtqtA
DEiUHSjYGWhl4gjm9FS7UKCQ/GU7DzfyCkEtMcE6ynsMAmXxPqd9d4TZNNExdMa6C88/bM3S/gAu
mtjZhO+BK3MdBq51cRYiAjoZ7nAft+suMSue5kS4JpOWhJZplGZ4ANdhM2XYUcBT+xjJFrHu8pUz
9uEBJrb1Olr0iK2oE/KdOFUEi+8LeMSoGzDILC0VemvUIskmyLt2G/uixgPK4yYcpbwi7xal/TTd
ImwnIi00x30x5ej6IwjSXhbctJNUGznVKSr7dD5UmM9W2BD1Gos2XSgku606D1dBOhKwEumIYI8o
vuXKbT/yzBILF4Y/xk52JixsvFUsamvjZd1dgMD/ri3cdD2zvFlm0ZA/pX7CytUdPYK5+DUYWRer
1CM4h/wfRMW2qLbMWlibuIa8tHC/4f1LqhsDViMwauTpvJ+LAkIdc0TXvgBypk9Cpd8cAqg2WAiz
fRf01RYhHwMUei4ts5TT0XcO3L8CtcjQXfUYhpaihEERSfJlWjKgNjLsXjoX4uWQuuoEIy/fxYDb
tpA13lhMg1ybAIgzmZzDYwvdEyJ12n+ECXI29IuzdZj6Id9GjglhAgvpBauoZEOBumHGte77ChO4
01nU2zlegSy3ViBp1IY4NbnOB+hVLvaz7cgU4sjQ0lxbkRNvEpl+9rG2Aa5F494ey2FNUq31BplB
rWuMQKsobJxlLi18Ni7zWTBe5GzO1XiA25NimcPm0HI2bEaS5QBbVZzrUacumMF4D73tZITbl2I1
RE2zLtkFwdTASFpmhHLpurlPh6RFUsPOnyU8d2Ci6sM02T6KRN1le2zHrywbM5w75nDR828vbTMz
MAN4AjepKe/jGUEuiZbBBrrNKdIOpT1JZrA7UtLc+hBqVuBq7nTPaPiQvesscPWjUAAqeyOU7ZKO
UzYhFTRu9LseoTR4DAkv0fPjbeTi+kECUOY3XuqwibJt98Hq2ZpZjT/vDOxq72bblUSnzMOn0bHJ
tIyepf6YsRQL2BheTOVcbZuREKWWmcr1HBNsbHmeweQ35h6wchsdwGw/W/N5vNpk+lHJXjN3dbJH
l85nlZnMn3mb/vUUs+UaYRwcNHmSq9nv+4e+6j/iWIeXuqGWYa7vDo9lb4yXJfSmpTk3H370fYvL
/6Rzc2NF1Dc+HcxhzjOC4vLaJGWA486qn6H4+dcEGxFzjLoVymDAKUNpbqfmE0ZVEmEqt3/RwzSQ
IlgMBGZ0DsEHpZkUuBk73lsYqS/sgAPz1ph3rnQ+rhqrbA/YhMZHZK3NKqEg/Aah0ngq0Vnv8Li3
h84l59YcfX1jtSTTLkIHZqddqq8hlzhwDXbxL5o40wsPHdOVV1rmwUrP+WglAGSYSybnm8eYo2YL
eVGHJLGCycgeWc59+TUb33qaAtpNFpzOyDcAjhPG7gSkZDkPo/XhSF4ucTEBLWSYvFXKH27Qwg17
MEuMvwzH3FZ4NwiFMYEbING7Tolj2Ifgw6gm47r7AozeJCsYVUjsR5/yyhMwLrMccUo2M9GIuHSE
YusuyWcOlqVFY11P/MGS9LJxNUZTsjI10UNVkocosNvqOpI+/EHfCfaWxzy140ze22btPFeiRhWX
p3yzs12OtD58XoKPiqfZ6urnPGApuuhA5SDAysi+GTHBVIjxcaTNQtMmT3LWZ3xg9tZjGl+xEwoW
jhfpJfb/D0le+woqD28/7Ytyz5qdzKPBMJeJQ1xB6Gn7ikPVv84l7wWntSYHp66Lt0miKfroXF2V
xg0v0x5hqHKWh7GpHi3cIKuCpTUxETaymO35W8n5rNdBw9m1KjV/H/c2k902m+ZrZ1Ds5Oy3ioj6
mr7P97st/GJSFeFtOztmfZg37Apwxzwqaw3fjUvdzt4EvA17XlX2OHwEjHbJXM4wfMFfs/IX1uy1
vI3NMhwvahJpSsp1uDa675CpT21UYf1qcdsHWcSLBhbq/Et/LJNPwpo10SsJFqgrLMXGalCFZx3J
MpidNbl4MrpF0SSuysC0G7UwTMtaIVQo+jWkU9nwNJkz+mXOBWfezHM3PhIaPQd3NQjlbmWo8DaJ
FS5CBHOmSzbfYPBEElP9ISyrZCPLHUSSZ6fn+pKw6NRaiKapn03cKNV58p09znQ9PE2xZT0RNjp4
T7nrJHqToksYqHX79AiNgmpj0qXLhei3JHuXXuI/DzIV9QVrmodO8DcwFkC96rDJ50sHHaHajoXq
DiouoJOB1DOtx3gs4DCgWzOrPfD3cFoNGY41yc/yMMPtnBcEKMi1R7L1sykb+drLvr00ht6wdzoO
Rck6Fl0/hNgw8yDjQE+K4yq/UWFoLtk1WSASiXjvxM7jijqGyHRWFv1pCGWatefqPNPboIvfNZVx
nE3SiIYMR9Ym6uiLWEGiZI8Aum6nTKtrhtucEXIi8aSLBgJF8aKW6uA4UEWfhiYY060zpKZe+k2U
4Ptm/ZF1W0YfOQvRoq1OCM1rhpX44Ej1JHmiqdncWU62ivoEuLVCtUAOlY40XKq866Ead9V36Vwe
nJiVqHYpI9f9DMinZ3w/FDRyJJjAqTUB2LxlEhEvqWui+oik59pXIi0AJrmCnB45h9aVURFpvvB4
sVufwPRqY3vzzCYMQOMtGH9ISIm2p/TI9rR0mfSU8VUJn8dZd4Ph94ecd027Bb9ymZsthWsSkADu
+EV0Dnb1yLnlcl9gGSYSQ4e2kQGo5mAm9bwmTr1Hv4a8JwR3sNeVrw22JelMKAZ2Bx8T9Miq42ss
fKS4NftqD4Mhunm19AMsFgY0vL09k08DA8e9YiLSbI2izU8WdIhNixhnyXBgS1ZFe0+VbPOltckn
7QlQsLEhH8X3pjWlnRtRW2SP1GgXM3ODGh5YsIjdae/ga1sZUvlLfEz9sqjG/IZvE/99Mz0bRFau
vGC68YreXILEYWtWEmFrdPY7+0jK36J9qngSn8gl30VAeTaJa3wjS0SyW7duWgYYH3XHYVFydLa+
o7fomBEuJHQmTK+PI0OQVT+4wal07Ttd1xpoo9oTXCJWqaRDknnOXKLATA+jNcKlSC+N14HsP0rj
VVS1y4lRWg27pgthrFOqbOay86EPEs6bWaa/nB26a34/+36WPGQBYN/PoVOhVWGiXoSKySjHGPup
tTf2LRGeuXoiaAI7bmXRESajSQYUuTJlMYl1U6fIagvNiZjHTIHqYs4v47iOn+Aa832IsslOZZVX
97KX4Ham8EFXFIfeVD76TGiHYOnLwQAs850mXiaT1JeY+xXAMyFx8phVQBYy++pykTYIuOe0kGvy
W8Zrhgb9geTN6pryJ962rVxH0Hng12RHrxtupNarMpHXDtYjJsZ74LzFunIgWTamcc1wDEhrQX2h
dX1DihPnQOqZGrbRWCzhVkJKqvEkZWxzGzVsWntGoD55J1NhpTMi66ozmeeSOYq90YEwneNeZOmV
vs1J421yjNd3uKCqRVmOZHAFk9iy7jOXTIKPuBnTLVLbc3oFjf/CbSkdIUqieY1mKnJaIHMVThEB
wWGYXIMLui2jut2GZpnc6Mw9hpUFTVVM+9DK1tgynX0RJ08OkcVDW4U7xoBMtIDuZAef+NOOk7N4
ZFc6vIq4YIjW4gsTKn4yyig95nb6zVYigrsmXsYCalPbgDT2B4yqoK+arVuHa9vvN2U1i/2kpIu8
nKeTGdzW1jCuTYjtu8bp5y2hDd2n7wUfVhoxkcpBH1SaxWBmk/XLAnk/NFJdokpkCAe2luy21Dgv
HMuV3YT7zLDHM/yZgHrJhtG3xPzByUTqM5qlV7cidAcfs7nJGL/UDHkWYUWCKfGhz3CFHrsxKk6O
kTHpCF/po54DJOFL4oY5KJ3hQUoySaMWSy2oVwwypqeunJiFc+tMr2qkaYa+SwOQOJ+20Dj17CK/
UhYKaKWiYsPP6q6DBmFJP46YvVXy6mk8jKxj2XmJDoWOJK5PUN8tPeXcsTb6IOWJomIcFUPGhAi0
aQY2lat9OXkPhuONPPCREaLBYRVh2uqlSIW3dcgzqkiSY/phLIvR+QZjKNrGtUH78AWi7FTn/rvq
kKq4YoYoxCm90GFe3yc4NgBE4NW2jLVVkyBpEphuGYdJu9fC51dvhMr2E5FUl1MU3GjRvyXJXeEm
hIxRHFW+s2LMdoTBdenYLdl5iXEtwtLY6RbrVWfrN68GqluGF01TBM9lXzylYJamGKdRBUZmUZne
qqmD4B3f1CbGOXtfS8E+crqtlWKspbyDVdeXYMaKdU6KlOGl32iEYSNFX2abEMTpMbYhDGU91Izf
VGps4mA4TJktKbZsf2s7kgrdLa4SKPcb1CnTwdJhwTgzDNZNop5HpySo4ezRgwDsLMzE0QvTGU9j
bfIee3/jDqhkGk+EcAeEvJA0JbobhyvhxleuzB5UqPZRgq/YKHF+MZCiDenptfo3PyEPwdeRvy6M
5BJKBwNqr34o2ugAvH9FUNyrTfGXVgaezCZ/b6S17TERErEG97Aw8+gKDMkyE8lj6FVbCPOoCNsb
3yyOjZVfefGwQ9G+Ylqys+OWmOPSPTYm5oMFEhMqnx4YV2JlK8JED45GqIe5E3jEiOCvZoSRF8VD
pNotEL3gps6AYBWTsZkb59B26ScckMu0qI60ONaZwZKsEoN0C5OUazuLmP8rImKLZHyzxpSqgXH2
OrAL+c1OUQ71URQDCAaagwIpWybJmeenhXve14lNDXaFcZ433PpdaMMlt5iNWy1yR8BziIZ6T+ar
ShC31rXWZePw3BJcAQE8frIep6XVfk/jGOqJaA7vj5yOrjqHdgjNjeZHDloYc/IdUOk5adfBVY3I
5mrIUjoeBCJ+yhvLBvZaJY+YuZe3ZKo8Ksr9ZYRWd6foQAxoaTyVUCJxejpzBe7dWSKp4j3W8JmW
FpyhpZcHzFCjbs/+sr9yattZ2rTS1905DbghFTrDxb30Olmdcq3UCU4LXLJ0uImdYDuzCqeXgEVt
pp2zZYSjDh1uye3QjMfWri9jSz7yaDuaOfA1UVMrxZnpIGK13F1atFwEg6NvWnuwr7ENAkC00Y6q
NDglobWuIDDQnLCaZDKUBuU2qoDgjeUbw2l2DUlrLc1CEbGtMBHLet96w8loa6ZA4QVU+H3RZo88
idCrjThIiocyG1D4dgNTG+ig4WIKAvWBxZQUFry7olsjlcGG4NjxBeC05MR20r8gYw2hXFzZCfme
DS7xXjofLvyQPR7br9TncYnyRK90HlO5e/AmCdRgHDWBZUWX66946KjLgZXZSatCL/9jPvzDfIhh
4K+8Caf4bXr90Yjw/d//pxNB4jEkO8a3HEf5Hv/4304E/3f+kEaARCyXvxKS18iLuo3+8Ztt/265
Lo5EUwnTBsv7P0YEyydrDLOikhIK8Plv/53QsF+ivIR9NkG4jm2bCrsE//SzC6GZbN1E9cwctNfY
/9pm7NYqN+JrzwprNjNsS374Xv5F5NQ57OhHp6NrWgIDpnL5CEy47PPfv7/exuwS//Gb9f8kyZ6p
258x52OWrGrLMVaNMN76vA7+JkqLMvTn17ItyhTgyiah7o7rc078/FpEB2SJouNfzOUkuIOzkkh1
865ETkuWJS7hM9sm8gRd+JogTZNqiImWycLS2mCnJkCSAyJq09haUvyGu8ltUbB4dAofdoMOi3Ib
xqabF6Z3ylyo7Z4RMFkjsDVeNYVM71hUABnM1Gi3uCzwMZz8Mc6qPS4mdpGRRUPAg0xb6AYsRikb
WQxeuIU06/KLCHMsql0eNyST5wloopVO06CFNammbtlopZ1LuDu6uS4IBxZryIBTeoEcZ3zv0C8d
a+am3iuCuMK5UHPoXYcyDi4oe8jBHoGenCe+zBPZ1pTTuAo8f3YgkrDobOmR/BT6ZpaYwUUxj6kN
Dd2jdFxAR+O7XLlo0m1oCCQOqRPlUw3WvbGzgUYehCeOqpFZ/u58eb+HIVSrl9yIWnvJMkwn1XGc
ugzGq+naoqCZnLR1RJBzhhxLphFoV+BPzSwHQ+E2clqdQWAzoCNwXs64zQrs+ZBJY4ylIHs6xpTP
VZQM1QX4+zy/P7OYB8LLCynZ0CWV2ZuP7E0Bni5LYY8Nj5g4wCq8VgN523SvpkRkiACZhWjLGWzY
kQ1RtBp88jDMpp4d9ChGVHpXbVu5urmJDV152Qr+kHlOBIJfqEAjOw6gOSyA0puvPfhCebqKeSx4
+mruvM68DZq80k8hO6gZ52AZkTeEFm1oXhkhoh7nzlMQ3/kAjFzolpqOp0CqnaYmGw3kBWQejLnS
ZwrLeV7denbX6GsdGw71DDypTWPFPdHehAI9VeHERVSRCaDBMiChXPE7Mnm2486XpLxTFK/g5Nmk
xjAm0rs+ZVC5HC1gUfAwdf0+J6gj1i0Dnn47m6UdPna1LmrJMFaYPGGnvu3CK7YXcbjsRaDZpfJd
E4PAvI9Nj6e6lIzTM67azQcMco4RKn8boKzd2UMz65WJwDVc8Py2r+gdSVNp7YQvLHfjjjg0Sw7o
YBqkPZeWmyn7BCOtyo7x1Ec2mbHmRJdqOnNE+KXdovkNKkwll2TC8kwU3BXiklwSk5TbMRpguDpK
nnt2N03NHVoPIpTj0HPLTxMCR7qTiBPDY+N65KxBn6nfmq6TTEZlPO7jtoSMUBpxH5zjewWhU4e6
6rK2O7fbZ1WHArTQsVIdW8PVGzS0ErJp2p9Jl7bywhWUjpItfGOCDWaHcN6eR1O5E1NDowkxmQd1
EEtSRuFYQJzs8Doi05NVQ5Rij7GBClzmiDeVa0L+xBSJt3PwgaYbbcqM2i/9ZgekYbhPrVAQb8CN
rLayEp11F44Ol+/ayDIneSyKYHR3NjTwMVraTi6r5IU5uUHVVfpW32LTzoNkYYJIj3dwlaSx6hyB
+B9ngglOIYmM8kSjbEYYHwg62zIdjz5yqPJ4b2apWd5lLDuWwo/Cc4A3Sa0jWk7ITxnEZ8YHDNEq
lVfHlGnuSHTuIJGB6k5ix+WBgBzagl11x1U54DMgicx5YNFMPD0CvoxqdIGimMP6RXhoY9JtXYL8
nl8mH9P+bRBZ7KdyjB9T8Y3l6gSY3jLy0Oe6HBLu5gZpQhnntVhAAiAAbF20s8IAFlaI/Ssgwtio
i+atr4AcASy0aUyd4WMUUaOrh//UR3/UR5Jn619YN1/Lz/96/Kw/Pn+skc7/zR8lkiHE71Q7HiEJ
nm25yncoC/4ISTAEWQhsXLhNXeEKYfIf/bNGsjzyE1zqJyEdS+Jy+F8+Ax5P1FnC8klqFcIzoTr8
GxkJztmL+b9FC4EkUnmCmkW4ZNNgDP0lPTLUrhgkIFXIp1gnUgeCJHEnvvsCgNI59Olsf2M1HtJY
1rZYl+fpX+yntr3Bu6RfCys5EOeIO8owClD/yXlWDFgku3LL1nl1MFsfO2WC5FTxgBwkmAWWGFTF
6jlgjHCVdCmT13Qq9BOukO5kYBiDqgKipBeWvast33jqqoJeKymmbdQ58g2hovHq6MlGNmQNawfP
z1K6+AeyrJ/2nqkGTkQR/3F5/59xouL8Pfz0PZFK4yhhO75jAxe1f6kmSXHMqjS3vyQRcbgTWR43
WTUOW9nVQBLCDOUJgCYsNTKvYqLRu3c5+YzfM4cE8AVWkfHOiBPLBDQj+kfTTTXBhj0U3AQrOEGl
ZcZamCc6TNkaRZTVdXCdmPqdfrg4r/94wz/Gov7Lz+ER5EWBzW4RdsjPhaPdNyHT7uKL/VN0q4Pg
M7LTaZuVzEOQrDMHAeFTl6NDuxra27CP3Ftf49ppJwSAk3dGubah9RZkQX8IZMs+WpunPhnEXoVR
fUzz3rm28yhhbljEh79+8z8XvVyrStFp0E2w2DaRlJyTUH8osGuW5zYD2q9cQ1bOKftPbF6YRre9
OJ0TdVZ//XLWz+mm59fzLdfCxsyNIRHd/IIumYcMMafwPlH+PRupxKF/DkYvk3aHFiw7BsMABxsM
yRJ9Atf+qP+mzLf/dHPyBjyXFko5nusI9cuPpZNmJBK4+AQVSJIDci+KWtzVFdyNXHzNWVDB/2t6
ou5bGa8rohqIBGADs5x59L4OVoUuVeOZO2WjuJK5BzahA7v2rWeps54ZNUcrJvXYMWdt4KlQws3X
QJmNxyI21r1rphLEaAt9ARznLRAho9uReRI+5Xke3hqBQpPawRQ7/vX3Ls6/40/3GpXp9yaQ5BYy
bc1fPraDBxUmRftu93VfLQrhTgcqo+G5Hiv0NrMZF5vCjs2vyBxFj5VoZNFUWkFzmWEwISYyYl00
Yv9lFEXJjF0aNTaBJmX3RFZHexm5YJk3o1Q3KPHk4xiNwyV/VCNAZLnHMVTg2YjqC4t98v2o1A2Z
jd7+rz/jny5lhstcwR43obBcx/r12GX+RHyGfCsr1PcyyOZ1lhoRcy6LiBK6gj/ACv/n8WX/q9fj
JSH78Dzhcj5faT/cOlViesKG+dch2H6WQSjXU4p1Nc9aneAi9cWrnfrermd1QKBIOS3ToLkVUJ9q
bBScR2Sf9SfYpgbjQBYSO0aKaciQ3DG2qMI8Nh+qspdkBLcd2G3WFyBWaSgI27wXdKEGoI5wuLfG
Eve32x6twPSOQDlsEkRyppa1YfeQe3FSYcfpvrj7rSvp9vReSU0IyV9/93++vCDeO65j0qhjXFO/
9M7aiZ1x1PP7gP5plYY19DW+MTiqdXQkk3TR8HT5m5fkGf/LFc1LMh+QHGGglexf0qiJYfBaWY7v
ZlarvZ+ecagZRbSEMvd3h9afzgzuGQ5JfmaQDtw8v3w6HtVsyurmHazks1sXCM/KtsleLFg+ZCwQ
AueGA0hFwA2I6JSXfYvhdF9MDpPrv3krZLz/+qm/X3Am/QNvCO/hzxcdSE5PRcJ/IyPafGGJR8ZY
R7DLtUhqzMojQB7MgCPLiiQYcMwYTkh2bt4MzyJxWdVmQ3U12l2RrSyzm7lKx/xTqkAqOpa4Rxje
B6QQVWXdLLy6zo+CIpduxo7ISxGYJnhJ+ve/+SXP5dovPyUzq++4DJ/kdK7dnz8U2UCqAgv7mhE4
g/kJdOvHuZfGcCz8K1xqdIWkMFPlED5nrUvuns+xVv6iIS2ExW5IaGJVWymK5Jgc4hkb3tpCjKNW
Mrfy14HZ5tfkorZAnj6T3xLN4g5rcXOZhhOiJwRUj7COxBVncU/ci7VLgyq+QXVTwNFGlYO5oCCb
BTtOCKmvDoqcnqxDwV8awlmXhnGXpbN3MGYhEdIV3cnKvLMqFQsLrbrE5L0ILcytlksHipimxw/6
17ef+PMValtMrEyHLwD6mHm+bH44i+yeUJAmFK+1iMwXp6td/HWRMzQLM9Kkozf5VHsryx814lh3
RPvELop07YxpRR0mK7xyJpogpEgkpDx5opW3FcJ2YmSRCSzL0gYkAQGnO/pjyATeaJvi5vsn+A+m
5jcOjR9+zNVr+/pfoGmwwFy+6s9//HZR1MX7+08suu//xT9bne+IGZdRDYwZ8N7yXM/8s9U5NzSm
IPmNylOcjyd+9P+eB8vf/2d+bNIlccM1BeTWf/wmzN+5TExMB45ClH8eFf87rc73ie+PdYXwqdxN
aUPC8zyOxl/qOYVQnySo8LXuHJ5zaHmFviydZELXSyp4hSguZzVH7M9ZhwkoTdoMhnD8gfc4L2Rl
Fm8zgohdcwlzDqn3Ncu+uvz/7J1Zc9y42YX/y3fPKS4AAd72KsmSJVmyLeuGJXts7vvOX/89tJOK
u91Rl+Y6laSSyswYTRIEgfc95zn+NRAEtwI8UDtQIoWZ1T/YMc/JSM5KoNvHeHAM8BslxloUca5l
j8TZZE6uIBSAvPSqzwHimdQRgHFliDQED/GIziYuDBOLEnDmPuj0I7UmLFArGL9mm98gp7dbTClY
/TuawXGX3k0BBZ4nepgpB7VidIo7l4JgBkoTltBLlHlZfCUkzuI1PoTR3bKvp9OWKMIdAawEpnkV
2CQ/sDC3ZrUdSRv54YdGU+8pmPT1g3Rqr6QJN5iQeqBHfjGqwlCXakBZdGFm2OeJn3eDlzgbugpS
rQ0IGGZ/rMC2LhHFJDShoPaH2t6I1qjorlE43Gni1NRKYr3rd7mNW+BWQUWrEPCVscI0ABj3oq1J
/b4nTA3lgO4r8kWRKshyH8lKogvQNhYRUQHXCvFB9iQFsZVCOiiTp0Yn043jW8RyDm09/qBK3nTf
CHhN8velj8wEbHsTPFLhBR6eEAv0DSRiE++dESfYx5LcXI+tZRBPYOjQAs7RCzQyR1w5WZ3q71U5
hfETjuG5pm0ceM07s+dP2nYNIN9t2KvewXheift+SEu9E7oev2Y2TKRtm/vA6GJHmB+MAn/iVlg9
5C4jbW1/G+FETtZlQBg82W/ID4AXW2j4Z0fLZ4is+QPpuYGzqcegf2x51SipQXPF+Ueq8p2y2Q+v
aNs003YiGRetj47TxU9dEPVq0zRYJ5Q6HyLYM7QPVA7LPAnN+rZWnNBhtndUNiGSoCUuq52bpxwn
/MQhpYTE1CLf59Gkd5YZpd4VLjdYZYkZ2c22wX8z37S5xtZOGL22VhO2QvQyUe4l7+POIumVcvn0
EfF2eROqzI+vMrZERCNGtNdvVRNROA40TQHoZ671nOquctnsW/MPsy/xzpvAt2m5V4bj4kF3bIjr
rZl+yMrB0pcDCAi571MqmWszEBOtBhHVuwh3ptxEVJk/pGpQ86r3DQ/zGXKHYucu5wAykBX55hNO
bOB0dEoghjecwffYz2HiksOhjD3ugEJfdH5pfYlqs0TVmxYeXDxb+pVz2dRKEfBhJz2PzYa+12y6
Dlzk1kQ5iEA7TkNvxUOposuhkGG9Q/E5fKw4qGV7I7aT+zAsSrJP5rGq1hX3hDMNWlTEgMrNqfD5
I0pAvnUGsjx42SutKwgzVYKAfm3lAenMiZ4a6tyI2FEhIO98ZKsRPIi8I4aDZOtab9kPDeKRzoc5
AJ+WQ/o+Mswu3AR+Aq54HnyUCHZmmc2OeoQMn/p+JBHcHMokYj7iF0Wsmlkv3OVhuBsLV9zHbYvm
AaA4WwoqmD2AihGrR57rF2uoUN+KIRMuNzwDDBtrkZB2CW0434IBHJ1dnzvuApolPxhzuJXMUB2b
Ma8vEGn2zY79spXu7LZKFSpI2zTtzZxpu3y2swIJCYmMzp1dDk1BewCfCFXUFncWISTRy1xLeZ+x
g2IXOLqd2hdzOUCbiIPqh2qEjTGTHITPUOWtcEtuRQWDp+KshoI2z9HyDRaeyK6zvSfa1sWjCGAu
gT82yvGaWs48b12Fw26d9bmOCbOUAxOe2CZvHfVxYKDXcrsppA9dCvsmTg01IQYqXftTVyr1QsJ6
0n1uDCXbncOtoc09hknyIP3RI+DTMB068SQ/y0sxumO/k4E08CBScn5AEYtJSuaxS81NtKa5gBzs
r7QOUDt5yQD6CNp14tyaWTjw7IyyKTaIDjMO+ZMybJalebY3WLCmad1UySi+V6gHM2DnmTX35DFZ
STDSqcLmSsPKBGE93aFV6SBx+VkToZ5EowpFYtUSbQ3SwcYx2IFyCjujv9KcZ8J3IoGy06Kgc+Gp
S7pL9VdKNBgEaYYBkGdRSGuoEobMgvJvIjwpCUITLcQ3glrMj42uUSmuJtmTxL72wG6wsPQK+hhA
uG4SF8WQkoOgkqpdmKuiD2l75BTB+fIlObmPuGHviCVV0z7KiU1tN6LuO9oleHB83EJgPHtS553E
/oAksWtpmw1zsh0RXC34slHO74m0Bvgh4sjC+qhQcOwLmhDdWjmOfS80tEuw6qi3A8SlBjEk0gpR
TKZIaOS146DuIBks0MlTUvTkXRB/EEc9tVOvQP+2CrtQN+Xag2vWfo8CY0KVgQtEqW3ho+rNd1jl
dfuiZ6wHiC15w/D99YgzF9boZOefAJmPjk2enHZpMzs83PIyjS3qYtvSx50/YkZpw+kG7pbyFzRC
1r8TTdfoqwZguLsXNphw9jLAHhDv4qrrRuLPpNngjUeiIbbU3Wwf7b1J/5Y2n4dQF/qWY420cPBh
W/1+so2Rrk7SoVy+ZOoGrE325KnwJsUW7D5XLaKMm94yy+52yOsBDqxjRH79mRZlKa9bS9v2jd3V
hvsuNOI2udMtqfAbD6CDSlccWOf+rsTqMT1WQMr6L4TGm3SMMffOxE5G4wS6D/KG4oMWoV0lWICO
F8nfKnB+FLWI/XdpMxj5Vsg69b/QmSuqbQbk95HiiHfDjVMzzDuRfy1V56PSwQsU988QClNvlYd+
ML2DpOOKq4jdQPI4hbQUX8B4ZRDfqItcpEWf9tejy2t86ZuEnW1zzxXDXZKVPSAnRBLIbboiD98R
jyKyK9/QQ36hSKxsnzJmOrOQ3mL9ecxi+VDjYfvi2pw3P2LVQSKUA4YT+5LOZHQRJHLqUffllMA8
104JseqHuru09BAZj2maFsOHwStkZvD+cgC60CJ0sEZg9uRHtdUAd4lFf/u/o8+vNo/76skHCdRL
W9QRkM59F+XfX37v9iz/6K8jkGUB4LSAXCtUIFqRjv3vE5D8y2VqU3FC1SKWShxno38fgP76+Xfz
l+jEUCcy+Uv/OgEZ/HloCfjHoHkiliFy5y1HoJ8SlP+cgPg9DtVUDmcOyhx+4TGMOyJQuOR8vTbw
4Ogtrtfe3WOEJIgQG0D+ZHRG/IyzscAjNZl490cyh8Z9llttfZOWAQBDSCcKyj4CA0BlitPE1u/d
5Clv2MCt5WCOEIQ8o/sWFabxwv7cTN8JM6QRPoP/azaUHYxuWxtCP5r55LtrzxwImAWoXd/6ImFv
BqK0Wyk/nzs6vCRk7HyBt4+QRju/7tBvVgQtCN6D386xJ/oihzVBbswiY5KOh1jIdQS9uMOaBMlU
oyypLCnaUFcUmLsny4LNP+LuR4hnWHvkDRISd1YEn18f+bBI9mtkz3QAkLmKldQ6KnaHViccrgvj
COLsjrbZ+wm84c3rg+jDqhV/LnIhzs/MTLbemiP14fXhepvqjqJaQ5IUjWCFnnYVzYm8Nw14p84l
BqG8f0eRskrujd7s72MjJxtqsXaTsdwMMBTJ++3KpCAmqS5B7jQzZGNhAM1bJVh1G/bEAcIZshP6
cpdNglRU6+cRNxwaAiqFrNRHAnuKjg4X27rVbIx0mcQoe2y97dDKXRs43Ub1k3ggikr8TYxpVWwW
aYgzfKBmlX5gxzZ+qSsVvk/C0P5BTLGLHzkwpxlLvm2+IJeivhnaU0/V2pp8wjIIFFxNU1V+9eYm
/V7mhKeuTaoQ1RVBp4RYGJxS4m2dksl3M7rwxjZkh6NbbOoeFjLJMdUXaGCi2s5sTr5rlwLfmvRn
bW8h70FOLlDi84UMSMxeEyDhmti402a695ntd14AcAdFbtHHfGZt68luelJcfaMjCygK+uJ71tnz
eNEP1fiAUQuOQVZ65FIAtgmNjYytyNugyPeTd4nvRiOBsGlfbJSu2Z2Uogj4lJt0bn1ZfSUSN2Vv
4y1O1dfnjnVI8Nd0BugXMjHhp3iUY45bhsZcEGEC6x2Z+pXEpH5PjJPksK2tEQNVT7JHWSHfNosv
Q0jRA13L+yznezVUCeVYKwwufv6g/5Xf/m9py/x3qcEWTmN9+OVZ/oFfXx6BqtIGosj7jdqRUAi+
Sb9qb477FyLIZYGhhsYqt7Tb/i0z0H+Z6Aw0xyfH8pyf4Qz/+vJYNtqEpYkgNVJDiW7gLaU3Vpff
PzusORa9H1qYFuIg2NCHq08kjRRgiharVhv2bgCnuk1Go93/djdOrOGHPS7+WLZB/Jtx+LwJ83gN
D5uksIHWCoT9afXUeul4oQiCAffVQYqHkZJtXh/weFFlNIg5UpBtQSMd+ODhZY2zqjLFIroaKz5w
3ohUGVNae5Vg9Dgz1PFX4udQvIh8vLmBVFEPh5omMGrI6eSqQ4XwzCe8XAd4ax5fv6CfbceDB8Vm
FS2vYpowk1CZHA5juVPA+acDLIQC6y5XPhxEezDqB075uFuIpf7ut1lPCGtnOzuEdd0utZr8iaqX
2glrTp9f/0En7vAi4OVf3GBhi6OJ0ziL75Cq5irm8NbThfTxrDRt8xJ09FH+wViLbFcqIJ80/Q+v
nVDRLMvjQa4a11O3ZTV0j/i/qB4pUDNneiA/v+rHN9rjzeOVROmMQfJwsCHC1l0My76riR1cK57/
6MoAaEFhFDey74u7ZJbVFaVeVv3aIhKrMhfbSW5D0CGWD5Qq3S9643GP2SolEh0z3Jk+/Ik5RzGa
yUakCkIkZ9kz/danwS/Rz1aSuasq40CFfQ2nmV10m9dv+6lRXO7C0g+iaHdclDdzIDyhTtyVqlxi
GNRMmUq5uB5fH+Z4g8erwwxiNXMddsBSH22AIi+rhywJ3BWupnbnzl1wGdNx+Iawp750wIOiALaE
t11EVw+vD33qrYJBpE1bsUBrx1pm+W830hYlnIiAE7tJngX2xtYFEB6wv971yqfRjQVjBioIxxOY
QDiRJUUCA5nQ0Bvg+hXfe0kl5/XfdOKuM+uU5SruPSqEo4Y0ddYKhAvmH51J/z4pceSXMBgeXx/l
xIqsKbcImi3SpO2z/IrfLtwInSEXXsy6bxnZxQAFxF4B3SSKOXPlvBO8z99eH/HUdWkOVzYdHj45
SzTC7yP6kDaqIgokipU6XnMf0fEKKTdvH8Wjhoqej04wO+vDUQY7stQceIifEpc035nUP2JS9e4f
jEITnw7p8mHTfNF/v5Y5QwM3ZhVM+qbs7wjkjLaaVJrb10c5scSCICCfC6uEq7Q6esuNhYdcZnxZ
2FiIvRUOeIMmowCHZKi3XxCqM2XzJpicto4XPWJdS5RKVGszxeZcjxh3ch8Y6esXtNyWo6WV8xRb
FyYcVK3jZcsc6yxrTZT+MCk61smBwrNFrJwPxaG2H8BzR/hF9R300TML5olbiekFHwzXxiHyeCnT
lJwqo4RCLAZwHKVsMvpzPT62OjfOfKyWj9HxRdqc5S1Nd1QtZYGDuaGyRLUjn3IIgcUupesF6w7D
hxmQ7JjbV1VDZOHrt/XEmwUuj6MjwR6Cr8LRAio96PxtiuDPmRxqo01GqoUTW2eu69QtFCzP9I5Z
rpHwHV6XDYJjtodFE5X3zkXB2X8Hj6p+P3Sdc+YlPjVPpMmitGghkdQevcSByIbeHQyB8pV4IpD1
9mVmdsN+Kd5cx05mrG0jSR/rOQDih1z+zPCnrpRaBkkpDjII9l2HV1qQ4JXjhVsElJAClQFriKCd
9ia1gvLMTT01WXBUITOm7cdm/mizkQ+whz3ZLxXj4Xb08w8TBdlNUs8/XD9GQ0ll/61zRVGz4uvi
LKlviLUOr40Ooh3pnqxFLCTOjixN+x2gDLl9+yiaVv6yP1mqJ87hKGNCadsHRLWKrBJZWtPauyL1
1RnF7J/PCR0osbxUzUy88vpoFLJLckr65WKlrNwHfALet64Y2r9Tf573r1+QXP6sw7daLRl5i7qb
47atjuaEDTCGS+UEw95QmSvIcWWHucWZnU1k9fLWG3pysEM9YPXIZO80W8n/RB9V0ZTfGKKPnmef
P2XlIvTCI9D0wgAEN7Y/IrNP0TwOlQJvRGWLlCgny74kQxigFXJTpASFV0c3Ezr2ZIOygI5ZFBsV
AKY8JdImpAe7UryyI4Gwtnz0p1YAg827BLlTJLJ010aR/ArPrf3h8FG8lTSqPoNfxQ1Slvxqfq/t
Du+klYvHMJds6VtSO5tdwA/+Ehpzl21tcmyvsWgHXCImqysQDWGyYVpTYRkQYcyrJKDMgfhCjtHG
TDOhzwiMl/t7dP+tRZKEVI+Nor1ELv3+xU3HWEWECJIkR67PTdaVz3qy/MszT/nUIC6rDrU4xfJ9
9FlP8Dw1ypLOKgaD/C6mrnmhSy/E8gy96+1DORyd0NN6y6t4NJ/iKjLrQhJbR/M23WMUohvjTwvQ
sp9SeeYDcWKbqxDGgy3hBM6BwTn6QuSpDXMz5QAFnkh9GzoJDzIhTvmuBsyWwf4nzG5NZri/tmrT
gyKs7elvJwSsEYxJfF9Jrz1zq3/urI8fqOR1wiWBaBwN9+ED7UpHtAVbXDSQdnqFrgCcou9E8sLA
d6zwp6f6ppLMNugKMURpdGnj+6bHcbki8qldlAKSHvro5JzDUgXVoBq1OZ1ZLv9cn3neS2gX7lcl
KdUc/kqApEWTU1PjFmX216airpaUxDVx6Le/D5MFAxiBz/e3zw02/5xGKNgLvACHgwITjODIT9ya
QjrXWUyebWZG1sXcJsb714c6dX2agoJJXcqjv3c846045nyVE8AQcpBFRuNCYhjvQd1+n2T8Xg3F
fOaOnli0aaR4VJsw19DTO5r4dNZlFgdLuaQbIIeW0v6U8n+u4VehqXz96k6NRbmJfgqbiSVT9fBG
5nlHfbdofkZH0Z4D7UwfxCmvjQpi2D8YiqmM8pTiHO/a4VCar93cF2xZ5tYaQG+azI6UkxuIkX8y
EnNRIBanGCKOvnrDnE3x1HOOEpPp7Aq+q6R0WwgeCg6nyZnBTi27+L6R0+K5QA1/9LRCRVRt7rMg
DapEioyeaseB2f36+s07MYrNh5WcO01xByni4c2zgszqrYblKays7DYhGPyC5Dn42/9gGK7Dk4t/
i4r54TD0s2LAWkyHkbLGZR7azjWle/Pi7aOwK2FTggbZMo+tMCxkVMDo9q1k2/T3o2dPm6Dy7DMv
7rLwHC2fBALaAusJR1BqgofXQjuvABJuyBUneT6KIvvhW92dFanrwqCU8volnXiPWIVomVKo5uuh
jt6jeO4mf3QYjA8MRMlCaRzM4bCvQ/vtla2l00rdm5OGkPrY2DMKQ0MAdiVxroG+bnBu7ggD6s8c
d0/cPcfitETLxMZ3cVxQlI0VgNHmLKMJA71AGNddjtkoHioYv+vAGewzxdIjv9JSAOc/VP+Xmcf1
HftmRrDRE3eLOhPJvREOrsT+LC3RXhkUpO/n0pr/jpLZeqDjV6DMCrr+YuD37V9/jqcuG68jpQSa
jiiQjt6z2XFH32eLt6rIJIHVbMNXiw37E8qUmBTidjjzKpwaj5UDXgSvA8ryo3kDKIaAp5mrDmoz
v6xpwu+8IQw/tkRjAYyTxv3r13dintIRoWOLFmYx7xwtwnU/Ugz/WSc2mm4H3B9UbR/AiVLu0z8Y
ieqZTamEgGDHPnz9SLcwfZWObJXNEMCXtLDnxX3+Lu364c2lC6yf+JgQy9o/1+HDoQIPMmIgeKeh
9t01aJM/GYCtMU+P57o0y+M/WlP4cC2CBonDlbDjw5EkhpAYgKILGrxP7vgqPGhlTKAfUNosikey
iMzavRh69mev384THwBKXNS4FjgHjfejbQhOuoHcC9ZMqEb6I98ibE1pOJ+ZHiemo1iaXPxyNh78
r8Pro6ThaSSqLGMKLYQ25iea7aiVrPB74w9vX6CpX7BYUkCAdnJcw6ggxpm9zZrpBpAjZAv6UKLJ
Wk+xOeA9cbMz0+TULaTTsnQSaXnRzju8uHSe0TO5QiI1rsYPhB2k+wE65Zk3+tQoapGqsNJTTTv+
uLHZIo44Z96jvvhI57vbDvHZs8HJQRDm//T1slge7XCwvhZN5XMOLWjS37hlJ9/XwE+3r8+5U4sF
VX+qq1yN+uNLkxdORTaGluA3lN6LCGXZWKE7wDht/IPpTS0EewNr7/LNOXw2oSAoyavZ0IP3RwtO
euZ13BnyTLl4eUmOX1928dR26MZRYz1abeua8KG5YwaMUYFIrSbqRTeq2PXOPF+i+5UbBVChNsE+
ToV7tkJyYnR2b2wP+G6xfhxdY4AsM+jMnlc4S8xPC/r6BfSHfUu2pf/mI4Rm2+NQvWKpx+Z1tFqY
8CfBQEu2iz2E/gZUBpEAXbrHgRWc+WL+uSQyFO13iyrcsv4efVGGyg4x7MLvzIy+CteDs3Cyqkq+
gMlU7apfiuVoQJeW4e716Xli5EUHxnu20ITkIkr7veCBqHJ2ydZw0JRLf09+cPwA/FJ/5AyqQ+D9
ToQ5TUUb3Jx0cV4f+89XgwMhGzDaNHTR6REdjg3dGNkQpwuAN3a0Xg5mFy2MHgCC6PRfH+rPd90z
6S9qOAqOwlR89K4jba1lIShpKaNTdwkGh0tCL9/+feFwQcuJTimu7T/s6RRZy3hMuSDsB95aThKE
omedEx2cuJaF1+AsmwLe9Z9VmN96aroIJxZmtuOA5doLt0K+T/CeuX39jp14OEx9VhHaphzbj5so
0i0yx8J1geJtBsrSAhwilz5YN42YL18favkgHq4oqO7AmdCuUUtB4mhFgUE6ZAN1cgg3TfQYdJ3+
MBE69RIMjXnPGh1u+9C23vwhY1CaknzMaNSwOB9OPj+AYRzUI0VO1OnPuLXIf+yN4Ovrl3biWbHN
QJJCJIcGh3a0XFmTAQHUhk0BQ8ncNfMkMD1l0+afjMKSzPGJM9/xKCX5ESipGYWEDX/LY0PCkKXz
mVFOzQhEYBzNls4qvZnDO4Y80AiT1gYGOvTzlrLlvCacdSZbwxnOLL0nynashhwEFVsadtje0do7
0DUj2ZA5XqmCqDu0pPkWmCfWA8oI1uXIF+BLNAh32xDqt8GDkv3NURWEVDWKep+SfLN1a7nQx3PC
G+Qk3lwnXlZr3IQLgYX93PGy6ZIQObJfxizSZReiUCa/JDq3av25k2QU3gcKPrRLuZmHdzyAdApq
hXeQTCn3M47a/Cpp5rpYpxhl13wgozOP+MR0FYtMdGmocAo/LglOuvWCsuIRE1Ju3gypM+9CGU9n
GiqnRmEztBQUOLU5xw0V22hbsphdB7x05nzkZzx1fnfuzTtRjF4WYkJu6G1Tw7KOtuEYZvJJtksX
oygF2anavXTnvHxo6paQPxUF+WeYc+W6znLi6Mwg/RtcP54H+JHNDY687Mwqd+L1odKwKMWoPVHi
PZoyU40dUfAlJB/CFB9EpqJ94Vbtg2jJuXt9PTgxFB8fanfLcuCxjT6cNwInjlnbaDvirA1vgYik
1+6UNjuw/fWZF+HUUJShkKKgEuRIdTQU+PX8VwsOpW31lYzlZj/BH9/08AXjMx/xE6+DXPbpFAPZ
lFHmOLwssPCTjxCG6obl1xfVPMbvQ0NBtO1dY9cQuvj2t4GeKYVW1rzlWHj0xDzBCURbGUSQypfb
GLfkhWtO9Zm17vgOcs+QndMudSheLGyhw6tC91y1qmaUqaMRVLWhuzF1ED3iHHurhtAx8RCw06Pc
z6MiE+FwKHei7dckKQ1vunbEqZkEYTa4Zl+ffdbx+70MQynYZJtl0XFWR4t33jYzyT8Ms7hJZSb3
SReTJJpugBesu1ptZ89GQ13G5DFbOHz9j4uIGTX5JgOa+PqP+fPu8lv4xFOVl7xXxxUUm2in2VQ0
b2WeFmsU34CMe/KCCw9s5etD/XnZFIOYmCC5XIpC+vhBunmbZBGKDE1I3pXnhg087PRcK//UKPQa
aLT+7LCLox2Fk6ZVFvHqw3J3x2cLr9XnSuRPb74UpqSL84QNmWRmHk6UqerCsmtMsYLskm/CxG6Q
70dv3bZQqrNYl3G8ADnifT76vLnlAPZv4IYljq62LvvadxKv8LnHIo7XjWWchbnCyYrFl/7u4dWg
uc8gXpJWALlAfitQND4TS5k+z26Bi2y2VfmjLb3xY1L63gvuz+rFiYqYvtgQd/A3kK/1BKpkOZZb
ElDvWPBkdWEOqbqC3miqR0heJdbIvFT1Hru9cRkQuRRcqKhs7zqrV9i3G/pBl+yB8+s8x/wHkrN3
vk3Y1OctvA/jIu8LssGMeXK6dc6r0lAcM/E+jlmtuk1tD9V1KAfSvys3bL84BH752ywdybQp8ZmC
059tfZES6PHSdB5xXn2fkUEwAh2Xu9xMkyXPDQhncKF9Ei3WBZvS4Hb0OhKBJzV96gXJFutWFvI2
5MVtdinptPYOptlcrizsFfUlkUTk6o5Fln0u2i580FMEJMjDEHqT1ZXzaOrWeikHW8BiWbho5Jxa
WbYf2br4Wy3H9oYNQfI86LYadzjbBeHs3ogjr4p91r0wsov4Mk7CFBYQO7tgT2ijKHeOHj1jlZBg
TJypVeYZWAY310voQtjvbeRWwcewWpjrtVsuWaNen77LRhr5G7AWWFv9qivIizGMuly7bjW8lGZp
fXLww/S43n2vIoI49x6FHN3mMmyK+VvouEjuGm/EEc3yVt9LEhDvRE/q14rUleyJbQue5SGuC/K3
a4nHuU1KBcw0IgV+FcCQvLENR3yyi7whvVa6ySfYjMhUkrYHnESMZY1WXFfdbibRq970ns/yH6Nq
TjdtNidsDGZk2HBeh6EB3F9WxiqqbPerH+f2p96P6uIigCwRrshNwq9bKVn9nZMj7ZP0LGdgFjCA
HwMzMcetncX+Z1VNvX+h8FJ9UH2n7/CTOJfx1HmXUSjqKxO7zNpBNrcCyO08Ey3lfqKE30CadRVh
tYbTDvXan52YFlBUkZ/lxL0BQFNZ2bjHUO39bY4qwYmTkUVA3raODBbB2vi6uImeEtP3StI8KkCv
GskHxl4vHD7Usp/LTVWy41w1qqqyK6pnmNtdaymPcfpNTCxRvfrUNwXk/pl//hum9DTbz74er3OP
/JpV1XrxRWqWKUk6tsA67APnx8eJQf7vdkzV16FF2bMlT8Svd0RThp9Hig35xh9c4BgIbTQBZUXt
rCZr1H5O6FUpcGLFZRduaVfM17WOsvEWHYX7EtaRJCTSgzC6a/E3t8A2XRQOooJ6cR3bOh5uZVM7
zqNMrTlcu3oKeBmqtCW4g0QjkptJXyHJ101Ufo9OovkSLi2qPdaJyEaPI3v/S+w0JvnFczj0a9gB
yVMNGaUEKE1E2xqw4PQZc1FFXnWeEDb3XM3GvLM8LPPXuZsRklGiPIRZSy/rSx3OYcHkwHG9xkjc
W+sE3G6zasa+furMsf8QADgbyZl14Z05sY4Q9TU6uiolpqRNC3LfXWVlKoaVKdg+o9dJRzZf+EuG
ja6DiDRnuMKIKGZwctcyNDPrIoYecV1UNTTEvo15eHMqnrPMNR9Y/5tnAjDplmgHbAf6PrLQ4eGW
X8p+arwd5uHK2zohMTwcq+qkXgfe0N7GU0xW22g2ebBCOspflBg7PoVREtz1pFoCNm7tuQNvkfop
dW89tStjqOUPPNe7QKj0hXSn4A5KkiTFKDPBSPpjyj0hKBBiwMTxIF2XfijGTTXrgrAajwTxbRtE
zm2bVTb58+mMIczDf43dCiDgsGkR+wYXmWrSidT0tuzsS+qiaRCvZy8fHqfa7+8DqyP9TYW1Fp8q
0U96FcvWevYtYT0Tjd72V50lR+fFdXOOwpe979DqLLVHMivv77DGO21/May+z1n/IxveQIIZYdtM
MrmjnsbcrJy6iXaJNFxutqUzf1V5Kcw1suJAKemk03u74XSzqlLPS7aDFU/va2/u543s2Y6uC8us
xi3ZQ+I9Bu2SLEJlEv6DiEZekavWf0fCNVdrM3KGh2QaUWt8xg1ehZdVW4uPS/JNWbtXnelkP+Di
QgzwQzlfJUk/kFvu+dg1lkaTveXVaIDCcZ4HbWcZnGc939TRunes5MrB3kdudW7rS9kSPrYhm8t8
HmZWASIkJv3VCFHuc30j7j3h26AI5WiPu4Zi98wqI1D2RkU/vRgkQ30kn4oI18HRqdgGvFDUwtM0
qtfzXMZM4CwlzgXpsfowR3TNVWcRyYMk379yDDMh0xF4KC1DcC/eVrpu+TWCBdjtNVqcfOOKirPH
nHUR9GRNlqZTZQ3FWRH2lGa9GUvfaIDUWQ2jn+yrIYnuWysa5i2fsBrToyZzpfcq70GbCQSYZoLL
vTLpP8mNFbBkbAVL3n05RhbBEklXEiBROORWBZ6ae/LKLeNdMhKOuCpnQM0XMg69+9nv8VCaSVW9
J7KbhLVWiXAtwhn2CDp4ouGKxr1jos/jGraFLL5ZZMDCK6WK3+MzReV3Q+RM4d/OPkE7MyRnX/0Q
pGUbu24stXlrIYuNiT5peY/H1CXLkmmt2luzExFrh8UsvbHdMIY4NLuwQiPRsPZFLgyMXUhEnfvU
2AkBn6Izumpv1wBukLPPMr4xUnuyPoBIlfbeSPzQvuTIU3SXIU7PcmeF0UCcddwArza8dHipy3bo
bqe4cz6Us09M12rMQqEvinQBlYA7YKpyIpb5l44svh+vb4j/OEYQcbCQchHt8V9/2KKcJGlYzid8
DNMA2McmPyMRQXKr3CG4e32o5XT0ezWU3erSXFkOLYtV/JiZZ8BaUKEzi5VCZcp3yXU3bu0w1wXk
xl3t+t1VFDT2ZVNOM9CdLt++Pv7JS0W0QIFvEUIeawhIlAuTMGs4xkSzt6ta6XysfIJUdVpXZ9oe
f5xluFS68RzpXb60bGgPN+Zhkhc2xDqxKnwawIYlpn1VtuMbSxTcUE21CdDjT5josYbFcM3ch9oB
T68pki303RpRmGgRTUGZev3enXh26DmXegEyJroNR9WQ2dTp3M7Id9NEmJSzHcSxMoog9oSu856F
jMTauQxvIKqAgZe+/vb6+Kdu6M9mDpIHmwLQ0fgVubI5Wzgk5dqv9uSGltsBcPuZqzw1Q7C9ULXA
OoQE6eh8D5R95iQ1CJgcRbkVo9FsSeBsSPLyvTfPEIrzNDPoQCCl+uOIWLeiS+pcI+0gAno70xW4
cQn4+v7W27aMsrCvF/EluqDDeWgB9el9Kk4AbdBV273G1jzG7Znb9mddxFosIYjh+TcW2GMEa0Ss
A+B8hjGadLjl/K22AH37NQpo6E91Q3jNSEYJO41+fA8PxCBhKUmMlURscqkbCEs4viPaq15+phly
3IEhTWSpsiOKoBmHHPSoVgqijNgkNtArMbvmS9AT7GHyAd51Plt0jUetXbldeE4I8udsZVTkQYtU
iErtkkLze+/R96au4JO6rHRWTuhHwSZ+DJ0z69nJUfDc0ZKj1+8eN7LGpBtaVk4Biy/TuyYbPpsm
ieCvz6A/Swx4UxckP9VWruknfeG3nhwftEgHLt8H9PseSSJW95QXpH1YTaLui8waf13U/xzw/6eZ
e//dAb9/+Vrkv5NXlr/9X+QV8RdLEW72xb/LBtjmGf3yv+u/8DfyeJCtoJVk2aLu+S//Ox53izeS
NieFO6ryLHX/Bq84fyHgFMhPUG3YNFrp8bzBAM8fdPBVx8GHp4AVk0+qLf+w0opUq6qhPhHWVXwv
CkAoZUTu6NjYzhlF0OFIwBo4LXAXIA1TjlwM44dvVVuyvwWOv9JWiQKwyhec47yA+/361yT8r0zp
wzfrXyMtdUIuDQv8cZNOR2GVjZK2bVj5G+QB7aoeSdv57fne/dr4/M6rP3E5i+F9weKwU6CjcXg5
gdR1VRNJLiNVXaBSC26bqW53hElS1jkz1M/O03/2XlwRTQUa6su5nxa7Ol4HfacMu0AuVkGEIZDd
28q/8ai3JpySwJxvfBnD8Qzmxt2mQe9AmBUaWlYVzU6/6ghqz9czbAybpLigqVakg1fpmrMspRWY
z8X84HWR6Wx9kql66J7gLhH2N8ltMjh2vW9NJ/hWWb4XbKVk970yCnKxPUmK0DqAA2W9N6qBvwj9
yv0R5TMlyv9n70ya60TWbv1XbnxzTkAm7RTYe2ursyS38oSwZJsmaZOeX38fXHXutWVHKWr+nTOq
qLJhQ5LN+671rJ5G4HQkyc35nm/5Hh6zQ03u16rjwlZuEA9uLHl6oDBOgrIxzxylVVsG/mVSgM2K
MPHr+daEV/B+pMVPCCesLUgGVjVNoeZw/wzs2ysjonBISF1UUAaRIhX2cenN6VPW2xAIgyLRWajL
iRUT2soyhIMnq8spc7r5mHhm/61Wc5UcSIJfn8CfLB+Xuaq+cxZzbrqG+AcKTNn4QIrlVhwVWS/Q
FRs7M8g1zp1PftXY4OzrxiC+BoJMYlfqPblAWofE4lnUIEYrHShUY2D45BcFAEiSmipgWz7HBQ70
POnaV+1nNrv1g9Ap+ZximIvryrB8Fc22R+d/6IPhk3ZK9VT3ef7EVzN+ydaAMPdiazgpJ42A+Ujl
o/+CJ3sro83izZhGCgCmTOF5UtJY1cxf3M2Pu2bUOVUcF/poQ1jxmMpa3grZB/ckO0wFD1MO3EQ3
qY+L8FesJ2p5A6Iwa7AnDOptPWoQMNAI7A/WtBhGaI2A2/MgGD4uZG9/6BTk/T1HOH92pOrf9jiZ
QCWuw3yj1UxBcFnc0gzVli7XfrC4KfLUEj5P1i7mN3Oei+eJYkkRCdSZTmhOOr0XqejGeLRrMh60
40/qlBDLddnlZECS35Tv5MmSxHmV160VLcGQ4A+unPp+MKEzROWmZRKPehUwf0iBnkJ/26rtftk4
HtWVNX2GTpg9pQBLvQdyqtNPo0uZgvJdRkqZ7ghAjVaDhTrsRnMm4nYQzXaYOoUxchp0omGzW+1z
3/WEfsy5B5wJx/IIDmKWz4pk5jmiMF5uoZssXcb4azwSfwpD3RqbuZ8vBpdKbLls1UMNo+86UTZ6
2oAdZxNKnxoJViS1fiYWm1J/ifRJ4vhxVBm2SclXVnLF8kDTsf1KmreJGl5z+g7r0ZjtOOvH5r0u
pu29YtoPYm262dfRJjAStEPmPcIKdO+FZgtG7KWHMI+bURRIdKDvTVoJ4oquJrvnQVmqPZSLyfg3
WzZrhGiRBB8GduU89sjPnv3ere4IMSDHeW1axk3QwyyMctD+lG0CWYlIEgKnQ5ji06cNihFITb4/
AtjG9UEW4lMTJLwtNYzzbW8t6zd/yhlJY5eoOUKxjZEwUIl/UGlDFqjf4o4KKTOORtxBL/2gmTI/
6x1oFzqjnLuYCUdX58BNauDC5J6HvSsTRlS66uKYNj3BqTKRpGJmWUsQMakC2qYvINebpuoGfqZt
zG/4c9V7aRT8B5ZZEAPFnEbmaJpm8vtmMVSWYE+/Chq3J1gtJ8QsrEsoR4e8XMt7Af64PAh2rw8p
PwDELLTAyG/xQ7u6FCq2k7Tzjr1rzwmleRJIj9LJnTYigUb5p6l3iiWaCiHn0KWPfEXffgaV77RL
ZFU590ROBXF2LfYxJrOyUXdOYhn2hTA5SwZ5a/qxXS7pnmylq0sqpMSc5o2l2zjPM5CJ3UI6cCmZ
n70kiSfZndfR1/IwWR4E/H5ezCC01s6501MFaiXZdP6MjrPPQ0+MQR6XmV9WcaFGSUx4itgEhmSQ
AXNHm3i51E76DUWkQ7HLKaY7uwQDHKcF4tnIBxzydnTtkhOob3frYVdA2BeqDgKSukg+z6NcrkMW
KWvqnxNYIhnucTJ4Y1m2TL69MVgXQZ0K4vHmOu9iulv2x9quU7ognjfFGfzYb2PSdHSugW5XNCOI
4fLXDMKGJyqS7rZBXoCZ7wgVqok67yw3u550hidLJvbVShbZO1OVwZPROfqz5S90vcCJpX086yG9
cSq/vx2k2UoM2WkzHRqfaFDUzWQpxNCX8/eG15pPc5MvD7Y1E2LO6m6oE3SY/K7C/tBE9ir0c6tm
62OaTSvG1dlIiK+ZuqIIOzovCtyG1z2ZzG2HcvRlHY8iaZ5qavP3jTZJCq60dcey4N32LYrWyFjE
URge3kb+/pXdfQbbc3aHUV8of/bfgNjcxzkhYSkXcOqW76/u3yV9lRGi4yzrUSPl/qqoY7qR1Zau
FXtabCy7HvNXaFutvjRy4AJR6uJMicjGZvXRYvCXaLAyclcZfE8dT2Og9QYQIpykt114IndzMpoh
tNVB77xZrDqnSkUHlyq7xRcJ6aB7Sy/F+5J3XQ/NdZvmm9Z2YUobtiDUXA5FdWbt7U9wUUVNzbfY
PjI2rS9N0NER2RaLBaQYV0UAsDUxnMy6Kgl1IgvncVtVquJ1BWga5nrqV6q/9vLGswe7usZguLGm
iJV+ZNsF3aPD4FNHb2vK+xVpNhkuhEuOLBSMI76+NAqmNP8shv37KCDjuYQ/pNqLPFfWHzm/5p9d
GK1M7JxSL+w2dY65rJI+NrScaXnimN4xzjtmDk2h+x4RIfA58weIrlxt2hWVBmNHOPwoqhBfIr9r
ZjcZALWFZ7dquVurDTrAzEQY/nimyJUGdZiGLcisMJ3N6b6mzqzuOSGXE9nKXUc7rUsd+16g9Kdb
InreHSV6SGzODyobM3z3NKGGKI0NlJD/g9+2/GC5qSnbuW4As4lJn+TsnjU9UNqLXmPJwzDn012R
CtGcRlS6BvmSQUag6ewZQ+R36TaHcFD0uzZn3xkW/BHaI4q+8zBXNXDjytcXbS0WGLcV1lfIugXt
IfD3vHkq58tTbczCjVeKc5eYvbsihOBW5ZGtxky+kQVfHAuJIe5FL4b0iM8R3ne/eIW4G4TLnqiH
IEyzYRP+tW5Nbzrm5C66cZFSjrvNvLZc43Xp2diNC4GHtxWIny+6aDowj6yLZawMSQZRUfjTVy1s
6gx+NoC+tQdJnRg2MZ0/4e33TJSh3zGwJpdU+o3uib00/dddJ5iHiFVpzqvUsCqcxTYLTtrrfo50
gGmd9E7X7aNlYA6m+WOe55LY9LiavdKnUea03f22LH1/M0yyAP/Tk6BJU8WcLsoJbiwiaKOdVAwo
k5KeBfHgyZut3juITSv7kJSBIDxbO1Cc3uRDKY7AL8V2rtZJ8WFkLivQlg/1pQyKBTK6Gk1SqHOE
fUS2jmKyLxI3hSsb92lQ75ThlAzJhj2F+8XK2P6HScIhhHXZTGv3qW89iackw+FCezBVgX3T+bbB
fSVl+8lK9ijn1ewL80MyN0v7Jc+LoLsDk9B5d62waQeabcoazL7OVd9+nJ7+tyTxP6h3fzpI/paJ
8XbPqvg/b8evX36pTPz4U3+VJiQBF+j+do09ICQfTeJ/SxNC/gfHFf/zsMzvtVT5/0oT8PcETg4q
Gny0yDF3udvftQn+EFUOaue775Nys/2vShO/Ff8olfylv4ECRWXyRfEvZYwvni4fEWOZ7xyVykNN
f/Syqdch5pNkC55PcJJ/ekR/ONbj5nlREUHrtjvBIUuau1r+pYvOCSpbruX0gcSRujiMyk+XE4tF
8slu85Ysb3NiKoUyU94HkzcPUZWN3jvBevMk3W094d6VzhnZV15eGC7Beqd2HHB5L27hcbhy++Xr
lK/5pUfgg3mUhc1fUVgsyod+HJb02I6jaE89QXM3aTNOn5IB11FkrAg6bhS8DaTFHAnepCmPISKO
yOlPhjfOXpiUyn9mPxOoG0mio4/egQZaVGnuZYwao20dI3RZnMrvQw5Y+xHMtFQdKQc0tsEf8LQx
RHakhermUNeYK84br7gvz/4CFPtTFihUR1ZKj7SjoJJx1Ihbn83gMxa9ZI6bTbT1vUAS/TTT0n1s
srytT0vWaufBzxt5Y8/+nH7gXwFHDRc/2Iyj7nLJIjNaFCJsC/B0Y43LB8MH2BDNa7+1CpOLbI8B
chCXesY4eSTFpRXxOacq08tDW+rEPzZm7x+Qh5t9nGWjedEh6upjwpWTlHVxcfLTuBiEwrJ2Gjd5
sSg6LWKRMEDZqAKe7xv3TTODYTtam26tiyWluRv5jTFK8odQdh8qr05YoolSICGW5pY937e5P2Tv
yIt4EnpuOQ/NBFdBJkcaA0/M/QyRFj96AXl/ojU8NlnoOdSqoywYqzG2tsHvQ2UsJckj1bY2iM2s
jpoVWaufMtuFL+6huWF5sVY/NoNE1QiHLLs9mMZIWWMVEln3sBRtG1bkcphX5lCaR4RE7Xv2Ou5j
kvnw/SeX53Zq6mYgxWrc6bZNUrIT1kFfdRcLfwd8ITu92mwqcyLzim/jPFfQX8HahkEJdjzKegeD
IFocG+Irp1Mvreu4y/gWI+Rk4oL0mBQqc9UQ5ZEIEkwiThyphttezdeaYwZMJsJdYNH77mKht0zy
r2a1LCLqZILgY8so1cl+br+mPWy02DXz9rKm9P8eMm3XHafNowEAJswZQ7OaZ+8813N9qnBhQbwl
bfPkJfiUInJwki4k6tdMiaxDuRQDyXcegqLtv1ZBkD/MKdT+0ES6dpv7TvPBNifiQTejn68NXfA1
+Urph8ax5j4qFbRML+/S6jQNBIQUmcm63bSLd7I4BHDhatmugwrWbiy2GtZsKZt5iXwPy1kUbFwP
MYFE5b3nXiNXoYMDlWbVVLuQw9Cex6zQ12Em6QMcN9MhXorMK/2OIkR7X3DQncLc0NtNt1TT4+L0
zmf4BttHGSStHy6iGO9QWudvOYDVt2yENqIG9Bx8nzYCXkKerge7MUUnH/pz132yySYzSaZyvT2z
eX23rgsfsTsNwYNduusHRfjiF3tiC3dgXbcIsGqMPA39qUR4sZrletfYlVgjPzD64dAaC90fIieR
LvhLbwNvFnVqxaaZUREMLFwxh6RANHBE6gH0LnZLR/lRSZXStA+dKfL2O5J0xBtO6ulvHPe2DivB
NtwE7gpLUhLOOsTSQSIStUXNbm7mCECew8hwj8TmazP0UZDs7n82VceNLb7VgjXTznhUNT/1JtWt
43ytaGU5l33K2SKPHbI2dIxRNKHrb6ZYbol7JziIoWouqZ2nR2pD7Rz5Toc08jiNvfGBl0wlbdOT
b0fKlZl7aPvS81HADWKK58KxlHfhNUQ9DEeDPJZFHSEs+O6TOxpbdnLdigj3Y7IHqpGY00IayU+C
4Awn3rJt7gtirba8jns9D2S2NFAgLrJaZHYZjVKPHLyWbq0Ff7Vk23mrbPLXGfKTuwantqp8K+Np
INtqkaVlydEVjUl+deCp9SIxiOfUUZCRiHK5L1FW1CtJHwLf+0ge8+ZXAXNcxpHT1NfekG/zDWIn
ZLzUp/refQeUgkZyJHNtmfusWnun1t0VYtFakvv0LplUJh612VbLAaIhbCZr6HTyEWVJ/311uuQD
G3jHCongML81YmnFuTbTuUOFaYL1WvGpnybUTax1KLQ+Mdsl37d+zq6Hwqy+Q+byzwXp7wPxF4Zd
I/Tw8dsUDTKIcGmT8cZfFXI82lqLOKRz3Ty4eZd9bIldvTTMbPgyVoOL4IpIjid7HYIqKqqFHzyR
1J4eaB8ikEuLuWhjt2EdD43JMcnL5qzwnslDU/YTU3PLjGVQwlK+yYyLeO2sPauYDyxCO+106pL9
zCTlVW1lqGxIQydLI/dq70u3JJwQHATefPuLtLYj0bbbc5+w9ofEBY183qoyv1L00+/G2nSLSLLQ
KWRByntISRoeD+4qhpJQkJab34LSfNbSbrYwaMv0LUQs8bRsjGkizTnos05QRB2izpg0iy7R4tmx
LbPMQf6rEJ5VWbHcO7Pvf9jIKBkOZldWDq2eeuLAYAJnOC3NXvvXfUcqS1lwOj2UNWK9WUIuBya+
ZoQb9ra1lyE7QEmc+r33RuWo6RiAM2wPgaGsIQ7ygYrV1HhledyrWo8IWintyyAVXxc+a3i525h9
SV2+n7Cy611wn6p2QW9EMFEcBEUjyB9EHHW0m8K7tRdFSL0pNvRvnETpli6GRL7GFIzArpONeRVk
S5Ag38/ZgzAhTyO1hrx1b6pJI6ZjYzbipjeYvtjibC77NWO/tnapZZ4LMGQfaXLUXuTgJMVOqqlZ
o4K2rQ4BQdV0F4QHN0EoAqJDQ1ev5Z4hQ5BtKEt3WWN/Xrv1tOVMTEdqn/U9hj1Px3aPneHcz81k
H9DueONp3ZxxiwaZ5kevqj33Mjfz7sKxHWOKaWIEZkiAjcu8hAgrJJxkyqOsSJLrmv8Yjv1gWBaA
rITgUdfIGKkTkACHTOcg6CMwIcXHeW5zJl+RVxMCJIsj6GB4FiTkDRXYMmdE68A+JwOS3ph9V1iT
f49q1biwCLLCvbY4zB9pt5qRSdjybS+z+nNAXM8NRT/m7oJsxluG5vIZ1kMmjjYKrYXTcGlc+mQO
vTEX1xxCZ03zb+2wLXfz5hjDcWmV8ZFf7nqhXxAJZiBmG8N+JWMookZFe8RdffsLx8maJSqQ31Dl
t3yd9E+KqFgGDvxLViEIrwvjs1/4+pkCLmJG7M4BovdaU4Rlt3BHmkh2M/er+sjbGs/tRApn6Pmd
RSXetNrvdb5tRSyMXLzDWGzJiNKoR9EWZdpMXc7bTknXj048Ogaav4mYysd5JIA2LEda5Kdp9gma
XQ1j2qI0aRozLM1JVREOQKeKTWPw3pZFM5DIk1FyjtjiUyof1FJ+JGIFrE+pmGKIgCM7NNy3+sxg
dMCYAUxJtZ65sUiidJ1ILPJamYK4djpHUa1d3Ot5TLcHp8yKLEKgSYamxKPSHwPA93e53xvfHZEa
l9vEhhGonuV9qhnwd31Z2PcE7vjnyaucnoePw4sQ4dQtGQpG35+7wAOnqsk/8klNQFwR2TLJbh01
BN/qKpWfK+aaKeozAwuTWdtMCg5bcPxpxmrXx0BVnXXmzKaui2XZlx7k8/WR1kehwoAgUnSBiskh
HKbazMkPt6oOfcjKLrQbmqSjAOTqBysvKzPKk7QODtiN9v+8G2kOB2zohtNI0vhd3RkVTu+Us02U
B41+07uq6KPWzaE30nzjhmqnfkPlI/hUtcNEbA49T7xsa92dG9pp9rFIe7c5dshWvoENT6uIULex
ui4S1Wdxz/Wg9/llMcd8f5mLCJLOwMFnm7iEWVFtb3AhY4xI8nwPFNBdaoZ9QXn+Ond1VkdJ0ZHx
povursQvoSmpUzUJ+51oFymh5po35gRfqYPkdP6K9P0iu4Dy69qTatqSi0owqJFUTylQjsd86nnc
vtXIJ38TK6FwFEGhmW6L+bnOAvatLWDikBnAfq+F9SOxIWnupo0bilTTcD+qyIsnRF7chJiS4MFq
VEL/o2j9d/SPPI8adumd7H5yWvZCs8GwaE2kvL01dl3ciw3CiefU2kVLH9RBVLYm556hM7Zr1KdD
dQjkOFcHg2m1DmujD9woF6O8wFhAzb4yuilH5pqNUODZdLxv5o4aV7fs01ReN6yGGWWh9JLJnucb
oF2uYhbjoDqYFRm7I93J+yJhF3Lgi1LTYQBDzUOeW5py7Kkcjlku/K9jUfZlHtWVJLCymDPqc55D
LZISMCvi4iFVhGOUaz+kzbYhdjey5RMxrOvfkbH/W1z6HxxjP1VOfisu/Z419OMP/FVXMrz/oGfa
3WCwMACBsQf6b2GJZMX/mD8UJzQWOZHv2sr/Zj6I/7AdB2ZqAuQjDVVQ8Pm7sERGK1UqmMnYBK1d
6C3/jeblhQUXPd3+N7km4ivujeSwXdvxkyqqoM5CQym7MfSsvywlgSq7OWT6hle9xeWYVzanq140
kGjNZDygj5maKyJYiyfHH6v1rIZ+rl/Rk+yisv8v8fjrniwJIAEdDiW6lyZSCP8cjJbyhsNM+5ZI
ReexndcyQN2dqM9BkM7vg7kMPnEKtl5DG+/Km98ujSmSZ4EC0HnJuyhJSkwmr7ip28I4Uu51rpFF
oH4QuXk3rFb29NNA+UOJ7U+XY9lF9SYES/9LNJBkP0y6d4HvqiwQHmW6esbHUn9O/AZ/rld5X//5
er8qdf56sj9fjxH389uWheHqketZYqPzoMz27Ha9efIL/vGfr0S59LcHyW/yOGFiaCLa6NcrZblu
G+J1UZDXww1d/upcZOv0CufmTwNFuH+paSHMvryI0RfBSB/2pvHH5rROhfWdKhoNItzUZ0FR/mns
3DnWpSte+XW/ioj/fo4+3y46Nov28ovn2KvNrDF33aRwo2XUIug9SjWnD/7m+A/1Mk5XSxlM2EFc
4yGhlfLvKCZ/Xx+fNUN0B33vOrqf32Pg6ZX2B9cnkfHQYsY7cZx8zfX8h8EJeJspxve4CrXvXy+i
HH8ohia7IfrVeR7N1ThZ5lbcL0plN6LVw90/j5gfHJsX3x50EZzJKM256EuilFh85QgnvSmoul6B
ozU+NUBn7hpTJvc+iYaPAY3A0+qiNODYTAqqx2eDnGqu1+M/38ofPhM+x/3/DGH52+ud6olZM0lv
hrG0ogF7FRsiKlRjwD7wX19JQiAjXwQGCWLw/TP6afolYlHVFTjsidbdJwKNizMuFfc4U4u4+Ocr
/fgYXjxe6mt7xAMdBISwL15nBeAs8Qp5zWnLejfwKD8D8vSf2kBt4+UMveKDl2QUlcasUl8SY2T7
j8lufoV/+IcvB5k/v9bmsAch9cWXQwGalrtrXYt2XPcUX4KuEfTZNy2atkNlbtvNCgT0w7aW1bnC
5vqKivoPYxoGgomAENM0S+v+5n963tWWFQQ+y+smVf4FkZjDUZWZh3hj1Ue2V+n53z/0HRgBQmjv
BLHM/nq9MbAzFl5xbVtu59PWVk4VjV6ASUl1SKTmSS7XOvPHj7nhWxdGUsuPuhheQ9L+6aH/fBcv
RhkTfeKNraAEPbRvBB7jWwSBJLwWwr03nd68r+HIntYmaE8DPfFXRt4flgKbHhgedQYd0oQXSwFV
F3xCm3U9LBXWs0E4F6AYxb8j/P6YEpHuW3jVUe3DkXoBThhmnZhta10biTkcEmcSpyHjSNVb9fCK
WeUF+eavS6Ehl+Q8CdNhO/brS/XSbTKcyboO0He60ZStnsZEmFH3lJNP9ylL9Q0t3vmci1XENTGk
xOwanRnWldO9g6Tc3Dp2J2+Xco+gEI72XyMD79/yi2+dvg7caGT7u9b4xbDza06rtrNcI1ZZr2fd
2werDso7kZMvi215eaAyk35LGsKwXhnw+9/865VBmto0RXEWsza+pHgF2QAejdxYY83VG056RZzm
NgW8id6L6ZRzlHm7BL/wjKggpfyee6jONeXao+dqhNCt6c+v7BL+MPNZ9C95TxL9OFvKFzOfXMa5
gZ12NemmPCarGm/SKg/e5lUrYtfL0gfteeNFYK1TvFmzdSR7e/rwynPZh9+L54IkERwf+1l4Qeza
f5l4iqzbgqb2rlCt9DeNtXnXIk2SW8zI2Eocr34w7NY+LUUhLhd87BSoZH3ncmaMXrmR39e2H08C
FCUPA/X8i6+xGGHjEWd5RVp08TVxOfumznK2kBfHI8D5NlorcKLpoLsL2Zn59xZ54CdbB2NkYXk7
Z6aL53yy9S31vteQTT9Gx4unJPYMon3hZdv48svCY13xAOWVIxAqRcGYUYjC0ncW4zLedNWXxNzK
A5ssEnqXKUFHYfpRisDtKmmGrAsbicn0lee1L0i/3RKIYDr42I+QdP364lJ7oO69mldyzKmeSq9q
7zCmaqxp7D3Sti0f1qDX0Tj2XzKxNBTBm+CcTM16n2n0ka/sTP40loXJ5IN/ALYVQS+/3k5LpyTP
PHmVIug6aY8sh1Av8DnGRQ+HrRnad2DMmocFY3pst/WtIVlr/vmR/D65wLpCI2HtbEdXvPQE0cK3
vX4WV+Y0eEdqQQiCrNFU8dBJ9Tiurj4jvnlUnm2/spD8eXhwzZ0ab+7n1V9/fF7bo1l61lVR992F
bQz5CZW0d/Sc0rwvdWB9hhCgv1GrZUJWZp6cl6A8e+Tah4LHE1dVMLwyt/z+LBw2EYQ34Bdh2/py
aiHub0n0VlzlTbN9MbXFUIUL0YQuKRh9JAd3pdfNFu/CTfS/C2XblyHkCoiZiABkc8HK9+vTMLLZ
VkiWrnCRFA8DZe0T6Q7q6Z9f9gtH3N9XAZZLtjESGHhdv17FyQdaz1t2tXlrc7u6/XTWlaGiSVOW
l1iZjyXD4VSUSR4ne1OicloZrdhjl7gc5fZIhI5dhNAe0sM/39kfHj1LjRkEbJxZ9IMXg6FM0GZq
boynIy6WxqpuKzvIj8ki0sivCYRYGyrQfLSvTOX7Y/11QgAUyP5VcHGody+1OGqgUVVXFPtpBpTx
0viajHpIyDVqzqZFDjwn6CTFnC6vnfp+HOteXhohTuCxh2eBffmTBxhY9rZkV9pzmmvZISqr5nyI
UAV9wDc7RbAuCFLflvt06tyrGcLC0THW/mjsatoWVMWdxikTlU4yvPXs7g3W8O1+sxx9U3XTFHVT
+qzN8d04E3cIIqw41MhBIw2z5uDyj6/sFX7fiwPgl9h59t0CG7YXu1JP5yVzqncpuv37KKEz0ApO
5Ek7XdAcJJrb+38eMb9vRPcL+gwZDiB7GNGvQ5nhUonNdi8XDxdNSj/+qFRXv7LA/uFX8VWaGMig
WXHCeXERVLntZhTOJd6V5G7y7B35UNOoWS2rXMN5y4y3//yrfl/QPTZ6IND4QPf5+MUHinFHs+vQ
l8Pa5XEAOeRQwiw5gkMQr/w0tiovxj41Kra8lAt5b/xA+eKb6+oS3UHpIqxUBIKjpwUG1qdm/dGs
3bWmnUAtHYNHtX0ULTMXlGNDiwMOkKk+u33i3gg0Txlu2V5emLPaxEWP/hvBCpaQ8TBSz36D5CRH
TQ+v5VR6wZKcq35tvo7NVn0zIIx0b1dbqC2yxzZpo74r5QfK+Op6kkOwm0/WLPasrP1iLbaHy0m4
w3ywfcBMhznxy2fdjvCkQImMc0jaeHHb8roAX2TYi44CubGK9FI5h8DejJQU07J8HlKxXVekN/Vx
7Uu90Y3qzYQFFw9ROLdwhzxz81XotnJ85uPX37tyW65U4030tZp5V1iVY/m9b/FdxZlc3W9YX4oH
TqjmdyJlxD0BqojRUYd5c5SSm/iEuqlMY0MhwgiR/blfisalUTsZZvLZrixk8k1dlhJEjllc1cpW
92NZ9gSje7bxjiKAyE5JWSKHKvK6X662Au9FpHH65mEvlmoO0yTA+IDSnodHZGEIHqU5F2NQI6Pr
jG+aw8/7AYNXEmaLGzCC29WaDh5NU+uEraVwj2WmP4pxrMm0s4a5QxWEtIQs7iTbQkG/ZAL5QlAT
BiadZ2GFiea7zEx9ScSV+0nXaphjyULpA/yo+SNNvwVAMnKIoqE1pC0IHl/OV8SobHk8Uu3to8Es
aTqWE+RCz3Bb+plOnc1hViO3DvuapTDupT9f9H1FxPnQZaRzw0aumogeYvKm0pOkceKjjUDRnIs7
GwxYdsIVNF8OhZ42PB5rl0YuQn0/VK3mfjqzL+nBuqmz4z7ozR+dpPC9OJduX4QjqWOnzEBq6BQi
t3d4B2OLONxlQi9WTx/4GEAwLaaz4o1xNHIhqe31LHtZPbKtEm3I/JM8jU62v5g6NUb0a6s6j8LT
H5gaATWl6yLfVWgqMPJ1C9rkfpFf3ZrVlpyezn7QJS72OBmafIyRzmEsY3Bue72qpoc4LqvzdsbC
8+hnksuPCpELHcNyvir9rkR1knNqDvWAjesinXSQX+YZDdUwUwXuLKITQHoh9jMACKGkeabXiGWS
DCwoO/g9UBHOqgR24m0VunlwQyShN1trRpaxZ0v0DKHxyi6AkJ/SwmODHggaxSd0z7Kh1+rg2kkQ
yKHSmoOiiloEuGVUVtU4xt06wHoiYz6Ao5Sq6cktJs/EjuRln73NkSTdrBKVX6Cn9NomPO+Eiw69
AFkoyWOC+MEPU3wwb1q2hLBO8He7eIsy+1qWAbaoGbVjd7YaR14senXRcDtm7h+21agqdHG1vmpa
Ba2k4SVPh5xO6JO94/sPUkHtiVPdA1GfydwdLkTTDo+J7xfDG29I5wfQN6KMuiSfhlDyIFPKAn7y
oW5VjgVO7WacYTZbqFZ2znSTzKRFx+DZ2ECVm4+wPofpAkMtn0bFXsts9qQz16sOLJjBc7tCtTiU
8LW8Q9B6lX+t1ha/FcCpeQ2L0mLLTw90Cm3UcU9pZ2dshCiNP2+eEpeV2fnvENoqHE2MSDMkXtao
TlayCX3Qnbv3TtGXeZE1tv1bFwMgMjFNmSAcyBWSFMtq5umyG2u2te2+zc5peb7PR+WoyJpRCVPz
LtiXjFa9/hDjvce7x+STTqK6SItm8znVzcZ3L7edFWenm1sg/xaDTufC8Qo1FxIZ0D42nWjRTzfj
aoia6adp7l3ZayxXSwAdwJrmR0eAteFJOYhUMr94zwsAl4WZ9a3IS0NGflVPCD3S2mwODQ7V4kCe
TEC2mlz6IFwCK6uPIs29twFnWg9DHr2EiLRMcY3AcnsMRjZgIQHlyRjKCbdtqBwEIqGvUVXGTU43
F9mTjxVgtVlZonlO5FeUfPmN/L/snceS5Nq5nV+FwYlG6IA3EboaJJC2vOkyPdlRFt5tbNjn0hvo
xfQhz6E5vEFKHEpxZzzsrqquTCTw7/Wv9a2sypxw5jdsDg7etwfTtprnLl3M90Gvp4/JK7G3uAmZ
OnzH3IgyGTxppN+uY0sQa4zLSnO3Vae7PemamOwrRhaFEZEMWkOF36jf6WQiCmBfAe9M4IGvC2Vj
4wOBOkNLMWO5dkthmeIBqIrxkAZW9mzag/GFICtuC5ZpMNzwqdzXghtaCGAeRCuzrn5ZZLxzkY0V
z9sz3GOwhBTFsxIOm4ijBWDR96gzIxJaSgjhjKbRZ9vGL9w+SlUHiG7goqyjpsf7fQLMP75gAnad
7ZAOXnHU0YNe2izIh4jPVa+Os2O48oLNv/Y4a56z1dreSvbFWOKHKZYgw21UVcVP8m9YOYmwuze6
1hZYAssmJhmEzcsI3dLzqZD1ydVtbDzCl4wuyPaZNgFdHGeNe7fjYNHeKE3gQrYnyponFjdV6NCE
R4BrsSWpDukEw7HBY3VaMsYJgxveTTqyWvly3KE/GDxx+k2l61V/mpRl5mGSWnUbQmX0b6Rdp5gF
rZhbupU31i9bK/M2YiRaarhZ5I6jPMPHnEs3PY4mmG78WhaxWrBI2n1VlG2Mi9nMP322ZTNGH7CP
O/hY2CulbUgBb7Ls7zlzY93hhxda2PRO+dG5wzTubI8819U4O7N1jIvAPVRt0WEuXrvJuKEVzgeo
qfhaLW7zQaU5NveBRsg7u/S09xo32oCggqsl6rSGwLbqAzQgwy5IZM1J23LDCbIHy1XTdcldnp0W
UzsPhV6tgXIRE0Ze6HM+6ZxJlpMQ3qg9l7Uz5XtdYO8+4leoyARVkgw+NB3NvjK4/zAZzhwrbm1c
dHpoaYQ2YxJhIhkjgrAZbpuMRsstKSnd3Jg1l+ZmwgVhkKxEPd8mwdI/ubVgshgoMEJKYym1LVxH
vnStkYko9rw420nPTZ5TXbqfrhjTKqwGhh+S16n5affeeOewLKRR3KTNdWM70r0bBNHxEPJX3lDk
UK6Qu4pXMBQ+0/TGwSOCvrNgq94MXmwwFvmW85JoaXI5x67/sCzx/ABO3nm0jMR2jlrVBDxFueBJ
tOlYX7e+mgYHO8jQXCg9I7fmkTt/tud8/nIwvjYRASfnceqS6THwcW1sEDO5/y2m8HBx6Y24Sdje
jPgMeyXuW0fGI7clR61zliPacLQWYqlx5zck6r0sMHbreH2lMSs04ZRV67OnlsOdN87JLxwqKlLB
Yl9RWNJtG6NQyZ6JnnvKOHZ+trEBFF9r9JkuO9EGOdFy/p9fZl3LKUom3Z+2+FOdK6cfhsfF0cv2
iKm5aw7tOJd3xO+8PTeZtNpnc2Mv21i4CAECS2+1sWtbfIlEL0kteMm2sasW+lrs52OkjwvPSYvb
5xh2qVa6oZ3N7bKBm9QEu6VUWrIjuU0JjAkODrta0QffRtc2fggPs8yjsh54++agVMZVAJWUHElA
aRKEAWXjaOgX0OLzIpwHrOrFzybhq3Y5j3xYbji6X4ck00hggLssL3wRz0soVTobIeKo85nNdfam
0qnEyO3xnkR0P3fvjLt0+gTdGFc7RedqFw6NxXtSzH7dR4GyvZfVQw5UyF3KR70tHca0gYl9C05y
zre6K+LnJh2NK9bHy6+JsMqTrSrr5Bd9IsPGHGeiqRInWT10/d6dco9MIYg5xp95mPcusqk4WEP3
ONRZsLc0WRphmjNs7S1patuK0cu6mnhx7noPU9SB+mv/kuctWDycd9AVSMirnlkoG3AGb1hu1ADc
5PBY2YQE8RnpS4e/M1fvJVa417mo5vuSi6rAX6pWluXU11UUtJVyD9xeSbN2s6Hn4ZIV7QVrGGxX
OGPRIMTcSIP7tj19QpnjckjsbrpaYn6ZbdPhsbXigYRqZqwe2TnOuaLJpuyadgZsEFhKPGizUxdh
jMHxmo108e0ttChF4PfsFyy1Q7LVUiMzw9ioK+dEvmUaI62Zp/Egvdw3OF61HT7DlmQ/CfQW+6xW
TC1iIv27bmQ1k7RDrXdcMtyJPl/CXwM3Xw7CwbpODToI7EKUkdNm8ReSljeEPHtdFRVKm15cmfX2
3ht18V0Yg3l0rBmUQMX96HVdSlwnCnP+kXdh3HJ/r2IYdeb0FEg+2l3RlTd+XPRxKBc7GS8tXyse
RMwJ+OC1/pREFqnKqyWn4TJk9iOAMbSzvTII4/dErllWu6lJiQYJhg5c1bHTkT5Yaa5jlfUb1yy1
294k7r1pY041EYec8XvJpdbv5GxoeKvBmU4oFYH3WvH/XAHf7e67oTBuC8FLs6lMWBeb1hXBC/ZQ
1jVNpzxjM0AbBsHgJjRxL3GvveBXgnqQtCy8d6OFfR2bvPbYZvj94MN6EMZnKDV8J6dI1yF0BXwE
TkzC37IKqB1exqy2JdvSDzs81dXJkWxod9LpmZiJ388dZyQC2cx8NmN2VyXOcEXCASu6W09LEAI+
Dn7ZtLlDPCsFNnI90OqbWMKlWSkWKYllXTbXC/d4Dch6ypmynrT5VUmL6HpBsrXejXBbH6VKpIRx
aMY/z4LNfxnl/sxK4u+0q/9klAv/1/9UX3/6/G/HoU7l198jos5f+LthziQ5SSUhIh06moXIyff8
DRKl+T9Ic9s87YlWYtJC7/qbY07/4dlUKSAk4hqz0YX/6pizf7CppaqSLwUkhcvK/3ccc9QL/IMI
hsSGPYXKSEoOwCQ4/yCCZYUF4qWdGUJFrB4nEQNfCXsgNP0jnwm9hNHbuJp8dWF6pr96Dnnm/doE
OkPojlujVACKY5X5n1MLU1PsEuKI9edYWmBaribhVy90QGSE7Hloa5dpNUnaKKXXHCoRVLcD7Lv3
mE/mO8zE5NlPPJC6AwnW4NinTPYA+xEZQ8FxfN7QJjl9B8oXAZlIgmrcGbCVR3buT+llbsOCBgdk
9I9Dv2TtBiMzzu9lxBVPhI/0vG7BM2hi3/paYn2YtwkLDiviRTHym1lvMuuxNjQjfzGJ4PfXcR0Y
GGbt8peTECIXHD54aoWJGufvpDLQuYqlrzeL3ye/7FYDtm0DUrn0tVEgGgaKf6/Ic4TzTZ64znA5
Qk9qI/DLuR5NcIYWmEl1yhzfxTkJBuX3xpPZp8x/aWOtwyFMDSvZGmyUfQJAE5x2u4jH5z7lwHsx
5wRstrqy7Kei9Yi110acA25o6iUOx5j4yHHh1pwcWYlo6oobcMvjzugy78WyUnIBTUvKPISPQvuD
U6MYcjcc5mCD8XPut4zzzkJsQOYd1Agr5yxuODis1ymyisDotp/Ci/t018PuuCwdBtJwoXz0OnC7
nI6aAl0i1AxLPZL2L8vQWtw2D5l/6+VaYwJ69OyJJ4+YJt3+8ExSWqHFCcxHaTLi+CIJEnzKDvp2
HvUSJsDGM9uk22f4lkjS2Bg8Np7q6QejhoFvrKukv+FNx79c5zohlnxaRnIEeq/QW+zKcLc00Fev
EJNBTXhL47sbrzM5D3Z6HjxVREAJwGK7Po5k8cihalATN/3Y+yJs4RhycOH5nu9Ng4sCIEinxSBH
NP8TKY+LrggKcBEpYsIcSWbxdFMkSngXtp1XMSeaJbgV8bi8NdNIGfgMnRyplci92tDwsR7WG3v6
5WvmdE9LuffWNZPGFtKN03Qz5BRX7sZeZ2KfLSt3COEP4i0zgkXim06Cp7RVVhv6JmiW0I75Hm0z
dC+ZVlZ3HFLjGI5Nl39lLeT6qGbB8h5Pqf0wE9kdN+MgJ6ADnWZvZAcuYAOnzNp3KZ6QA69O8w1y
ngRNSjL8p4Zn/om/Sa5fT2Wy9YZePeCFocg7yFZyBpxfE8G1ApiMkA2YbLLJjMLNDwYg424ybxZD
EghC/+yZyZPG/DZas4aPxIebfJJtArJApXI3gK3Uczy72RI6nXKyXWGsHSIwqYprDTtdvekz1X2Q
ZNVvii52vWhukdHDoVjcazia8Uj+ONd1ppOOQbjX2GkJtstvLJMybctgI2HY2yq7MA2YIkBWOlGg
4KWErREFCB2ZWOJPrlfNrzqRzndr8jiIWBgNrhdbDZIF4IJBUc9R4jl/6uXPxcio/Ojo/PCPcSzV
ZU4k5h32/ADYqffIpOh6Xd7xQ+0sLGTF0cupDe/G5EjxbAqfBHdMzO4C3oL7Xs/typ9o+TrSJsn8
1EHguaY6snng4LI6A2av+hkPurr3hG1dTHVbmLh6c2NXeyl+K49c4EtKxRnUpzUwcWrg6XS7suuc
1yJTXnYUrSbQYwko3PV5CdPJjEuiylbr07nQtHp75QVuU8PGLrTr1vLyOoo5pj2U6MFjZPJEfOir
Zj1vOqq84PeuJXCmBEGMH4XIyfpay0I/g8tOtVHJJl361ROZD2mEZTeMegQEnsLQIS7acesYWXpJ
vAgB0YUDooDR1FaxIQQGK0W3zPhds9DqOMckBB08ocmPXJbURHm9p5EckFnxBZvZmTYuoOZrdEHu
pYDTBxam/XhrxUi9wPX4V5PTpyB5MyVJ8mF6EyLLmMP7Yl0xA8Nw+5a4KZOfa0Ym0o+3tSqxMs2F
BPo+Zi3aLjVH32bj9q/YjyET0Q9E/0Ec6wHyKlDHR9uyodirJO7JHjaDeYWAT/ND4dezuckYBX6q
XFj3XCmo3qgK1mcgiKhz/quSl5hk72M56QSOhV13T8UqoOdeh2oH01pPN9kqsZdjizRjrsL7WDgz
yWW7RpTvfxPoU7d/kmfZniZoRn/F+trmrUbZV2eN/yz322fpPz6vAUoO+XXIUwFIeHZeFfC/Hbgu
PqEtxIt1nVDBMT3VsxYk+2zdN+CwZfUgbEh6G3vdSFAiwnKC7jwWFfK8tMg1fTxQfcUqI7C4pW/6
kpwo7L2KdYfT8DScHLlm584LESKMM0v3dU/SuBzrkSb8yeHnrqsUgGmsVehX0L0NOjw26GXdvHid
lKdi3cYgvCGfVEYhOA+e1zaWDSlq65/XOaU+lkOUuwTY9v557aPozequ+vNSqAoa66exboo6LHCP
o2vl6YZcJr+ZOu+XuDWx0uAbQn0zFBrHBQstj3P/eTdVgbB7LAklEt+eS4eX6rzNGpuEzVa/Lrk0
s2TfVdEw8SbOWzAO82zEYO2a7yyH2JNhZWNnxmtu3gm7Nb5RO7J7Q6Xelzzv2cpO5N/JefuWnTdx
zbqUa4xefnvros4/7+zGxs1uh/Mmj6FmERvCcWz4CMwO8BO6jqQPaPQPtu5sAwerc7bGeUcoslIG
O5IIcw/PjTWiAkAy8mr6XD7Dumi0Pc0at/15/2ied5FElJu3DpxYEo3rsnJ0+vwSDIH1xLPPyy64
/gWbuZLsdxI3qtkXNQCOi6D37R6URjXdjYAiPgNDcs4nJpRGaVW4N5bZMDEB1+mqkLUE+x3P6eyv
JpA2bAMrmW4gJXRT5HD3Y9s2r8Kpm1XkuBJjZmXQu5n+oHooAKc+MZpgX9P9dpHqeuxEzlzIGxbz
c7NJuYYIXOaxcZ2ho12RFXO549KvwNzoGgth38E3eCYkY9uG8OHVqwmh80LW2fAzbbzRDwFfZ/uq
XEb6c7hiGEYHr7mVOQNExG2vwkrpNeNF15v9K1qk33LXjMcLk8nCY9aq0LfdMfBroJk8NPcxNo3n
cgS2hzG710jfmRp7YfpX32TAL3WSldEcp1y33jwl5X1cTcKMBkW8nSGm8x/aNaNJf6rZyU1ta4nL
50qSNIunxt5Bb3KcC/bB409D2sF3MFeyIs+HoW5rTXgI97bdD7SGoAL9crIeOX5RVDSwW1bmiSq2
8TUGVKIxUjXVY8vd5sFRCqXFr2wfnQ70wLYYG5pRNH3rabCvSC9r7lFXZvFFlCt77Emr6YfcUtrz
xD72GbJDcIH/Zq0SKgxKB3ii9xxvY3fUWQUs4ykGDsmv0sflhTFlHvNk7GtfWeMyITRtUQVR7ktH
4FUlDk3vRir3wI9mLZzwi8YUshvsDJHt+vsyTuAVsoZYLv1RxlM0LCBaoiQbwF4F/aKTfXaFKGE1
t5S2JK1yd9S+UWrZZGZ+K9mkxxtjJFK9wcrH0B+0KdDRnAp2LSxbnyfHv3+mvmm+qgclv77U1Vvz
39fj+Ae7aJnGifoff/zP7rf/jr/q9Yz6h//YUjmk5rv+S873Xx3J1r8Ahde/+X/7h3/6On+Xx7n5
+o8/f9R9pdbvFkPi/PtDL46xf3VahsP2p8e3MS3+09f8dlC2bNJjlMzq2OE4kYIs+ss52bJ+UDmA
vwWzC+Yw8iF/PSab5g+OyLCHdc+yIW2vhrXfg2Wm8YPvwx/i9eKM7ZE5+8vvfvubCYmX7Z+Ch/8h
zYElheyPiWMSoYcIBXHKP5ptbKoUTbRyi1l/6Ix3wd8BB7PkgfwWDVcMqDpinF4cGlmujCZ0Ynti
9l6GjMAPaENQbDvuso5z////lWI6WJn+OXH7+q1M31OMrb9ddsfP//jz+St+u05M58cKjyJXAx2J
FrfVkfSbnmLwjlsoGLhkHZI+0LX/ep1ohvsj4F6GkQmnlA2WEUPz7xeKZvr8WYAncNVBsBDbzr9z
pfzRv4SLlOuDjwIFcwCZ6F/nMv77SEZj8o8G78D5cJDGXTepXx2dR1vcdf+nzk2sSn+QbvhZ7tpR
YJgW2y8flegfLGddKw0Kkjkd6wXDBzTbdjfq/OisKCctVJVgfsKkTkzX7t1rvCrsJtxpfPBK+KkN
g8x1rfO0bcnIHH1C3YfB5j6ZmeXMAdb8CtjiHppmek7pLjx1YFNu0x5+Cx838zYvhA0DIvYfar++
TgwNYPbkBNvOGb5muS5Tq9j6IA1vhOwdXkSwFNlqKuKFgadMsVIqUFZtzU9d+JjucNOVCjWoVV/C
EpiMsOO/+5y092lAwVvaaaA6p+xUDPMKR24HyMVeiZuvlyDxqr76nEmeAxPSrZBRrLEi1On2Qbbe
DMzKtoNk29PC023cUsXoP8CwImuC2ZDQ0RHRQr6u5tLSijkrPpTayrzYegSXC52FumslBrUvZVoL
VPXeoZjuhA5rLmqHYjx748mb0H1eZrOQLAFGiAgoTp7l3Ej0wNshN7BSASLueY9Km02KXllv3dQC
6Y/13j7qvg0GwK7V7GJ4UdprIGb3bikFTjG3Tu+B6SKUN3gw7AiSDCjOjAXpL8VZOTgWTenQlJ1A
NeEZVQfxyUks72WuqwBFWGULk+eoTydOwW68M6hzOdDh0/3Ex2AAfWSH657spcO1YbQ6uoqdSHxa
ZIl8xh9gZ89mTRfPSevymaq5YuByi9vSC051ozOTeX4AbkcC+XC2cZnb0JH4wRwc8T222KEsB3G9
jZMTkR0GGg0jJku+RVZPDpXGasfvoB4z3QFebAdzBy1D791vjCP1HC2stPhpasxh4+L5qTawuLnt
kjdAj7P1DnyUNesJ1rbcs55J7wO0DmiP5yyE6+BrEJ0sNxgzzU8fYAWmGq8LnpXlId/kZoCACKYh
0MIh8EF51YkMTsuYCgxenn32SaTsHQBocuXW4Mw/stIobmxdtDLKOn9qd97olSDTRuBmuCpUS6Gv
Cy5m8EReb5mCWjfCUtTLyJR2O+ywJM0qvuuQELkvcFOam+4rp64riVCwxle7WO0huHGnU2PC5dii
mgRA3TsX1SrRCuywlYZZ5cSsRyOfp1T55gLoeUHFk0VUWMakdljbeHFKusg5/eRAHje+yOGKgKyb
RCSR7e4sJ/M/uCZS+9h0QufFLQYW6TrecupTmeXeZQKJYKvMHMx3xhiWgpFcT2NcPuUrcVHtwczY
QEUjubibBckQV0dnFT7bzWkx9wF1A4A953i8K4dV4ULmQkhWhdQzmGGWesrqvv/ZVZXpHVWdK1Aa
0odn0YGSgHIyOumhcpHINjUmya/KpVmA3rS0B18X9PNBlQC+Vma708KPH8zsVsc78OnhqZlgiAy5
YhCuBIw5TdNuY6NNX/SJxucXdpvW52Q4/Qfr4eJeioSSvHq0F84Z2gAwotHhEjDZlbG9ax0rQRpa
B8yFVsNtO7vdrWjGxd101PW1W8MB0HZgQoV4QVgMUzKTirnJQU9951YZw8fgaN2cgEs0U9SLbMi3
UnGuhIkw1f2Nbq8l8BR4AWIYKgGEw7fSnvUQeeN6a45toocJAW7zFNQQgY4t9WVAytHcACVTrYWc
TMLmpS+Ym8LRDIZ9PNH6HmotdptNaiJIX0KxwZTkBeMMGqrS1cT6XW+1RzD88QdKxMjuyfdhALlT
MFzkaanEto6t8QX2sVkcjFwOnGv9ReTgIDRGmrEsO/+5yx2IYAxz7iUEPO4DCf9YHDu4Gp+gt9Cp
GevGrK6KwCnjX/UUO+rLl0ZVfrcD1WDvtTCzMsrBwGF4KgxjlPDcJtu/w4mmLU6IG7KYZxiBeBK2
5Hj08SHQxji9nqvUGLi2aN+K+ah0ZgadBpI42FUGRC93N21Xa9YeiY92RF5nQzuWvlajDuju0Hgw
WLRF0P6p5f1FnMw2v9JkFwWzvSDDZH2T7m7Kg7JAYkG0UYPm15vaQ2XZ1S0teaCqZhiKADF6Y2mj
GBsOdySdro2fY6DPHTo4CrT/5M3ktrk5x1l737T2aEU+npjlQEV4be9FZ3nFdkQY4laiBMhru4WC
e4rBnbkHpyB5dasp9s0OpqSaZygP2v6lNJK83uuViUgrALKwABYpa+e59fQgRNjqAdGW1YiTMu/4
dByqXPbeUSuoQES5mnMj+7RGow2e585V+hYivAPptampCPlYBmWqx6Z3OQ7PpTeh2zmNgUZT2phb
+EzWXnLZdLyhezE0pfip5+aCX1a3h2RvZk5d8q/v5LLFgjfejOMM0BKUeEriujDH8UsteplFzMGl
c0fll3U5JUPqXIxLOw5RlyeWySvkTtV9HgSaOtEZ5340hh1T01UHWb9Nu6LyIrXgtLrtZ8t8B+cX
999ybkXyhvOm7K/svmjjyxoep3nMwUXD46n1AHrJyG0U5Wiu5tbdc6mg+5Ezt+XshAmWNPukL/Pn
5LASniAbbYIsLa9dTWNcYEopzQjJAOtLGSzOoYdV3odZ2RGjrueUTgOrQwWcMiYO4cSAn6bHzHSr
15GKvHgjCJBsoV6lGEYS1GuTDZZT68V2Vty2Nlyd3c6u9IVPMrFJQNHVjczLBPM2El/YDNQlcDi2
t8MwtkfCB8V+0i1w13RLRh7yx3EY6uWpyrMEIJthOhG4HthxncIVgpGmovvd0a4qbKN7yYpg44Kx
jALfufZ9ApwonAerscZLw+jG3dB5n82cD4dEKTf0dO4keSyaXdu3HF7U9Ln0mtrT/GDSPEJvLjuM
/rnNpuo2mMD5Y4k1DhJXzEsFt+V1yskHc/7WWTANPhjlqCtMRA/MmTzkzJkhUyuQzzE3tTs3cw5s
t8wt2qmao67sTS7oRrew8/axi84YFDusHdpHINx3LpPuFpKXFuINhHPKzuVKQq+hflgDBDlRHLdN
rH65nesij7jzNafWbZ294SjtI7btS4ioKmJdWeIytrQb4UKZbIBqnzKAaQ+D2wMlSz20O+5iMtv7
XfLdk9ZCxgxqnpN0q6KGp861gp8amnbxlMu1D3bSfFhNo37fCOBfJMa8YyvxA2ckbB4a6IRX1Ie0
VwqD9hGgN8NPqUOunmN9l+jByO2U8QmKUnOageDwZLPpiaVYI700lPkwKXIeRp3ABIzBvwmtqbZt
J9tNPlXxCx9eGbGSU6+6WcFeAhx/NUkHRFY9izsxd96msWwg2IZ1mwTVT5CuOsFVTTsU8Pns2SkP
Y5ACNM0XLCYVSrkvKaL0Un1+wjOxtLsksH85jLiboXenY1UBB2UGK7C++wsf6khpvvvWB8K7hdzn
HT248FcuD859Y4xP3iTL13lweH7kvXWC0oXGWrb1ZxuYQ4ibuz6ZsOGOVVI8BK0xhwnkvzlS53KJ
cqy2mUUzOBYqChxCCBI/A/ZeNOE2Sf2FOcbNtlbmym+g4emxtk3Ynb1TB5EfjzrKXB6sN3mLQEmj
KXomVq8VH7tMfS2lD1YOBXfbDoynvmu8ZLnjccYpHCILOcBfqryyDfA7fWuquf/O2gSh7N8/xV+l
H7Lu6m/1R3HnLFL8Tfn5f00VMta6+H9+1r9M37/kH8/656/43Tzh4XWgP4tuQ4gdpMHWKrXfzROc
9qE+EH/i75sYLta81e+4If+Hg/K+NiLqJF0Rjf6mCmGeIOiD7UIn8ulgoAj+nbM+m5s/nMAJ0KJZ
8f2obQGJ5nrnP/87AIM/F3ZvQPiUPM/JfGsuyY4cHK4WirNEqEwdudA8S4eax4BBSQOKYuAEiIv2
WWhk4SF35Vl+FGcpUnFw5mB2lihzuhunyGOkuATQwuHcXfVM2kCZFWGTrjInHDktJIctgW4y5ew6
ar4E2H/QdNx3B+nSDoFuOmFmDTDaoqZy0GG90q8aqz72k87Wz+N5AR0EGdY7S7KlqQUX46rTFqti
W/JQMQ5UH2SPvijKL7eqvaN/lnlLBN9yVX6nswgcrHqwe5aG50ZkD2BEq8cxbTDWgkgZX1VemCcc
jUjL7llmrlfFOSZUj+frLESLsygtzgJ109XBN7PS8HM6C9h1O1IReJa164WDK0mIVe6WZ+lbrSq4
19UI4jCMEce10pL386qYV13QHCGaIaM7q6Ken8X1krTHZXWW3JNVfZ8I8FV75gxEeYZmX5KPXsX6
PrOGi7hdJXy1qvmZiY6fnyV+zUh8iqtX5X8hPFVt6vNCYPH6bJ+d1wRNZ0RW5oz3Ai70RbxuElrD
atowOy8YaL9OzY3wlU8S5byEsBrHvAKKbly3QepRPzJzTNzY6+7CtUAqA6e11IVFd88L/VIc+5yC
9qHTcF582CWZGQwB7EPghrIbMZJibaw670yGsZtuCr4FcN91qcLE/1bNVkbFRJ4pfBGugxqEVdm9
Gc8bGbEuZ1ae9+egz9OdOO9usEOzx0nPOx0Ta/vW9aFEW2B7jI2Nndq6F05afVVrzi3R1CiOA6Lv
vhFDQgxkzcRpbh33W6qbiMp1mT2ZhyIvrIOoCsJ07DrdK2tp+upIEoS4XV/ERO+Ajc7PPJ8I5PlN
SjhPN8rqefZjIntmq5lqZ67Wtu7scovhpTyWZ+9b40wSpNFqiTOWmmWjfnbK5TqmOY70+Ocw6PF+
65VR3zhnh11ctSVeVnbZv8BeMFhznWNyxJjsDlecrq0ihKGOZ6/PDfx7A+ORH7lnX5+3jNWpOrv9
/LPzz2vRvQDxuTgCzbM7MDWHhA7wbBEUm58dhG3erXbx0hOP02oxpJPIBMB0dh7qqwlxNR5pWEdX
b2J79inibsWzOGtjgE10dTImbK/djQ7ugesQq2O9mh7lan8UpqKngw4efFV6vjokhWimb3n2TZYL
7bHsNLBTdtAR+o1YTZbq7LdsqgpVu9Zqw2XqNrAVGUrT3rLEIhvWmopx5Tf/plO4V/7Z1SkERrdD
QwgHlnBSeM4G4fGAFZNYCfu7uoGhvNSPAdAjDnV4q7uTJY3s2+2kuMl8lFu2KfQs05PFpvc+MOPk
zRcmdx/c6ixkNgl7Tg+XsuHh0hzytLsfFOz6nar9pr9ViWlft5w7vDvSzHRwB3L25xCr0exvB7sT
O7XAnt3knmxhPSZFVoWt38kX6tTkye1GDpxtXVEQ1bf6dSorKbc+fR041gM/fRc9ySi2qx2f1563
n3etHlkqTw4fNrZWH/5A6mNLHVrQ3qfkHzjaJfryxNlSfylpmm7YpQJdemiNvIVxm1V5k3FQUtZ8
Q/KqmHfF2BZpRGAJjDxxQ9jCXcGAQpNIEdxQg+URxLHqmBL7Kvar9M7SaqZLVLM0iZbOy0ibdQOu
iIUCPypbOtlcNV3lApXgQ/arq3mtIk6V7EY9TW+emjmp2jBunYZCP81CsSHOhZ0NYLEiQzAvknYT
09FKLSo7j/prgx4W/ejFY2/valnAr/RmlR9hLtWvktzRnSjmVL+oUpoD2TcDTUN78s3HORvc8pBx
37qioi5ebquFPRwqEa1v8RRXFNU3Fc88vcxlvIOkPt27Ew0pBFTIOKy3c9KuFzShmHT8KCX0o+5N
KUQy7GDNjbMsctwlRWXrUY/idavxRhahO3BLm5uM/ESSdn2/14x6OPzX3Kbm88aFLci/mNs2JJ7S
6u1Pu7eu/sOiZv2y3xc1P6jZQMNkBWKs5tK11vv32c35wSmDRYhvrKADT18xjn9BRQKR9Mn0Bq4F
7Icv4o9+X9QEP2yDQCQrPeg2uLDYwf3DBu9fbvS8M0Ppb/wBVkgcJrHkuqTNmSOtdSv196uagtJx
g2N2CMKI6kpSo8s1hwzrC7wyGi4fJQrFMB2xqnf3JUa8V4Lvu3ZIDhoRgtAsMVps2tnYAindBh7X
2ahRwIaW3BNnCLyLReB5A3C7leZs79w5SA/YNkrcW5gLlZB6pLqsDiuQr1KdsKg3IfUY6XZtbj30
jCsXqKgPCbr1ODGVRSIWN7CDWZgH7k6XHaEeqG4NxHJsLs144w82dSDBWt+opcwivVT3svbiqOEE
OM/zsyDfTPAkVPTTlYkYd65BVCNIAUtQDncJENKNKD7QIyRO86UkuLNvlhIwf2sD0O4o9BBuO2yE
3v0sh8y5GZVpHQueWRt8RtRrkmUS7djdAj1fvh0t/UXXZEGLglFEAB2yo5la3RZ7BTf7AGZPRQbj
DuuzcSwTS4YUieGt8Mp6RF6YjBMRPX1BY2Vnasc8AMnnU80xRtiRfwVY+T/J7hOK72jwGyPMEfr/
Zu88luRGtmz7K896jmtwhx68SSB0ZEQqMtUEloKElg799W+BVdaPzLq3aNXjNqsBjSwSCcDh4py9
176dxqIP1yRLB1foISvBVU2CFtrZOHNYKMrNAKl5G+aB+539rLWJKBKkG6t12Op5VR4+l65ii87x
Vd0gynUeM3Lo3VUXz8QkIGm8GHwV+MTyaloRcGAcEOwM9Q0U3+IcNw7S5Cw2Kfmkc89ZcZgwBHrO
bpygCeCIbr0o3tkh06cBLMq1mb166kdGMYDk7eB2r4cw956ItXXHN6XCYK2xKF9XuaFMv+0zKb7U
eqhf+sa5LWzNBI0h4tq3s4xyt5bg+m3DUePZ1elVGc/NpkyMgoTcbMyPo2RT13u8jSiNqw2M9fma
cMkLWBC2irVRjJcM9Bburnw6zqHz4AxYJI6UkItdKcx9DwoEQVYwbcNCvuRZtC7JN/ZbUhQeY441
65l20yqhu1fp1q7G0bwOqAG4XjBfT40dHScCgaFBr4zwlrYRlS7SLYLBvDI52SQp5W9KD0k7PTl1
cg7nfBO68anopLvGRL0Jo3DTAYD345AkwULbRxPrS0IwhOv4M2bIBmo6ikU8jkbv7DJw924aULlU
XxyU50AEl7KZhKJDzDlNP7+1D61x17MUW82uwlcbyncieDYjLHXqLU+6lai7Lu2uSSmkcFDvmI6w
liAI0wN5yhq2blNwDonvg+c/rpBtLEqRTVvk/cab3T0pWMGeuo1P5Z+3ylnKJTLnwKva9tl4ysh6
BKModz0mXB9bu/ARnR1AIaljb1rzjRVx3ShJx5WWh86mdrLqns/mSiQ3UyhXrv4Sp+7XSC8QVlu7
yY39uvMOBqky3sy+uU2uJXvaKnV8EODIkMkMjb+bzCrOKKLD4un/OjSGvUK9v8qTemeWjuk7xDUH
sP8dhIl+qnKLeU69BLoUVxFAPX9M4+9llt1kSYXyISGHqNPrp6oePrTACzY1X+NB4pAfydLsxuzC
9vE1i+Od0MaZerp4m4p0DM+YvY31wIq8m5IiyG4RbAcgDEpKXzr+0sGrd5QeY+KkZUWBrfXLhCPd
AWleAxmcytqaNkp0UnlECk6eJU34NfRQ2RJSvw3RgrdRutb0aUMJ7T5Mo2+ERr4VE4+Ko1p6y/GM
wOR0w3Fk3hS2iTuLOt+dOQXqw5ibOx293l0DJFeuQqldEkTppCcj+sBnSsbfedlZrSUHk/1Qleg8
iWlF71uJB09QeSxzVT5pZdFTFGwCOoCzdwdcGO1wKubXFI31mSrUlriaFsW/nDcNx8OVS8Wafrd5
RgFwT2g2Vt7Yfco0F6hFloyHweu7FZvIqyZO4mNEbMTRpR3gmzKprgI5IcLNPISbrq+q/IvIhpus
Ji2TdBvsV212VZOsex0ULXN/9NWZ+DJKvX2s83Jrpq9xuSRchvdOPEGpL/VvNOT3oR0cC1Xu+zjd
oUJkVTHs8QSGp9poaf0uBFb1tHvPx1j5gTJLEOXpbSPEe601Gb0KCOKdiPdL88UfHKLAbaJLsaBS
J08FqkSsC66TjJsghKkBXAGDxsQuMDNsrAKdBKsHOnKVz9V7gPFum5FmN+pe8tEPmbuzyuLDa8oj
KBJ964Spn1sEPeY9Ojw92iRBfpny+LquSfZImsnxe2IJU8CcQV2tKyxyhfkgxod5flaWAcEAzRxP
u0HBvgw65ZSPXj9c0alEOYvLvu3GvaU9x1qxM1IH9YKcyYRMEcE+243ad/Vw5oDxJdTwGxRNXawZ
JVjDYJpYzq7Ti1tiqkm8GA9zaPM5kMJpOv1NCLnSCLtTXCGtjZPizaHJuIL7f5azfugU0LHCXE9F
Rhi4+TWooyeUtse+744pg7gkVg/LzalAWtQVgvppqL8QbXKx8+pAT9HPnTMliMd40o7g279onkkL
sNEuRGt/m/v7WjnRVvT0R4eKakk/md/tgEjOhNaOfF08gm6iCbR4oY+E5N7EFjyp77mT7emLnlHR
orgumIn15FJmYl8FFJmkG99gGFzJLrrxpGn6bkTaoTXpfOaSjjg5OrQZz5FxGgxQTHn2zoHzEFbW
RqpqTdiVj9kdia85bL3xBWi3b/DaAbZYxmaSeF+DfgegQju4Om01ADXgXvAcTITaEE+oHqMxPBnT
4zREOzcPt+M4+ZpEwYmfsjrqC8ouDvu7vvb2PUSpPuoJTveKTRd4H3y0nFZoqeEloJMXTAerNiih
D9qHXVWHyPO2PDCfoUFCTnQo6VygTd5hLNwkvbbW7S+W1rw2kb5DEr6emTZCIkD4AJtLoBNtVbR3
cgmLXQoHGnG8BHIv0hWEvkgujNgvdYFvIj27Ck3xnNFgV99gEFzQMeJFmrZdPe3NFPhVNYOUgjKS
FeVaz3ZDmxxCpwe9Meu5j27D2zUE/97XNBU8jnpwApiqzCvHlFeT7hXUB0Iss93XcjA40g3PM+fM
3M7KvdHnzmlUWsKNetOxzT94lYdU8kzKfD12+ZlPiwPl0r8zOSljifX69MIxukRc4tzaPc4oB9DW
BnXMuXJqTDqxs1GRvAvpe/Am1B3xM6u+7W+0iGVxFGsrGg4Az/SVtxg4B7UTo7W2B0JUDXU/opVe
ly3d1tjNiarEUL02gSTuZ2U+eV5ffOmx9WwMS3knD2ELaiudZt+oWV8mI34SFBnm8dJWxn1ZIhbu
CcnU2tvIrU+gGglFwvqiJDtO04MOoY6w0FdkpNyajbyD+rQfZfwy6O5N2+VbzbuSg7aOZn0nqVp2
PHtAvleYKxapf0/EV/uxTOjb3ESA5JT9LqNAhs36a13IA+H26KgrArMq+Bs6q7YXBRskH6vBztdO
326d6RH1D3Z4M9sWsdXtlHvMymLl1vG+7yK0Ag7JnZOFy3rBrFgJGQ2efA+btyKa4h1bdexxCxwh
l90DZIVnYuVeZDYGR4sWs+tJpgC6v6FMHmE0bGLPPgiHzWKRsmYwL/QzYRCCGtAXEadElGCTaS2O
1n12MUikZXfiO/S7DWpixJ5tCcBY0RvOjeBihpcgfinI9UEEkqVq1xfawVL1s+olKzPAIVqYWqW/
GGGGJ50mCtKaIaRDDMPEwuxVzcWiKG62Ze7S6kGMyxzzWtvGLkFPjADhluYlhNn5UMQ0Q20itkyL
QnNHjcRj8AyVD/R0VxRaQAIgq0ZCCFlm2RtoVcGuNSvqT8GdU78kpE/gmC+c7WzeGW5ubKx66dWl
7jZwSC4JJ59etMDwjyvdca444G1p5pLkRKCVm6UPdd+u48nZx6N3saYa9Xf25gFXMMWrcsybyXTe
RPie6fa4s6OaOPnk2IlHo5SvFsnrXWF8AVURbfPZYdUm6CPRCKwYSUlF6l4bL1EggmfKqCykBZ4Z
jaY/2UMU6xBx4Haqm+a+GZ3gISqDZPm9cDqrsbKgp+A0b3BLHNouZMFc3HEEaBp0CC3gUoV9Msz0
TbOMp4H5eRWGaFtCbRmSdr9RYXwjJ+MtH514Pcb1Pdka27Ic5iOQk0f8dneDZTaPiZ5+JMtaGqRX
mpavpBh2AFVurQkFgaziS9DpH6rWjg3yOUKpbFK1QFAHzQeqB39iCHmje5a2vGSmuVFZCglVlc4K
P9SOlR8HkHYVspTeJB7HPSm09Fz0NSgzr/H2k7Iku1NomPGmh+biYbdHRnvhpKtt+8IzDt2QWvdZ
u0TnEI311NpO+hKAqSEBksprbEp1ZaMkgXuuzS9a2OLB73sAgHQjzv2seXua4SUifIlrbqWCwd4i
PteukBpnML20ThcrzcHZshb5bH7vq6jqVw5+t0uaGN11aIE8J2EKTCrRcbWN3F519EVDgYZnLbBA
lBsVS0DOJfvcod4VqdaV3j4px84FdJWG1kOuE5lDOF0fNjvM/doZQle8Y6TlMJ9Q74FRZ98xswW/
AcwIlGZiyvWjLogvXmwMHL619tA2RHj2Cm7jCoO5OLqyoWLbZiFusWZOKTdWpSlQo1nEE2nwPkp0
RDm/NtlYPHbMoyC4cKuyPck0ez8bLvCkKQwwImWzIvsHsy4sBRGa07SOMhOoe8pmYxBM3mxS272d
xJV5ceoKdcCYAIaZlYaqSBHKtp8ap8H5kXlfypyVQBm2VrAlA4Ln63XIiKaEjeGtGEvnErRK82Pb
03iD/OG+Y/e7IsO9ONPo4uap8FW3lJCgUWwGpQ3JtSs0y97iVJ3nL5YZxwSDj5bGCdLDcjQhBzzk
Nce1takF00NdlFBsid54iBpcrWw78enSOqkUvRmdBcwBhAE3jdASTby7LMv6gfYKWL1FBNSkQCVo
xtUGfXSsYmetN5Z8xNjlQR2Cwiuyq2QY9ZHdrph7X09m0XO+dkanuWRTWw+HDO3ieJ8QRS++cYCL
nG9x4TH9DKowj5EV2OMTorLhqm3Nea8LO+/Yg41IGxo33pOWZos7iupAdJgJxCkg+4OZKSZNcFeg
Fwp2VkvQ5GowEd6samYT5rOqcM8JIi9syS1t8XU/jgl9D36LLYFH5ipcJlAevj0n6owlAyeSh1qy
8Xv6329AxUyMIa3XdscAk2mxRSwTHBrEcYFv1BBgdnkYsNebcGoK/Bq6c12NLiRmMPLana0y4xvk
mO5NIu6/ncSovpUtO5TMS9EMNFW0G4tJHSu9L58rQY78akwt8qwH9CfSX/QECAWySW4KqyraXSHn
+i4CS3nskyAEtBUE0dqt6QaiYAubLSpH8ginTPlWHcVPcZaoUz9meCSU3mxMfXBQlTEN9ItVkPMD
jbZvLRyIg9Wn3n3VknhRx255lvRYbnVTWJzdikEcGyR/zcZGa/tI+JR1WxeDXI7dCcqXzFL4A0FV
0EDICTE62nkOskYnhZCCSGx5N5yfLH/UkuSASTpf1ZEDx9gKoApvKam7WGKi9rveuIz1IdAnPyal
7b5wDOMaJYa2rdNJnnLSXGNmkpgQRM4pKXuIXFT5wZ4nZrqx0UmSsNDQ3KdMl08ex+djIsrwPmgb
9iPmoDxKWaC/sISr9pLHcmFfTKzeeRwkHuqlMXzFuhbt+pyzMVGR4j11MhMwVy/yBzIFLMqMIXC2
BNHFZTZE802ExTXjCKdmWyXftQRThD8Oc1/uSLdiieE521vbjS96plMkLZhf2LSHVXeXENs1rAwV
IiIvsVdiwAG2f9XizH4UY8VuJkR9NVXQvSn9CI5vsynbiuGFBwDcBv7udYFm9is1V2xfctD7vfAa
dL2lySbZvDbslOkqM8xdReIGsr+uy7bdqNSeMpxxsFAk3jTCDTisGeXBmF+i5g5vUAIdydCvqHxO
jjPek64QH2u+wiMR0MY2dtrSWnVhyfZZE/E35JhscUYRTEek3+FNGLrm/WAUHBBMwqlkEdM/XbJT
V5Sg1TbsrPEMFcXk2FrdAR2dLoI8TT4uwz1ZuLX3PO/21mCGYdvRFPSSvhgpFQJJiWGfebVcmW2p
QVxCKms3lCR5FzpwTkNQf3GbfpsZJM7V5D3iLUMF1FsBFdX20pGip2csp1ay47PK1nqTPtWTRXue
nXC500bvNObhR2FmO4RtK42tjUPqTO5Ne0If2FQgh47nYKMHc3c1uCrAuZ4IvzJLyeAs6PM4FJwF
MKYzcM7guEjrOPyk0B1z9ANJaET5Vi8H+yGFzzkYYtPLG7Lg4ifQkxDT6obMS3KbcgCR39EvDotM
WO9PdSXTp6ycpm+ZaWTPAvv0MZi0NQwZCH8ofAe+oslp9n3kVt6B1EIFs6/CXrhjfOYRvWdPPmVY
9T6M1oquQSwZ7yYwgoRJWYs3TmpmX3XbEM+EhdIRVroBPiFR2muIdaADzTkeIrA0X8QsimTlal5/
Pclwvh1INaXsrrf2G/Kz9CgBc5ExLXadNeh7fTTtDwhUzlXEDklsBpn2r01rUp4Y2vragJG2d2tL
38Wz5nDmIqewADOIM/YWnhfjJDjBiZ9XIKwkiQxjhMI7F7shIuvS07vCz2HAsASuoXDZvu2hYQ3A
VR5IuNsqJtNaRxzLQg5Uzls+yTFut9Fcn/shV9Seye4ATHSirIVF2wjtjYkCF7AANd658+yHYR43
Y2HsK6lFH61jwc4q1akdY0KEu67dY4Mw1+lsmetRc64cj4o9eZXYJlC/lq3qweCyBokwYmGHs2oh
O8vK4KstzWRnm3ZyBd56CXtt4QYSq3SDaON5hLGS9OMaZSVnlTrhkFUUx45SvC8xWaxTER77Nn/Q
Mm1jBDUuyKmjsISCbWt3bAvqbkdPNDhUbkIhZrC/CpuB38BAu+5gBp1gbzVbalqbqWvZ0sHD8Cnw
oqmorPt+CBeyzlyVzKvBm3SLE82I9WC1804vtWfU28i8R2Ixc4axVxFooNEdajvD2bj9B+oODhdg
uytM0j7CztsgtNHGFTyXPsudTef2j4ShYj4PrQtFm+SB7We6K60eGGej7YJY0a4NVco/M925RrKm
L7QNs6jc9qACN1D5pn1p9BZOEVscPIq9e/Qx/TNqvJytdUOxAufKTWY9WW65U11zDCntbjC8EMBt
T7ciJRqmD5MTwtlw387jEh+NE3mlN61D4nUarlEtLaQleW005ASOiDlEyrcED5zlrVjbFOrc4d2d
B4uCB6SueawOAgojOE6JGjsVd/h+N60O2VOG/bjRFrNCH74ADZuoslXsmLr20UwpnddevUV3Ti/N
tIYbzaWXnrEP81vNBuWBQcEfxHjAOrWHKYrWFjX87TAwYtJsvNBSaJnrbKAQeZddoTGt7gmuP5ND
KA6dln9RYloIeh/j6Bzrqj65hFMkVfLg/Sj1De09O3hI44gpbivhjB8hhTuZRM1F9a72ksSpQzBk
SgT62HR75t1uY2VZdoK/id1XcjMD9OZbGzR92yE+XWToyBKMNRgocJqIAujrhJe8ib6aFPF1ZCDU
7yU7++7gYE6aVXpLi3Cfu84+imjZ9y5kdbbxvm3k+1Q1G6V114VFGPeYPLX97NxONbbsZipuE1Vb
r+XYu3eWJzOwhcx07Jb07ARuhm3FKM0vIycBH8mB2gwzVA+7LLaGQR0zp8uy69usvcKYdJQU8fxe
Hy4qUN2DB1TiOkCJbMkWt1ExU3Jr3dHvqtFciR4TceS5r3VNW9HH+yvPwyCo6qg+OOilSUFMrImo
fyHsW+wLlANu7EkKgcNuMEKQFJ3xhbgebT2GY3Psirx9G5PJYTMK2M7qijsjDtHf4M0V9p2mxJs0
QmDZ886lCMgbPRptT0zvPZkehzZEsdMO8jAF2ilMySco2J975Us1DQBY+tOg5S0bceIRIIilGzVT
TiTVgtI6E7uXjSSaV/o7AO91lXE3SVJ/CMO4q5r0BF35Gg70ekricUWJ395xWpr2dqRH215mD8TE
HghAN752uYebqj7AKs8Wz/hSFuRDGCOpHkZU/49jrm3Smq6LG6nKb4ZJAt6arRO6k+ckjE6IUGgW
0OGe/bodu60zEifAuhz7uj4ANXAeVV7ec5zNvnI7QJgtglMq94DCbJWaVIzHsFp3SXhlWEc4KqeE
AtINjBhwPJN1ncQfkigeWBGKukw99VtnYXNyICSGVI5vTTNa1308tB9xOIBuVQnhBuPYLZX0uAZ+
ovEJmih/KJKuwAd5t/kPPg6UJe8BenipneiQa9fG5BbPZWhZr/pSc8v4KW0CV5fvya10hNHs2xq1
Ic+gXlc5JoS1LKaWLUyRqY5uithZcqDqHKj+WnI8WbtVpJ8Fvot53Tg0pMxMn98dHO3U4Oz8G5vR
kD4iOM3WWaCd7g9UUAiqiDZZ8E2fMMKzD8LaP+xgqktQTXbyjCx8Gs5QUiaKm6AsNBqIo/AzzHb/
K+LFO/5DDGL8rWGXGPNY/Srilcvf+EMHglCX5BuU8YbJPgoJ7X8bdp1/WXJRgLgIOnQHQdt/q0AM
/sgUEmKaY1o2yQP8nT9VIIb+Lyk9nQluCQlAtSH/iQpkceP+JAGRfNsuQhCdEDUpgbR9isPBcTSP
+pRDQxV6/kJWcHScTbjfUdD194OWwfdrCL12Cn04Ca1Ru59EM3/azP9P0eU3ZVy06v/+169m4SX3
AnmDbjkuDCl0yRZC5Z8VKOZktHWcUack2VFcymLu3mIVjPetEzXbf3gpfM0eJnoLUyaHDR0D9M+X
yrXAHNVAg8EokoxVIrF9ouiDdS0y7zd39ZeHamJ/1i1DEJOGsMZa7vonUbRBb4g5BgiQbtH5bFk1
NDxxfW6tmARLHJ8i+2L3bg7ONYy8b2pQsH7//m4/5bzwZLlLREeGgCrMwLM+3a6KO5T/OGlWeF2T
EmvDEFERIPABh8wcm7Aa66rZ4uuZj4jYsmf8+hIOLrjjB4MzWELIiDN/2GgpKTwMTZWv/v4HXLRF
vww8hEyMYWOJvVlimD7ZxOOJ2QuEMZVYZ1ZoeJL+qOV1/ptsN/mXAWY6FhcSpO7KJdXn0wCjPFHh
pojSFZLMRXLtgtDHqTqXPIxG6s8OaojrvMPc65tFPrDd7Su8EthaTRB+tBRv40ZGt3Vd9Klf47rW
Nm4YIzruMFfdJ9RxB5boIo59NFRU1+dQXfBpkAbuDK3WAHqZ0LJOkYFlr4aQ9f73TxEJ2S9PkfAO
/H+WTXuC6cWUzCA/jzRXmjm9QfIRZIehwwZmv6353FYQe4cNWuDh5u+vJ/7NBT3LwJFAXpOBhO3T
BUOMaINL3RJdtb4DzM3J2MDeFHRrSZivGzT3pWvtEoSzhCI+D7p91N2AoA3qVnZxDpeHCAviN4Od
yfDzUwDdKEgYFsyYrvPpJTuWpltaT5EBJUx8XzGTbfJg+sZO0z2NZi/9rFaZ//dP4vP4lUSnWJJL
Ll84X/un72vukdiHJqY4L3XLQ4ShZsuy3p//+VUof3Ehds+4Gj9dpQPsqxJJo7fOKrQuSGVRoCn7
N8/v390Lq4DJiyXfFj/Hr6No4rAeYL/lKpQ+D5jE7HXpOdnlH98La5zLusZR0GS9+/Uqtbf4utG2
rtK4fs1NY3gRdWN+/OYicnkkP08s0qFc4bBVFjpzvf45hmgUtipFb70Tccdkr0cDWAc7nr3qmy0y
6IHg/h9ViLx6jxFOk2ts5pDqQzIstXXNBnO4dC19q4sVL85SgtCcElWk1aq9snGq+ePclvWhNcFb
+0TbLqxuaJbEPCgns3B7j3V2kjZisqtQhvxdk+51dYwCircrvPqCY4eidL0nmqBIoQQgU8FgXeAi
r6lJ0P6uSIsIuijZc2D2vF1dLMCdnhdSr6Br9YRLgNd9ay2RJuuGDjEt83zhi9YKctR11YdkYEzN
mD3S9kL90ZaOpq6yKO/mu86oZ/1rUEYh0ivUkfNmgD/17o2ahuy4yaHXUdBJ8j1gXwPIPZjDfo12
aADw68gc+0fJuWANoH7Kt3VlueGOKk3zqFdaj+aJjF26wEFlXRd1k+qbqXFdauYzGo91WoD745Sk
gumMGaOGmoUmYVpbsemotRmI6Itrzx3oIyuCc65NJB6u8NUHhGwk0q0pqHbYX4MSr+NKN8ik9EsY
bZSWUOzDaOuFQbeAEvc2nLPSOADF4fmkypoPburQSNQVGpES5CjaJ9w2kJ1SS6u3EAOwZQAhW3Ry
WZ5RNLCt8LbFB5vDwMqtyyTjZlyFPFL6BFVLlaAHA0eDH7LE8zhV6beGQCS1AVFPR7nkp//a9A2D
gHYfCLNJaNf8Y1g90oA66qbBWz/uZDVW0yZOg/kxlfGkn8cyoXwgxkIHRIaOczuZnDoOUjEJH5GR
0rF3GyPNbrQe7MlWpDKN6YVHKYwJgUdCNF45bbSqhsdQZXgNXaPP30Dq9xSnTSeOz1M9IpZ3EntM
LqKc62d97DMgzC57230Tu4lcK6DvH71Rw6HyJDKAGOzktA5p66FLA2p9KOeITJBSWAWA53pG+0v3
TESc4Qk3h2GdgavojZzTJ3EwhoFPZDTeaC+62gZPrUfNi5Cebhshw8ugt6X9wA80JMdB69K3emLV
8uG3Cpp1tklC8+jULWxBPBjMe4VikY6R875OuErMvV1nZrPJSRR5g7A+Kl/paB1WDegXcx3qOSX+
eiycA8iVojkmAQfBGwv3Nl8KGdOQOiGL4tLH1jTSqciEgRrBc4JtP0U2buUCTrtv0RLEq0vuVXsB
i2SOu2LqZuem65V8trW6qm4CRZfwq2iVFR81LF+HMJcipXQAKMTPaUginMFuhVVriOyK9ijJ1wmN
O3xy/diXIGAd0W+Vp4oXBNLDrQHNCw0uEQFuu0Fda9HrSAMYoKZqbXtT9ZWwlyIErPworcwGMjwa
t52MUqtcx6Ggpd7ovWPsoXLNLQ0+tzqQI5IWuCKckS0Qc6bnI0VSHHFpmqNmmD0H4m3RuJSbF+kC
RTWio+auLy6ZogiHd6VEnTUOuTnfSJcOJNrE2vzQEyMQO9wluO4w+ESPIitLHU5LWn3ERuucJSUF
ot8qnXW4G71kia2lu1kkbnWyRW0TM+AE54Bz+tI9LmSwwkWkDBqqMNzjrEH2R6xCgePWKuz7mLil
A9UyDNy2nplnFCWI1urAyQc06hU1PJpd8L/1GIGgjLKyOdvsCR3sx0ZjHCR5C/ewaLnjHs7Nhxd2
Ahbv7NTwEUrKJ6abAUWTJkC0XZp5Mz5jMML1TR+0s32w7GppA1qDR8HZnrA757aqXxvLnU56Lsjh
M4GwUEXuowx9XU7ZsmK22s1xIUya8ZFRb2PPVZ2PgiX3yYYBkunM4noe4zjcVJoFBT6aWdco/1r5
OupMutgxIMkrmsHaqajJC+FBeNUtASMy3VZFQ5E1hK1Orc6h4kEVT4TxGjZ7CyoQh993vgX1NJnC
fi2rkhiEYa4Na4GjIpnpx7bV2cZVZQjDJqAfOIykkMKgh5zL9xeSgaBDPMVOXjnWC00QQUUh6l0F
Y7VvabWpCIOJhjL9Zuq1ksrlAPLVn7nmu1kMuI1qclQoNc8EYmNczht9MyTVgEzYMMKnhMWpOALs
jQAKayWgh6a0teswyD1vndOXuw8IQkB2IeKIgYM18UvajsiHxir4nndeosB81FK/4jRFyhKIZryL
cwR5RLl9ZB4sACQPEzs4QmdCZXXriDYrBKY4MMAPgtJzV0HQNOeuC9SVxkddo3bBxmhX9sCOMejl
1yyIWrxD0Cye57aubi0tK76WKdBtP8VtB6RDl1VN7gw2nTWd62miv4qH99apkmzci24EmTwNExXu
5YFcjMIph2OkalgAkdsgrbGsenjPewAIK2HrdcrqqVU574AKN4pqa0bTQrpMYLfQGXP6ki7X9JhG
COrRtT3qfVgdq47ha6ywR6V41+TyWXnx8lZ7jHwXk8YN8RYeJnkce3FjgmtuJk1sR1Av4Y0RmsV4
rwkzyRp/aRk4x5LfQ0xBcDvK2qRwkFswJdgh4vnRQbZxADBCSXhdSiNglp2U8b2L4E+sqeK5Rb5R
aWyj7fqxsftfyv5/CZOz7392iJ9fP17DV/X+2vzsM/rxl/6oL1n6v0xHcB7BGUTKl7GYif7wGZmA
A5d9Pc4fSkkYjTgd/2kzAjv2L/5fbOJkwOrsmJfY3z8rTBqIOWpOgsoQ5gKXY47xT0pMv54uXAxG
UGCXH4GseEm559PpzK2wzQp6iPTxMlTALnouM2yLP8bHfwQU/noGZDdHr4UzEj+0Lb3lnn89Xbgm
nnf0mQUt3/oU6fXXvusfaTdvSJwj/cdUf1Y7/+MFP98Wl1qSCziTSSw4KAZ/veBo5MSBhGO9mJH0
64iVH7rWoP2jMgm3JbHqck8EkPJ2dffTATCBFjMgqGjYs0RqjR1X7kxlmL851i+v4P+fmX5cBR8a
tUT8ahyafgQ1/1SwgvhDNaYp2JKQFYBng9woJMSwzK5ilwZ+krzjZ2h+c2u/lhKWi0rOtIxc5LcW
StHlAf900WkOAZst+yDTrkOkYjZSUNRfG0uT01Wpk2vw02dz88ft/Oda43I9w/BMrmSQK+HK5WP4
+XrwiPTAtesWVoDz5BBUv+ZyJcj4tP3Nlf4yNKj+UvVjPyhcCpzOpzsLYJPJJMG5UVjRSMXeTH1Z
ddn/4CpygR9S6ZNLrfHX++nTAZWZ27U+5KmF3AIHCOahVwMH/vsH95dPC/in5BvWbV6WJT+P9MT0
+nCOvJauGict9IbpzutLC6xhbGyJxJTfFSC2/d9f9NfC3Y+3RVSH9JayMJOR8eltoULn0NEtZmws
WBubRWrbcF7fFnXl/WYgfn5dUCr5wFyXIppw0WR9Kkzo1JYgR3JaSbDH7TisGMScBb8reH56igw+
ZijGOk4pl3L7D8DqT8O9sdKodHtQ6ekU3FlWCwOLtIxqiFEa6AcPQstvXtun72u5oCnAg2LyNKgS
LpzQn8e7NetFxcET13s3ncCPW7w1zzmSqlEeauhFv3lh/+5y0gYfiuOVMfL5c64VKLy6E0QP2Tbx
Y8RkoGTrI6ohfdZruLxMVCj/7M1xi6BQGR6C2DSTUvKnOdgAe6PcNE5xsNragcjE+7S21D++MckD
dCioU2r1/vLiIhHWCu89FyG94sBu0DzAGU5wvdZiMw5G85v39mk4/ripZXqyUbcxWD6/N9NdJv2c
8AA+ehqaTpVtMi/U/gd35S4XYbsIq3ehDf88OsiciKeKEFBcbSX4rkJjP4dNF/kKChm9hf7599/z
v7kr1jGGIu9rodN8Go2OyRabT5oQsSDH8+maBPwJbID/9Cq8IjYZ/LfsBtxPV/HgXfXWhIqiRhcE
lkQ167RT5fbvr/JpbuINMdbYcNDjAbzjLA29n59dC+QmhoWcIVGLOKnzyw2m/oWRZAS/uaF/d6mF
vEx13/tR0vx0KSlCmBoO8sY5s9E8m+O9Eh6JD3JKXv/5XfHkKJ3yNeENX97gTxPU/2PvTLYjRbIt
+i81Jxc9xtR7l+ShvglNWJIykr7HMODr3yayKpfk0pKealyTnERkmAOGYXbvOfvIqQftBvWfCnMI
Bi8YTvvYlHg7lfz2XJhN5+Q98U1h7h3v1QJ9ttSFUc73MQTpA24MZjmVnf/igljbyQyYWxZc1tsL
iiyaM12bISxJtPYwafpk/AArR3imTuLBF52m9/Obfe78sedzD9fMOVqK1CwqI5MOQTdFBPJ/4v6g
l6H4VqWex0K7lkYHfT0WWk6ER28trCHljLyiSzpyDRLV6SdcHO+L6f3BpUCKtBx20YxnH7cO455M
98BgEE0W2TouGvs8RLn9RWvjg5n9ZpSjp2NWIYCFHFtYHKhoJ6qMENGuJo3YVN71d2c26V6uaQod
SrTO3uztRHCUNow1rc2lQwkFJqrvUNs2neQ+E1L74gm9vyzY2ixwJtJ0Dl1z2tnrtwgWMCYCe5av
Ool9mnpgBTqwnU9zg+eLteH9c4J4PX+bOPKzddGP7qAKTK0cS4YqWVfXDod6oL4IVz+/efPEfXU2
YMrRPbZm5YIJ/Z2G8tsLKhIPzykAoCUpFmF/MEmRecjCVHSnPZGmFZUQLRNfzMD3Y3IIcTkxOmz/
OEEePTBCInNTlWG2rNAvkCKmN6DoHGeVtdCObJA5X+wj5ly7o4uE0CEAqCDGQHLxGzT+au2bE2mN
CDnxMkRvj/QXi3G4df0KP2RHBfVOUxRQ5mBO2SzGvmtxVyM8/mlC8HnoDNGD8E5kaJL9YxKM6/qk
cdkSaBFVnXTItnYFv3sjbc09nWwrfPz8Cb2fcign2CzPR19gEfrR3WqSNgwNi88RmCGaTNnUI7qK
6il41rKAltf3R3M5YxvoCth5/e4Qv7pVbYN5v0Hai0oY/uYmx6twC9y5a5ao953oi9E+mAlz754w
Gt9BI3O8bTADHN8ozDKeekol0o4AHRZ9hshwoJyHMQZ26+XnFzh/vd9OeOQCDOawWJCgcNynJIBj
irSU5PrW1zexdH+Ns7s01aNVXKNXsG11/fmAH10jb69nmmxYdM5yb98wqdttq9V8DmM14ytC694f
4gMkJGLcMuwXn4/2wWzhZlIp8oQN9GPWKb1eoKysB//d2FSgOavEC61rqxttrNN9YsfW+ffHmj+H
6J+olnDGfzuWqBy0fyrDzy/aYR25KOdyVLgnWd5O68+H+uCpoSKaT8JkGLBZP1p3i6gIXREQmkOn
t1qBMvVuTdHq69IWRAuDulxjggu/+Ia9f3KCqtoswuIFnN+9t9dHJrucYpDP0Cva9tACrF87ukKg
jDdg4Ru2vfnuRQp/3ltwpaQ54MN4O54Gf7qOBFs0qQa1FeRy0qGOG0l7V+m0uNLhAhiOs/p81Pcz
ZkZJ4iw1HXJEkI+8HbW1R/AYklEbNWXbid4beuY6XwIQ/2pyCv6pt+8e6xeoJJRyvonA7eiGQif3
sr6gAp6YhcSZQhP0ovYbEKYkdxd32ZRm12lb426MRynLLxab93OIcgPzVedi5yrR0YVmMd/CGO/E
0oNHdCiz3CE4gsolUBGV/NCcLLkJHLIevxj23XccbRI6Hof3H98eK8/b+5sS/TsWJUpomIP+fiA3
+Iy4MPHFe//RKKyhtsV5z9S942Vt6idz1BHbwW3CmualDXg4IBpfzNB3c4XCFy/CfAd9x+Bb+vZa
OoDAPQKSfGk0Y4Q9xKaJP3Y8Lhh4/81Q1FQ4KyJ1M48/RISPNl3uSAhtuXJ3CLqHlY2Uca0n2rD9
/A344N6xwXL4CqGxIiZl/vNX37zciIUXk4S2HCptzn5ntVkFDbac788EZgFFIqY/Na/jbYgyW5nk
BU7EolUVKAaI2Y8uOK1x9fn1vJvo81OidMKBglWZXdbb6wnR4bRO6ORLHFVxtWhxgWnkZxOinQ7g
4ocSXsGmM8fqv7k+1j2XcDyPOtDRIp0C2EjcAm5+4/j1CUC/BHu4hY3w88v78HGxH5oPfYQP+/Mk
ffW4wobUN8/FUcABBL2jV8WkpWiUw76YFr9rdm+WK+4jSlJeJk/QLHl3PaRCgtTkednNIhTj2o3C
GxT0oOadbF/qGIhiijcYJYEZCFjSfvFVBs5Hl/rqF3hHaweC/taTLphCJTUX6pN0i3tpT/9OWfr/
Njt+17NfD3O0LrttPBBNwoPrrWE45L64tfL/wAS/Oci8fHguk9M8mpVmjx0d8yd7LaLim43QQ+gJ
RNHoXzy2j2b/HDZNmhXTn7rK2+lBmEefytrMacSTpKbswbjC96OoSrHjQxTh1YCmouKrQ8aHj8qg
9WB47PaoOL8ddpx53HrJsDaSAEmrP5nus1Bal59P/o9WYPKQOBhRqie/+ehU6MLgpGLJ/i5Af4vp
HfLeSFeXjSvcmfHbHxVeZhwJ/lxB52Btvb0msuDsXoHOgHKhusUEmx1QBtkd33+jGYdNJId4iyr6
uxO8VRE9W7JgWZNIk0Xb2+EWsG38xX7u/b3j5A4OUWdNNHU6bm8vxysHuzLtcOaxj3KRTO246iOw
JcIo8y/WqHkyv106ZsU9s48OIlVE++jOZePQay5HSTjvebBJSq3eVgCiziPXKHcpuR5f1KeM+be/
GdDj9E5AgsEObi7xHa29iVPBrtfkgOXHTJPzKsuc8inj+N9wtvIb4DBOpd8XHmaiNcqazLzzkpHw
DPYMWnX9zTnqIYynHINa12G3dbxqNQV+s6rsh2Xq1RqmYj3f6hQzLiMLr/vnQzFNji5c8LrZnBxp
f/NdtY83zUE9p1sHsYflpdBYKcdC6/1zb7Tt9qFAm5Rk5CiqGnzwZGs2ekNOvtN03uCo7bY2nw7y
iinD3tQpALinZGybYhXnYYlbcCqdHxknrSuHzqJzkgI+AEpZ4d5D++hZDzZZeO7pUCMGgmECQmxp
NogkbjW+T7+7I5iQqH9ObPestdnZPdll9oCuQiAuKnQejT9gI/sRl5T7rgJ/QJi/BMgVBEAzsDPD
gLOHdIHwMA6eSYiQ6Av5SglVYeb0YhEt8OtZSbKIDa+ynkGl5RjJyZUmG3tE6OMR2RtqRkailGhy
KnB+47Xw0cnwLNfYRF2spOSyWtahBehHZPPktpFc1xac3zOIoEGYrX0flRFeK8cpAG6IZJIJSSKE
K594jsgC3LbWOLxYIsyhi01RrRw0JUOPMChs1RATsDzlyb01WJFdg/oYA/fKQ+0K3gYQnHNRSuV7
G5KHrHbf8YDNZTeSQb5GjTXqXLpdWEhJCUgB4jdK1/+RTtnoo1bsB9hwaV2P52pqMu0WoZLZngZ9
1/Q3YiwtZ2XEhn7Sh1HhLCD0TcWv2kQ1TjCTZp5ZUhHgLSKym05qwFXTwUVP2uxNOGkS4F0JK5Ac
ett78MFNEjzeKzDDXhiEf9psqmDNELFm64uktgu4XEir4nBFMTCK7zU7CoDrsSgj67Uxir/AIKen
v8DEHiWPvG0A6og3KYLrAKyEe2I4lcAknZqD+ROiXAxkqkD79TQ0kY7pvK/iPMIujvInXKdFK/JF
GjWDfkWQJjJXG9eOe16kJjHT+VTrXI8q/L8abGm/mjJrFcQvNw/REulRxoaw8qK1SonV3oSlrp23
HEjTRdWqGCs+2A2cY62NPM0ky6L5VceB/tOyotaDX8BvI1up6vgQ1HFRQyQp1Jk+ujlYI/gE032j
9XUHhy2WCXtbHORLI2fzsjCgij6YDbLDhYG0aI4RD2S9khQZ5XKIwjJcY4ZG1U8OgGetIn2wXow+
n11LhNUXsEpCaCkFMRXolZwyOW+7xHjRTYRIqxL3poWRURtu/KAQzd7RpWrXETJykrJsAKnLtC0c
uK9ZVTubotLNXyGg5oToDNPrtxMHcQdf3TQoPLtp99NLcss+II2aGd+Ti5IOIQha5SLUxhJ1b2nc
VMpGN13apU8wXuVw5mqQaqYnIhj1cWMTDPiiSo4pazM3rWJZGG736E2J093GbIblsgGmx4k3ddkF
UQCur9ui1McDqA6wibXCDk/tdep8JHN97aU/qlIP2k3h4NZcZLmI9FWPHjs4RBUsByKS0CyfJDXY
hWUYJ9bNBNskup9iFzgqMctE3uVxQX896Qz7loU/uq/8Ibhi7TbTddG6bnKrFVXBciPw1e8Ua+Zf
jW53Px2oZ8MpRYPkJ6GgcX6KUhzpcNDW7rBiDw6qUidc/ZduBsZt1NOoXtDBQsnshGaPJs5nxi7V
EJTuY1/2sX454KRt76HL6lf4J7tzeAIUjxT4vumUdag47ycH3qSWV365c4ImnZbUgurrqusxLJe5
Jv7qx8AvIYAOst5iVjGJVY8M/acW6U64rUYo5Cjf+/AXMVAGtjPR+grKQ40+sCuSSltE7BjFBq5s
kpyFBfL4E1vpzj0m2NYlvdA2HxKdAzsAARFpNS/7IOITAmzAcyNfns7IRSuKVeuUKU4hFVrl0g0i
1S9JNIzcmTXRWheI/CJjldYtmAo9nWyxzoVS8jmgnV8Tl156HbiOqLfWrCWeWqBwHXEba8l0mU2U
1B4bvdUfhRuE6S2Sp9Q4zdo5qnK0I5Z8MMFWu/Sl0ZlLQ6ZaumUtAQCXi7ZCWDwGk2usQi0m+wmi
cR4+ZMaQPld9bd6DwhPBhlwhQFaJlRmsDTHfgGY9SNWjEJ2IvLkKtKzNb7LUavx7sgTicAswVbJ2
lxxF8JVb5pUFxNEG6RfYyakR+FZNnGYDIU/XVZCsvNppolUDQBNnEIHSxXlIJFV27xaZZW5TPxPT
GXyQQN7ijSiJFaoqvpIpSnYC02gTCiZi0nRLP2oUCeV9oulbSNCd+KllktjnpAMTaWvhoPb2xMNb
A6/XgbeNTRosfGTy6a7Ih6n8q6HbP3Jm6vMnFXnerxrPQfNClJOBAIpAQGcdo2s1wLRpNZuEKned
O5aNzCI8JMh0/5LVCp5KiZqYwELeUWsZw57FSCOHTsdDHWZNAEjMreNrYKZQDtUg3HEV64NotnOf
v79KDSJ8rnNipu29URoVU5pEHjuHq+AV+Q28/xKKU4uEllkyJXF5aCKl0pO2avwMe77tI6ybBEaJ
Rcx5prkvANwjmve7KQemA+7D6B9hF+Xtk9OFbXgVk13WvliDGHiFyHp0ftR5KH7ZZdDzsSctzDmJ
kW3EiwK45LQf3R5MSFCyLG+RoaYpigFXcIeXRQkz7Y6dUc00rjTCoXeDmxn2jU1QpnHeYIPT711J
AuP1wJ0Gd9vXKjtvbPyPG9qLUb9NwtGKIHDI7F4BxxivRnBS2orLT+pnuq0dlvV0tOXeic0a6L0G
fmFZFtIbqCrh4sdeObYPFa7KYGkacNEWJNxOp4k+KbEjQp7i+WD4MP4T/CEkuacZlJxm7E1rZQiS
5s7hdCiWoErxzJet3fFiLiL4Itpjnqea2hpRHaqNpjPCmU1GvbfhXJkZh9SIcUAM3QDxsO7Jq9gg
Q4HglYeTOVyg8U/Nu961tB91I0vvrKed271Uvt4roIFjSbUF8IrRXkcm+hGwdQp8Ip7yysBpmyRi
q3e2/6R1ut7eeYFSBRq5CuLBYpAaMaN8nqiIalpS2hquEneEQtkpIAxPVTgq7aEuw5hPKQljt783
0/8T4f6LNN1X54o5HPzf6cuEMRP6fYBM+0Z+O//1v+W39h8UsmjbUMuc9bSoQf8jv9UM8w+OqvM5
BzEtCiJBufvf+lsktpiuqfq6bB8cnULVP/JbQ/9jNu2i/EEvy3/0b8UxI2B7e/5hQvLLcHa7aDrm
nv5RWQU6XBfyFuIfGXRnVyZJW6yyQY+7B0vxy8is1BoBF5N0P7GM/cFQNFvDuj4lhlD6W8etq/7K
GirTO+RJ5yV7nR1F/1dUk4t76qkA4nfuAfcg3S5t92YirQIOtYvW1xZhBYNq0qNgUzlZIe+8FKT7
EvqKMnb11OAIMwYZ+Q+1R7RwtAjQ8KtrURtO+qdQA7rQhTV4QPnJMszbP3E7Yda12qZaRWWm4j+H
1uRA1LhN4++T0Vb2OaiUeD1FqVEspZ7Y3mUcTWD7BliIQGWcyAhudE/5zVaWcoBoqd10yn9ho3Yg
szZfwbe/xNF01lgxUh5LA/VNVJDdiW3OcYiQPL3rqvYgSl/c6XrzKP3KCPcDxEnyEGbg1qR7t3Yc
3dMQJUu3xtWzJoEHVhcfb5FvJVpoSF6VBdWrmAFfWoQ66w66EASwwNIGe5PxtQtPlZ/WJ54AiH5n
awkJCBy82uUUD726m9JmAlHHFTTFPh1K67wkWutMUqHEm8FOd5+VGlYvsKv5vsWL2NINboybtmW3
Mls4CtQJMhDBHpSFX8KFto0rK2e7ujTioUQTRsje8JyIIR42ZRAMOgh/2tYXfAYDa5mFfvtsQpr4
AccYOgtdoSikndhk2SLH7vzTrOX4lLYCaA1RVoRxRwcVsMNuUwvmaCxq98rX+tup6MCYxIb1K2uh
g2yTaFJEsFSDG0WbYqAm+WIPEruWHbVpsnXscZCHKhmSnKal3z/EIDM4545tvkXN2GSga2YKIKq8
ANI3YD0biIuqg6soT8T50BErxLLfhynEwd/0QYyfkAjT31TCsWl9CIUDtX1gzYhRTJAsRtrl3daa
PAveYckZAPohEOSZhej9BiNW+hCbL+7fxESN3W+y1iVftnswepP309NBmlwQeh9IKOzabMsRFunS
4Bx7GOmAbn0+rNiAamGXKzOzwoOcMH41G73hpVyPhYlnKmWPUT77gZIhjL6h9q4rGDfxrRW2LfQy
GuRZHQFkLjnKcQbs2otW9+PsB/nVXgaFWddBVJNkRR8UhZ4DhyiWht8bS4tsAEH4c2Tlnrl3S1We
pokrtqnTN1sTHuMPUQPOq1vrEDlQchepTMbrjnSExyqtwWclhrkJPad/hEzDjtP30mfU6sMirqGg
LDpdVktjmr/YrfI3UxoVOwIF823CQQxVKsdOAHepLItlolXmEoLkdGr2gjwBLCfpjfBMKKnUoJi+
qZR3NPyaU9a4ZAe7xz0pkjJdBb76K0ng8GIKuskaQ1yV6RSe6JnHfS8RbvKbfZcnqngfGtd3z/Nq
sG5ERsTQYlY2bXVWwhMlnBRie5AoMqX6cRMag3urO8106VfQxDKt684aQt2XFH9cki+Ftp1TjAkx
8K3+3s7tql/3tcV+KwbGLDZUHPRtbSrgDy1kO11ICfu5HottkgoYzujOf5o41pa9Gdvs9Oxq40UC
hI4dm9qisgKxwjiqlh1e4AXnWG1vZrF2kH17YXQR9wuWI0EUigz4esLTHKQuNr6GCgQlx+HGcyqi
OpOOKAIwFOuM3c1igji2dPvxMA7a8Oz0mtphPmquunaId5oek1xtGyQnA8jZmHYKBAdj56kdC4JZ
IhU9YA3zllqpsODqbgOxRwb7OK+vU68JNhwRQakLN9xOVGWJfJHJjzh3yrNEa5orKhrxnhTs8ScW
sABOpKVpN3VUPZuO32ziQcmHUHjyEg3JMLMFLdgUY8YdmTE2dnSqF0RLiJwgskDL+72bZE/h1Mek
vfOX5ylvzIkZ/BWBQc6hVzHDfDjvVHg+bAzn4KItfxeZrtrLwTMPQ6TZpIyY7qktegJkm7g66QJ0
ymbTriay++ZPlrMuG1nsbIyZq9rp1UG6oXUC7JPYizIKtpbmmLsB9cnTyMZ5bbRWvXcrMnBaM5c7
f+qePR7hmo2reVWrfpOTGXKWhkmxM9zROrWnQPwEl4ygRGejTBCBFtMZCLo5v93XLyqy4G7mPfFP
E7hptshEHW672Cn2HA6tCyPCuaCFgdD3iLCksSBpvLizMaCXMDaXjaabVxoCAhJUIsJl9YoQYRPg
V+/p133jEHqbJy7HSKh3eazgOup4a8fUEieKgtq9P3rOKjEb0nuc4YVTFUsL7ku2zVoXAFjEkGi5
MMvsHrNnYl3rqaujg8V2zn91edXx5q4jhY+EpUssm8KgaBiQkqeVlXbAOS8ph+qY28Km7H5ExvwV
p9WGVVZLggxM3WR5l3Xo1mdmOiR/qSm02jPqU0nspEwCS8YGEOJSsvtvNqOqDCpdwAGTzKrshSv4
7IQPUoSNEV7EjZI9HOy2DVxMyKGW1Jm38J04bej49BzQMgBmguMf4ZMLS+AV1ecHTm3tmqaz2erD
HkhUIIHB6pH8QbRlm/9CeO8GT6YrSVdciNDpHrvWQFZPfY3JW/ibAb4SbpruMSNQZkn6eLJLcAhf
CKDA2Eej7CYFxiK2WjxZOsG+0DrXfk/4V1GoJF9KkZdXHAicVYFr/JD4brduGqdyFxUBhxtoBNMu
nbCU4Dzn/OJVVHW9NFvYfUt8WSesZm/Est9r2hifEXiY3xUSyt0iq7zyRZkBGyunjKJZdYsDuYAL
btXZLWUwfxHbmneCbXdu0qbJQcPW/oSr3LrVZKW0ddc5BMGkqjvJ1JQSqFlNcMSFP963LUUZ7PX5
BgKq8ysB4Lh0zVjbhpP3pIKKXVzoGZeiz4jvyN3uypMlywb/INMmkZ7c+wTAaAtEUgXbM5MyYOpe
Vy1gLCdJep8sBU28mERuLPxOebe1kz+QldddF+xrQJVHiXfZmr21AV/bnegIYdQCGXNGeoZyutOq
bBsfBFtjXis7yDkT4uZMtpNVWAeJouRxGPxrI4/EBU5i3pkIB6YxRslFnWjUrAeoDdUKuAEOd6uQ
ycpt3Pxx6O38ECeuuaMVUB0skj+WnlPH2ywCZlpGvUmmSCPkDaEiw1kcUvIkzsqcM62dfi8SWa5y
B0SsmqZnzY+cGTVLRDFo/4fOG2MiaXq/ohJYDg6l1XJQC9LfYbJ1CNCp9GS+delOQn8A7AAVrTUq
RDMy7N17JWr7hXTl9pYvI1EPBBVl3ECZ/ohALmM6t4C9u4lxE43CPDiaCu9y2OrPaTOGwyqU5XDb
m/qcl5PPn/JcResCp/1hDLP2ELmDfsDyHJyk/BP+0oZxfzblk3tTGF19CtUpzhZ+mwKAMyb2MXSe
yF3xjfBg00ieNpOldde9ocxt5zRQ5tNpGMSSvUbQPoYuvnnUuaWtfg15Ia74pRSOA0KkS+qv1rKB
J4rjv64759DUbTOej4E+hPd1ynnsHCZ0j7OXEsU0LOjzKcileRkDqtZKqu6ISax2FYWyxdMac4LB
HZyRzNWf+HnN91w2JCgcjF6f2nWYW2hrKQsTxWWHkKM2Xg/sZdGbIg134MqztRu0E6zYDHl+Gwc7
4gL3wqr5IHMuoOZQ33NdhE0pUOJNxRsVaXwAF+zXqn1uqfpMU9p4qqTznCLdOoyT41+2NTWzPG2j
RU5oPcd6ejmuxMSeezYocgPJFUCpcOVUyWnkjPAToqzadVEMB9kLsak7+U/qHJfS7GsQonz0vbEn
BJMdesVbvRrIfAXcE/p7V5rRn7yg1nXI0r20oQr+7NQQ3Rq1n4LAN8gU8Gr3wGLqsuV2SGPULD1+
agEvnA5Bbz3plQ1iVOnl8DK0rjft7EYbI45KAxq4fuQ4uDIyt0l+sIt3H+mC6tOJohCjLXEbg4E1
Oplk93k8Dr9CyLblMh50ke1yw+3rfZQF/DIS2s1d3SvvUVLTIPDCJmppQ8yqpBxE4G60GvH87VHL
cD+0uOQIOwGFbta6mmNGspTiIBs7t6x3CIDBKguvjCVnr4gp7OXszPaSfqh9Yg6Oas+Jy6yHJzu0
A3Md4Qx/id3G6hZDXcJYbi0+PaD9vFycyWL0oievy21w9RH0i0vN67l1AlMjNStpsZw7Lu6/iYKj
tsDFNERLMsQCkrWHioKoY8nQu8wCAkfxnbVVeGk4GTAEu28qZwVZMqIQOMXwATUu6lfvOkX5Q3D0
c4n20iZnI/upDXZpkgl4zxqdlRWpffZZRAmdXCvswhxWW7NudrVBUXKBo17utETeOeT7npCX4a+t
UQabmNSBc3jW8QbBsL2DNdS86FMXPcqetC8P18k9BcVpXWEj3wZaUG2TouCD6ZEPsKhNJC2LKB+y
57EPwmRRWFa2s/XMPBVD4a8JYnnIGtoEy0j38pOoabWTUJnD2kmJ6qI0TU4CmYJg/uvyuTdz2CUg
D62XPO5BG5gmqU75mGclUOus2WlO0/05ZlNJarMTPFdUUFgDncryV6k+IXMwKkDMVFZqsi66KZrW
oc0hMNGtaov5Y9y41EE0Un1KY2vSSrnMSZ04xebeb8nOMi/IyAKIU04GdOruzgO6vPEy14D5nDan
fTmj3KbCPBNjah4IDPbQIVSNePBjkkEmU++erVKTp5neRJvBRDCfp8L8U6u65jSiRnMVQuqa4a+C
RtLoUSw0+NosJA0NSqrQpJZI3Ti/88JvnBxMODh+wR0OLq2x4WQ9WMGpQoq54nid7r2IyPh1kNo+
oPwxWQVO4FyTq5jeAkJN90XLDVmRqEvpFPAJoA/T2I/jTBWme3waKYJb0V+muw6vB+2YrgIsEncw
soUIdkFQVz+T+HexV+sL6Z/rbVZ0J8TfIsLHPk65G7hQBee+nn2FqdHYPmfirPS7vxXE/6s4/gv3
zucVR9nE2KDaN2XH+f/5u+zoWn+gT6GkMyd3onDwkRv97fp33D+cWUyqowJCa4fx5Z+qo0ZtEVXc
rAQhltTzccr/U3bUTB0cJTJmH4cRfhlQAt9x/b/TxmG6msGOv02vPuLJI73JxD67SFNvWBZQUU6g
CQ63UMdp/Mw70eXUKblpaRSukhrz8KIrp+RJEU7wV11H4/7Vnbv4W+Ty2vl9rCrmp1CBna9qVqHb
vyGBr/SAxEu0GgLOcWmWYbsDtjbBNY/lDmslrOXcjrpLChbBSw0N8wv5ybHMB3Ul2kAPuwTEMwh1
RzIfKpiaaq2pXJHncSc6Ar6CYviVDGJDALX1xWDHCrNZysml+rP9CLG9fzQYKYyug5W/WmWaPa7G
SD5ZFe2/z2/mx4Nwlna5LL6ZR4NQPWzCzNGqlZnHxl4rk35Fgcy6/nyUo6K1aSMPFTwp1JsoicWx
Wqlq+67k1Nit0r6EuzLRyAnrG4DB7BSmn+lU7UWfX5DzsP58XJuX441MioEpvSNOAothYCeY//zV
XMEJ1BCS48oV8iiNdDmUDOMmZTt9H4jU7jaBCTAVDJX+ZAXTdBi00r+J7CAlRKkvqSAj4J1XY4TW
C6tW4nYcqT4sq9wf7mOrp3Jom7STiLU0tGkBx6e3V747dUsMEtZNR0XwJiI5Z8GhFeZWgwQg2NfF
OP0g0oUiHX4D4mVMEx/Uomw0k9xQSc7L3m8bj9MrbDRn6eexdlck1h3AMvJjrEa66YKtlmesHYgy
lNSrliBSMGfd8N0JyINma4FQT8c5Y/xeE17fPAfKUNqHhKoVbXogSZKU+9j3vhjl3TvlYfLF1YnC
0bBm/dzbR9TFQ5sbndGtlN7VK78Dnz7p4Ljtodc3yNyL5edzgjXxaEogp5zBKpBEsUwf231d5AaO
jGCaIQzjyRFmtVBuDWOsSnQiZkqURCRiff8if4vVXNPBuw/94+1FsrWZjf1UsoH6XNDx4FMdtd1C
Wf5FMaIo+fwS373U82eEZg9xLqzYuBHejjYxOXqqp+Q9RIlc5o0yVtKnkvf5KL9JCq81iIgrsSqy
PiHh5KPlHj85o6KHysJFskBaPKIpJeSuEFXqEzsfixuqcZCYGpc03dDESjvWXk4knN3IBe4p7wa9
pHMeU1EVf1/+/3YZ7DL4GH4CFyqnp/w5ruWvt9sM/qd/dzf1P4TlYQcH3gMdFCHlf7YZM4eaZic1
c5bM2TjJn/wDF5qRRPrcwpyFtGgu+ff+gQu5fwAVQgcNvhrvFeaw72wzjhS7Bj/Kw3uFFRGYDIrn
oxml0+PXQof69qAbGtFupXOWS5Fc1m5LuNOrW/PBNuJo3fk9lsF3iY8SvhVk/29fkrT3UDllFSBG
vw/6ZdCIHhEjwsWXFvHEqUVZoPpiyKP3ch4SR5Bh+Ph2YNbM9/H118hJRY5cl0KW5qpu1aO7XEMM
jb/YH31wYQTKs8hYeE8snMRvR8loGtfBXEuIQr+I9h57qaWLsR5Qo1kIZ6GcAoD+5zfzgwcHNZfV
gKVgxlcdjRlllCKdbhY3ydFHxjnmwTJDE0+qiCfD7eeDfXSBvj77Aw0MguIYOJAEVm2YiHwJiCsI
uSl8509SeupdrfXVCQY63//iuc3P5dVCZ2Cen1nj8x7YQHhsHm1+mZCkeVG1o/FE/6Idn4coqE6l
dO7axPHPcoIJo7r9au/ywaAYSBnRnsXOx2L8qAuGErjnQPzcHAubIzduszL7YrIcT8nZoEZvDiw9
NBsTlu/bydLXRBlMOk262qj6HzHmmkPdes+fP7Dj2cEgmBxdnGqYfulZHc17EuPFVDWkzFeO0dz6
Kh0vUtMt960hvwsaYij2KrzQQMoweR1fT2uHSZQolJNJSBVhmeUl1d7YGhXyiEh+06bKxOCrxnoF
zwszGSvk27un4pLYaaK8yavnoJ34Y3AfVb28b+okpKQ6RlT7EjaYn9/O4/n/e1SYEShKZsHJsQSE
/WxdVyIiTwmp6WUcTMNpIvzizKqqZon5UHe+mP8fTBLSBU3UVmj8WeLnP3+1EUSIWws9L4l2Dmqx
JqUx2Alv/KYt7/fN9NlP4JbjrPDutY4dWxvinD21ZVbmAs1vuBr8LxEsH9w8HyQaFg2a43zrzLfX
Qn/IiyadQq9qzHpbQg3+EdSxR+KVV/8VyaK++PxhvV87BCoin/VjvjBDHN07lAhuXlY1rUxr2nGX
e3r7fr0oO/lQ5cZ5ItiJdo3xhT/kgzduPjRaDl3e2Xp49Ma56JhycgtIFelGb91IcgpKrAQ7okTl
7ecX+G5yzGsUXmK8thwj9WMQW+1Wmsys0aZUZ7UHmnvkChUEkn1zFOztOjYo6hwzqmCuj7yegmhV
0P8YubUADAoaHiPZsEKbblx/dxhWKR2qEQnDAG2OvYZJTdaP6Dj+jS7pWa7yBV9owm2+OQq4BWqp
bLj4QKM2m+foq/fJNwUOLrxJC59u1MqkOrxsS3DYn4/ybg7M5wy26BjH2Elx996OMgKbo3mS82Bs
QZwt+VgXWGJxDJFRt/l8qHdz4PdQEJpYfDF1HZ8UadjEo0rIvW+ciCyuMYeCsB+r2DPXnw80L6hv
vsQAftmwAHPAVoh/+2iD2PRClp05eQtZuYHBmj52pBjbORhi0xvVBF9uTMelW3tZt9Bw08iFUEif
vn29s6WReQ9bgkd4zNDjfbWSMPbQswz9QIpPgBh0a1p5VX5xve+foYvtb1492KgyztF7TCh8Hv4f
e2fSJLexZem/0tbrwjPMg1lZLRBAROTIHMkkNzDmQMyAu8Mx/vr6QtR7RaZUYqt604teUiITiQjA
3e+953xHgTGLm4XkqwL9eLyNG0FejrAf/vqj/eN3SG8L+aIJiIxTznu7vL9ZCEjahYzbaRMfAsPt
jn0d/ooA8idXwcNLkRFwFdb60w3/8OiTi+bPJP3h7Ai7PO1rZ4g74hx/8bFF1vsPLqSGoYvKHZls
Jr8JMn+8jldW1TYFqIEJqNJL2rB/QbGbC/kKiDtTn8n2qwiCDCTn04Tc6cwHI6wyjIjAtQkr9dVA
tWovUrJ8GowbY2UvhkUuRlublyUDj1ekUg6Almqt1RvWHoxlhA8P5BmXcOvv0ThMAaOBjphWuqdL
h4Q3t2p1bi4Zoxk04Mzoy/MhmohehM47rUwF575gBnDNIo0j5UzaVVTeVsVCLPs8hLkP09y25XTr
LRmwlIr/7aZb143WbRDQ348tUTExDqjAIzD73hocsIup4mKsBvHRK3rz4PQkLu8kdyc+ZG5kBJ9R
3a/NlTm0dJxcsIOMOyc/AxYNmCo61mVkdTdb5PXr2TKsW31L8E4JZx/u+XLJeXttWzJfRgbaKB1E
RGb63C5d7FoI385tIOZBqomf9+76YcmKPU2P0MX26Rnubd16qmQ2nMnbCmtIhFxqY030cCcxTcKi
1Md4hogFH73B7p5s3Fjmea+xmD8CjCuwp4GuKZuvTeH6RSpCplXYtJwCjaoJSAAHSCj1UbkT4jBp
9ajPlD/nX+pqDvNdCVG7Tk7+q0ezKA1iBSJBfIS7Vm6xUzae15sAi8djWNgNYYUb8dlIiwLn24YV
zUyQpmyoFJqgV3xr06pUgmOmIDyVrIdbBlOkqLUBidSJ39eYXpqWn35bGFMJo6X15yp2MJVvu6Lx
UQGQ+Njo67ow/egcUH1zQ/yj4z+sbjisZ+g8Oy9jMWvniLwBgCtuDjq2yfWYzMtQGM/YJ0aXKD4H
v+K1qtxWXcwlEx0o5NWkXssW4b8i3gwJrIAAT1p6S2HmslZjAbRLn0gbdAFaYbyRY/kM61+cYP+d
CZw9ZTCkneFYIxKy82TIehOEftfKPCAPF8kCEjJ8P+b0Gjm9qS+hRjbD28hogISTqNbRlu9REFjX
YLe7Ap8Do9p0Ur4lj/wSw0sNWdI7ZBEKPzRh8psx+ATERn2pCcTDK7iMSDW7tr8hrc/SLiWf40wv
G64MvtVRGZFxFi2bPz2bc2t3B4BPjU5swhHtGMYUen5QHHpGPqcq/FXkiJ70Sz6iWjWVTbDbilLm
t3hAcKpayFCjq0UXYjggge1fGTLo6VBo3uGXdsDRuCNms7tAMmmul82Cc2Y/h2IKzxwUyuRj8PLM
SYO48lqTFJgDyQ91cxc2ve/uVVvZDKFPjPPUcgpUGVuhqp4c8ixcYyurJ5Ei12SOK526DQ9FRRri
jpWUHWwZBR8DGRobRxLCSj+cPC0f16Y3GXXyI93URYeErSSAbpKGNE77o0YJQASlY4JVcQdBKm9Y
IZbFzRXUb5sOSg7ABeYwFEgEqR+9ce7mz17tyuGsoOKJjihWW+dCDG3u3oxRPvufgCOM5R2ekk6c
+SG2noPdo2LlEWKCsI+I1P4kPV1emSIy8tRuqv7NtMYhx7gmAZpv2u3KtM5EL9I5d8PmXqqQ1EfD
7NGon5KIvrpTpJFG1H3x0M9VE+06FZDpWvP6XwM8n9VutMJyPRL37iBrxuaP+9Sn4D/OdWHRfByK
iWxi3sannpiU02fWtLcDwmoTFEZjXNdrLe9Z+AOQ8E5o5AcHhZETd92gFYNvUT8ghRXWzs7DRR3y
JfOG/RaGlUCVYpsF35/2h/1QKrzrJfLnEDFMhUleExEW4rQSUu36BavcU86phtK9l4V1Saa5oa6t
OSrPetYL90jiBrK+NbDL7jNqfoD4hDtEn31y6PFZheHsMzdbC7RoBIjri2AoFNR4hJt2ItGSGZe+
NEuVhF3T+OeI7wcvJh5sjIg8t1YzNnUHec+1R4Be5jRZG/lvOkDcNzgG9kywmn2cm73ezgveFmuv
jMoc0JB3iz6XU07W7eILD88SLPjqTJom9Ny8aSr7UWvFyG8J3Dw6N9nK11OKBOXvQlPo5BldiUJ1
Oho3aW2L4JllTZpXPiEf+zH3XEIfJ6IU9+gmEP6dMsODL1PVTNFuMVqzPl/H/JSxW1g9/Y5ipCkh
yOAceVqg1CU4hMtq54Eq3tJIufnTmlm00tZlrs1dZk3IczeBt3dnzHOPanWxfbT5luBQKCJfvZGY
gMvXLddm3vFA+ZzxI2c+ogRTeInWwpZxT0JmvmcA734psRLdE1bg6l1r+LyKTaOMD4IsSeKrRTXN
ccO0kbEZUjYIWGDzSNqMDKI2ScpSFXLXSdrJJJeaaOEpqL7ZrQ0dUZNfHOyGsV2fQyGHaVe5zhym
tZIja7uPgBvTljWECU6EYUxttBfN0WzF6MYlEqBDPzHt2Y323JB1Yk4RAtVs8j+FGoYNAt7OGNOh
sHBO9d2c+TvUMestXb+12/mDMBsOMYYI9z2i2wvN2C9EvDi4H4NtQiffgiKV8ZA3ZpU407iaSB6y
meGq6MEJbJh1+X0Kz4oREmLFksHJCoxfMUIR2WxtGQ9zTcVpen7/ZLP18cqj/MTRLFVApq4nndci
UBjljdmhrUWWCjHBTK+lHZOrLI2dQiLR4SSs0JOXW919XUkqIXHewYQ7hQR8xH1jA5oxVVXsLKOa
kWwBNCSqZxoCwq6tLdzTW1hCDkiNJN9N5FmEJINch1TgrK32MHAyeZNnpsw/rCitoh3q1VY7saqm
ab6QXUVWrMH6jlbP7PriqiajlzhfOVfLvb21k0eCsOtV127lbtOBCWK1HDFH8uy0xepbF5muo/pC
cJbQD10V2S1vWulm5TnomlwEGEQGzEJx72HD2PatUYbkzcqt1/ml7awlOVczRwX2V1sGeRIpNlLy
TQK6QPVOGI4rvnBssYlw2Zi2Y0efsyxxDSTKZN4Hw2FC3OUdS7zLOC+aNtO7nOIQY2w3onchPBdI
g0sl+CQNtI3nqgkLzcWURVe4D9bbcCQxNSnHyELxZxRlvVcZqthkIyWPoTeiYZFw6HKmuCDGiY9f
8hGkfDPeOdL4YTjgB25uTaNHvugrb/vUF17ecwaXGMBzpdw71c4TRr/aIWiLFeoyz0jz3RHH5Osd
0d0GOxTKTpXOOsMUAoTReVqpbXncbDywewTnHXpfs60JgEYIlaf8PbJRAxePLRLjV3r9iOf7ZcVn
sJqOvCmY5Gc0X5QQLIBsjaeRn3FtKgwLPPJdxq/Xr7TIJ3oKeTpgyH/KzIIVxDCydo1H52SEdwaM
lnFrVeNXxaZOSqA07ArxYIs5UzXZ/ElWIXID5FB4vYUl/Ieh2pom7SyL8A27gRyBNLEtTUgxuZrS
1Q7VdFxbq6lAPMruwTNsx4iJXvH0nmNfcOODLjyhZ5slB8JSVE82yVUEnGMaQbYWNt2RlJxs5eoM
Z2I5LuGdNVdGm2C3xCiymXlbxUUhp7dG234OogDxHY9MBUV5RKDLf3EC/XEY1+KlrxUt0y1Eq878
2pu/EdwtPvlIYY9ulnGWMjG2Ak6zOpIWc6MeLgmp5131lLGc9hs4YXFb0QRlgB0QYeJTDn2dDR1c
bJ27nCK0q8ZPl8YrbhZWOvEYlUr66KSCgUcJ2XWQwKGz9i0zW2OvCr/291ipYTYERPTAbiFNSGOv
kOx69Ypxmgz0nDQkNtPLwJjy/LyoOuNR+nlgPorQzuZYkcxFCJvr3CzDiJU3LFzjDnlcYaS+Ofl7
oJ7jpTQn8seQLDPw9WrRP4N36G+mkZKRIzYZ4jGGK7nt3LEAttNaWJpP20GWHWx3rBY0txQat/Q8
5rccMMm3RkxIqgiOZ/dE3G6rJCID7Ovigi9iy3UVuVZdNq0WLEhk5pTBeGM2NLNCdSzTPD59dXLh
VUv02VgJgrutTSPf+BXxzKBfK0OzfnS6tkNjI+w1ZzgeOcrWHwqI37yVKHcHKXccgPg/AdnjH7H0
b49zwOuVNk3nTftROA1Z8NrznvKhmh5cSkG1w56ssVNtXY9IDV+Qhhy+hCH+GWu6WDYO7btgw5cb
87aWPHTm6BfrAolRF29KGoRPiT7cvi5yGF+RABXTro/YdXhODXSHwpAEDzltDvSTJaMDMpDhCgM8
FWqSwFo/Sxs1cALG9+F87EvH/DhVrN4stg0wGSiC4xGdIipMidXxunMdMNCtIXwkjZzUX/Mx66MD
4/z6CWMiBBGtu2ZPnFbpoFnfoidvGQ1xY9c+hvUYjY8nnseSQu6haRmSfeGzJfsMh7BcU3AMVRbX
y+g/Fpiya5AThg0rQAa6TDKnnaZ97m6be9EGo/fg+va4HBaOgqdYK7oJ0a1BO6O66AI0SsTM14ab
2tNgQsRp5Yu1eoSczX7FYSUA5+FRKNfLlNJs4kDeaxdGlpKCSmEaFu/oQWjEkcx5E2uhtWwP22aM
aKqjAQNbbVpP4er5Vx2RUCDSSzJw43L2p49zCVGAl8PE8s4Tx9mB9qnHXjsSFhBDEiWBkPaw0Ikk
J685EDUIFMQH1fiCyXxj5WNKu8S+V2GjHnUwnDsd/sp0LaJAnMwMrYWipR+/GnOhysuZKEBNGyQM
cME7XpYhpMQ1ooa27Nmmw+W6s4Y2Su1eIsFRm1zuNk0W3WEjhVVSPRtGeaDthweF0y1BIdYGATAI
Zm+iF0HjOSYR1JLXfVniXyvDxseC3Vr5ExFnfZaUvhCQL7zWfjB6H4oIGKZgiofFP53dmkpdlEiY
lyTYjOojR76VA2jBHrpTmcfLL2dAHDtFXCyKeo2tiszvaCT9bnTVS9DnMzQdrGD0eQLi8w6ABrRI
eC5ZDvslyq0UEg1hD01eIS+vx7L5ImeWmXgAs0l5bW7NoyHD7cMpXeZNtRLjXb6USp/PYppeeS5z
JyXwISi/bWvdyYPJ2dg4z6xSW/GI7JX5NFqO5hiqUXeHEGo5ofVoO5w9Va9p4mx3gWB3TlXLVJl6
e15kyboztoV102Tl3J+hL1afMRKTWWhNpQpV7Gz1amRXxhoudntfrKPL+4XNszrMgiPJeG2KcLVB
Wmy2lfQbleoLjYOq/WJWPk5DnDiDPgy5oE1FDC61+kPNMU6y8c22bzw1rlkW9wwVAyI3M7HVvKeF
B0n9rnEaL9p5/sLARdYzQv4w8+dv81IbWF66BUMAizfVclBTr5SBX17WW5i9eXJqv3G4HT+LKSrs
T1NGAMu3auH0vfcDjtCx5fcnTewgqv6+gG1NwmQT6uLBx+dr0gWQ1Sed67uuXkNFEaEtdLI8Gk4n
OOxWBvJdaMcJYZf2kc/5C5KkS9mpD13vfqPerZNCBK9dYxP2R+gbgI88OvjBfD6cjpyGsA5hS0BM
jQnCfcnBNxQX/yZ4lbK6OymqlWF1CUgV48bwO2dIPWzVbJLCpWcIzF5/pi3hUcoEtGAP9jB7H/4t
7BfizCj/KNC7nMDKviKVTKtq/BCNjnVPZWaVvNEFx9N1DocbGCoLewxq4se/7gv/oZNKbBQTERSP
KPpB477TSXTR5PFk+gYFCFn1GS1KuJlZRLqk8TfzHgBYMs2EkxmgJYBr9R7l5y3OojcxZzEZ2/VV
zjaYuHpd/ubIm6swEjEZeTMWQVHzbi4y+B7mhKKCzewG6pwiqLtE2PLLyO6T5OHHUQWXQZZLK53J
mEPw07vZ8JBr5dp6MOKI4PUMkxW7TpxNbifTYKjX61K74fUcmNQUOJSMx5AN75vpwwn6xbDiz75A
YjpouJ8Gnm7w7hfB4wgCxuAL5KA87mYdRDsD4gzvhPH7uOL/K6/+Nx3lH16bPxAl0mH+qsuu/FF3
9ds/+a67cux/WAjhTvlHPNcUNkydv8u70V1hlULFAr87QEFzShj4p+4KqgSUiRM0gtkqgNcT2PVf
uqvgH47FXI9EZKTnlocs/D/+/Sc25/Duzz9Kqklx++lp5VVAvBMgUeSXYVoN8vfnuYyTT0zdaWly
Ss0PUogHd8E6veumzlgPVHJMklFeUOox5BtHID/0IcqLuZL1U2PWEWVpuL4YWELqWEY2VKCwlvYZ
FpkPEyjTeO1L4sg6bcCZLz6FfplgUHhGMejsCVY47zQVHj7ptJ0UZn/vgWt5h76rzuxV7U9+zWTs
oovKHp9GJW9OOae7NSwK3DfYT+ypBWbGzMJZlPuR87lMC7Mi3zBHi26mmbFO48H5bTuoWjt7VSXZ
cjtaO01/j1WDVkqBRwk7GQf++x5nb0prHqaZ4eXrrp1NeZ13AbRgdu0bwwOUF9vr0tqHMMMKhpXQ
k/lHu8dG+GAZA/GdpVRrmeq5sKZXV56OvsYwTTpRJXQ6MBTkf8bTkoHFoFK0TkFwerau+sKSl9rP
DO618esJ8KuzRqlfBf6hrG2Cf4XIzS6FOWiXcS7G/LZwvfkKnAJprn54mm8IZ84SGglhS+8/yx+Y
qsjx2lm68XACERi73gyx7fXz8tHGi5j2kd9ezY114Nq3iARwffSc13MqZ/pQxnC0yW245NGBIUfA
6SoqGRs9eA7DHDMntrEsMTHfzSzZXVViNCyONNhcEoHZMmcZuBfsqqnAysr4/kKr+kEGElldpu4j
Q4t9OW3bLecq0kaN8hOGueLKLorqgMw4MnZV69tdolfXFDvaocr6FNLwbx8Ls6V6xsZY9FD48khj
h6YmkPV3nc3fWs0+iLfuXqu3N331Vfz76Z++9Cjv+ab0b+/Xf/3pqnxR/dB/0+//1k//iLfy9+uf
1pCf/pB2utTr7fim1ru3gdCpf77Ap7/5f/o/f+fcPKwCzs1LP3b69NPoznQ/Lk3Md/9qNbsu8zf1
h7//fSmzvH+cxtGg45HTn2CcLFjflzJANz6JgyxX6ECIOApMKDj/BOTgb7FQbiARIDsAsRQL4O9L
GdGVPsLSU1JCwMw2JFHynzf+u4rzr1aywPt5u2OXY7mEkoP0gS3+hPL/eSWjsbCWuexTaJb2dNFW
W4/L1AQ1v5ul8l5Zium9DywXwdEQQKzgWUhtnkNAzoyDg3KIqVw9rfVNZkQT3jqqRfe1CNdS3swh
DCgTskl9yCrRbYkLkORTI+jY0zJfuheP6dHzgF7qKtKdFdJ7bAQG8UE656Op+vx5ti2RXxq2tZ2H
tu4PnE2zfUNLIIC215nNPqMCWRiHtDgAQJ2ZdRWd0QYV6moFdTnA+Br0o4IXOZH7mtG5tokq2tJt
KJjrenlXbN9WgBTBJXAIOtUAvsQxrPygYkAaBXm6kJ5ETxeKi2seVkR7Cs+dN5lvHbM82e2Zn01Q
3ruxx1oZb7Al3WO70hxIIaEt2ZcQgUUfN97qONd+z0l0l00jMxgIp0UNc3VSzFMCw8teAfqP2HgJ
zI3lmnXE3Yedic9xwj47++F0twb5zIsvV+aZUByLm3ocvC5xKNUv+96l1bPYUipc3yVdTm2aAEho
DlqJqoR9d8Lr7nHHuReZb2aMYNbmiXB2J4gxelTXGnc5GwK4ypd+cmvgG0tX3EeDIIJ3qYkuR/41
JS293C/w3kQFGDUay8TqyzaLTaHUWSYNUhHqyKb3Uawmib1Wn7nXdVMMIikjrBOJW42frZlUqh0A
xw+DXcwp/JnlUMJ8pYtl+3elcMWLa+OejhV1oRWDMnpaqT6O0GqijgF0sH3ciCZ4hfcYWbuumP0+
pc3DbNFxc2vcWeRApCSu2vetM04QYoy+37LjbOd8VvQzdJ0gA8v7h2bSjkg4SAS0CKRa6kuotnN4
2cE7WmgBe4AqssOW+4PzFa3OyY6MqHvYrgWApXWvQCFRB5c+X6xhQ2o8vRd1vzcHt3/YVq+6cCWO
e6/2L6d+udoi/W3skT9Egm7CmskmLpryLJ8aDg1GVsaqBMJoykinS0iixTCbsSqa7rny1AP9KZXi
rTWTUZiM0ZcgfCECSybOAtIQURQwECr/Yz1TXilvOeS2YD5XNNORKpp5TmF81I35sYbUdOhdzZCO
GEsIFqI5mHK8XESUWDPda809H9dGUFQFHzPTSfuuBDcYGJhuwGnXq1Uxf1RLWm/m67B0T9vqPwO7
uih7P90Wn9n17IZvW+O+GowqEXne0Jaz7zu6xzt33oa47E9q9axNM7o2CRs2c72qaJJmDl4ZI9Dv
YkwVF/acJz66gdqjMg1HYsLlUu2KjLzUfiGWCANd+TzxfWPFprJs88tokDw0s2d/6vr8k+7zc7io
X1wZ3M8nicJMoyHydJbABg+TyRivBfyfz6Job0nOOkN57Rwrq1K7ZlTnW9AI6DPEcReoVLPm0wmc
caLbdQkd39M4zMwea6v17wYhHj0xfzZaDWiXhsagL0x6REevH69Ae7aPrOqSWaHuvwELMDC49vkO
fQeLBWnSK10N/66a6Vg209QD6FjILs8Z0xE2OtGqdu2UMcoCwrjzhhhjfkk2OSHv2TLZOyWach/6
PaWJPYojpvIvTqmmfeX5r2gc6iuJUvm6i9QNhMkZ+BMNcyvzo8sBujPYDIh6qzeE5MH5aidGjxaU
9amZTXjcjhlHhVvfgk48IsFnWNB7Z4CV0mrJPgMJfe4i4qIE7mlc9ssnvQC2aRdYONh2vRRacXHV
EUwpa00mjG9Wx3xiHoDGIuE8ShEpBga3pXPllJG6yBHunI8Bs4ygsEXKWe4irIf7YKRKNyqWEFEW
yRhsL2TO3rXU/Oc+5JLDHMxPTZO396p3YAPMi0xmk05+qW37CAXraFvTch2qxknyoKRnbJpJ6XBm
XNxUM2kiqduoPuPIOTAdfW7n0X2YYKiRzpOgNqUZhXYpraQVHduiDJNCT4IOo3oclvG19XtmXeVF
B1OV5XoEH+F8HkIGhCw2xvWCijTmkWt22iCwvvSgQtnLI1TMZW8SbG/O29XJUw8R8hCMGaRSYD30
fYK44I1CJgN8wHUP9QgN3S8Io+inaec6/aH3oqRZDZ5OadB3n157s4W/Kq8dS54Nm2mcTZ17y/rW
Xgcb96xDDZy6pCHreeKVjtGjZ3bf7GE9990iXSmhk6XvLxkNRQdlgR3aOuMWTCTx6ZHiXV+Ms1a6
52Ia9HMxzanI2mWHRjzfIXFFwMVQlwGNfOn79aZtwn6XC/0S5PgvgUd3F64qDQSFEk7RYO9rM7/b
xghV1gBweIpe4U5/0Lpxb/vKO/fn4GojkpN+apiFbQe0q61LGWd2w3KHSFvLb6Y26wfd8zDCeUXP
AV5tMvkGImxVewcTbRP3AeO0l8VaNG2xIjixYAu9WR/dol33GQgSeq8FdghR7odey+UlcBgOljFD
H0t1KaCok6I6D5xRJCABwQTH1ox6I3gIiZufL3UrqbIiMA4eNvvRK/1bG1wNg3wTbuzYf7OtMejb
M6yvlb2lYxMVPvN2RgfWrizo0SQVv+zAyYnGlX1RWnO+fXFNqZcgBfm9hNZhoUBs7IPTQV6pDpnT
20t3IGR4MdDZDN2Raf5kP/Ll2f10veaGeW7Sar4h5W+5HYbSfCYt22bwyF5h0xGeiGG+V4GHVe8Y
GAU8sLY9cWKU3HLvUz13RGs6OdEnQKRdnqFb8GCFbaS94WAxPHMrbMPMa5fAYxS0YfAUiWG6Ioc/
s2KdSog0fzStdm6MDyXktsE6G8Pa/Lx0zUwRV1QaKAUbn2d3m+4TmqeuXC4rVGXkGWSlLNw7DFb0
pUuvXeK6JuSpOogGZUHB9zAPByhw0NN2iMUbfKmZo9ar1jZHiczYarwWzkcrAsxIyOQ6+G4ZrUcr
DakvW2ZUrQPn9zsKrt7YaK4L2oQw4jJTscgqTte3gELXYOcMsj0smsHbDsLZUH7uLPVFsxGUj1Y+
9MH9YlU6P6NZwdirdHlQU45QN8oYK/aT79y6TGnUO4PhwLWJ1IRyYS63uTiN/QtRnJB3k0bZXtqI
0eix/kbGm2ZzLW/mOlz0k+7bpT3LJiSPSUHzHzICLPnUdcuyToy+YaIBbcn199NgzNWHLTwpQ9NS
KQDpgBwn8Dhoow/13MJXqIKpWj4xGR/uspakUYDzvqUYQQs8tOUUSfe6mBYkbWWzlvOhWxpTEPdX
acYXjeEfs6iRwaHIzMrk9XatBLFU26ZGG7GBUigzOZgy8LtzwYkm4U1v20Q4lKk1di07yodYIhOS
DFWZdxTrB9A6gJYIOKmbM1AVtvuxmE+EdmRKoOxEuw1RCu2y7/nQphC2vbMx7OhxEst10xqql6+e
SBxnOszIidSeujlvNUk9o7fqg1rE9snOHPEZoATzeDYs7NGkSw+eDf+8yro4M/KBaXw7JrDrNLil
wdtRHRiXSxT0Z75fu5f1NM7HzQWdbAyBvCMDa9nBXRpBoA9zovm4z/1tCy63JbSPAePZczNk2eIu
jTQqkKEwOCyLuM+G+uhLXHEhHPyLsCGmKciaYe+Ufv8wANTbDaBedmEv3CtEoc1XXQXjeVUwcamW
wMQGmqtv3So5JQac8d8aqHPflNhIO8AwhIJxRCoU27zl10CHq9RqUXaJst4SpoVUDVYfjpx7SpvO
QlvtUQ2bzyskdiNuWUaO1Ur7qJX6OsqKU/5F/ywwLcbU2IDvehkiHvTrZ2pWehGAyLGn1tVxWXoU
fQN75ZkC4bz3ivUZw+F8pup2PXoKfNUOYWhObupSpWXOwmjktX9Ge9/cE0AaIsPpnth2SDNcF/Hk
rlOeRgwRd+Cfi4+w/pYkbPRFNA46cRDVxLoWlCcBjPx9NLLexN0EbzACFprQMAqSghJqF66+e1yk
fhtgxO1hnPa38yxv2m5qL0kdQP89O8GuDtnLyUZABdcSWwQnPrITe5bu41KOjxnE+rPKdGGWt/7e
zYMu6fPJT3NhWudWHuGOkmX50qpTIRu0/VXbWaiHR6tK6mpAmMeEJ7Znd4lndxKfuBOOqGs0Toe+
nVYqyco/CzJru57bQZyNmaIxWE8LarqVuXkZ6Pp7C/v3TshPZf6/Girfq/5//fE//tv+yk89mb/s
1/w/2ImxT67q/97Re1++KfX1f12+9d3bjw2Z3/7Z94bMiQKCde8UB4O9CFepjeb+e0fGsJx/OCby
ppNR2z95XOkg/96RiWjj0MihIUM72qKd+q+GjP+PE+CDnQI/PuNEgEt/pyHzczuGTg/IYyxItJZR
jfL78Rv8KMRXq+7abAsJWY+srytY2jWu9aifLbfoz374aH5/SH7sYv/sLfjtUidjf0hj3CaUzHnX
+Rksq5JSIu31XFoMwDzRoulfOfn//CIBxCU6+XTN392PLWCyAu49ExbcEQ8DfAqD8FdBTH/yoWH6
8Jj24N/ClPHuIsvohJtsAd5jRnr1vcY80lGYbxeMvdd/7zM7UV0wiWHcYozg0jv7+eshlmYumOmd
VUBokEblpyxWAaM2+Z9cJqRlaGEkx9/982W0P0cCueRZmWnnAfpCBjC208e/vsjph/zXxI37MP3T
9JCnmhgi13pPdqiibVzW2T16YGsP46wRxDiDr2H981udrY6Qv3DZvX8WTheEKcLpmJgphhW0Qn98
tm0gw2oMnKPvZ0g7OxSTBgip9O/fFa82fB/GPZ73Hh1BrsxcDK1znEo0gLYnaU/N7kwQjFkmoQLK
9n9zOf+9V7dhUyC4zTpyLvL2oPA9Ggc0A4ptdPesI/IX+Wa/WfrffWknwA22Oz5CZqX0jH/8DDd/
8METdsdmnbsvPbrmZzHiIdy5NefTXV1aRCEgiK9vFh91I/4bFaHGWUb1aOZhviWrC90T5FgTfMZP
ufpJ0NO5OyJLndt4Q3v/OLSyHWIBcfs4opqZvtYUsMYtYxSby6KjtH7xjb1/e0/kDc9zHG6KgTZD
859vSUM+xCMzHot18A7AQhXn+5A8D6qDy7/7ZREuCeOJpYj1KHjvQyOoRpnNOhy7XJupQZW3G9U6
vSHwxsbDKP1XRJg/uzMuc4rnRObqvH/gG7laODjUsSsD2Lr4Xg5huMzHxlzqh7++sz++WtzZaSLJ
Q0+P/73xbamGCr6bPHI83XYE5hhJQzHwfcDz0xj0rzYMvqjTCs7mx47BfvDuixoBXa9V1h+h0kNR
DDB5lXNr7f/6Tv7kMwP5AHCDzql3Mr79/DTYTmlQQbdHEEjEqy8C61uez5zAPHnxP7gSF4BSYJqs
R6fP9AdvHRRI5hPkgOApLi8rS9Od6zsBMLr4VRL0n3w7jJ6JCrTwggDtebecy9W0F2JljkTQoTlp
65NWpxh/sZ3/2Qdnhwy5HTNASPHedY5+Upq4VY5zB/tj9nxcOdpiC+lG9xce7T+9HY4m+GXtgAnV
u9uZ23yV2docjahcD/3slAmJ2sEvHrZ3E3a+ldOd2Gi52DKoEd49Bz7RLy5BVMc+iL56olmvRDCK
K1xL/l1nT+urJRbxiyj5P73kCXxFUh4AiZCh248PRGHmnj2vFWxhWZyMkN3enK326Ku1O66rFnQw
jfZXscsctfixPy/pJ4wTmnRsmXCjflvyf3gOg2DUuauaA/V5HqaTP5sgVUpEYAMv25zgdUKHrFeN
/3kU+rODnv8ZtbmHdM9B/J1ykjVJwermD+tcb2sM71Od+wvlsokXhxw3liAzJk3oNLZxh2w/NUj/
06IesCLUVMlqJwUKgtuhsN1rD6b5eFP9J3tns9w2kuTxV2HMZWYiVm6C3zrsRIgUJdkSbbUou6f7
ogBJGIAIAhQ+KIIbG7GXfYg976kPe9vj3vwm+yT7K4CQWSBbpFUVbU3HqiPctshIFLKqsrIy//lP
0ZLqjP5T0+im5fqwXcYP8GKcequQxm3HdwC5YfGcLhyzeW/41RuY3IGkuSwaaI+hbfxQC437zy6N
bqN3d7SvA1lJB71bAorz+dkCXunZqTt9vIBrs5Z060unOqjWkmq7Hz2gjF6bcNI72ii1H7pA92bA
zGc02jCOp0uo1D1C1gFpnp9b9RR46sxY1N4Chbv7/NBoRo3z5TRO/+6BVaINggffPMO5t60j/56m
xSCbbbrTuu3pmW0bi+mp61Ca1gnigPsbbMMkcXyQrKf2jELWi+P5w5TePqRxwp4N9JoJaU874Pke
KKK5eLhfpI+nwO2azZ7XaKdA08Df1cDgNqnPvWuvGn9fVB1KtaYRYDwnSqfvQ8yZ17urx3dD6pUA
YNju3fyMxuxTuMH9pTGh+aZ91PWi1uLnqm3MV32jUVsOIi8GGAgyLp0cpXOumneziK6GiUMnrS4N
HB8u49QATZk+BiBk6fgYty7slM4CpzBSEgnyj5pkWFaen94kjVbyM4Qi8Ygs4IpAd8MG7UcvksXt
fdoObpz5nWgq9bicNesXD0v4s0/j2qPhLLoPbrNzRWGOe39Bz4npjyvgmvUBeEuCgo5hBOdhZ+kZ
vRXEJuekpm5bxKugvUg58+YPMPmfPTQf6QBGJDkhqLQErvjAXrsBEGaHvXrs19/Fnen0U9rsrH4h
qG8MOktojfH6l9M+PUCmkIw+zADdQ0s/u7VbMVy0zdVD+++ztBNA3MWJ7vaSNOYmMwe4QSnyPU1h
WJBxNEoJ+y5Olw7swWAXW65JBVlzEsVuavSO7+wUvDpFdrPL+9mULU6VbQSi7nHpfbYp56P6yCMg
Cspm5pirJeypbxfz5p37cX4Uoe0VaUIYwOOYZnsNL7wfNh9n9bh3xF0y5uJWp641waRE4IQeqarr
kEki7N+srgY2+RfgoPQ2ezuHAXZ5mtwZwG6PYRE+xx+yaQS1IG9Xb89s4/QuabempL4eiN3ZYZyu
zjqQ0f7iLI5dNlI1Sc8p6gUp6QBA8Lodz60aP67ujKPqqdNphT+BNg3IJCyD8O40Tb3OJ3jZyXH6
TgpxLO3lEqffWkyPaTJRXc5P6yBiQeuCv5/3mlV7ShAXAPnHOf00oKo8NmhTQriqsew/OM5sPF2m
7tBzV82onz6y0UmstWfeabs1a3z20sCfdlfQDvHnjBQ0oKXmA5UxzIXdbc06MDks6lNMCdz+d2Oa
F9gAlSC6pzNcHHje2bwV1epdirpoe9JuOcSTG0TDx/ederykLq5NKixMa1CFh3d2CM+90/QePy0X
8wZ5kvmM2jcatizIxF/dpfV20k1tksxdYKKGM2jVojg/gf8/7PKnmvD1ngm7fPnPoHIbzL78WjH9
SeU6/PJf/tidW1IIRojIQzDtN41WDXBLq4Wn0obfi0tMHoFp8QkspewOg7MfChOO4HUARsBeGqBV
oIXhtlCrio8KdF/1DWBbCH74gVIDUobatwVhMrDp1yMZpjfCONwUIAziqg/eoATvI+8KCdMDBXRu
o3f8GM/fQo4cLXuPjfpF1XPDwfSudgSOC2poKJc9moHAit2kh+nKqb9j1y6809m0PfsI0cfDdfOu
bRsUzqWrXwiDHokGKsFto2Vznm/ofFc8R9z9pFE3DKMDdLXG//E2Bf5x03+ZEizywvbPi+acEqS7
hWFcO67NwRRPo/sf7Tqto53Owv+xUb8z6NvJlvlAg9WHz6CTyMR69ca7elRbfiLBf//BW7Zg67cf
OsYl1dOknSkbevx5MZv7t6yVaqM/q67SPjDE1pWBEsnyEV0eUyLwaFUp/bp59El1NpP6YnTfWLgD
mnW0+wtn0WD3hf79VRrUzrxFMnW71VVIK1Fam0IxxP00+tyc3nV6cxcqO9IQzV4yj472uVyynyc4
tdowM+Ahgy6FaqsjPOkNhyuGBNhrCz3hI9Srx+8deE5xhAJKT9ox1eUGnJrZ1PwDWYb1UHdi454A
Y+LT68D149tgC0B30JcKJNpuQYeB7eDe2Vj3T5IyoN9zEsiSuHEyAcd3BAc0HLpUKoAQzn64wdDf
2l5/XgcoLADEIA+EycBobM7m0xN3KOH599uGIW4r87k3sDJE49vJP/+JW5yiDo7ftHhzbtDQTWU/
CNxQQTsLZwOXLj5GQ9j3jVWyPfRDXu+Q7xyoAhEtkY6cbETfsAyMNw0itK1OnZNi49XrnTecI3XB
3JnPPubhlb26sNxKry4yGVBIQ1ENPVf2w1mxqYP6m+M6cLUGNGH5z2vTQa2ar8g8OPW0J79h+o+M
N8wxgVJDXvqUEBCHhi6VLE+hmtc1/xkHqdL8Gw0oaAm3U70tzfuR+EAEQMlvvdaJN1QXf+cNJHHi
P0pBsh95/hvHb8ioNGDTgrAu+3l9a1/V9B3VOgJ2LmrDZOMnOq+CQselfXUGn2axilbPeEMWoU6E
db2xBaB+0+jRkNaguuyYpFD2k99pXtGZR/pDUQVHBqdbkwxRU7Qm2Hj52vEbMgSdBpV5hy/3A1Tz
5Bb2HNebZF6ja0UbVRl7v1D4VNsC1o6CcIgoQISbVvqqqNnIhed+k/j336QSjsyd2fhQFHxt/FP6
brT15fXLZ8NaP2vzV9KrSgMrPil+eQEowQzHTpp9kK7fKm+tfAKaJTQ919y8Khvs2a/j3KpLeToZ
nhP8Pgg/B960QuNhruSFPKHKFiFmrsncvmnL0aHCvIMD9Pzjdr33k7O4PW+yE/jtn2/MO9RzDeOP
OO/eyPTlWefYe34WclfouUk/8ScB+JdCkJhtrjbKUsUalcdqYKdUxXYtz3aTWSEo2+UYbGWx8Nu5
ZhaHurBCOqKQqPAllYgOOMpPsTwzTKJCUDZ4Dm1lsYlnmyVdC1yOqtxTy5+Z4bQQlJkBDbp+G6KG
knXRsOD6Ee1t5AXXxjdQVUJvZY2dklgNuj1z/bISRNJadbRnZhhYa/MtrbOOhok7C01/bBWDzOyE
hh197o44y2Iz3BQsYqequjinyNOPrLSQJAZ8rOGQPLfCmenLYnXogfpXWbsiwqSqhF4YEOGSLBng
MHW5F4mPzZGUkFWpqo737XjLOBCWVh/v29j05NEaGrTwzgpLCyxLxKsq4Z3pVwZmasnlxDpOoCsz
XpRWg7hAqQ74yo3pjFayvpAmqEseegFYsfKQuY2oDxm7HltUE1iurGeyQOrSk6U1GwVJaBeyhPUx
RBcV1YEPAm+CTgpBmdymBrM2CHxzHMhiNWyRgbDtklTRwkpVCe8twXkmTlDplMuw18qyg/DRlG2F
jqOZXFzJ68lSmKqjvQ7COLFNr9Bpth5EG0NVwTcBp5y88cifqssVO9oqC9ZxeR1mVjN0fWkR0yBW
w5jnpmwkSERrkLowudCFk0KSmDoayRX/3EkvcdA1fvhoTeTDg3YROsS68SrfdYWwfMgaVtvHaYiK
JeeShHTxmJer4qPvxtakcun69iSQr42CHkN1k3zCuRqz7nqQihTSMp00NegEi8wBZdmhvKB13GqG
Vjgq7e22Bm0TN7IqwWecF/lIJXikIVBBdCp2kD22JuWbXlYbUEzAy1fLJdwyC0nbYEoIgB6ri/7y
78L877qaQZ1HBSL5ZBrviMYgYGP3Pe77hdZqRP7+iKG1numbE8lPEYACVfNwzp1u656v43AeWEu3
5Ky1NOywITY4rlyLejgrC4YNKKGwSAgUqshsmyjHUtXM2i4PY5Miy0JcJr2h4bzuMTyCCpWTmRVi
nyX55ASeM/wM5qAztkfEbTSySoYO8ARR8ueO8Fz+99vAdMWkQgGUHE0rRY0JtXzKkfLNt9mf9Nj8
dl+AV+TUT5EAUcoAwFbOMSmJWg+snM1hAD6rZSuRI38vGDPTe77zKjJDn8vrPWMBk3fr+pUPXOgn
PrG5sXBzNrcRTWy37OM3yo1KDggJpuIJxQn+bRL7SRjI8NE8EVQyVt8mNHc6dhmS7CRUkr0zj5cn
LZXkDoMER2nHmDMEk5qSP4idIM9ci+7RVDgDjWvQe5dEuuhrrLLkrkEU2mUXj1IXUtT4Hw2BUcJ2
Nbeeknwl4jvUjLNmzNJCBPvVoTUmrR3p1UyFV12w28mv84IHdYmDuOPK9oHXhvc34+HNEMogqwTZ
nvLjBlYU0DLEnMlTRdvWrA88IEZKdwH6PZsXOFSJA9N2QmtUDFsc4/QNpGUfy4EKbgHXpvS5+LjY
3C9Q4tOhW/mNANCu022fMnedR79PnnrXbBxyZm1obutM2nyb13EWN9otelX+vu+VZ70lF6IYwHOp
8K7piDBEsVLFQtYR6OlRYCWnfZtbR93GnB54MJ+bKxN7ErpzabyixOE3zceBot+S6SukZEoQ8Dpl
oVFoWnKcUodyGetDMbhsrDpCXe+CcFJSgY4IxiX91dxYGq1gaVDV7JUFLkS+pAFVVpf7gQhwISVT
rUCaqQ72Rw73sBCTSd12F5KvB/mBK3ZoJhO3chKa5bDWs4f3ocLhIpa8X+goijfYcZodKHV9BRZj
rvRnbrh1ExYcM6ra/smK4krX9CUUB06AuuSfrVkpxixoJVTH+z6osOj+HFXKyRIiY+rSz0UOpjJM
RhM4urgpSVuxUavqMMu3iT/aFeYTxVWUr2nQ0ckoqQySSFqRa+kadPQvN/1h/+ZT//RfK2LxgKGo
DMvrH8dF8D63qNKiAUOn0WjstTabfkmfK5i49f8+Xpa4UH0l7s98grVjJN/xpfu7ol/1Uv/Doua1
lARRX/WQCMdm5aZ0gxdUD6q7te9Vhqa3MAEQFsKERRfwcVXR5wn2cGZ60irfjjkk33xSXAT+RFz6
iiFmR5COkOZ7FByadiKNmErQ4kEvPymuCU7PZLH7gUzfb8OJkFPhbb90uz2zNb8X6NqDr192AzTs
oBN63ZXWuPp6oYkZrVJk/KqoVlbdk13y9pJDWNMAEOkmsC9M3GJ0YjvWNYjtOeZkU6aOZPKNNU9G
HlEcUpzgTyoQe9hStlCUSagq+dSaBWOcQR6z/3kaVmDPJEkCR1ExcjEB+4/z/IB77i7dC2YBvTo2
xQpaNVX1PKV2ski3/6SjQrIYvg73tmfOrconK5xIx/GzMccD/f7TexdkWCyteDoLKWumT3PRuBAj
1NB6LkB64GD7D5zDAXbPq5wnZEqkU6ilwab0Q5fOL5JYHUiEfuy4ND6S5WrYnbds+3NzVrplCsJN
1YV9bo7kTbi/wmb/Jjx3SsfAfmzBAUK3FgJUaOoK6H3579iqTP78dhG4obTrIPtQF39p+am0HHbk
m5Jv9iav3FHZK6BOUn20V8TvY0c6XACiaJDrjkpaEOSTqmt3AHbCNiP830KWsD+GjmMEHHQQx/Jy
0AKu4mrxKNngjPpEXRNeSagGIzzgIB2X4B46QhUDM8H6unJoGoraYhJffmPJJZcThYaOY24QrIT9
BZdSDDNba4K8UnXyfqMll4hWpC/XRSZVPokypg7V0ebnMS1Bo8hMipfPdCG4FVWl33z5NfHLHc10
VKTccDORkVYZa4PqeIdWOnYszyuhiXTUuqzT6VvQCphi1PU8FAhPGb6dMTko6+NZUnPFJU2DxnL5
MUXyGpSRlLIuWUdXVVXcBvItDfZ2DUM9mL1MUdfEk90SQgGMqPoL3Jr+qmygMxYlVXV/tLc2uI4a
I+IEU2pyK2dmJLlFgrVN2dpRV++WfPqalgDpb7asVVwVv2zdQaA+VtfDL+5sZI4epaM145dQXRS5
DR1u7W/Bpq0qu+uGlVucOSm3THZCXfLJKLUkd44OwcC0q1AgQUQIPEjwS+wZ//eLw2YYvT9gIHYn
IBHeotc7EzVx1/wDzsRnm/gCqVQZJqDBDp1QZzQy3XtZsAZDfxKStZadcQ0XNBLstmdOrMgp1qDw
wwUnt6ptG6SmIGEoBGVidQzYScqTpsGlEDzKsr0ULdBVVUCAehRM5DnT4VAMQ7dyBTJCCgrpiN2Q
85JzLzo8FNKWduVS/DE8uSmUmt32BOedqo7fwgHjWyU3E0ZjLZLlqYNzV13qO3MumwZDByLnMg0h
1C2bM8579QHnMPLLoBTqptO1uuzct9ohW8PCuARkOHW2VaJhX1+ZcnaI8jd1XVAdaAZbW6SpQctU
Y5KqLa1lHXcEKuQn7kKOW9DyQ4cuPDMt72kdSaH31lyOWBhtDVN3DXoC9o+d2KmOFvnTLVeFzsvq
eoYQ23Pnc7JjUSEsO6efhbwfmH8bUrhszjEbkmRBTqpq8m8d0y2D7Go1Dfv61rx3tzXNxUnDmE2X
6GEhJ/exdIyY0IJwC8tmrqbDIn1cjawd6tBBBfLJtWKQQZI+dJi6D4Ajg0XlbQw0Y175odInA0z3
6vXO3HwcvWdEjx3Vtbh+4GXim5HDbf6HSvFXd9dD4aTU4EMM56AsvHSXvaEiR4fvM3AnEwri+2YU
FzoSazYviPhtpWFFDipBXWtt6LhTKn18tPb01x0Ejsd0t9MBCue4MlOTCQpd73//7T+iqfjXeZiS
AmQEF2SxZ2Yxa5I9BIZJF4a9t/T9+edbF2TJERlSOS0omHvpwVBo+uUJG0LyU3NaLPfoh1PXDFLu
S27lR5BKphR9pF+gaAyg/tDTYDoJUOCtOeUa6cpwP3q0Ufy2N9S0X3WXZuKGrgQGN2hk1moLZl/V
XXxtHnnu0Ri2vKMoSgp5+R0le4aGuYfkxd4hWYMNujLnsVNya3LV7D24vl+Ib1fp5R8wzpSX8QNE
N2eBdF3XQQ3Xhc+PuPTmqtJCwhN4IOD8nceLBqezF4yDqPKXSwvIuG//dddjdCA7snurqAEYCIZR
0i/5ySIZdh3sY70gKGiHZdl7N99+o3fm3stBfB0yYVgSFTuTdUVvxnrjjsPtKMqzbBAHnvRnoeWP
nYpo57MVpdEBMF/LzwIJYrIFU81T3b8Iksk0a6L3jephAb5fclx1FIFdWLBprVdoTl8yPoXVzit+
J60suAHU3+KS03QEVreQlB12Wc8qxfxezwm5jszMaP068gM0jPy99Vjpmd4OKiUd/FLv3RI8Rwem
85PpA0aVHYu2Br/lPTAoWaqOPSsU/IuFsyxTHUP1VMzlyz3Uazcemy4bdYc1hrFAwwPMeWJSZP+4
A/VLAxgdD/DKoCUNi5pDKsKH2x1D0lE8lBMkXVie5Zv/VDmJxhCIApLKjM2t2LFcw7gH9RLfkR0K
HdfJ22AKOa60Ums6YtO3RDbl0eqISt8m0BuWBqthZf7E9LpRpvCzJCZgUKzFLBokeiCpnkxbTmZN
x82rJ0KEFn1ui01bDFSMm9bYVXrP01YBvjn6DDV1EI5+zKkPhxnFVmUAL2ZY+ZAQ8cBf3GU4eChP
rlLY2aHRA1wu++H93+/iA+I8Z9pSve1svoIwyM8VpUrP6osTPiti3e+BnoTJSFqoRjH7Lz8D8M9c
ig2zndA1w1H5CqPjCXbienJ1mo7IsxgtJaOyN6bBJxe1GTB4UCopidaRGeyZKWXpu3aNjjhur7Q6
dFix02Dm+qWSXx1R00Lu7sorHWkrSBPLXIw6qua5cEygMkxkhjAdUOkLOD3kG4COKOQ71nFp/gwd
jBD4SFDebeHnddTmCcLaCO5IUwp3GzrK8a5p5hAHoohdCr/WdLBC5E7dpRvHuV/x3lq4sgXRkePI
n3KVjOUUck1HHwJcT9+dmJPcDw1GsKcV5j9zi3S0DrglSZbrp8e6JPa04+5R26bwS765pCpX1CeX
XiOQkYpQhKi1za3CVo5VR4yrK4pgIqfyyQ1td6eRh+6i0OfLD+yPw2efoAGT3iXYUSqdq+ngYujB
lwCsolBBtqR05DyGpuwV1XTc5smYx5V+wlWsXNlUE/1x1W8HQj4uTOx8+dWzZmkhMvfjNayT7AUG
Jk+Q+XWAHesAb+TbKz8FKn/Je/r8dfMl6lxG9l6jNt3mr57wrt9udPXb6T8f9Pl62oSOcw5LSdTa
b8cP/zq7/3hN/UJbjF6+0OoIG3RBLZWavujgMuuG5kqG3Osoq+mBpbE2V6OOhHFPpGJK5R06cBL9
MT6lTH2jg4V7HY2nvq9UvK2jWOLM9KYiJrnr+G4fF5p/+Sl3noBYlu+6WnBQwA2AukhLw3iWvPTA
1IpAnXGNlsy4oSPBcW2Vg8oaktQfw6Q82JqOHfKJKsQVTO/SxEESvm897DL4vw+r1y46YNVDYfNt
1mfK5q+Kcy47sX6nt9zBRfz7vmUe3BJm+alPbzGA59hfzq0AZ1paTjownDdJVAK01nTctW+//A/F
halkXWCafr2rfxdpdDEt2Vy9wCXaXOqvY/XvIpF+ZW+5qTTJPuTtjNfR5LFHZvpv/wcAAP//</cx:binary>
              </cx:geoCache>
            </cx:geography>
          </cx:layoutPr>
          <cx:valueColors>
            <cx:minColor>
              <a:srgbClr val="92D050"/>
            </cx:minColor>
            <cx:maxColor>
              <a:schemeClr val="accent2"/>
            </cx:maxColor>
          </cx:valueColors>
        </cx:series>
      </cx:plotAreaRegion>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0.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601980</xdr:colOff>
      <xdr:row>19</xdr:row>
      <xdr:rowOff>7620</xdr:rowOff>
    </xdr:to>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601980</xdr:colOff>
      <xdr:row>0</xdr:row>
      <xdr:rowOff>0</xdr:rowOff>
    </xdr:from>
    <xdr:to>
      <xdr:col>17</xdr:col>
      <xdr:colOff>461818</xdr:colOff>
      <xdr:row>19</xdr:row>
      <xdr:rowOff>0</xdr:rowOff>
    </xdr:to>
    <xdr:graphicFrame macro="">
      <xdr:nvGraphicFramePr>
        <xdr:cNvPr id="9" name="Chart 8">
          <a:extLst>
            <a:ext uri="{FF2B5EF4-FFF2-40B4-BE49-F238E27FC236}">
              <a16:creationId xmlns:a16="http://schemas.microsoft.com/office/drawing/2014/main" id="{00000000-0008-0000-0000-000009000000}"/>
            </a:ext>
            <a:ext uri="{147F2762-F138-4A5C-976F-8EAC2B608ADB}">
              <a16:predDERef xmlns:a16="http://schemas.microsoft.com/office/drawing/2014/main" pre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60960</xdr:colOff>
      <xdr:row>19</xdr:row>
      <xdr:rowOff>0</xdr:rowOff>
    </xdr:from>
    <xdr:to>
      <xdr:col>10</xdr:col>
      <xdr:colOff>68580</xdr:colOff>
      <xdr:row>38</xdr:row>
      <xdr:rowOff>167640</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60960</xdr:colOff>
      <xdr:row>19</xdr:row>
      <xdr:rowOff>0</xdr:rowOff>
    </xdr:from>
    <xdr:to>
      <xdr:col>17</xdr:col>
      <xdr:colOff>464820</xdr:colOff>
      <xdr:row>38</xdr:row>
      <xdr:rowOff>160020</xdr:rowOff>
    </xdr:to>
    <xdr:graphicFrame macro="">
      <xdr:nvGraphicFramePr>
        <xdr:cNvPr id="5" name="Chart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38482</xdr:colOff>
      <xdr:row>0</xdr:row>
      <xdr:rowOff>6415</xdr:rowOff>
    </xdr:from>
    <xdr:to>
      <xdr:col>24</xdr:col>
      <xdr:colOff>570858</xdr:colOff>
      <xdr:row>13</xdr:row>
      <xdr:rowOff>0</xdr:rowOff>
    </xdr:to>
    <xdr:graphicFrame macro="">
      <xdr:nvGraphicFramePr>
        <xdr:cNvPr id="8" name="Chart 7">
          <a:extLst>
            <a:ext uri="{FF2B5EF4-FFF2-40B4-BE49-F238E27FC236}">
              <a16:creationId xmlns:a16="http://schemas.microsoft.com/office/drawing/2014/main" i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461818</xdr:colOff>
      <xdr:row>13</xdr:row>
      <xdr:rowOff>121869</xdr:rowOff>
    </xdr:from>
    <xdr:to>
      <xdr:col>21</xdr:col>
      <xdr:colOff>391262</xdr:colOff>
      <xdr:row>26</xdr:row>
      <xdr:rowOff>25656</xdr:rowOff>
    </xdr:to>
    <xdr:graphicFrame macro="">
      <xdr:nvGraphicFramePr>
        <xdr:cNvPr id="10" name="Chart 9">
          <a:extLst>
            <a:ext uri="{FF2B5EF4-FFF2-40B4-BE49-F238E27FC236}">
              <a16:creationId xmlns:a16="http://schemas.microsoft.com/office/drawing/2014/main" id="{00000000-0008-0000-00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436161</xdr:colOff>
      <xdr:row>26</xdr:row>
      <xdr:rowOff>25656</xdr:rowOff>
    </xdr:from>
    <xdr:to>
      <xdr:col>21</xdr:col>
      <xdr:colOff>359190</xdr:colOff>
      <xdr:row>38</xdr:row>
      <xdr:rowOff>166767</xdr:rowOff>
    </xdr:to>
    <xdr:graphicFrame macro="">
      <xdr:nvGraphicFramePr>
        <xdr:cNvPr id="11" name="Chart 10">
          <a:extLst>
            <a:ext uri="{FF2B5EF4-FFF2-40B4-BE49-F238E27FC236}">
              <a16:creationId xmlns:a16="http://schemas.microsoft.com/office/drawing/2014/main" id="{3ACD6707-0FAC-4919-8BEC-B06EB470B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540634</xdr:colOff>
      <xdr:row>11</xdr:row>
      <xdr:rowOff>26282</xdr:rowOff>
    </xdr:from>
    <xdr:to>
      <xdr:col>20</xdr:col>
      <xdr:colOff>519090</xdr:colOff>
      <xdr:row>28</xdr:row>
      <xdr:rowOff>182687</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293564</xdr:colOff>
      <xdr:row>8</xdr:row>
      <xdr:rowOff>133553</xdr:rowOff>
    </xdr:from>
    <xdr:to>
      <xdr:col>16</xdr:col>
      <xdr:colOff>836591</xdr:colOff>
      <xdr:row>31</xdr:row>
      <xdr:rowOff>16381</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330200</xdr:colOff>
      <xdr:row>13</xdr:row>
      <xdr:rowOff>171449</xdr:rowOff>
    </xdr:from>
    <xdr:to>
      <xdr:col>15</xdr:col>
      <xdr:colOff>19050</xdr:colOff>
      <xdr:row>32</xdr:row>
      <xdr:rowOff>36512</xdr:rowOff>
    </xdr:to>
    <xdr:graphicFrame macro="">
      <xdr:nvGraphicFramePr>
        <xdr:cNvPr id="3" name="Chart 2">
          <a:extLst>
            <a:ext uri="{FF2B5EF4-FFF2-40B4-BE49-F238E27FC236}">
              <a16:creationId xmlns:a16="http://schemas.microsoft.com/office/drawing/2014/main" id="{4E71B09D-8AC5-4C91-B9DF-E950829C56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596900</xdr:colOff>
      <xdr:row>1</xdr:row>
      <xdr:rowOff>57150</xdr:rowOff>
    </xdr:from>
    <xdr:to>
      <xdr:col>21</xdr:col>
      <xdr:colOff>495300</xdr:colOff>
      <xdr:row>18</xdr:row>
      <xdr:rowOff>44450</xdr:rowOff>
    </xdr:to>
    <xdr:graphicFrame macro="">
      <xdr:nvGraphicFramePr>
        <xdr:cNvPr id="2" name="Chart 1">
          <a:extLst>
            <a:ext uri="{FF2B5EF4-FFF2-40B4-BE49-F238E27FC236}">
              <a16:creationId xmlns:a16="http://schemas.microsoft.com/office/drawing/2014/main" id="{01AF8806-991D-295E-60F4-D254B03691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279400</xdr:colOff>
      <xdr:row>24</xdr:row>
      <xdr:rowOff>177800</xdr:rowOff>
    </xdr:from>
    <xdr:to>
      <xdr:col>20</xdr:col>
      <xdr:colOff>225425</xdr:colOff>
      <xdr:row>40</xdr:row>
      <xdr:rowOff>171450</xdr:rowOff>
    </xdr:to>
    <mc:AlternateContent xmlns:mc="http://schemas.openxmlformats.org/markup-compatibility/2006">
      <mc:Choice xmlns:cx4="http://schemas.microsoft.com/office/drawing/2016/5/10/chartex" xmlns="" Requires="cx4">
        <xdr:graphicFrame macro="">
          <xdr:nvGraphicFramePr>
            <xdr:cNvPr id="3" name="Chart 2">
              <a:extLst>
                <a:ext uri="{FF2B5EF4-FFF2-40B4-BE49-F238E27FC236}">
                  <a16:creationId xmlns:a16="http://schemas.microsoft.com/office/drawing/2014/main" id="{DC94211A-E1FB-CB53-0677-BF5620BBAD8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3" name="">
              <a:extLst>
                <a:ext uri="{FF2B5EF4-FFF2-40B4-BE49-F238E27FC236}">
                  <a16:creationId xmlns:a16="http://schemas.microsoft.com/office/drawing/2014/main" id="{00000000-0008-0000-0600-000003000000}"/>
                </a:ext>
              </a:extLst>
            </xdr:cNvPr>
            <xdr:cNvSpPr>
              <a:spLocks noTextEdit="1"/>
            </xdr:cNvSpPr>
          </xdr:nvSpPr>
          <xdr:spPr>
            <a:xfrm>
              <a:off x="7905750" y="4660900"/>
              <a:ext cx="5648325" cy="2940050"/>
            </a:xfrm>
            <a:prstGeom prst="rect">
              <a:avLst/>
            </a:prstGeom>
            <a:solidFill>
              <a:prstClr val="white"/>
            </a:solidFill>
            <a:ln w="1">
              <a:solidFill>
                <a:prstClr val="green"/>
              </a:solidFill>
            </a:ln>
          </xdr:spPr>
          <xdr:txBody>
            <a:bodyPr vertOverflow="clip" horzOverflow="clip"/>
            <a:lstStyle/>
            <a:p>
              <a:r>
                <a:rPr lang="en-KE"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9</xdr:col>
      <xdr:colOff>554567</xdr:colOff>
      <xdr:row>1</xdr:row>
      <xdr:rowOff>177800</xdr:rowOff>
    </xdr:from>
    <xdr:to>
      <xdr:col>20</xdr:col>
      <xdr:colOff>38100</xdr:colOff>
      <xdr:row>22</xdr:row>
      <xdr:rowOff>177800</xdr:rowOff>
    </xdr:to>
    <xdr:graphicFrame macro="">
      <xdr:nvGraphicFramePr>
        <xdr:cNvPr id="2" name="Chart 1">
          <a:extLst>
            <a:ext uri="{FF2B5EF4-FFF2-40B4-BE49-F238E27FC236}">
              <a16:creationId xmlns:a16="http://schemas.microsoft.com/office/drawing/2014/main" id="{40666530-186F-CABD-50B6-8E7B4D0D61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600074</xdr:colOff>
      <xdr:row>24</xdr:row>
      <xdr:rowOff>63499</xdr:rowOff>
    </xdr:from>
    <xdr:to>
      <xdr:col>21</xdr:col>
      <xdr:colOff>69850</xdr:colOff>
      <xdr:row>44</xdr:row>
      <xdr:rowOff>20955</xdr:rowOff>
    </xdr:to>
    <xdr:graphicFrame macro="">
      <xdr:nvGraphicFramePr>
        <xdr:cNvPr id="3" name="Chart 2">
          <a:extLst>
            <a:ext uri="{FF2B5EF4-FFF2-40B4-BE49-F238E27FC236}">
              <a16:creationId xmlns:a16="http://schemas.microsoft.com/office/drawing/2014/main" id="{4273273B-B48B-7032-80C7-5290BF788C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508000</xdr:colOff>
      <xdr:row>45</xdr:row>
      <xdr:rowOff>57149</xdr:rowOff>
    </xdr:from>
    <xdr:to>
      <xdr:col>20</xdr:col>
      <xdr:colOff>273049</xdr:colOff>
      <xdr:row>64</xdr:row>
      <xdr:rowOff>100786</xdr:rowOff>
    </xdr:to>
    <xdr:graphicFrame macro="">
      <xdr:nvGraphicFramePr>
        <xdr:cNvPr id="4" name="Chart 3">
          <a:extLst>
            <a:ext uri="{FF2B5EF4-FFF2-40B4-BE49-F238E27FC236}">
              <a16:creationId xmlns:a16="http://schemas.microsoft.com/office/drawing/2014/main" id="{58C25B5D-2F3E-792C-6D9A-D9F06807B0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761.753248958332" createdVersion="6" refreshedVersion="8" minRefreshableVersion="3" recordCount="248" xr:uid="{00000000-000A-0000-FFFF-FFFFB9000000}">
  <cacheSource type="worksheet">
    <worksheetSource ref="A1:CI249" sheet="Fellows"/>
  </cacheSource>
  <cacheFields count="87">
    <cacheField name="S.No." numFmtId="0">
      <sharedItems containsSemiMixedTypes="0" containsString="0" containsNumber="1" containsInteger="1" minValue="1" maxValue="249"/>
    </cacheField>
    <cacheField name="Unique ID" numFmtId="0">
      <sharedItems/>
    </cacheField>
    <cacheField name="First Name" numFmtId="0">
      <sharedItems/>
    </cacheField>
    <cacheField name="Middle Name" numFmtId="0">
      <sharedItems containsBlank="1"/>
    </cacheField>
    <cacheField name="Surname" numFmtId="0">
      <sharedItems/>
    </cacheField>
    <cacheField name="Gender" numFmtId="0">
      <sharedItems containsBlank="1" count="3">
        <s v="Male"/>
        <s v="Female"/>
        <m u="1"/>
      </sharedItems>
    </cacheField>
    <cacheField name="Cohort" numFmtId="0">
      <sharedItems containsSemiMixedTypes="0" containsString="0" containsNumber="1" containsInteger="1" minValue="1" maxValue="10" count="10">
        <n v="1"/>
        <n v="2"/>
        <n v="3"/>
        <n v="4"/>
        <n v="5"/>
        <n v="6"/>
        <n v="7"/>
        <n v="8"/>
        <n v="9"/>
        <n v="10"/>
      </sharedItems>
    </cacheField>
    <cacheField name="Nationality" numFmtId="0">
      <sharedItems containsBlank="1" count="10">
        <s v="Nigeria"/>
        <s v="Rwanda"/>
        <s v="Kenya"/>
        <s v="Malawi"/>
        <s v="Tanzania"/>
        <s v="South Africa"/>
        <m/>
        <s v="Uganda"/>
        <s v="Senegal"/>
        <s v="Zimbabwe"/>
      </sharedItems>
    </cacheField>
    <cacheField name="Institution of employment at registration" numFmtId="0">
      <sharedItems containsBlank="1" count="13">
        <s v="University of Ibadan"/>
        <s v="University of Rwanda"/>
        <s v="Moi University"/>
        <s v="University of Malawi"/>
        <s v="Ifakara Health Institute"/>
        <s v="Obafemi Awolowo University"/>
        <s v="University of the Witwatersrand"/>
        <s v="University of Nairobi"/>
        <s v="AGINCOURT"/>
        <m/>
        <s v="University of Dar es Salaam"/>
        <s v="Makerere University"/>
        <s v="APHRC"/>
      </sharedItems>
    </cacheField>
    <cacheField name="Discipline" numFmtId="0">
      <sharedItems containsBlank="1"/>
    </cacheField>
    <cacheField name="Department" numFmtId="0">
      <sharedItems containsBlank="1"/>
    </cacheField>
    <cacheField name="Institution of registration" numFmtId="0">
      <sharedItems containsBlank="1" count="11">
        <s v="University of Ibadan"/>
        <s v="University of Dar es Salaam"/>
        <s v="Moi University"/>
        <s v="University of the Witwatersrand"/>
        <s v="University of the Malawi"/>
        <s v="University of Rwanda"/>
        <s v="University of Nairobi"/>
        <s v="Obafemi Awolowo University"/>
        <m/>
        <s v="Makerere University"/>
        <s v="Yet to register" u="1"/>
      </sharedItems>
    </cacheField>
    <cacheField name="Registered at Home" numFmtId="0">
      <sharedItems containsBlank="1"/>
    </cacheField>
    <cacheField name="PhD Student Number at Host Institution" numFmtId="0">
      <sharedItems containsBlank="1" containsMixedTypes="1" containsNumber="1" containsInteger="1" minValue="1706" maxValue="201980015427"/>
    </cacheField>
    <cacheField name="Marital Status at enrolment" numFmtId="0">
      <sharedItems containsBlank="1"/>
    </cacheField>
    <cacheField name="Current Marital Status" numFmtId="0">
      <sharedItems/>
    </cacheField>
    <cacheField name="Marital Status at Completion" numFmtId="0">
      <sharedItems containsBlank="1"/>
    </cacheField>
    <cacheField name="Email" numFmtId="0">
      <sharedItems containsBlank="1"/>
    </cacheField>
    <cacheField name="Alternative e-mail" numFmtId="0">
      <sharedItems containsBlank="1"/>
    </cacheField>
    <cacheField name="Phone" numFmtId="2">
      <sharedItems containsBlank="1" containsMixedTypes="1" containsNumber="1" containsInteger="1" minValue="113585404" maxValue="27761643215"/>
    </cacheField>
    <cacheField name="Masters Degree" numFmtId="0">
      <sharedItems containsBlank="1"/>
    </cacheField>
    <cacheField name="DOB" numFmtId="0">
      <sharedItems containsDate="1" containsString="0" containsBlank="1" containsMixedTypes="1" minDate="1962-12-12T00:00:00" maxDate="1993-02-03T00:00:00"/>
    </cacheField>
    <cacheField name="Proposed Research Title" numFmtId="0">
      <sharedItems containsBlank="1" longText="1"/>
    </cacheField>
    <cacheField name="Type of study" numFmtId="0">
      <sharedItems containsBlank="1"/>
    </cacheField>
    <cacheField name="Laboratory work?" numFmtId="0">
      <sharedItems containsBlank="1"/>
    </cacheField>
    <cacheField name="Type of data" numFmtId="0">
      <sharedItems containsBlank="1"/>
    </cacheField>
    <cacheField name="Ranking" numFmtId="0">
      <sharedItems containsString="0" containsBlank="1" containsNumber="1" minValue="1" maxValue="45"/>
    </cacheField>
    <cacheField name="Date of PhD registration" numFmtId="0">
      <sharedItems containsNonDate="0" containsDate="1" containsString="0" containsBlank="1" minDate="2011-01-01T00:00:00" maxDate="2022-03-03T00:00:00"/>
    </cacheField>
    <cacheField name="Year of admission into CARTA" numFmtId="0">
      <sharedItems containsSemiMixedTypes="0" containsNonDate="0" containsDate="1" containsString="0" minDate="2011-03-01T00:00:00" maxDate="2020-03-02T00:00:00"/>
    </cacheField>
    <cacheField name="Terminated" numFmtId="0">
      <sharedItems containsNonDate="0" containsDate="1" containsString="0" containsBlank="1" minDate="2011-11-18T00:00:00" maxDate="2025-03-26T00:00:00"/>
    </cacheField>
    <cacheField name="1st Supervisors" numFmtId="0">
      <sharedItems containsBlank="1"/>
    </cacheField>
    <cacheField name="2nd Supervisor" numFmtId="0">
      <sharedItems containsBlank="1"/>
    </cacheField>
    <cacheField name="3rd Supervisor" numFmtId="0">
      <sharedItems containsBlank="1"/>
    </cacheField>
    <cacheField name="Number of supervisors" numFmtId="0">
      <sharedItems containsString="0" containsBlank="1" containsNumber="1" containsInteger="1" minValue="0" maxValue="3"/>
    </cacheField>
    <cacheField name="Institution for 1st Supervisor" numFmtId="0">
      <sharedItems containsBlank="1"/>
    </cacheField>
    <cacheField name="Institution for 2nd Supervisor" numFmtId="0">
      <sharedItems containsBlank="1"/>
    </cacheField>
    <cacheField name="Institution for 3rd Supervisor" numFmtId="0">
      <sharedItems containsBlank="1"/>
    </cacheField>
    <cacheField name="1st Supervisors workshop Attendance" numFmtId="0">
      <sharedItems containsBlank="1" containsMixedTypes="1" containsNumber="1" containsInteger="1" minValue="2013" maxValue="2013"/>
    </cacheField>
    <cacheField name="2nd Supervisors workshop Attendance" numFmtId="0">
      <sharedItems containsBlank="1"/>
    </cacheField>
    <cacheField name="3rd Supervisors workshop Attendance" numFmtId="0">
      <sharedItems containsBlank="1"/>
    </cacheField>
    <cacheField name="Type of employment" numFmtId="0">
      <sharedItems containsBlank="1"/>
    </cacheField>
    <cacheField name="Position at Enrollment" numFmtId="0">
      <sharedItems containsBlank="1"/>
    </cacheField>
    <cacheField name="Current Position " numFmtId="0">
      <sharedItems containsBlank="1"/>
    </cacheField>
    <cacheField name="Promotion event" numFmtId="0">
      <sharedItems containsBlank="1"/>
    </cacheField>
    <cacheField name="Other responsibilities" numFmtId="0">
      <sharedItems containsBlank="1" longText="1"/>
    </cacheField>
    <cacheField name="Current Institution (Year of change in ())" numFmtId="0">
      <sharedItems containsBlank="1"/>
    </cacheField>
    <cacheField name="ORCID" numFmtId="0">
      <sharedItems containsBlank="1"/>
    </cacheField>
    <cacheField name="Suspensions" numFmtId="0">
      <sharedItems containsDate="1" containsBlank="1" containsMixedTypes="1" minDate="2017-07-05T00:00:00" maxDate="2017-07-06T00:00:00"/>
    </cacheField>
    <cacheField name="Month/ Year JAS1" numFmtId="166">
      <sharedItems containsNonDate="0" containsDate="1" containsString="0" containsBlank="1" minDate="2011-04-01T00:00:00" maxDate="2020-03-27T00:00:00"/>
    </cacheField>
    <cacheField name="Month/ Year JAS2" numFmtId="0">
      <sharedItems containsDate="1" containsBlank="1" containsMixedTypes="1" minDate="2011-12-01T00:00:00" maxDate="2020-11-02T00:00:00"/>
    </cacheField>
    <cacheField name="Attended JAS 2 on time" numFmtId="0">
      <sharedItems containsBlank="1"/>
    </cacheField>
    <cacheField name="Date of protocol submission to PG" numFmtId="0">
      <sharedItems containsNonDate="0" containsDate="1" containsString="0" containsBlank="1" minDate="2010-10-13T00:00:00" maxDate="2022-11-24T00:00:00"/>
    </cacheField>
    <cacheField name="Date of protocol submission to IRB" numFmtId="0">
      <sharedItems containsNonDate="0" containsDate="1" containsString="0" containsBlank="1" minDate="2011-07-03T00:00:00" maxDate="2022-11-23T00:00:00"/>
    </cacheField>
    <cacheField name="Date of Ethics approval" numFmtId="0">
      <sharedItems containsNonDate="0" containsDate="1" containsString="0" containsBlank="1" minDate="2012-10-11T00:00:00" maxDate="2018-12-12T00:00:00"/>
    </cacheField>
    <cacheField name="Approcved research topic" numFmtId="0">
      <sharedItems containsBlank="1"/>
    </cacheField>
    <cacheField name="Month/ Year JAS3" numFmtId="0">
      <sharedItems containsDate="1" containsBlank="1" containsMixedTypes="1" minDate="2013-07-01T00:00:00" maxDate="2023-05-16T00:00:00"/>
    </cacheField>
    <cacheField name="Attended JAS 3 on time" numFmtId="0">
      <sharedItems containsBlank="1"/>
    </cacheField>
    <cacheField name="Month/ Year JAS4" numFmtId="0">
      <sharedItems containsDate="1" containsBlank="1" containsMixedTypes="1" minDate="2014-03-01T00:00:00" maxDate="2024-07-04T00:00:00"/>
    </cacheField>
    <cacheField name="Attended JAS 4 on time" numFmtId="0">
      <sharedItems containsBlank="1"/>
    </cacheField>
    <cacheField name="Date of submission of dissertation for examination" numFmtId="0">
      <sharedItems containsNonDate="0" containsDate="1" containsString="0" containsBlank="1" minDate="2015-07-20T00:00:00" maxDate="2025-04-01T00:00:00"/>
    </cacheField>
    <cacheField name="Date of defense" numFmtId="0">
      <sharedItems containsDate="1" containsBlank="1" containsMixedTypes="1" minDate="2015-08-15T00:00:00" maxDate="2025-02-07T00:00:00"/>
    </cacheField>
    <cacheField name="Date of submission of corrections" numFmtId="0">
      <sharedItems containsNonDate="0" containsDate="1" containsString="0" containsBlank="1" minDate="2015-09-11T00:00:00" maxDate="2025-04-01T00:00:00"/>
    </cacheField>
    <cacheField name="Date of completion(Defended/Graduated)" numFmtId="0">
      <sharedItems containsDate="1" containsBlank="1" containsMixedTypes="1" minDate="2013-03-01T00:00:00" maxDate="2025-04-01T00:00:00"/>
    </cacheField>
    <cacheField name="Current PhD Status ( Completed/Defended/In Progress)" numFmtId="0">
      <sharedItems count="5">
        <s v="Completed"/>
        <s v="Didn’t take up"/>
        <s v="Terminated"/>
        <s v="In progress"/>
        <s v="Defended" u="1"/>
      </sharedItems>
    </cacheField>
    <cacheField name="Time to completion since enrolling CARTA (Months) " numFmtId="0">
      <sharedItems containsBlank="1" containsMixedTypes="1" containsNumber="1" containsInteger="1" minValue="22" maxValue="139"/>
    </cacheField>
    <cacheField name="Time to completion since PhD registration (Months) " numFmtId="0">
      <sharedItems containsBlank="1" containsMixedTypes="1" containsNumber="1" containsInteger="1" minValue="14" maxValue="131"/>
    </cacheField>
    <cacheField name="Thesis title" numFmtId="0">
      <sharedItems containsBlank="1" longText="1"/>
    </cacheField>
    <cacheField name="No of Publications at Enrollment" numFmtId="0">
      <sharedItems containsBlank="1" containsMixedTypes="1" containsNumber="1" containsInteger="1" minValue="0" maxValue="24"/>
    </cacheField>
    <cacheField name="No of Publications During PhD " numFmtId="0">
      <sharedItems containsString="0" containsBlank="1" containsNumber="1" containsInteger="1" minValue="0" maxValue="57"/>
    </cacheField>
    <cacheField name="No of Publications after PhD" numFmtId="0">
      <sharedItems containsString="0" containsBlank="1" containsNumber="1" containsInteger="1" minValue="0" maxValue="117"/>
    </cacheField>
    <cacheField name="1st Author PhD  Publications" numFmtId="0">
      <sharedItems containsString="0" containsBlank="1" containsNumber="1" containsInteger="1" minValue="0" maxValue="11"/>
    </cacheField>
    <cacheField name="Last Author PhD Publications" numFmtId="0">
      <sharedItems containsString="0" containsBlank="1" containsNumber="1" containsInteger="1" minValue="0" maxValue="10"/>
    </cacheField>
    <cacheField name="1st Author Graduate  Publications" numFmtId="0">
      <sharedItems containsString="0" containsBlank="1" containsNumber="1" containsInteger="1" minValue="0" maxValue="18"/>
    </cacheField>
    <cacheField name="Last Author  Graduate Publications" numFmtId="0">
      <sharedItems containsString="0" containsBlank="1" containsNumber="1" containsInteger="1" minValue="0" maxValue="9"/>
    </cacheField>
    <cacheField name="Baby Minder (Event, Year)" numFmtId="0">
      <sharedItems/>
    </cacheField>
    <cacheField name="Taken on leave of absence (Yes/No)" numFmtId="0">
      <sharedItems containsBlank="1" containsMixedTypes="1" containsNumber="1" containsInteger="1" minValue="0" maxValue="365"/>
    </cacheField>
    <cacheField name="Reason for taking leave of absence" numFmtId="0">
      <sharedItems containsBlank="1"/>
    </cacheField>
    <cacheField name="Leave start Date" numFmtId="0">
      <sharedItems containsNonDate="0" containsDate="1" containsString="0" containsBlank="1" minDate="2017-03-01T00:00:00" maxDate="2024-10-22T00:00:00"/>
    </cacheField>
    <cacheField name="Leave end Date" numFmtId="0">
      <sharedItems containsNonDate="0" containsDate="1" containsString="0" containsBlank="1" minDate="2018-02-01T00:00:00" maxDate="2025-03-01T00:00:00"/>
    </cacheField>
    <cacheField name="Time taken on leave (months)" numFmtId="0">
      <sharedItems containsString="0" containsBlank="1" containsNumber="1" containsInteger="1" minValue="2" maxValue="48"/>
    </cacheField>
    <cacheField name="Teacher Replacement" numFmtId="0">
      <sharedItems containsBlank="1"/>
    </cacheField>
    <cacheField name="Teacher replacement start Date" numFmtId="0">
      <sharedItems containsString="0" containsBlank="1" containsNumber="1" containsInteger="1" minValue="43891" maxValue="43891"/>
    </cacheField>
    <cacheField name="Teacher replacement end Date" numFmtId="0">
      <sharedItems containsString="0" containsBlank="1" containsNumber="1" containsInteger="1" minValue="44012" maxValue="44012"/>
    </cacheField>
    <cacheField name="No. of Children at Entry in CARTA" numFmtId="0">
      <sharedItems containsBlank="1" containsMixedTypes="1" containsNumber="1" containsInteger="1" minValue="0" maxValue="5"/>
    </cacheField>
    <cacheField name="No. of children at graduation" numFmtId="0">
      <sharedItems containsBlank="1" containsMixedTypes="1" containsNumber="1" containsInteger="1" minValue="0" maxValue="6"/>
    </cacheField>
    <cacheField name="No of Publications for Graduation" numFmtId="0">
      <sharedItems containsBlank="1" containsMixedTypes="1" containsNumber="1" containsInteger="1" minValue="0" maxValue="3"/>
    </cacheField>
    <cacheField name="Fellow Funder"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66.490471643519" createdVersion="8" refreshedVersion="8" minRefreshableVersion="3" recordCount="268" xr:uid="{00C36F82-4E82-4E65-9023-0A185EDE28CD}">
  <cacheSource type="worksheet">
    <worksheetSource ref="A1:CI269" sheet="Fellows"/>
  </cacheSource>
  <cacheFields count="90">
    <cacheField name="S.No." numFmtId="0">
      <sharedItems containsSemiMixedTypes="0" containsString="0" containsNumber="1" containsInteger="1" minValue="1" maxValue="269"/>
    </cacheField>
    <cacheField name="Unique ID" numFmtId="0">
      <sharedItems/>
    </cacheField>
    <cacheField name="First Name" numFmtId="0">
      <sharedItems/>
    </cacheField>
    <cacheField name="Middle Name" numFmtId="0">
      <sharedItems containsBlank="1"/>
    </cacheField>
    <cacheField name="Surname" numFmtId="0">
      <sharedItems/>
    </cacheField>
    <cacheField name="Gender" numFmtId="0">
      <sharedItems count="2">
        <s v="Male"/>
        <s v="Female"/>
      </sharedItems>
    </cacheField>
    <cacheField name="Cohort" numFmtId="0">
      <sharedItems containsSemiMixedTypes="0" containsString="0" containsNumber="1" containsInteger="1" minValue="1" maxValue="11" count="11">
        <n v="1"/>
        <n v="2"/>
        <n v="3"/>
        <n v="4"/>
        <n v="5"/>
        <n v="6"/>
        <n v="7"/>
        <n v="8"/>
        <n v="9"/>
        <n v="10"/>
        <n v="11"/>
      </sharedItems>
    </cacheField>
    <cacheField name="Nationality" numFmtId="0">
      <sharedItems containsBlank="1" count="11">
        <s v="Nigeria"/>
        <s v="Rwanda"/>
        <s v="Kenya"/>
        <s v="Malawi"/>
        <s v="Tanzania"/>
        <s v="South Africa"/>
        <m/>
        <s v="Uganda"/>
        <s v="Senegal"/>
        <s v="Zimbabwe"/>
        <s v="Somalia"/>
      </sharedItems>
    </cacheField>
    <cacheField name="Institution of employment at registration" numFmtId="0">
      <sharedItems containsBlank="1" count="14">
        <s v="University of Ibadan"/>
        <s v="University of Rwanda"/>
        <s v="Moi University"/>
        <s v="University of Malawi"/>
        <s v="Ifakara Health Institute"/>
        <s v="Obafemi Awolowo University"/>
        <s v="University of the Witwatersrand"/>
        <s v="University of Nairobi"/>
        <s v="AGINCOURT"/>
        <m/>
        <s v="University of Dar es Salaam"/>
        <s v="Makerere University"/>
        <s v="APHRC"/>
        <s v="Somali National University"/>
      </sharedItems>
    </cacheField>
    <cacheField name="Discipline" numFmtId="0">
      <sharedItems containsBlank="1"/>
    </cacheField>
    <cacheField name="Department" numFmtId="0">
      <sharedItems containsBlank="1"/>
    </cacheField>
    <cacheField name="Institution of registration" numFmtId="0">
      <sharedItems containsBlank="1" count="11">
        <s v="University of Ibadan"/>
        <s v="University of Dar es Salaam"/>
        <s v="Moi University"/>
        <s v="University of the Witwatersrand"/>
        <s v="University of the Malawi"/>
        <s v="University of Rwanda"/>
        <s v="University of Nairobi"/>
        <s v="Obafemi Awolowo University"/>
        <m/>
        <s v="Makerere University"/>
        <s v="University of Malawi" u="1"/>
      </sharedItems>
    </cacheField>
    <cacheField name="Registered at Home" numFmtId="0">
      <sharedItems containsBlank="1"/>
    </cacheField>
    <cacheField name="PhD Student Number at Host Institution" numFmtId="0">
      <sharedItems containsBlank="1" containsMixedTypes="1" containsNumber="1" containsInteger="1" minValue="1706" maxValue="201980015427"/>
    </cacheField>
    <cacheField name="Marital Status at enrolment" numFmtId="0">
      <sharedItems containsBlank="1"/>
    </cacheField>
    <cacheField name="Current Marital Status" numFmtId="0">
      <sharedItems containsBlank="1"/>
    </cacheField>
    <cacheField name="Marital Status at Completion" numFmtId="0">
      <sharedItems containsBlank="1"/>
    </cacheField>
    <cacheField name="Email" numFmtId="0">
      <sharedItems containsBlank="1"/>
    </cacheField>
    <cacheField name="Alternative e-mail" numFmtId="0">
      <sharedItems containsBlank="1"/>
    </cacheField>
    <cacheField name="Phone" numFmtId="0">
      <sharedItems containsBlank="1" containsMixedTypes="1" containsNumber="1" containsInteger="1" minValue="113585404" maxValue="27761643215"/>
    </cacheField>
    <cacheField name="Masters Degree" numFmtId="0">
      <sharedItems containsBlank="1"/>
    </cacheField>
    <cacheField name="DOB" numFmtId="0">
      <sharedItems containsDate="1" containsString="0" containsBlank="1" containsMixedTypes="1" minDate="1962-12-12T00:00:00" maxDate="1996-11-16T00:00:00"/>
    </cacheField>
    <cacheField name="Proposed Research Title" numFmtId="0">
      <sharedItems containsBlank="1" longText="1"/>
    </cacheField>
    <cacheField name="Type of study" numFmtId="0">
      <sharedItems containsBlank="1"/>
    </cacheField>
    <cacheField name="Laboratory work?" numFmtId="0">
      <sharedItems containsBlank="1"/>
    </cacheField>
    <cacheField name="Type of data" numFmtId="0">
      <sharedItems containsBlank="1"/>
    </cacheField>
    <cacheField name="Ranking" numFmtId="0">
      <sharedItems containsString="0" containsBlank="1" containsNumber="1" minValue="1" maxValue="45"/>
    </cacheField>
    <cacheField name="Date of PhD registration" numFmtId="0">
      <sharedItems containsNonDate="0" containsDate="1" containsString="0" containsBlank="1" minDate="2011-01-01T00:00:00" maxDate="2025-10-01T00:00:00"/>
    </cacheField>
    <cacheField name="Year of admission into CARTA" numFmtId="0">
      <sharedItems containsSemiMixedTypes="0" containsNonDate="0" containsDate="1" containsString="0" minDate="2011-03-01T00:00:00" maxDate="2025-03-04T00:00:00" count="11">
        <d v="2011-03-01T00:00:00"/>
        <d v="2012-03-01T00:00:00"/>
        <d v="2013-03-01T00:00:00"/>
        <d v="2014-03-01T00:00:00"/>
        <d v="2015-03-01T00:00:00"/>
        <d v="2016-03-01T00:00:00"/>
        <d v="2017-03-01T00:00:00"/>
        <d v="2018-03-01T00:00:00"/>
        <d v="2019-03-01T00:00:00"/>
        <d v="2020-03-01T00:00:00"/>
        <d v="2025-03-03T00:00:00"/>
      </sharedItems>
      <fieldGroup par="89"/>
    </cacheField>
    <cacheField name="Terminated" numFmtId="0">
      <sharedItems containsNonDate="0" containsDate="1" containsString="0" containsBlank="1" minDate="2011-11-18T00:00:00" maxDate="2025-03-26T00:00:00"/>
    </cacheField>
    <cacheField name="1st Supervisors" numFmtId="0">
      <sharedItems containsBlank="1"/>
    </cacheField>
    <cacheField name="2nd Supervisor" numFmtId="0">
      <sharedItems containsBlank="1"/>
    </cacheField>
    <cacheField name="3rd Supervisor" numFmtId="0">
      <sharedItems containsBlank="1"/>
    </cacheField>
    <cacheField name="Number of supervisors" numFmtId="0">
      <sharedItems containsString="0" containsBlank="1" containsNumber="1" containsInteger="1" minValue="0" maxValue="3"/>
    </cacheField>
    <cacheField name="Institution for 1st Supervisor" numFmtId="0">
      <sharedItems containsBlank="1"/>
    </cacheField>
    <cacheField name="Institution for 2nd Supervisor" numFmtId="0">
      <sharedItems containsBlank="1"/>
    </cacheField>
    <cacheField name="Institution for 3rd Supervisor" numFmtId="0">
      <sharedItems containsBlank="1"/>
    </cacheField>
    <cacheField name="1st Supervisors workshop Attendance" numFmtId="0">
      <sharedItems containsBlank="1" containsMixedTypes="1" containsNumber="1" containsInteger="1" minValue="2013" maxValue="2013"/>
    </cacheField>
    <cacheField name="2nd Supervisors workshop Attendance" numFmtId="0">
      <sharedItems containsBlank="1"/>
    </cacheField>
    <cacheField name="3rd Supervisors workshop Attendance" numFmtId="0">
      <sharedItems containsBlank="1"/>
    </cacheField>
    <cacheField name="Type of employment" numFmtId="0">
      <sharedItems containsBlank="1"/>
    </cacheField>
    <cacheField name="Position at Enrollment" numFmtId="0">
      <sharedItems containsBlank="1"/>
    </cacheField>
    <cacheField name="Current Position " numFmtId="0">
      <sharedItems containsBlank="1"/>
    </cacheField>
    <cacheField name="Promotion event" numFmtId="0">
      <sharedItems containsBlank="1" count="3">
        <m/>
        <s v="Yes"/>
        <s v="No"/>
      </sharedItems>
    </cacheField>
    <cacheField name="Other responsibilities" numFmtId="0">
      <sharedItems containsBlank="1" longText="1"/>
    </cacheField>
    <cacheField name="Current Institution (Year of change in ())" numFmtId="0">
      <sharedItems containsBlank="1"/>
    </cacheField>
    <cacheField name="ORCID" numFmtId="0">
      <sharedItems containsBlank="1"/>
    </cacheField>
    <cacheField name="Suspensions" numFmtId="0">
      <sharedItems containsDate="1" containsBlank="1" containsMixedTypes="1" minDate="2017-07-05T00:00:00" maxDate="2017-07-06T00:00:00"/>
    </cacheField>
    <cacheField name="Month/ Year JAS1" numFmtId="166">
      <sharedItems containsNonDate="0" containsDate="1" containsString="0" containsBlank="1" minDate="2011-04-01T00:00:00" maxDate="2025-03-04T00:00:00"/>
    </cacheField>
    <cacheField name="Month/ Year JAS2" numFmtId="0">
      <sharedItems containsDate="1" containsBlank="1" containsMixedTypes="1" minDate="2011-12-01T00:00:00" maxDate="2020-11-02T00:00:00"/>
    </cacheField>
    <cacheField name="Attended JAS 2 on time" numFmtId="0">
      <sharedItems containsBlank="1"/>
    </cacheField>
    <cacheField name="Date of protocol submission to PG" numFmtId="0">
      <sharedItems containsNonDate="0" containsDate="1" containsString="0" containsBlank="1" minDate="2010-10-13T00:00:00" maxDate="2022-11-24T00:00:00"/>
    </cacheField>
    <cacheField name="Date of protocol submission to IRB" numFmtId="0">
      <sharedItems containsNonDate="0" containsDate="1" containsString="0" containsBlank="1" minDate="2011-07-03T00:00:00" maxDate="2022-11-23T00:00:00"/>
    </cacheField>
    <cacheField name="Date of Ethics approval" numFmtId="0">
      <sharedItems containsNonDate="0" containsDate="1" containsString="0" containsBlank="1" minDate="2012-10-11T00:00:00" maxDate="2018-12-12T00:00:00"/>
    </cacheField>
    <cacheField name="Approcved research topic" numFmtId="0">
      <sharedItems containsBlank="1"/>
    </cacheField>
    <cacheField name="Month/ Year JAS3" numFmtId="0">
      <sharedItems containsDate="1" containsBlank="1" containsMixedTypes="1" minDate="2013-07-01T00:00:00" maxDate="2023-05-16T00:00:00"/>
    </cacheField>
    <cacheField name="Attended JAS 3 on time" numFmtId="0">
      <sharedItems containsBlank="1"/>
    </cacheField>
    <cacheField name="Month/ Year JAS4" numFmtId="0">
      <sharedItems containsDate="1" containsBlank="1" containsMixedTypes="1" minDate="2014-03-01T00:00:00" maxDate="2024-07-04T00:00:00"/>
    </cacheField>
    <cacheField name="Attended JAS 4 on time" numFmtId="0">
      <sharedItems containsBlank="1"/>
    </cacheField>
    <cacheField name="Date of submission of dissertation for examination" numFmtId="0">
      <sharedItems containsNonDate="0" containsDate="1" containsString="0" containsBlank="1" minDate="2015-07-20T00:00:00" maxDate="2025-04-01T00:00:00"/>
    </cacheField>
    <cacheField name="Date of defense" numFmtId="0">
      <sharedItems containsDate="1" containsBlank="1" containsMixedTypes="1" minDate="2015-08-15T00:00:00" maxDate="2025-02-07T00:00:00"/>
    </cacheField>
    <cacheField name="Date of submission of corrections" numFmtId="0">
      <sharedItems containsNonDate="0" containsDate="1" containsString="0" containsBlank="1" minDate="2015-09-11T00:00:00" maxDate="2025-04-01T00:00:00"/>
    </cacheField>
    <cacheField name="Date of completion(Defended/Graduated)" numFmtId="0">
      <sharedItems containsDate="1" containsBlank="1" containsMixedTypes="1" minDate="2013-03-01T00:00:00" maxDate="2025-07-15T00:00:00"/>
    </cacheField>
    <cacheField name="Current PhD Status ( Completed/Defended/In Progress)" numFmtId="0">
      <sharedItems count="4">
        <s v="Completed"/>
        <s v="Didn’t take up"/>
        <s v="Terminated"/>
        <s v="In progress"/>
      </sharedItems>
    </cacheField>
    <cacheField name="Time to completion since enrolling CARTA (Months) " numFmtId="0">
      <sharedItems containsBlank="1" containsMixedTypes="1" containsNumber="1" containsInteger="1" minValue="22" maxValue="139"/>
    </cacheField>
    <cacheField name="Time to completion since PhD registration (Months) " numFmtId="0">
      <sharedItems containsBlank="1" containsMixedTypes="1" containsNumber="1" containsInteger="1" minValue="14" maxValue="131"/>
    </cacheField>
    <cacheField name="Thesis title" numFmtId="0">
      <sharedItems containsBlank="1" longText="1"/>
    </cacheField>
    <cacheField name="No of Publications at Enrollment" numFmtId="0">
      <sharedItems containsBlank="1" containsMixedTypes="1" containsNumber="1" containsInteger="1" minValue="0" maxValue="40"/>
    </cacheField>
    <cacheField name="No of Publications During PhD " numFmtId="0">
      <sharedItems containsString="0" containsBlank="1" containsNumber="1" containsInteger="1" minValue="0" maxValue="57"/>
    </cacheField>
    <cacheField name="No of Publications after PhD" numFmtId="0">
      <sharedItems containsString="0" containsBlank="1" containsNumber="1" containsInteger="1" minValue="0" maxValue="117"/>
    </cacheField>
    <cacheField name="1st Author PhD  Publications" numFmtId="0">
      <sharedItems containsString="0" containsBlank="1" containsNumber="1" containsInteger="1" minValue="0" maxValue="11"/>
    </cacheField>
    <cacheField name="Last Author PhD Publications" numFmtId="0">
      <sharedItems containsString="0" containsBlank="1" containsNumber="1" containsInteger="1" minValue="0" maxValue="10"/>
    </cacheField>
    <cacheField name="1st Author Graduate  Publications" numFmtId="0">
      <sharedItems containsString="0" containsBlank="1" containsNumber="1" containsInteger="1" minValue="0" maxValue="18"/>
    </cacheField>
    <cacheField name="Last Author  Graduate Publications" numFmtId="0">
      <sharedItems containsString="0" containsBlank="1" containsNumber="1" containsInteger="1" minValue="0" maxValue="9"/>
    </cacheField>
    <cacheField name="Baby Minder (Event, Year)" numFmtId="0">
      <sharedItems containsBlank="1"/>
    </cacheField>
    <cacheField name="Taken on leave of absence (Yes/No)" numFmtId="0">
      <sharedItems containsBlank="1" containsMixedTypes="1" containsNumber="1" containsInteger="1" minValue="0" maxValue="365"/>
    </cacheField>
    <cacheField name="Reason for taking leave of absence" numFmtId="0">
      <sharedItems containsBlank="1"/>
    </cacheField>
    <cacheField name="Leave start Date" numFmtId="0">
      <sharedItems containsNonDate="0" containsDate="1" containsString="0" containsBlank="1" minDate="2017-03-01T00:00:00" maxDate="2024-10-22T00:00:00"/>
    </cacheField>
    <cacheField name="Leave end Date" numFmtId="0">
      <sharedItems containsNonDate="0" containsDate="1" containsString="0" containsBlank="1" minDate="2018-02-01T00:00:00" maxDate="2025-03-01T00:00:00"/>
    </cacheField>
    <cacheField name="Time taken on leave (months)" numFmtId="0">
      <sharedItems containsString="0" containsBlank="1" containsNumber="1" containsInteger="1" minValue="2" maxValue="48"/>
    </cacheField>
    <cacheField name="Teacher Replacement" numFmtId="0">
      <sharedItems containsBlank="1"/>
    </cacheField>
    <cacheField name="Teacher replacement start Date" numFmtId="0">
      <sharedItems containsString="0" containsBlank="1" containsNumber="1" containsInteger="1" minValue="43891" maxValue="43891"/>
    </cacheField>
    <cacheField name="Teacher replacement end Date" numFmtId="0">
      <sharedItems containsString="0" containsBlank="1" containsNumber="1" containsInteger="1" minValue="44012" maxValue="44012"/>
    </cacheField>
    <cacheField name="No. of Children at Entry in CARTA" numFmtId="0">
      <sharedItems containsBlank="1" containsMixedTypes="1" containsNumber="1" containsInteger="1" minValue="0" maxValue="5"/>
    </cacheField>
    <cacheField name="No. of children at graduation" numFmtId="0">
      <sharedItems containsBlank="1" containsMixedTypes="1" containsNumber="1" containsInteger="1" minValue="0" maxValue="6"/>
    </cacheField>
    <cacheField name="No of Publications for Graduation" numFmtId="0">
      <sharedItems containsBlank="1" containsMixedTypes="1" containsNumber="1" containsInteger="1" minValue="0" maxValue="3"/>
    </cacheField>
    <cacheField name="Fellow Funder" numFmtId="0">
      <sharedItems containsBlank="1"/>
    </cacheField>
    <cacheField name="Months (Year of admission into CARTA)" numFmtId="0" databaseField="0">
      <fieldGroup base="28">
        <rangePr groupBy="months" startDate="2011-03-01T00:00:00" endDate="2025-03-04T00:00:00"/>
        <groupItems count="14">
          <s v="&lt;01/03/2011"/>
          <s v="Jan"/>
          <s v="Feb"/>
          <s v="Mar"/>
          <s v="Apr"/>
          <s v="May"/>
          <s v="Jun"/>
          <s v="Jul"/>
          <s v="Aug"/>
          <s v="Sept"/>
          <s v="Oct"/>
          <s v="Nov"/>
          <s v="Dec"/>
          <s v="&gt;04/03/2025"/>
        </groupItems>
      </fieldGroup>
    </cacheField>
    <cacheField name="Quarters (Year of admission into CARTA)" numFmtId="0" databaseField="0">
      <fieldGroup base="28">
        <rangePr groupBy="quarters" startDate="2011-03-01T00:00:00" endDate="2025-03-04T00:00:00"/>
        <groupItems count="6">
          <s v="&lt;01/03/2011"/>
          <s v="Qtr1"/>
          <s v="Qtr2"/>
          <s v="Qtr3"/>
          <s v="Qtr4"/>
          <s v="&gt;04/03/2025"/>
        </groupItems>
      </fieldGroup>
    </cacheField>
    <cacheField name="Years (Year of admission into CARTA)" numFmtId="0" databaseField="0">
      <fieldGroup base="28">
        <rangePr groupBy="years" startDate="2011-03-01T00:00:00" endDate="2025-03-04T00:00:00"/>
        <groupItems count="17">
          <s v="&lt;01/03/2011"/>
          <s v="2011"/>
          <s v="2012"/>
          <s v="2013"/>
          <s v="2014"/>
          <s v="2015"/>
          <s v="2016"/>
          <s v="2017"/>
          <s v="2018"/>
          <s v="2019"/>
          <s v="2020"/>
          <s v="2021"/>
          <s v="2022"/>
          <s v="2023"/>
          <s v="2024"/>
          <s v="2025"/>
          <s v="&gt;04/03/2025"/>
        </groupItems>
      </fieldGroup>
    </cacheField>
  </cacheFields>
  <extLst>
    <ext xmlns:x14="http://schemas.microsoft.com/office/spreadsheetml/2009/9/main" uri="{725AE2AE-9491-48be-B2B4-4EB974FC3084}">
      <x14:pivotCacheDefinition pivotCacheId="952931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
  <r>
    <n v="1"/>
    <s v="C1/001"/>
    <s v="Babatunde"/>
    <s v="Olubayo"/>
    <s v="Adedokun"/>
    <x v="0"/>
    <x v="0"/>
    <x v="0"/>
    <x v="0"/>
    <s v="Epidemiology &amp; Medical Biostatistics"/>
    <s v="Epidemiology and Medical Statistics"/>
    <x v="0"/>
    <s v="Yes"/>
    <m/>
    <s v="Married"/>
    <s v="Married"/>
    <s v="Married"/>
    <s v="badedokun@cartafrica.org"/>
    <s v="tukankar@yahoo.co.uk"/>
    <m/>
    <s v="M.Sc Epidemiology &amp; Medical Statistics"/>
    <d v="1976-12-22T00:00:00"/>
    <s v="Joint modelling of CD4 counts and time to loss to follow up among HIV patients attending antiretroviral clinics in Nigeria"/>
    <s v="Clinical research"/>
    <s v="yes"/>
    <s v="Primary"/>
    <n v="16.5"/>
    <d v="2011-03-01T00:00:00"/>
    <d v="2011-03-01T00:00:00"/>
    <m/>
    <s v="Prof Afolabi Bamgboye"/>
    <s v="Prof. Olusola Ayeni"/>
    <m/>
    <n v="2"/>
    <s v="Home"/>
    <s v="Host"/>
    <m/>
    <s v="Yes"/>
    <s v="No"/>
    <m/>
    <s v="Academic"/>
    <m/>
    <s v="Lecturer "/>
    <m/>
    <m/>
    <s v="University of Chicago, United States"/>
    <s v="0000-0002-6893-6468"/>
    <m/>
    <d v="2011-04-01T00:00:00"/>
    <d v="2011-12-01T00:00:00"/>
    <s v="Yes"/>
    <m/>
    <m/>
    <m/>
    <m/>
    <d v="2013-07-01T00:00:00"/>
    <s v="Yes"/>
    <d v="2014-03-01T00:00:00"/>
    <s v="Yes"/>
    <m/>
    <m/>
    <m/>
    <d v="2017-01-31T00:00:00"/>
    <x v="0"/>
    <n v="70"/>
    <n v="62"/>
    <m/>
    <n v="20"/>
    <n v="29"/>
    <n v="26"/>
    <n v="2"/>
    <n v="3"/>
    <n v="0"/>
    <n v="0"/>
    <s v="No"/>
    <s v="No"/>
    <m/>
    <m/>
    <m/>
    <m/>
    <s v="No"/>
    <m/>
    <m/>
    <n v="0"/>
    <n v="1"/>
    <m/>
    <s v="NF"/>
  </r>
  <r>
    <n v="2"/>
    <s v="C1/002"/>
    <s v="Celine"/>
    <m/>
    <s v="Niwemahoro"/>
    <x v="1"/>
    <x v="0"/>
    <x v="1"/>
    <x v="1"/>
    <s v="Demography &amp; Population Studies"/>
    <s v="Applied Statistics"/>
    <x v="1"/>
    <s v="No"/>
    <m/>
    <s v="Married"/>
    <s v="Married"/>
    <m/>
    <s v="cniwemahoro@cartafrica.org"/>
    <s v="ncmahoro2000@yahoo.fr"/>
    <s v="+250788350522/254723489604"/>
    <s v="Masters in Demography and Population Studies (online)"/>
    <d v="1980-07-14T00:00:00"/>
    <s v="Premarital Fertility and Use Of Health Care: Effect On HIV And Prevention Mother-To-Child Transmission (PMTCT) In Rwanda"/>
    <s v="Field"/>
    <s v="No"/>
    <s v="Primary"/>
    <n v="26"/>
    <d v="2011-03-14T00:00:00"/>
    <d v="2011-03-01T00:00:00"/>
    <m/>
    <s v="Dr. Julius Kivelia"/>
    <m/>
    <m/>
    <n v="1"/>
    <s v="Host"/>
    <m/>
    <m/>
    <s v="Yes"/>
    <m/>
    <m/>
    <s v="Academic"/>
    <s v="Assistant Lecturer"/>
    <s v="Researcher"/>
    <s v="Yes"/>
    <m/>
    <s v="SCUB - Consultancy Firm Nairobi"/>
    <s v="0000-0003-2008-3061"/>
    <m/>
    <d v="2011-04-04T00:00:00"/>
    <d v="2011-12-01T00:00:00"/>
    <s v="Yes"/>
    <d v="2012-10-04T00:00:00"/>
    <m/>
    <d v="2013-07-18T00:00:00"/>
    <s v="Premarital pregnancies and experiences in antenatal care health seeking behavior in Huye District, Rwanda"/>
    <d v="2013-07-03T00:00:00"/>
    <s v="Yes"/>
    <d v="2014-03-02T00:00:00"/>
    <s v="Yes"/>
    <d v="2017-09-08T00:00:00"/>
    <d v="2017-09-28T00:00:00"/>
    <d v="2017-10-15T00:00:00"/>
    <d v="2017-10-15T00:00:00"/>
    <x v="0"/>
    <n v="79"/>
    <n v="71"/>
    <s v="Premarital pregnancies and experiences in antenatal care health seeking behavior in Huye District, Rwanda"/>
    <n v="0"/>
    <n v="0"/>
    <n v="0"/>
    <n v="0"/>
    <n v="0"/>
    <n v="0"/>
    <n v="0"/>
    <s v="No"/>
    <s v="No"/>
    <m/>
    <m/>
    <m/>
    <m/>
    <s v="No"/>
    <m/>
    <m/>
    <n v="2"/>
    <n v="2"/>
    <n v="0"/>
    <s v="NF"/>
  </r>
  <r>
    <n v="3"/>
    <s v="C1/003"/>
    <s v="Caroline"/>
    <s v="Sultan"/>
    <s v="Sambai"/>
    <x v="1"/>
    <x v="0"/>
    <x v="2"/>
    <x v="2"/>
    <s v="Literature"/>
    <s v="LITERATURE THEATRE AND FILM STUDIES"/>
    <x v="2"/>
    <s v="Yes"/>
    <s v="SASS/DPHIL/LIT/07/11"/>
    <s v=""/>
    <s v="Married"/>
    <m/>
    <s v="csambai@cartafrica.org"/>
    <s v="carolsambai11@gmail.com"/>
    <s v="+254722433561"/>
    <s v="MA in Africa Literature"/>
    <d v="1981-06-30T00:00:00"/>
    <s v="Television Drama as in Kenya and the Framing of Issues of HIV/AIDS and sexuality"/>
    <s v="Field"/>
    <s v="No"/>
    <s v="Primary"/>
    <n v="2.5"/>
    <d v="2011-10-11T00:00:00"/>
    <d v="2011-03-01T00:00:00"/>
    <m/>
    <s v="Prof Christopher Joseph Odhiambo"/>
    <s v="Prof. Peter Tirop Simatei"/>
    <s v="Caroline Kabiru"/>
    <n v="3"/>
    <s v="Home"/>
    <s v="Host"/>
    <s v="Other"/>
    <s v="Yes"/>
    <s v="No"/>
    <s v="Yes"/>
    <s v="Academic"/>
    <s v="Lecturer"/>
    <s v="Lecturer"/>
    <s v="Yes"/>
    <m/>
    <s v="`"/>
    <s v="0000-0002-5122-3621"/>
    <m/>
    <d v="2011-04-01T00:00:00"/>
    <d v="2011-12-01T00:00:00"/>
    <s v="Yes"/>
    <m/>
    <m/>
    <m/>
    <m/>
    <d v="2013-07-01T00:00:00"/>
    <s v="Yes"/>
    <d v="2014-03-03T00:00:00"/>
    <s v="Yes"/>
    <m/>
    <m/>
    <m/>
    <d v="2014-03-31T00:00:00"/>
    <x v="0"/>
    <n v="36"/>
    <n v="28"/>
    <m/>
    <n v="0"/>
    <n v="1"/>
    <n v="1"/>
    <n v="2"/>
    <n v="0"/>
    <n v="0"/>
    <n v="0"/>
    <s v="JAS 2, 2011"/>
    <s v="No"/>
    <m/>
    <m/>
    <m/>
    <m/>
    <s v="No"/>
    <m/>
    <m/>
    <s v="NF"/>
    <s v="NF"/>
    <m/>
    <s v="NF"/>
  </r>
  <r>
    <n v="4"/>
    <s v="C1/004"/>
    <s v="Dieudonne"/>
    <m/>
    <s v="Uwizeye"/>
    <x v="0"/>
    <x v="0"/>
    <x v="1"/>
    <x v="1"/>
    <s v="Demography &amp; Population Studies"/>
    <s v="Sustainable Development"/>
    <x v="1"/>
    <s v="No"/>
    <m/>
    <s v="Married"/>
    <s v="Married"/>
    <s v="Married"/>
    <s v="duwizeye@cartafrica.org"/>
    <s v="dr.uwizeye@gmail.com"/>
    <s v="(+250) 0788 457 397"/>
    <s v="MA English and MA in Development Studies"/>
    <d v="1981-01-01T00:00:00"/>
    <s v="Review Of Environmental And Population Health Challenges In The Rwandan Towns And Innovative Mitigation Strategies For Improved And Sustainble life"/>
    <s v="Field"/>
    <s v="No"/>
    <s v="Primary"/>
    <n v="24"/>
    <d v="2011-06-01T00:00:00"/>
    <d v="2011-03-01T00:00:00"/>
    <m/>
    <s v="Dr. Sokoni Cosmas Hassan"/>
    <m/>
    <m/>
    <n v="1"/>
    <s v="Host"/>
    <s v="Other"/>
    <m/>
    <s v="Yes"/>
    <s v="Yes"/>
    <m/>
    <s v="Academic"/>
    <s v="Assistant Lecturer"/>
    <s v="Associate Professor"/>
    <s v="Yes"/>
    <s v="Head of Department_x000a_ Deputy Team Leader of a Research Subprogram in Peace, Conflict and Security Studies at the Center for Conflict Management, University of Rwanda."/>
    <s v="University of Rwanda"/>
    <s v="0000-0002-9733-8969"/>
    <m/>
    <d v="2011-04-01T00:00:00"/>
    <d v="2011-12-01T00:00:00"/>
    <s v="Yes"/>
    <m/>
    <m/>
    <m/>
    <m/>
    <d v="2013-07-01T00:00:00"/>
    <s v="Yes"/>
    <d v="2014-03-04T00:00:00"/>
    <s v="Yes"/>
    <m/>
    <m/>
    <m/>
    <d v="2015-11-30T00:00:00"/>
    <x v="0"/>
    <n v="56"/>
    <n v="48"/>
    <m/>
    <n v="0"/>
    <n v="2"/>
    <n v="7"/>
    <n v="2"/>
    <n v="0"/>
    <n v="0"/>
    <n v="0"/>
    <s v="No"/>
    <s v="No"/>
    <m/>
    <m/>
    <m/>
    <m/>
    <s v="Yes"/>
    <m/>
    <m/>
    <n v="1"/>
    <n v="3"/>
    <m/>
    <s v="NF"/>
  </r>
  <r>
    <n v="5"/>
    <s v="C1/005"/>
    <s v="Wells"/>
    <m/>
    <s v="Utembe"/>
    <x v="0"/>
    <x v="0"/>
    <x v="3"/>
    <x v="3"/>
    <s v="Environmental Sciences"/>
    <s v="Physics and Biochemical Sciences"/>
    <x v="3"/>
    <s v="No"/>
    <m/>
    <s v="Married"/>
    <s v="Married"/>
    <s v="Married"/>
    <s v="wutembe@cartafrica.org"/>
    <s v="wutembe@poly.ac.mw"/>
    <m/>
    <s v="Msc Environemntal (online)"/>
    <d v="1971-09-02T00:00:00"/>
    <s v="Assessment of occurrence, profile, distribution and exposure to polycyclic aromatic hydrocarbons (PAHs) in Malawi"/>
    <s v="Clinical research"/>
    <s v="yes"/>
    <s v="Primary"/>
    <n v="21"/>
    <d v="2011-04-13T00:00:00"/>
    <d v="2011-03-01T00:00:00"/>
    <m/>
    <s v="Prof Mary Gulumian"/>
    <s v="Dr. Louisa Alfazema"/>
    <m/>
    <n v="2"/>
    <s v="Host"/>
    <s v="Home"/>
    <m/>
    <s v="Yes"/>
    <s v="No"/>
    <m/>
    <s v="Academic"/>
    <s v="Lecturer"/>
    <s v="Senior Medical Epidemiologist _x000a_"/>
    <s v="Yes"/>
    <m/>
    <s v="National Institute for Occupational Health, South Africa (2012)"/>
    <s v="0000-0001-6547-7692"/>
    <m/>
    <d v="2011-04-01T00:00:00"/>
    <d v="2011-12-01T00:00:00"/>
    <s v="Yes"/>
    <m/>
    <m/>
    <m/>
    <m/>
    <d v="2013-07-01T00:00:00"/>
    <s v="Yes"/>
    <d v="2015-03-01T00:00:00"/>
    <s v="No"/>
    <m/>
    <m/>
    <m/>
    <d v="2016-06-30T00:00:00"/>
    <x v="0"/>
    <n v="63"/>
    <n v="55"/>
    <m/>
    <n v="0"/>
    <n v="5"/>
    <n v="15"/>
    <n v="4"/>
    <n v="0"/>
    <n v="0"/>
    <n v="0"/>
    <s v="No"/>
    <s v="No"/>
    <m/>
    <m/>
    <m/>
    <m/>
    <s v="No"/>
    <m/>
    <m/>
    <s v="NF"/>
    <s v="NF"/>
    <m/>
    <s v="NF"/>
  </r>
  <r>
    <n v="6"/>
    <s v="C1/006"/>
    <s v="Victoria"/>
    <s v="Mathew"/>
    <s v="Mwakalinga Chuma"/>
    <x v="1"/>
    <x v="0"/>
    <x v="4"/>
    <x v="4"/>
    <s v="Biomedical and environmental sciences"/>
    <m/>
    <x v="3"/>
    <s v="No"/>
    <m/>
    <s v="Married"/>
    <s v="Married"/>
    <s v="Married"/>
    <s v="vmwakalinga@cartafrica.org"/>
    <s v="vmwakalinga@ihi.or.tz "/>
    <s v="+255 738 357315; +255 767 366 539"/>
    <s v="Msc Urban Planing and Management"/>
    <d v="1977-09-15T00:00:00"/>
    <s v="Integrated geographical tools can enable targeted urban planning interventions to control malaria and lymphatic filariasis"/>
    <s v="Field"/>
    <s v="No"/>
    <s v="Primary"/>
    <n v="16"/>
    <d v="2011-03-07T00:00:00"/>
    <d v="2011-03-01T00:00:00"/>
    <m/>
    <s v="Dr. Maureen Coetzee"/>
    <s v="Dr. Gerry Killeen"/>
    <s v="Dr. Stefan Dongus"/>
    <n v="3"/>
    <s v="Host"/>
    <s v="Home"/>
    <s v="Home"/>
    <s v="Yes"/>
    <s v="Yes"/>
    <s v="No"/>
    <s v="Researcher"/>
    <s v="Assistant Lecturer"/>
    <s v="Lecturer"/>
    <s v="Yes"/>
    <m/>
    <s v="Arthi University"/>
    <m/>
    <m/>
    <d v="2011-04-01T00:00:00"/>
    <d v="2011-12-01T00:00:00"/>
    <s v="Yes"/>
    <m/>
    <m/>
    <m/>
    <m/>
    <d v="2013-07-01T00:00:00"/>
    <s v="Yes"/>
    <d v="2014-03-01T00:00:00"/>
    <s v="Yes"/>
    <m/>
    <m/>
    <m/>
    <d v="2017-12-04T00:00:00"/>
    <x v="0"/>
    <n v="81"/>
    <n v="73"/>
    <m/>
    <s v="NF"/>
    <n v="4"/>
    <n v="1"/>
    <n v="0"/>
    <n v="0"/>
    <n v="0"/>
    <n v="1"/>
    <s v="JAS 1, 2011"/>
    <s v="No"/>
    <m/>
    <m/>
    <m/>
    <m/>
    <s v="No"/>
    <m/>
    <m/>
    <n v="3"/>
    <n v="3"/>
    <m/>
    <s v="NF"/>
  </r>
  <r>
    <n v="7"/>
    <s v="C1/007"/>
    <s v="Esnat"/>
    <s v="Dorothy"/>
    <s v="Chirwa"/>
    <x v="1"/>
    <x v="0"/>
    <x v="3"/>
    <x v="3"/>
    <s v="Mathematical Sciences"/>
    <s v="DPHRU Wits"/>
    <x v="3"/>
    <s v="No"/>
    <m/>
    <s v="Married"/>
    <s v="Married"/>
    <s v="Married"/>
    <s v="echirwa@cartafrica.org"/>
    <s v="echirwa@chanco.unima.mw_x000a_ edkwalira@yahoo.com,"/>
    <m/>
    <s v="Masters in Biometry (online)"/>
    <d v="1971-06-06T00:00:00"/>
    <s v="Modelling longitudinal child growth within the Birth to Twenty (Soweto) and Lungwena (Mangochi, Malawi) cohorts"/>
    <s v="Field"/>
    <s v="No"/>
    <s v="Primary"/>
    <n v="7.5"/>
    <d v="2011-02-03T00:00:00"/>
    <d v="2011-03-01T00:00:00"/>
    <m/>
    <s v="Prof Shane Norris"/>
    <s v="Dr. Paula Griffiths"/>
    <s v="Assoc Prof. Ken Maleta"/>
    <n v="3"/>
    <s v="Host"/>
    <s v="Other"/>
    <s v="Home"/>
    <s v="Yes"/>
    <s v="No"/>
    <s v="No"/>
    <s v="Academic"/>
    <s v="Lecturer"/>
    <s v="Senior Biostatistician"/>
    <s v="Yes"/>
    <m/>
    <s v="South Africa Medical Research Council "/>
    <s v="0000-0003-0471-4978"/>
    <m/>
    <d v="2011-04-01T00:00:00"/>
    <d v="2011-12-01T00:00:00"/>
    <s v="Yes"/>
    <m/>
    <m/>
    <m/>
    <m/>
    <d v="2013-07-01T00:00:00"/>
    <s v="Yes"/>
    <d v="2014-03-02T00:00:00"/>
    <s v="Yes"/>
    <m/>
    <m/>
    <m/>
    <d v="2016-10-31T00:00:00"/>
    <x v="0"/>
    <n v="67"/>
    <n v="59"/>
    <m/>
    <n v="1"/>
    <n v="7"/>
    <n v="47"/>
    <n v="3"/>
    <n v="0"/>
    <n v="0"/>
    <n v="0"/>
    <s v="No"/>
    <s v="No"/>
    <m/>
    <m/>
    <m/>
    <m/>
    <s v="No"/>
    <m/>
    <m/>
    <n v="2"/>
    <n v="2"/>
    <m/>
    <s v="NF"/>
  </r>
  <r>
    <n v="8"/>
    <s v="C1/008"/>
    <s v="Taofeek"/>
    <s v="Oluwole"/>
    <s v="Awotidebe"/>
    <x v="0"/>
    <x v="0"/>
    <x v="0"/>
    <x v="5"/>
    <s v="Exercise Physiology"/>
    <s v="Human Kinetics and Health Education"/>
    <x v="0"/>
    <s v="No"/>
    <n v="125847"/>
    <s v="Married"/>
    <s v="Married"/>
    <m/>
    <s v="tawotidebe@cartafrica.org"/>
    <s v="tidebet@yahoo.com"/>
    <s v="+2348037196021"/>
    <s v="M.SC Physiotherapy"/>
    <d v="1971-06-01T00:00:00"/>
    <s v="Cardiovascular Risk Profile And Physical Activity Level of Residents of a Semi – Urban Community  In Nigeria"/>
    <s v="Field"/>
    <s v="No"/>
    <s v="Primary"/>
    <n v="14"/>
    <d v="2011-07-15T00:00:00"/>
    <d v="2011-03-01T00:00:00"/>
    <m/>
    <s v="Professor Babalola Joseph Folorunso"/>
    <s v="Professor Lateef Babatunde Salako"/>
    <m/>
    <n v="2"/>
    <s v="Other "/>
    <m/>
    <m/>
    <s v="Yes"/>
    <m/>
    <m/>
    <s v="Academic"/>
    <s v="Lecturer II "/>
    <s v="Senior Lecturer"/>
    <s v="Yes"/>
    <s v="Vice Dean of the  Faculty of Basic Medical Sciences, College of Health Sciences"/>
    <s v="Obafemi Awolowo University"/>
    <s v="0000-0002-8583-9467"/>
    <m/>
    <d v="2011-04-01T00:00:00"/>
    <d v="2011-12-01T00:00:00"/>
    <s v="Yes"/>
    <m/>
    <m/>
    <m/>
    <m/>
    <d v="2013-07-01T00:00:00"/>
    <s v="Yes"/>
    <d v="2014-03-03T00:00:00"/>
    <s v="Yes"/>
    <m/>
    <m/>
    <m/>
    <d v="2015-11-17T00:00:00"/>
    <x v="0"/>
    <n v="56"/>
    <n v="48"/>
    <m/>
    <n v="5"/>
    <n v="12"/>
    <n v="10"/>
    <n v="6"/>
    <n v="4"/>
    <n v="2"/>
    <n v="0"/>
    <s v="No"/>
    <s v="No"/>
    <m/>
    <m/>
    <m/>
    <m/>
    <s v="No"/>
    <m/>
    <m/>
    <s v="NF"/>
    <s v="NF"/>
    <m/>
    <s v="NF"/>
  </r>
  <r>
    <n v="9"/>
    <s v="C1/009"/>
    <s v="Fresier"/>
    <m/>
    <s v="Maseko"/>
    <x v="0"/>
    <x v="0"/>
    <x v="3"/>
    <x v="3"/>
    <s v="Community Health"/>
    <s v="Department of Community Health"/>
    <x v="4"/>
    <s v="Yes"/>
    <m/>
    <s v=""/>
    <s v="NF"/>
    <m/>
    <s v="fmaseko@cartafrica.org"/>
    <s v="fcmaseko@yahoo.com_x000a_ fmaseko@medcol.mw "/>
    <m/>
    <s v="Master of Public Health(online)"/>
    <d v="1972-08-30T00:00:00"/>
    <s v="Maximizing utilization of cervical cancer prevention services in South East Health Zone of Malawi. What would it take?"/>
    <s v="Field"/>
    <s v="No"/>
    <s v="Primary"/>
    <n v="11"/>
    <d v="2011-01-01T00:00:00"/>
    <d v="2011-03-01T00:00:00"/>
    <m/>
    <s v="Dr. Maureen Leah Chirwa"/>
    <s v="Dr. Adamson Muula"/>
    <m/>
    <n v="2"/>
    <s v="Home"/>
    <s v="Host"/>
    <m/>
    <s v="Yes"/>
    <s v="Yes"/>
    <m/>
    <s v="Academic"/>
    <m/>
    <s v="Lecturer"/>
    <m/>
    <m/>
    <s v="University of Malawi"/>
    <s v="0000-0002-0996-4207"/>
    <m/>
    <d v="2011-04-01T00:00:00"/>
    <d v="2011-12-01T00:00:00"/>
    <s v="Yes"/>
    <m/>
    <m/>
    <m/>
    <m/>
    <d v="2013-07-01T00:00:00"/>
    <s v="Yes"/>
    <d v="2014-03-04T00:00:00"/>
    <s v="Yes"/>
    <m/>
    <m/>
    <m/>
    <d v="2016-08-31T00:00:00"/>
    <x v="0"/>
    <n v="65"/>
    <n v="57"/>
    <m/>
    <n v="7"/>
    <n v="6"/>
    <n v="1"/>
    <n v="3"/>
    <n v="1"/>
    <n v="0"/>
    <n v="0"/>
    <s v="No"/>
    <s v="No"/>
    <m/>
    <m/>
    <m/>
    <m/>
    <s v="No"/>
    <m/>
    <m/>
    <s v="NF"/>
    <s v="NF"/>
    <m/>
    <s v="NF"/>
  </r>
  <r>
    <n v="10"/>
    <s v="C1/010"/>
    <s v="François"/>
    <m/>
    <s v="Niragire"/>
    <x v="0"/>
    <x v="0"/>
    <x v="1"/>
    <x v="1"/>
    <s v="Statistics"/>
    <s v="Applied Statistics"/>
    <x v="5"/>
    <s v="Yes"/>
    <n v="213004253"/>
    <s v="Married"/>
    <s v="Married"/>
    <s v="Married"/>
    <s v="fniragire@cartafrica.org"/>
    <s v=" fniragire@ur.ac.rw; fniragiree@gmail.com; fniragire@gmail.com"/>
    <s v="+250 78 8273787/+250787427688"/>
    <s v="MSc. In Social Statistics"/>
    <d v="1973-09-08T00:00:00"/>
    <s v="Spatial modeling of the relationship between HIV prevalence and socioeconomic determinants of child mortality in Rwanda."/>
    <s v="Field"/>
    <s v="No"/>
    <s v="Secondary"/>
    <n v="13"/>
    <d v="2011-10-07T00:00:00"/>
    <d v="2011-03-01T00:00:00"/>
    <m/>
    <s v="Dr. Thomas N. O. Achia"/>
    <s v="Dr. Lyambabaje Alexandre"/>
    <s v="Joseph Ntaganira"/>
    <n v="3"/>
    <s v="Other "/>
    <s v="Home"/>
    <s v="Home"/>
    <s v="Yes"/>
    <s v="Yes"/>
    <s v="No"/>
    <s v="Academic"/>
    <s v="Assistant Lecturer"/>
    <s v="Professor "/>
    <s v="Yes"/>
    <s v="Director of Teaching and Learning,_x000a_Director of Research and Innovation at he College of Business and Economics (2022)"/>
    <s v="University of Rwanda"/>
    <s v="0000-0003-0473-387"/>
    <m/>
    <d v="2011-04-01T00:00:00"/>
    <d v="2011-12-01T00:00:00"/>
    <s v="Yes"/>
    <d v="2011-05-09T00:00:00"/>
    <m/>
    <d v="2013-01-24T00:00:00"/>
    <m/>
    <d v="2013-07-29T00:00:00"/>
    <s v="Yes"/>
    <d v="2014-03-05T00:00:00"/>
    <s v="Yes"/>
    <d v="2016-05-17T00:00:00"/>
    <d v="2017-07-31T00:00:00"/>
    <d v="2017-08-20T00:00:00"/>
    <d v="2017-07-31T00:00:00"/>
    <x v="0"/>
    <n v="76"/>
    <n v="68"/>
    <s v="Spatial modelling of the relationship between HIV prevalence and determinants of child_x000a_mortality in Rwanda"/>
    <n v="0"/>
    <n v="4"/>
    <n v="9"/>
    <n v="1"/>
    <n v="4"/>
    <n v="0"/>
    <n v="0"/>
    <s v="No"/>
    <s v="No"/>
    <m/>
    <m/>
    <m/>
    <m/>
    <s v="No"/>
    <m/>
    <m/>
    <n v="3"/>
    <n v="4"/>
    <m/>
    <s v="NF"/>
  </r>
  <r>
    <n v="11"/>
    <s v="C1/011"/>
    <s v="Joshua"/>
    <s v="Odunayo"/>
    <s v="Akinyemi"/>
    <x v="0"/>
    <x v="0"/>
    <x v="0"/>
    <x v="0"/>
    <s v="Epidemiology &amp; Medical Statistics"/>
    <s v="Epidemiology and Medical Statistics"/>
    <x v="0"/>
    <s v="Yes"/>
    <m/>
    <s v="Single"/>
    <s v="Married"/>
    <s v="Married"/>
    <s v="jakinyemi@cartafrica.org"/>
    <s v="odunjoshua@yahoo.com_x000a_ joakinyemi@com.ui.edu.ng"/>
    <s v="+234-8077677427"/>
    <s v="MSc (Medical Statistics)"/>
    <d v="1976-12-04T00:00:00"/>
    <s v="Levels, Trends and Differentials of Infant and Child Mortality in Nigeria: 1990 - 2008"/>
    <s v="Field"/>
    <s v="No"/>
    <s v="Secondary"/>
    <n v="21"/>
    <d v="2011-03-07T00:00:00"/>
    <d v="2011-03-01T00:00:00"/>
    <m/>
    <s v="Prof Afolabi Bamgboye"/>
    <s v="Prof. Olusola Ayeni"/>
    <m/>
    <n v="2"/>
    <s v="Home"/>
    <s v="Host"/>
    <m/>
    <s v="Yes"/>
    <s v="No"/>
    <m/>
    <s v="Academic"/>
    <s v="Lecturer"/>
    <s v="Professor "/>
    <s v="Yes"/>
    <m/>
    <s v="University of Ibadan"/>
    <s v="0000-0002-0675-2110"/>
    <m/>
    <d v="2011-04-01T00:00:00"/>
    <d v="2011-12-01T00:00:00"/>
    <s v="Yes"/>
    <m/>
    <m/>
    <m/>
    <m/>
    <d v="2013-07-01T00:00:00"/>
    <s v="Yes"/>
    <d v="2014-03-06T00:00:00"/>
    <s v="Yes"/>
    <m/>
    <m/>
    <m/>
    <d v="2014-02-01T00:00:00"/>
    <x v="0"/>
    <n v="35"/>
    <n v="27"/>
    <s v="Levels, Trends and Differentials in Under-five Mortality in _x000a_Nigeria (1990-2008)"/>
    <n v="18"/>
    <n v="14"/>
    <n v="117"/>
    <n v="4"/>
    <n v="2"/>
    <n v="7"/>
    <n v="6"/>
    <s v="No"/>
    <s v="No"/>
    <m/>
    <m/>
    <m/>
    <m/>
    <s v="No"/>
    <m/>
    <m/>
    <n v="0"/>
    <n v="2"/>
    <m/>
    <s v="NF"/>
  </r>
  <r>
    <n v="12"/>
    <s v="C1/012"/>
    <s v="Mphatso"/>
    <s v="Steve Wilbes"/>
    <s v="Kamndaya"/>
    <x v="0"/>
    <x v="0"/>
    <x v="3"/>
    <x v="3"/>
    <s v="Mathematics and Statistics"/>
    <m/>
    <x v="3"/>
    <s v="No"/>
    <m/>
    <s v="Married"/>
    <s v="Married"/>
    <s v="Married"/>
    <s v="mkamndaya@cartafrica.org"/>
    <s v="kamndayam@yahoo.com"/>
    <s v="+265999851477"/>
    <s v="MSc Mathematical Statistics"/>
    <d v="1976-06-07T00:00:00"/>
    <s v="Modeling indoor air pollution to improve health delivery systems and public health in Malawi "/>
    <s v="Field"/>
    <s v="No"/>
    <s v="Primary"/>
    <n v="18"/>
    <d v="2011-03-10T00:00:00"/>
    <d v="2011-03-01T00:00:00"/>
    <m/>
    <s v="Lawrence N.M. Kazembe"/>
    <s v="Dr. Liz Thomas"/>
    <m/>
    <n v="2"/>
    <s v="Home"/>
    <s v="Host"/>
    <m/>
    <s v="Yes"/>
    <s v="No"/>
    <m/>
    <s v="Academic"/>
    <s v="Lecturer"/>
    <s v="Associate Professor "/>
    <s v="Yes"/>
    <m/>
    <s v="University of Malawi"/>
    <s v="0000-0002-7597-3339"/>
    <m/>
    <d v="2011-04-01T00:00:00"/>
    <d v="2011-12-01T00:00:00"/>
    <s v="Yes"/>
    <m/>
    <m/>
    <d v="2012-10-11T00:00:00"/>
    <s v="Multilevel analysis of determinants of HIV- related sexual risks-taking and decision making among youths in urban informal settlements in Malawi and South Africa"/>
    <d v="2013-07-01T00:00:00"/>
    <s v="Yes"/>
    <d v="2014-03-07T00:00:00"/>
    <s v="Yes"/>
    <m/>
    <m/>
    <m/>
    <d v="2016-03-31T00:00:00"/>
    <x v="0"/>
    <n v="60"/>
    <n v="52"/>
    <m/>
    <n v="0"/>
    <n v="5"/>
    <n v="10"/>
    <n v="5"/>
    <n v="0"/>
    <n v="0"/>
    <n v="0"/>
    <s v="No"/>
    <s v="No"/>
    <m/>
    <m/>
    <m/>
    <m/>
    <s v="No"/>
    <m/>
    <m/>
    <n v="1"/>
    <n v="2"/>
    <m/>
    <s v="NF"/>
  </r>
  <r>
    <n v="13"/>
    <s v="C1/013"/>
    <s v="Esther"/>
    <s v="Clyde"/>
    <s v="Nabakwe"/>
    <x v="1"/>
    <x v="0"/>
    <x v="2"/>
    <x v="2"/>
    <s v="Pediatrics &amp; Child health"/>
    <m/>
    <x v="2"/>
    <s v="Yes"/>
    <m/>
    <s v="Single"/>
    <s v="Single"/>
    <s v="Single"/>
    <s v="nabakwe@cartafrica.org"/>
    <s v="echirwa@chanco.unima.mw_x000a_edkwalira@yahoo.com"/>
    <m/>
    <s v="M.Med Paediatrics"/>
    <d v="1963-02-21T00:00:00"/>
    <s v="Socio-cultural and economic determinants of HIV mothers' knowledge, attitude and practise of current WHO infant feeding policy and the impact on infants' outcome"/>
    <s v="Field"/>
    <s v="No"/>
    <s v="Primary"/>
    <n v="25"/>
    <d v="2011-03-03T00:00:00"/>
    <d v="2011-03-01T00:00:00"/>
    <m/>
    <s v="Prof Joshua Akong’a"/>
    <s v="Dr. Grace Ettyang"/>
    <m/>
    <n v="2"/>
    <s v="Home"/>
    <s v="Host"/>
    <m/>
    <s v="Yes"/>
    <s v="Yes"/>
    <m/>
    <s v="Academic"/>
    <m/>
    <s v="Senior Lecturer"/>
    <m/>
    <m/>
    <s v="Moi University"/>
    <s v="0000-0002-0401-3373"/>
    <m/>
    <d v="2011-04-01T00:00:00"/>
    <d v="2011-12-01T00:00:00"/>
    <s v="Yes"/>
    <d v="2011-05-02T00:00:00"/>
    <d v="2011-07-03T00:00:00"/>
    <m/>
    <m/>
    <d v="2013-07-01T00:00:00"/>
    <s v="Yes"/>
    <d v="2014-03-08T00:00:00"/>
    <s v="Yes"/>
    <m/>
    <m/>
    <m/>
    <d v="2019-08-22T00:00:00"/>
    <x v="0"/>
    <n v="101"/>
    <n v="93"/>
    <s v="Sex and young people in urban slums: Exploring the material_x000a_deprivation and sexual risk nexus in_x000a_Malawi and South Africa"/>
    <n v="4"/>
    <n v="4"/>
    <n v="2"/>
    <n v="0"/>
    <n v="0"/>
    <n v="0"/>
    <n v="0"/>
    <s v="No"/>
    <s v="No"/>
    <m/>
    <m/>
    <m/>
    <m/>
    <s v="No"/>
    <m/>
    <m/>
    <n v="3"/>
    <n v="3"/>
    <m/>
    <s v="NF"/>
  </r>
  <r>
    <n v="14"/>
    <s v="C1/014"/>
    <s v="Nicole"/>
    <m/>
    <s v="De Wet"/>
    <x v="1"/>
    <x v="0"/>
    <x v="5"/>
    <x v="6"/>
    <s v="Demography"/>
    <s v="Demography and Population Studies"/>
    <x v="3"/>
    <s v="Yes"/>
    <s v="0211542Y"/>
    <s v="Single"/>
    <s v="Married"/>
    <s v="Single"/>
    <s v="ndewet@cartafrica.org"/>
    <s v="nicole.dewet@wits.ac.za_x000a_Nic_dewet@yahoo.com"/>
    <m/>
    <s v="Master of Arts Demography and Population Studies"/>
    <d v="1984-05-13T00:00:00"/>
    <s v="Domestic Violence and child health outcomes: An investigation into the relationship between frequency of abuse and negative child health outcomes in two African countries."/>
    <s v="Field"/>
    <s v="No"/>
    <s v="Primary"/>
    <n v="22.5"/>
    <d v="2011-03-03T00:00:00"/>
    <d v="2011-03-01T00:00:00"/>
    <m/>
    <s v="Prof Clifford Odimegwu"/>
    <m/>
    <m/>
    <n v="1"/>
    <s v="Home"/>
    <m/>
    <m/>
    <s v="No"/>
    <m/>
    <m/>
    <s v="Academic"/>
    <s v="Tutor"/>
    <s v="Associate Professor "/>
    <s v="Yes"/>
    <s v="Assistant Dean for Postgraduate Studies, Faculty of Humanities"/>
    <s v="University of the Witwatersrand"/>
    <s v="0000-0001-5750-2851"/>
    <m/>
    <d v="2011-04-01T00:00:00"/>
    <d v="2011-12-01T00:00:00"/>
    <s v="Yes"/>
    <m/>
    <m/>
    <m/>
    <m/>
    <d v="2013-07-01T00:00:00"/>
    <s v="Yes"/>
    <d v="2014-03-09T00:00:00"/>
    <s v="Yes"/>
    <m/>
    <m/>
    <m/>
    <d v="2013-11-30T00:00:00"/>
    <x v="0"/>
    <n v="32"/>
    <n v="24"/>
    <m/>
    <n v="0"/>
    <n v="2"/>
    <n v="56"/>
    <n v="4"/>
    <n v="6"/>
    <n v="11"/>
    <n v="7"/>
    <s v="No"/>
    <s v="No"/>
    <m/>
    <m/>
    <m/>
    <m/>
    <s v="No"/>
    <m/>
    <m/>
    <n v="0"/>
    <n v="0"/>
    <m/>
    <s v="NF"/>
  </r>
  <r>
    <n v="15"/>
    <s v="C1/015"/>
    <s v="Kennedy"/>
    <s v="S.Naviava"/>
    <s v="Otwombe"/>
    <x v="0"/>
    <x v="0"/>
    <x v="5"/>
    <x v="6"/>
    <s v=" Epidemiology &amp; Medical Biostatistics"/>
    <s v="Perinatal HIV Research Unit, Dept. Data and Statistics"/>
    <x v="3"/>
    <s v="Yes"/>
    <m/>
    <s v="Married"/>
    <s v="Married"/>
    <s v="Married"/>
    <s v="otwombek@phru.co.za"/>
    <s v="otwombek@phru.co.za"/>
    <m/>
    <s v="M.Sc Mathematical statistics"/>
    <d v="1973-05-17T00:00:00"/>
    <s v="Use of frailty modeling with arbitrary censoring in determining predictors of mortality for a Clinical researchized HIV positive population in South Africa"/>
    <s v="Clinical research"/>
    <s v="No"/>
    <s v="Secondary"/>
    <n v="21"/>
    <d v="2011-04-05T00:00:00"/>
    <d v="2011-03-01T00:00:00"/>
    <m/>
    <s v="Dr. Tobias Chirwa"/>
    <s v="Dr. Guy de Bruyn"/>
    <m/>
    <n v="2"/>
    <s v="Home"/>
    <s v="Home"/>
    <m/>
    <s v="Yes"/>
    <s v="No"/>
    <m/>
    <s v="Other"/>
    <s v="Senior Statistician"/>
    <s v="Associate Professor "/>
    <s v="Yes"/>
    <m/>
    <s v="University of the Witwatersrand"/>
    <s v="0000-0002-7433-4383"/>
    <m/>
    <d v="2011-04-01T00:00:00"/>
    <d v="2011-12-01T00:00:00"/>
    <s v="Yes"/>
    <m/>
    <m/>
    <m/>
    <m/>
    <d v="2013-07-01T00:00:00"/>
    <s v="Yes"/>
    <d v="2014-03-10T00:00:00"/>
    <s v="Yes"/>
    <m/>
    <m/>
    <m/>
    <d v="2018-07-04T00:00:00"/>
    <x v="0"/>
    <n v="88"/>
    <n v="80"/>
    <m/>
    <n v="8"/>
    <n v="45"/>
    <n v="55"/>
    <n v="5"/>
    <n v="2"/>
    <n v="0"/>
    <n v="0"/>
    <s v="No"/>
    <s v="No"/>
    <m/>
    <m/>
    <m/>
    <m/>
    <s v="No"/>
    <m/>
    <m/>
    <n v="2"/>
    <n v="2"/>
    <m/>
    <s v="NF"/>
  </r>
  <r>
    <n v="16"/>
    <s v="C1/016"/>
    <s v="Peter"/>
    <s v="Suriwakenda"/>
    <s v="Nyasulu"/>
    <x v="0"/>
    <x v="0"/>
    <x v="3"/>
    <x v="6"/>
    <s v=" Epidemiology &amp; Medical Biostatistics"/>
    <s v="Division of Epidemiology &amp; Medical Biostatistics"/>
    <x v="3"/>
    <s v="Yes"/>
    <m/>
    <s v=""/>
    <s v="Married"/>
    <m/>
    <s v="pnyasulu@cartafrica.org"/>
    <s v="Peter.Nyasulu@wits.ac.za"/>
    <m/>
    <s v="M.Sc (Medicine)"/>
    <d v="1968-12-29T00:00:00"/>
    <s v="Surveillance of antimicrobial susceptibility patterns among pathogens isolated in public sector Clinical researchs associated with academic institutions, South Africa during a 5 year period 2005-2009"/>
    <s v="Clinical research - Retrospective"/>
    <s v="yes"/>
    <s v="Secondary"/>
    <n v="11"/>
    <d v="2011-03-03T00:00:00"/>
    <d v="2011-03-01T00:00:00"/>
    <m/>
    <s v="Prof Jill Murray"/>
    <s v="Prof. Hendrik J. Koornhof"/>
    <s v="Dr. Olga Perovic"/>
    <n v="3"/>
    <s v="Home"/>
    <s v="Home"/>
    <s v="Home"/>
    <s v="Yes"/>
    <s v="No"/>
    <s v="No"/>
    <s v="Academic"/>
    <m/>
    <s v="Associate Professor "/>
    <s v="Yes"/>
    <m/>
    <s v="Stellenbosch University"/>
    <s v="0000-0003-2757-0663"/>
    <m/>
    <d v="2011-04-01T00:00:00"/>
    <d v="2011-12-01T00:00:00"/>
    <s v="Yes"/>
    <m/>
    <m/>
    <m/>
    <m/>
    <d v="2013-07-01T00:00:00"/>
    <s v="Yes"/>
    <d v="2014-03-11T00:00:00"/>
    <s v="Yes"/>
    <m/>
    <m/>
    <m/>
    <d v="2014-09-30T00:00:00"/>
    <x v="0"/>
    <n v="42"/>
    <n v="34"/>
    <m/>
    <n v="3"/>
    <n v="10"/>
    <n v="77"/>
    <n v="4"/>
    <n v="10"/>
    <n v="6"/>
    <n v="9"/>
    <s v="No"/>
    <s v="No"/>
    <m/>
    <m/>
    <m/>
    <m/>
    <s v="No"/>
    <m/>
    <m/>
    <s v="NF"/>
    <s v="NF"/>
    <m/>
    <s v="NF"/>
  </r>
  <r>
    <n v="17"/>
    <s v="C1/017"/>
    <s v="Rose"/>
    <s v="Okoyo"/>
    <s v="Opiyo"/>
    <x v="1"/>
    <x v="0"/>
    <x v="2"/>
    <x v="7"/>
    <s v="Nutrition"/>
    <s v="Food Science, Nutrition and Technology"/>
    <x v="6"/>
    <s v="Yes"/>
    <s v="A80/82301/2011"/>
    <s v="Married"/>
    <s v="Married"/>
    <s v="Married"/>
    <s v="ropiyo@cartafrica.org"/>
    <s v="roseopiyo@uonbi.ac.ke_x000a_ roseopiyo04@yahoo.co.uk"/>
    <s v="+254 722473122"/>
    <s v="Msc Applied Human Nutrition"/>
    <d v="1962-12-12T00:00:00"/>
    <s v="Effect of Omega-3 Fatty Acids (Fish Oil) Supplementation along with Diet on Depression and Nutrition Status of HIV-Seropositive and HIV-Seronegative Pregnant Mothers among Low-income Urban Population in Nairobi"/>
    <s v="Clinical research - RCT"/>
    <s v="yes"/>
    <s v="Primary"/>
    <n v="17"/>
    <d v="2011-09-15T00:00:00"/>
    <d v="2011-03-01T00:00:00"/>
    <m/>
    <s v="Prof. Wambui Kogi-Makau"/>
    <s v="Prof. Koigi R. Kamau"/>
    <s v="Dr. Anne Obondo"/>
    <n v="3"/>
    <s v="Home"/>
    <s v="Home"/>
    <s v="Home"/>
    <s v="Yes"/>
    <s v="No"/>
    <s v="No"/>
    <s v="Academic"/>
    <s v=" Lecturer"/>
    <s v="Senior Lecturer"/>
    <s v="No"/>
    <s v="Member of  College of Health Sciences, University of Nairobi Committee on Guidelines for PhD Equivalent Qualifications for Clinicians."/>
    <s v="University of Nairobi"/>
    <s v="0000-0003-1885-9991"/>
    <m/>
    <d v="2011-04-01T00:00:00"/>
    <d v="2011-12-01T00:00:00"/>
    <s v="Yes"/>
    <m/>
    <m/>
    <m/>
    <s v="Effect of fish oil Omega- 3 fatty acids on reduction of depressive symptoms among HIV - seropositive pregnant women"/>
    <d v="2013-07-01T00:00:00"/>
    <s v="Yes"/>
    <d v="2014-03-12T00:00:00"/>
    <s v="Yes"/>
    <m/>
    <m/>
    <m/>
    <d v="2015-09-30T00:00:00"/>
    <x v="0"/>
    <n v="54"/>
    <n v="46"/>
    <s v="Effect of fish oil Omega- 3 fatty acids on reduction of depressive symptoms among HIV - seropositive pregnant women"/>
    <m/>
    <n v="3"/>
    <n v="8"/>
    <n v="1"/>
    <n v="1"/>
    <n v="1"/>
    <n v="0"/>
    <s v="No"/>
    <s v="No"/>
    <m/>
    <m/>
    <m/>
    <m/>
    <s v="No"/>
    <m/>
    <m/>
    <n v="2"/>
    <n v="2"/>
    <m/>
    <s v="NF"/>
  </r>
  <r>
    <n v="18"/>
    <s v="C1/018"/>
    <s v="Sunday"/>
    <s v="Adepoju"/>
    <s v="Adedini"/>
    <x v="0"/>
    <x v="0"/>
    <x v="0"/>
    <x v="5"/>
    <s v="Demography and Population Studies"/>
    <s v="Demography and Population Studies"/>
    <x v="3"/>
    <s v="No"/>
    <n v="560454"/>
    <s v="Married"/>
    <s v="Married"/>
    <s v="Married"/>
    <s v="sadedini@cartafrica.org"/>
    <s v="sunday.adedini@gmail.com_x000a_adedinisunday@yahoo.com"/>
    <s v="+234-803 397 7498"/>
    <s v="M.Sc Demography and Social Statistics "/>
    <d v="1975-04-27T00:00:00"/>
    <s v="Multilevel Analysis of Determinants of Infant and Child Mortality in West Africa"/>
    <s v="Field"/>
    <s v="No"/>
    <s v="Secondary"/>
    <n v="13"/>
    <d v="2011-02-08T00:00:00"/>
    <d v="2011-03-01T00:00:00"/>
    <m/>
    <s v="Prof Clifford Odimegwu"/>
    <s v="Dr. Samson Bamiwuye"/>
    <m/>
    <n v="2"/>
    <s v="Host"/>
    <s v="Home"/>
    <m/>
    <s v="Yes"/>
    <s v="Yes"/>
    <m/>
    <s v="Academic"/>
    <s v="Lecturer"/>
    <s v="Professor "/>
    <s v="Yes"/>
    <s v="Head Demographer; Head of Demography and Social Statistics (2021)"/>
    <s v="Federal University, Oye-Ekiti (2020)"/>
    <s v="0000-0003-0378-1941"/>
    <m/>
    <d v="2011-04-01T00:00:00"/>
    <d v="2011-12-01T00:00:00"/>
    <s v="Yes"/>
    <m/>
    <m/>
    <m/>
    <m/>
    <d v="2013-07-01T00:00:00"/>
    <s v="Yes"/>
    <d v="2014-03-13T00:00:00"/>
    <s v="Yes"/>
    <m/>
    <m/>
    <m/>
    <d v="2013-03-01T00:00:00"/>
    <x v="0"/>
    <n v="24"/>
    <n v="16"/>
    <m/>
    <s v="NF"/>
    <n v="4"/>
    <n v="43"/>
    <n v="6"/>
    <n v="4"/>
    <n v="6"/>
    <n v="6"/>
    <s v="No"/>
    <s v="No"/>
    <m/>
    <m/>
    <m/>
    <m/>
    <s v="No"/>
    <m/>
    <m/>
    <n v="3"/>
    <n v="3"/>
    <m/>
    <s v="NF"/>
  </r>
  <r>
    <n v="19"/>
    <s v="C1/019"/>
    <s v="Sulaimon"/>
    <s v="Taiwo"/>
    <s v="Adedokun"/>
    <x v="0"/>
    <x v="0"/>
    <x v="0"/>
    <x v="5"/>
    <s v="Demography and Social Statistics"/>
    <s v="Demography and Social Statistics"/>
    <x v="7"/>
    <s v="Yes"/>
    <m/>
    <s v="Married"/>
    <s v="Married"/>
    <s v="Married"/>
    <s v="sadedokun@cartafrica.org"/>
    <s v="adedokunsulait@gmail.com"/>
    <s v="+2348051398276"/>
    <s v="M.Sc Demography and Social Statistics "/>
    <d v="1972-12-11T00:00:00"/>
    <s v="Maternal and Socio-demographic Correlates of Under-five Mortality in Yobe State, Nigeria"/>
    <s v="Field"/>
    <s v="No"/>
    <s v="Secondary"/>
    <n v="21.5"/>
    <d v="2011-03-03T00:00:00"/>
    <d v="2011-03-01T00:00:00"/>
    <m/>
    <s v="Ogunjuyigbe Peter Olasupo"/>
    <m/>
    <m/>
    <n v="1"/>
    <s v="Home"/>
    <m/>
    <m/>
    <s v="Yes"/>
    <m/>
    <m/>
    <s v="Academic"/>
    <s v="Lecturer II"/>
    <s v="Professor"/>
    <s v="Yes"/>
    <m/>
    <s v="Obafemi Awolowo University"/>
    <s v="0000-0003-0021-8045"/>
    <m/>
    <d v="2011-04-01T00:00:00"/>
    <d v="2011-12-01T00:00:00"/>
    <s v="Yes"/>
    <m/>
    <m/>
    <d v="2012-11-12T00:00:00"/>
    <s v="Comparative analysis of the factors accounting for under-five mortality differentials in North East and South West of Nigeria"/>
    <d v="2013-07-01T00:00:00"/>
    <s v="Yes"/>
    <d v="2015-03-01T00:00:00"/>
    <s v="No"/>
    <m/>
    <m/>
    <m/>
    <d v="2013-05-01T00:00:00"/>
    <x v="0"/>
    <n v="26"/>
    <n v="18"/>
    <s v="Comparative analysis of the factors accounting for under-five mortality differentials in North East and South West of Nigeria"/>
    <m/>
    <m/>
    <n v="12"/>
    <n v="0"/>
    <n v="0"/>
    <n v="4"/>
    <n v="1"/>
    <s v="No"/>
    <s v="No"/>
    <m/>
    <m/>
    <m/>
    <m/>
    <s v="No"/>
    <m/>
    <m/>
    <n v="3"/>
    <n v="5"/>
    <m/>
    <s v="NF"/>
  </r>
  <r>
    <n v="20"/>
    <s v="C1/020"/>
    <s v="Sulaimon"/>
    <s v="Atolagbe"/>
    <s v="Afolabi"/>
    <x v="0"/>
    <x v="0"/>
    <x v="0"/>
    <x v="8"/>
    <s v="Demography &amp; Population Studies"/>
    <s v="Demography &amp; Population Studies"/>
    <x v="3"/>
    <s v="No"/>
    <s v="0607789e"/>
    <s v=""/>
    <s v="Married"/>
    <m/>
    <s v="safolabi@cartafrica.org"/>
    <s v="afolaborn@gmail.com"/>
    <s v="+2771718311"/>
    <s v="MA in Demography and Population studies"/>
    <d v="1978-09-11T00:00:00"/>
    <s v="License to move: a longitudinal study of migration and its relation to HIV and TB in high mortality post-apartheid South Africa."/>
    <s v="Field"/>
    <s v="yes"/>
    <s v="Primary"/>
    <n v="12"/>
    <d v="2011-03-07T00:00:00"/>
    <d v="2011-03-01T00:00:00"/>
    <m/>
    <s v="Dr. Mark Collinson"/>
    <s v="Prof. Philippe Bocquier"/>
    <m/>
    <n v="2"/>
    <s v="Home"/>
    <s v="Host"/>
    <m/>
    <s v="Yes"/>
    <s v="No"/>
    <m/>
    <s v="Other"/>
    <m/>
    <s v="Lead Data Scientist"/>
    <m/>
    <m/>
    <s v="University of the Witwatersrand"/>
    <s v="0000-0001-9382-6386"/>
    <m/>
    <d v="2011-04-01T00:00:00"/>
    <d v="2011-12-01T00:00:00"/>
    <s v="Yes"/>
    <m/>
    <m/>
    <m/>
    <m/>
    <d v="2013-07-01T00:00:00"/>
    <s v="Yes"/>
    <d v="2014-03-14T00:00:00"/>
    <s v="Yes"/>
    <m/>
    <m/>
    <m/>
    <d v="2017-12-04T00:00:00"/>
    <x v="0"/>
    <n v="81"/>
    <n v="73"/>
    <m/>
    <n v="1"/>
    <n v="8"/>
    <n v="3"/>
    <n v="0"/>
    <n v="0"/>
    <n v="0"/>
    <n v="0"/>
    <s v="No"/>
    <s v="No"/>
    <m/>
    <m/>
    <m/>
    <m/>
    <s v="No"/>
    <m/>
    <m/>
    <s v="NF"/>
    <s v="NF"/>
    <m/>
    <s v="NF"/>
  </r>
  <r>
    <n v="21"/>
    <s v="C1/021"/>
    <s v="Kanyiva "/>
    <m/>
    <s v="Muindi"/>
    <x v="1"/>
    <x v="0"/>
    <x v="6"/>
    <x v="9"/>
    <m/>
    <m/>
    <x v="3"/>
    <s v="No"/>
    <s v="NF"/>
    <s v="NF"/>
    <s v="NF"/>
    <s v="NF"/>
    <m/>
    <m/>
    <m/>
    <m/>
    <m/>
    <m/>
    <m/>
    <m/>
    <m/>
    <m/>
    <m/>
    <d v="2011-03-01T00:00:00"/>
    <m/>
    <m/>
    <m/>
    <m/>
    <m/>
    <m/>
    <m/>
    <m/>
    <m/>
    <m/>
    <m/>
    <m/>
    <m/>
    <m/>
    <m/>
    <m/>
    <m/>
    <m/>
    <m/>
    <m/>
    <m/>
    <m/>
    <m/>
    <m/>
    <m/>
    <m/>
    <m/>
    <m/>
    <m/>
    <m/>
    <m/>
    <m/>
    <m/>
    <m/>
    <x v="1"/>
    <s v="Didn’t take up"/>
    <m/>
    <m/>
    <m/>
    <m/>
    <m/>
    <m/>
    <m/>
    <m/>
    <m/>
    <s v="No"/>
    <s v=""/>
    <m/>
    <m/>
    <m/>
    <m/>
    <m/>
    <m/>
    <m/>
    <m/>
    <m/>
    <m/>
    <m/>
  </r>
  <r>
    <n v="22"/>
    <s v="C1/022"/>
    <s v="Theresa"/>
    <s v="Njeri"/>
    <s v="Kinyari"/>
    <x v="1"/>
    <x v="0"/>
    <x v="2"/>
    <x v="7"/>
    <m/>
    <m/>
    <x v="8"/>
    <m/>
    <s v="NF"/>
    <s v="NF"/>
    <s v="NF"/>
    <s v="NF"/>
    <m/>
    <m/>
    <m/>
    <m/>
    <m/>
    <m/>
    <m/>
    <m/>
    <m/>
    <m/>
    <m/>
    <d v="2011-03-01T00:00:00"/>
    <d v="2011-11-18T00:00:00"/>
    <m/>
    <m/>
    <m/>
    <n v="0"/>
    <m/>
    <m/>
    <m/>
    <m/>
    <m/>
    <m/>
    <m/>
    <m/>
    <m/>
    <m/>
    <m/>
    <m/>
    <m/>
    <m/>
    <d v="2011-04-01T00:00:00"/>
    <m/>
    <m/>
    <m/>
    <m/>
    <m/>
    <m/>
    <m/>
    <m/>
    <m/>
    <m/>
    <m/>
    <m/>
    <m/>
    <m/>
    <x v="2"/>
    <s v="Terminated"/>
    <m/>
    <m/>
    <m/>
    <m/>
    <m/>
    <m/>
    <m/>
    <m/>
    <m/>
    <s v="No"/>
    <s v=""/>
    <m/>
    <m/>
    <m/>
    <m/>
    <m/>
    <m/>
    <m/>
    <m/>
    <m/>
    <m/>
    <s v="NF"/>
  </r>
  <r>
    <n v="23"/>
    <s v="C1/023"/>
    <s v="Peter "/>
    <s v="Mwamba "/>
    <s v="Maturi"/>
    <x v="0"/>
    <x v="0"/>
    <x v="2"/>
    <x v="7"/>
    <m/>
    <m/>
    <x v="6"/>
    <s v="Yes"/>
    <s v="NF"/>
    <s v="NF"/>
    <s v="NF"/>
    <s v="NF"/>
    <m/>
    <m/>
    <m/>
    <m/>
    <m/>
    <m/>
    <m/>
    <m/>
    <m/>
    <m/>
    <m/>
    <d v="2011-03-01T00:00:00"/>
    <d v="2016-08-31T00:00:00"/>
    <m/>
    <m/>
    <m/>
    <n v="0"/>
    <m/>
    <m/>
    <m/>
    <m/>
    <m/>
    <m/>
    <m/>
    <m/>
    <m/>
    <m/>
    <m/>
    <m/>
    <m/>
    <m/>
    <d v="2011-04-01T00:00:00"/>
    <m/>
    <m/>
    <m/>
    <m/>
    <m/>
    <m/>
    <m/>
    <m/>
    <m/>
    <m/>
    <m/>
    <m/>
    <m/>
    <m/>
    <x v="2"/>
    <s v="Terminated"/>
    <m/>
    <m/>
    <m/>
    <m/>
    <m/>
    <m/>
    <m/>
    <m/>
    <m/>
    <s v="No"/>
    <s v=""/>
    <m/>
    <m/>
    <m/>
    <m/>
    <m/>
    <m/>
    <m/>
    <m/>
    <m/>
    <m/>
    <s v="NF"/>
  </r>
  <r>
    <n v="24"/>
    <s v="C1/024"/>
    <s v="Jaclkline"/>
    <s v="Halima"/>
    <s v="Mgumia"/>
    <x v="1"/>
    <x v="0"/>
    <x v="4"/>
    <x v="10"/>
    <m/>
    <m/>
    <x v="8"/>
    <m/>
    <s v="NF"/>
    <s v="NF"/>
    <s v="NF"/>
    <s v="NF"/>
    <m/>
    <m/>
    <m/>
    <m/>
    <m/>
    <m/>
    <m/>
    <m/>
    <m/>
    <m/>
    <m/>
    <d v="2011-03-01T00:00:00"/>
    <d v="2012-12-31T00:00:00"/>
    <m/>
    <m/>
    <m/>
    <n v="0"/>
    <m/>
    <m/>
    <m/>
    <m/>
    <m/>
    <m/>
    <m/>
    <m/>
    <m/>
    <m/>
    <m/>
    <m/>
    <m/>
    <m/>
    <d v="2011-04-01T00:00:00"/>
    <m/>
    <m/>
    <m/>
    <m/>
    <m/>
    <m/>
    <m/>
    <m/>
    <m/>
    <m/>
    <m/>
    <m/>
    <m/>
    <m/>
    <x v="2"/>
    <s v="Terminated"/>
    <m/>
    <m/>
    <m/>
    <m/>
    <m/>
    <m/>
    <m/>
    <m/>
    <m/>
    <s v="No"/>
    <m/>
    <m/>
    <m/>
    <m/>
    <m/>
    <m/>
    <m/>
    <m/>
    <m/>
    <m/>
    <m/>
    <s v="NF"/>
  </r>
  <r>
    <n v="25"/>
    <s v="C1/025"/>
    <s v="Joseph "/>
    <m/>
    <s v="Matovu"/>
    <x v="0"/>
    <x v="0"/>
    <x v="7"/>
    <x v="11"/>
    <m/>
    <m/>
    <x v="8"/>
    <m/>
    <s v="NF"/>
    <s v="NF"/>
    <s v="NF"/>
    <s v="NF"/>
    <m/>
    <m/>
    <m/>
    <m/>
    <m/>
    <m/>
    <m/>
    <m/>
    <m/>
    <m/>
    <m/>
    <d v="2011-03-01T00:00:00"/>
    <m/>
    <m/>
    <m/>
    <m/>
    <n v="0"/>
    <m/>
    <m/>
    <m/>
    <m/>
    <m/>
    <m/>
    <m/>
    <m/>
    <m/>
    <m/>
    <m/>
    <m/>
    <m/>
    <m/>
    <d v="2011-04-01T00:00:00"/>
    <m/>
    <m/>
    <m/>
    <m/>
    <m/>
    <m/>
    <m/>
    <m/>
    <m/>
    <m/>
    <m/>
    <m/>
    <m/>
    <m/>
    <x v="1"/>
    <s v="Didn’t take up"/>
    <m/>
    <m/>
    <m/>
    <m/>
    <m/>
    <m/>
    <m/>
    <m/>
    <m/>
    <s v="No"/>
    <m/>
    <m/>
    <m/>
    <m/>
    <m/>
    <m/>
    <m/>
    <m/>
    <m/>
    <m/>
    <m/>
    <s v="NF"/>
  </r>
  <r>
    <n v="26"/>
    <s v="C2/001"/>
    <s v="Adebolajo"/>
    <m/>
    <s v="Adeyemo"/>
    <x v="0"/>
    <x v="1"/>
    <x v="0"/>
    <x v="0"/>
    <s v="Epidemiology"/>
    <m/>
    <x v="0"/>
    <s v="Yes"/>
    <m/>
    <s v="Married"/>
    <s v="Married"/>
    <m/>
    <s v="aadeyemo@cartafrica.org"/>
    <s v="adebolajo@hotmail.com"/>
    <m/>
    <s v="M.Sc Immunology"/>
    <d v="1974-02-02T00:00:00"/>
    <s v="Genetic epidemiology in Nigeria"/>
    <s v="Field"/>
    <s v="yes"/>
    <s v="Primary"/>
    <n v="13.5"/>
    <d v="2012-01-16T00:00:00"/>
    <d v="2012-03-01T00:00:00"/>
    <m/>
    <s v="Prof. Odunayo Moronfoluwa Oluwatosin"/>
    <s v="Prof. Omotade Olayemi Olufemi-Julius"/>
    <m/>
    <n v="2"/>
    <s v="Home"/>
    <s v="Home"/>
    <m/>
    <s v="Yes"/>
    <s v="No"/>
    <m/>
    <s v="Academic"/>
    <s v="Assistant Lecturer"/>
    <m/>
    <m/>
    <m/>
    <s v="University of Ibadan"/>
    <s v="0000-0002-7486-5758"/>
    <m/>
    <d v="2012-03-01T00:00:00"/>
    <d v="2012-11-01T00:00:00"/>
    <s v="Yes"/>
    <m/>
    <m/>
    <m/>
    <m/>
    <d v="2014-08-01T00:00:00"/>
    <s v="Yes"/>
    <d v="2015-03-01T00:00:00"/>
    <s v="Yes"/>
    <m/>
    <m/>
    <m/>
    <d v="2023-09-14T00:00:00"/>
    <x v="0"/>
    <n v="139"/>
    <n v="131"/>
    <m/>
    <n v="1"/>
    <n v="14"/>
    <n v="0"/>
    <n v="1"/>
    <n v="0"/>
    <n v="0"/>
    <n v="0"/>
    <s v="No"/>
    <n v="0"/>
    <m/>
    <m/>
    <m/>
    <m/>
    <s v="No"/>
    <m/>
    <m/>
    <n v="2"/>
    <s v="NF"/>
    <m/>
    <s v="NF"/>
  </r>
  <r>
    <n v="27"/>
    <s v="C2/002"/>
    <s v="Alinane Linda"/>
    <m/>
    <s v="Nyondo-Mipando"/>
    <x v="1"/>
    <x v="1"/>
    <x v="3"/>
    <x v="3"/>
    <s v="Health Systems and Policy"/>
    <s v="Health Systems and Policy"/>
    <x v="4"/>
    <s v="Yes"/>
    <s v="-"/>
    <s v="Married"/>
    <s v="Married"/>
    <s v="Married"/>
    <s v="alinda@cartafrica.org"/>
    <s v="lindaalinane@gmail.com"/>
    <s v="+265 999 44 1212"/>
    <s v="Master of Nursing (Community Health) Online"/>
    <d v="1976-12-09T00:00:00"/>
    <s v="The feasibility of male involvement in Prevention of Mother to Child Transmission of HIV services in Malawi."/>
    <s v="Field"/>
    <s v="No"/>
    <s v="Primary"/>
    <n v="18"/>
    <d v="2012-01-09T00:00:00"/>
    <d v="2012-03-01T00:00:00"/>
    <m/>
    <s v="Dr. Angela Chimwaza"/>
    <s v="Dr. Adamson Muula"/>
    <m/>
    <n v="2"/>
    <s v="Home"/>
    <s v="Home"/>
    <m/>
    <s v="Yes"/>
    <s v="Yes"/>
    <m/>
    <s v="Academic"/>
    <s v="Project Coordinator"/>
    <s v="Associate Professor"/>
    <s v="Yes"/>
    <s v="Deputy Dean, SPH and coordinator of Postgraduate Programs, School of Governance"/>
    <s v="_x000a_University of Liverpool, Department of Women's and Children's Health (2022)"/>
    <s v=" 0000-0002-3572-3810"/>
    <m/>
    <d v="2012-03-01T00:00:00"/>
    <d v="2012-11-01T00:00:00"/>
    <s v="Yes"/>
    <m/>
    <m/>
    <m/>
    <m/>
    <d v="2014-08-01T00:00:00"/>
    <s v="Yes"/>
    <d v="2015-03-01T00:00:00"/>
    <s v="Yes"/>
    <m/>
    <m/>
    <m/>
    <d v="2016-03-31T00:00:00"/>
    <x v="0"/>
    <n v="49"/>
    <n v="41"/>
    <m/>
    <n v="0"/>
    <n v="4"/>
    <n v="36"/>
    <n v="1"/>
    <n v="0"/>
    <n v="1"/>
    <n v="1"/>
    <s v="No"/>
    <n v="0"/>
    <m/>
    <m/>
    <m/>
    <m/>
    <s v="No"/>
    <m/>
    <m/>
    <n v="2"/>
    <n v="2"/>
    <m/>
    <s v="FF"/>
  </r>
  <r>
    <n v="28"/>
    <s v="C2/003"/>
    <s v="Austin"/>
    <s v="Henderson"/>
    <s v="Mtethiwa"/>
    <x v="0"/>
    <x v="1"/>
    <x v="3"/>
    <x v="3"/>
    <s v="Environmental Sciences"/>
    <m/>
    <x v="4"/>
    <s v="Yes"/>
    <m/>
    <m/>
    <s v="NF"/>
    <m/>
    <s v="amtethiwa@cartafrica.org"/>
    <m/>
    <s v="+265888316331"/>
    <s v="M. Sc Limnology &amp; Wetland Ecosystems"/>
    <n v="26796"/>
    <s v="Contribution of domestic waste water treatment plants to proliferation of schistosomiasis and pollution of aquatic resources and ability herbaceous plants for waste water treatment"/>
    <s v="Field"/>
    <s v="yes"/>
    <s v="Primary"/>
    <n v="12"/>
    <d v="2012-03-09T00:00:00"/>
    <d v="2012-03-01T00:00:00"/>
    <m/>
    <s v="Wilson Mandala"/>
    <s v="Dr. Lucy Namkinga"/>
    <m/>
    <n v="2"/>
    <s v="Home"/>
    <s v="Other"/>
    <m/>
    <s v="Yes"/>
    <s v="Yes"/>
    <m/>
    <s v="Academic"/>
    <s v="Lecturer"/>
    <s v="Associate Professor"/>
    <s v="Yes"/>
    <m/>
    <s v="University of Malawi"/>
    <s v="0000-0003-0793-5186"/>
    <m/>
    <d v="2012-03-01T00:00:00"/>
    <d v="2012-11-01T00:00:00"/>
    <s v="Yes"/>
    <m/>
    <m/>
    <m/>
    <m/>
    <d v="2014-08-01T00:00:00"/>
    <s v="Yes"/>
    <d v="2015-03-01T00:00:00"/>
    <s v="Yes"/>
    <m/>
    <m/>
    <m/>
    <d v="2016-11-30T00:00:00"/>
    <x v="0"/>
    <n v="57"/>
    <n v="49"/>
    <m/>
    <n v="2"/>
    <n v="1"/>
    <n v="9"/>
    <n v="1"/>
    <n v="1"/>
    <n v="0"/>
    <n v="0"/>
    <s v="No"/>
    <n v="0"/>
    <m/>
    <m/>
    <m/>
    <m/>
    <s v="No"/>
    <m/>
    <m/>
    <s v="NF"/>
    <s v="NF"/>
    <m/>
    <s v="CARNEGIE 2"/>
  </r>
  <r>
    <n v="29"/>
    <s v="C2/004"/>
    <s v="Diana"/>
    <s v="-"/>
    <s v="Menya"/>
    <x v="1"/>
    <x v="1"/>
    <x v="2"/>
    <x v="2"/>
    <s v="Medical Epidemiology"/>
    <s v="Library"/>
    <x v="2"/>
    <s v="Yes"/>
    <m/>
    <s v="Married"/>
    <s v="Married"/>
    <m/>
    <s v="dmenya@cartafrica.org"/>
    <s v="dianamenya@gmail.com"/>
    <s v="+254 720352579/+254 733777500"/>
    <s v="MSc. Clinical Epidemiology"/>
    <d v="1975-05-17T00:00:00"/>
    <m/>
    <s v="Clinical research"/>
    <s v="unkown"/>
    <s v="Primary"/>
    <m/>
    <d v="2013-03-01T00:00:00"/>
    <d v="2012-03-01T00:00:00"/>
    <m/>
    <s v="Prof. Odipo Osano"/>
    <s v="Prof Rafael Carel"/>
    <m/>
    <n v="2"/>
    <s v="Other "/>
    <s v="Other"/>
    <m/>
    <s v="No"/>
    <s v="No"/>
    <m/>
    <s v="Academic"/>
    <s v="Senior Lecturer"/>
    <s v="Associate Professor"/>
    <s v="Yes"/>
    <m/>
    <s v="Moi University"/>
    <s v="000 0000337081871"/>
    <m/>
    <d v="2012-03-01T00:00:00"/>
    <d v="2012-11-01T00:00:00"/>
    <s v="Yes"/>
    <m/>
    <m/>
    <m/>
    <m/>
    <d v="2014-08-01T00:00:00"/>
    <s v="Yes"/>
    <d v="2015-03-01T00:00:00"/>
    <s v="Yes"/>
    <m/>
    <m/>
    <m/>
    <d v="2016-11-30T00:00:00"/>
    <x v="0"/>
    <n v="57"/>
    <n v="49"/>
    <s v="Behavioral, Nutritional and Environmental Factors_x000a_associated with Esophageal Cancer in western Kenya"/>
    <n v="8"/>
    <n v="19"/>
    <n v="43"/>
    <n v="2"/>
    <n v="2"/>
    <n v="1"/>
    <n v="0"/>
    <s v="No"/>
    <n v="0"/>
    <m/>
    <m/>
    <m/>
    <m/>
    <s v="No"/>
    <m/>
    <m/>
    <n v="2"/>
    <n v="2"/>
    <n v="2"/>
    <s v="NF"/>
  </r>
  <r>
    <n v="30"/>
    <s v="C2/005"/>
    <s v="Evaline"/>
    <m/>
    <s v="Mcharo"/>
    <x v="1"/>
    <x v="1"/>
    <x v="4"/>
    <x v="10"/>
    <s v="Epidemiology"/>
    <s v="Geography"/>
    <x v="6"/>
    <s v="No"/>
    <m/>
    <s v="Single"/>
    <s v="Single"/>
    <s v="Single"/>
    <s v="emcharo@cartafrica.org"/>
    <s v="mcharoevaline@gmail.com;_x000a_evalinemcharo@yahoo.co.uk"/>
    <m/>
    <s v="MA in demography (online)"/>
    <d v="1979-07-28T00:00:00"/>
    <s v="Socioeconomic determinants of unsafe abortion and its implication to women in Tanzania."/>
    <s v="Field"/>
    <s v="No"/>
    <s v="Primary"/>
    <n v="21.5"/>
    <d v="2012-02-07T00:00:00"/>
    <d v="2012-03-01T00:00:00"/>
    <m/>
    <s v="Dr. Lawrence Ikamari"/>
    <s v="Dr. Alfred Agwanda Otieno"/>
    <m/>
    <n v="2"/>
    <s v="Host"/>
    <s v="Host"/>
    <m/>
    <s v="Yes"/>
    <s v="Yes"/>
    <m/>
    <s v="Researcher"/>
    <s v="Assistant Lecturer"/>
    <s v="Lecturer"/>
    <s v="No"/>
    <m/>
    <s v="University of Dar es Salaam"/>
    <m/>
    <m/>
    <d v="2012-03-01T00:00:00"/>
    <d v="2012-11-01T00:00:00"/>
    <s v="Yes"/>
    <m/>
    <m/>
    <m/>
    <m/>
    <d v="2014-08-01T00:00:00"/>
    <s v="Yes"/>
    <d v="2015-03-01T00:00:00"/>
    <s v="Yes"/>
    <m/>
    <m/>
    <m/>
    <d v="2016-12-31T00:00:00"/>
    <x v="0"/>
    <n v="58"/>
    <n v="50"/>
    <m/>
    <s v="NF"/>
    <n v="0"/>
    <n v="1"/>
    <n v="0"/>
    <n v="0"/>
    <n v="0"/>
    <n v="1"/>
    <s v="No"/>
    <n v="0"/>
    <m/>
    <m/>
    <m/>
    <m/>
    <s v="No"/>
    <m/>
    <m/>
    <s v="NF"/>
    <s v="NF"/>
    <m/>
    <s v="WT"/>
  </r>
  <r>
    <n v="31"/>
    <s v="C2/006"/>
    <s v="Stephen"/>
    <s v="Ojiambo"/>
    <s v="Wandera"/>
    <x v="0"/>
    <x v="1"/>
    <x v="7"/>
    <x v="11"/>
    <s v="Epidemiology"/>
    <s v="Department of Population Studies"/>
    <x v="9"/>
    <s v="Yes"/>
    <m/>
    <s v="Married"/>
    <s v="Married"/>
    <s v="Married"/>
    <s v="swandera@cartafrica.org"/>
    <s v="swandera@gmail.com"/>
    <s v="+256774976879"/>
    <s v="M.Sc Population &amp; Reproductive Health"/>
    <d v="1984-01-16T00:00:00"/>
    <s v="Intergenerational Support and Health of the Ageing Population In Rural Uganda"/>
    <s v="Field"/>
    <s v="No"/>
    <s v="Primary"/>
    <n v="2"/>
    <d v="2012-02-07T00:00:00"/>
    <d v="2012-03-01T00:00:00"/>
    <m/>
    <s v="Dr. James Ntozi"/>
    <s v="Dr. Betty Kwagala"/>
    <m/>
    <n v="2"/>
    <s v="Home"/>
    <s v="Home"/>
    <m/>
    <s v="Yes"/>
    <s v="No"/>
    <m/>
    <s v="Academic"/>
    <s v="Assistant Lecturer"/>
    <s v="Senior Lecturer"/>
    <s v="Yes"/>
    <s v="Head of Department"/>
    <s v="Makerere Univeristy"/>
    <s v="0000-0002-5617-0274"/>
    <m/>
    <d v="2012-03-01T00:00:00"/>
    <d v="2012-11-01T00:00:00"/>
    <s v="Yes"/>
    <m/>
    <m/>
    <m/>
    <s v="Disaparities in health and access to healthcare among older persons in Uganda"/>
    <d v="2014-08-01T00:00:00"/>
    <s v="Yes"/>
    <d v="2015-03-01T00:00:00"/>
    <s v="Yes"/>
    <m/>
    <m/>
    <m/>
    <d v="2016-03-31T00:00:00"/>
    <x v="0"/>
    <n v="49"/>
    <n v="41"/>
    <s v="Disaparities in health and access to healthcare among older persons in Uganda"/>
    <n v="0"/>
    <n v="10"/>
    <n v="16"/>
    <n v="6"/>
    <n v="2"/>
    <n v="2"/>
    <n v="0"/>
    <s v="No"/>
    <n v="0"/>
    <m/>
    <m/>
    <m/>
    <m/>
    <s v="No"/>
    <m/>
    <m/>
    <n v="2"/>
    <n v="3"/>
    <m/>
    <s v="WT"/>
  </r>
  <r>
    <n v="32"/>
    <s v="C2/007"/>
    <s v="Adeniyi"/>
    <s v="Francis"/>
    <s v="Fagbamigbe"/>
    <x v="0"/>
    <x v="1"/>
    <x v="0"/>
    <x v="0"/>
    <s v="BIOSTATISTICS"/>
    <s v="Epidemiology and Medical Statistics"/>
    <x v="0"/>
    <s v="Yes"/>
    <n v="152419"/>
    <m/>
    <s v="Married"/>
    <m/>
    <s v="fadeniyi@cartafrica.org"/>
    <s v="franstel74@yahoo.com"/>
    <s v="+2348061348165"/>
    <s v="Masters in medical statistics"/>
    <d v="1974-02-16T00:00:00"/>
    <s v="Modeling association between bivariate censored outcomes: a case study of bipolar disorder"/>
    <s v="Field"/>
    <s v="No"/>
    <s v="Primary"/>
    <n v="4"/>
    <d v="2012-03-19T00:00:00"/>
    <d v="2012-03-01T00:00:00"/>
    <m/>
    <s v="Prof. Elijah Afolabi Bamgboye"/>
    <m/>
    <m/>
    <n v="1"/>
    <s v="Home"/>
    <m/>
    <m/>
    <s v="Yes"/>
    <m/>
    <m/>
    <s v="Academic"/>
    <s v="Lecturer II "/>
    <s v="Senior Lecturer"/>
    <s v="Yes"/>
    <m/>
    <s v="University of Ibadan"/>
    <s v="0000-0001-9184-8258"/>
    <m/>
    <d v="2012-03-01T00:00:00"/>
    <d v="2012-11-01T00:00:00"/>
    <s v="Yes"/>
    <m/>
    <m/>
    <m/>
    <m/>
    <d v="2014-08-01T00:00:00"/>
    <s v="Yes"/>
    <d v="2015-03-01T00:00:00"/>
    <s v="Yes"/>
    <m/>
    <m/>
    <m/>
    <d v="2014-03-31T00:00:00"/>
    <x v="0"/>
    <n v="25"/>
    <n v="17"/>
    <m/>
    <n v="6"/>
    <n v="6"/>
    <n v="93"/>
    <n v="8"/>
    <n v="4"/>
    <n v="18"/>
    <n v="4"/>
    <s v="No"/>
    <n v="0"/>
    <m/>
    <m/>
    <m/>
    <m/>
    <s v="No"/>
    <m/>
    <m/>
    <s v="NF"/>
    <n v="2"/>
    <m/>
    <s v="MAC"/>
  </r>
  <r>
    <n v="33"/>
    <s v="C2/008"/>
    <s v="Tumwine"/>
    <m/>
    <s v="Gabriel"/>
    <x v="0"/>
    <x v="1"/>
    <x v="7"/>
    <x v="11"/>
    <s v="Epidemiology"/>
    <m/>
    <x v="9"/>
    <s v="Yes"/>
    <m/>
    <m/>
    <s v="NF"/>
    <m/>
    <s v="gtumwine@cartafrica.org"/>
    <s v="gtumwine@vetmed.mak.ac.ug or  tumwinegabriel@gmail.com _x000a_"/>
    <s v="+256782194819"/>
    <s v="M.Sc Molecular Biology"/>
    <d v="1981-08-27T00:00:00"/>
    <s v="Malaria and filariasis co-infection during pregnancy in high malaria transmission areas of Uganda: Impacts on pregnancy outcomes, immune response and antifolates effects"/>
    <s v="Clinical research"/>
    <s v="yes"/>
    <s v="Primary"/>
    <n v="18.5"/>
    <d v="2012-01-25T00:00:00"/>
    <d v="2012-03-01T00:00:00"/>
    <m/>
    <s v="Dr. Enock Matovu"/>
    <s v="Dr. Jean Langhorne"/>
    <m/>
    <n v="2"/>
    <s v="Home"/>
    <s v="Other"/>
    <m/>
    <s v="Yes"/>
    <s v="No"/>
    <m/>
    <s v="Academic"/>
    <s v="Teaching Assistant"/>
    <m/>
    <m/>
    <m/>
    <s v="MAKERERE UNIVERSITY"/>
    <s v="0000-0003-3338-5333"/>
    <m/>
    <d v="2012-03-01T00:00:00"/>
    <d v="2012-11-01T00:00:00"/>
    <s v="Yes"/>
    <m/>
    <m/>
    <m/>
    <m/>
    <d v="2014-08-01T00:00:00"/>
    <s v="Yes"/>
    <d v="2015-03-01T00:00:00"/>
    <s v="Yes"/>
    <m/>
    <m/>
    <m/>
    <m/>
    <x v="3"/>
    <m/>
    <m/>
    <m/>
    <n v="1"/>
    <n v="9"/>
    <n v="0"/>
    <n v="1"/>
    <n v="0"/>
    <n v="0"/>
    <n v="0"/>
    <s v="No"/>
    <n v="0"/>
    <m/>
    <m/>
    <m/>
    <m/>
    <s v="No"/>
    <m/>
    <m/>
    <n v="3"/>
    <s v="NF"/>
    <m/>
    <s v="CARNEGIE 2"/>
  </r>
  <r>
    <n v="34"/>
    <s v="C2/009"/>
    <s v="Herbert"/>
    <s v="Hudson"/>
    <s v="Longwe"/>
    <x v="0"/>
    <x v="1"/>
    <x v="3"/>
    <x v="3"/>
    <s v="Epidemiology"/>
    <s v="Department of Population Studies"/>
    <x v="4"/>
    <s v="Yes"/>
    <m/>
    <s v="Married"/>
    <s v="Married"/>
    <s v="Married"/>
    <s v="hlongwe@cartafrica.org"/>
    <s v="Herbert.longwe@gmail.com,  hlongwe@medcol.mw "/>
    <m/>
    <s v="Master of Philosophy (Tropical Medicine)."/>
    <d v="1979-09-24T00:00:00"/>
    <s v="Investigating the effect of daily cotrimoxazole prophylaxis on the acquisition of malaria specific immunity in HIV exposed children and HIV infected children "/>
    <s v="Clinical research"/>
    <s v="yes"/>
    <s v="Primary"/>
    <n v="5.5"/>
    <d v="2012-02-22T00:00:00"/>
    <d v="2012-03-01T00:00:00"/>
    <m/>
    <s v="Dr. Wilson Mandala"/>
    <s v="Dr. Adam Cunningham"/>
    <s v="Cal MacLennan"/>
    <n v="3"/>
    <s v="Home"/>
    <s v="Other"/>
    <m/>
    <s v="Yes"/>
    <s v="No"/>
    <m/>
    <m/>
    <s v="Research Scientist"/>
    <s v="Laboratory Director"/>
    <s v="Yes"/>
    <m/>
    <s v="Columbia University, South Africa"/>
    <s v="0000-0002-2496-896X"/>
    <m/>
    <d v="2012-03-01T00:00:00"/>
    <d v="2012-11-01T00:00:00"/>
    <s v="Yes"/>
    <m/>
    <m/>
    <m/>
    <s v="Efect of daily contrimoxazole prophylaxis on naturally acquired plasmodium falciparum -Specific Immune Responses in HIV - exposed uninfected Malawian Children"/>
    <d v="2014-08-01T00:00:00"/>
    <s v="Yes"/>
    <d v="2015-03-01T00:00:00"/>
    <s v="Yes"/>
    <m/>
    <m/>
    <m/>
    <d v="2015-06-30T00:00:00"/>
    <x v="0"/>
    <n v="40"/>
    <n v="32"/>
    <s v="Efect of daily contrimoxazole prophylaxis on naturally acquired plasmodium falciparum -Specific Immune Responses in HIV - exposed uninfected Malawian Children"/>
    <n v="3"/>
    <n v="1"/>
    <n v="13"/>
    <n v="3"/>
    <n v="0"/>
    <n v="0"/>
    <n v="0"/>
    <s v="No"/>
    <n v="0"/>
    <m/>
    <m/>
    <m/>
    <m/>
    <s v="No"/>
    <m/>
    <m/>
    <n v="1"/>
    <n v="2"/>
    <m/>
    <s v="NF"/>
  </r>
  <r>
    <n v="35"/>
    <s v="C2/010"/>
    <s v="Joseph"/>
    <s v="Maurice"/>
    <s v="Mutisya"/>
    <x v="0"/>
    <x v="1"/>
    <x v="2"/>
    <x v="12"/>
    <s v="Public Health"/>
    <s v="Education Research Program"/>
    <x v="3"/>
    <s v="No"/>
    <m/>
    <s v="Married"/>
    <s v="Married"/>
    <s v="Married"/>
    <s v="jmutisya@cartafrica.org"/>
    <s v="mmutisya@aphrc.org_x000a_mmutisya@ymail.com "/>
    <s v="+25421987850"/>
    <s v="MSC (Population Based Epidemiology)"/>
    <d v="1980-04-11T00:00:00"/>
    <s v="Knowledge, Attitude and Beliefs on Stigma and Discrimination among people living with HIV &amp; AIDS in Kenya: Individual and Community Level Effects"/>
    <s v="Field"/>
    <s v="yes"/>
    <s v="Primary"/>
    <n v="2"/>
    <d v="2012-03-19T00:00:00"/>
    <d v="2012-03-01T00:00:00"/>
    <m/>
    <s v="Dr. Moses Ngware"/>
    <s v="Dr. Caroline Kabiru"/>
    <s v="Dr. Kandala Ngianga"/>
    <n v="3"/>
    <s v="Home"/>
    <s v="Home"/>
    <s v="Other"/>
    <s v="Yes"/>
    <s v="Yes"/>
    <s v="No"/>
    <s v="Researcher"/>
    <s v="Data Analyst"/>
    <s v="Director Research at Zizi Afrique_x000a_"/>
    <s v="Yes"/>
    <m/>
    <s v="Zizi Afrique Foundation, Kenya (2022)"/>
    <s v="0000-0001-5981-6344"/>
    <m/>
    <d v="2012-03-05T00:00:00"/>
    <d v="2012-11-12T00:00:00"/>
    <s v="Yes"/>
    <d v="2014-04-11T00:00:00"/>
    <m/>
    <d v="2014-08-29T00:00:00"/>
    <m/>
    <d v="2014-08-01T00:00:00"/>
    <s v="Yes"/>
    <d v="2015-03-01T00:00:00"/>
    <s v="Yes"/>
    <d v="2017-05-04T00:00:00"/>
    <d v="2017-05-04T00:00:00"/>
    <d v="2017-11-08T00:00:00"/>
    <d v="2018-12-04T00:00:00"/>
    <x v="0"/>
    <n v="81"/>
    <n v="73"/>
    <s v="Household food security, child Nutrition, and education: A longitudinal Analysis in Two urban informal Settlements in Kenya"/>
    <n v="6"/>
    <n v="20"/>
    <n v="7"/>
    <n v="1"/>
    <n v="2"/>
    <n v="0"/>
    <n v="0"/>
    <s v="No"/>
    <n v="0"/>
    <m/>
    <m/>
    <m/>
    <m/>
    <s v="No"/>
    <m/>
    <m/>
    <n v="1"/>
    <n v="3"/>
    <m/>
    <s v="CARNEGIE 2"/>
  </r>
  <r>
    <n v="36"/>
    <s v="C2/011"/>
    <s v="Njuguna"/>
    <s v="John"/>
    <s v="Njenga"/>
    <x v="0"/>
    <x v="1"/>
    <x v="2"/>
    <x v="7"/>
    <s v="Demography &amp; Social statistics"/>
    <s v="Population Studies and Research Institute (PSRI"/>
    <x v="6"/>
    <s v="Yes"/>
    <m/>
    <m/>
    <s v="NF"/>
    <m/>
    <s v="jnjega@cartafrica.org"/>
    <m/>
    <s v="+254721473921"/>
    <s v="NF"/>
    <d v="1972-03-11T00:00:00"/>
    <s v="Determinants of Active Life Expectancy among Adult HIV/AIDS Patients in Kenya"/>
    <s v="Field"/>
    <s v="No"/>
    <s v="Primary"/>
    <n v="15"/>
    <d v="2012-02-20T00:00:00"/>
    <d v="2012-03-01T00:00:00"/>
    <m/>
    <s v="Dr. Lawrence Ikamari"/>
    <s v="Dr. Murungaru Kimani"/>
    <m/>
    <n v="2"/>
    <s v="Home"/>
    <s v="Home"/>
    <m/>
    <s v="Yes"/>
    <s v="No"/>
    <m/>
    <s v="Academic"/>
    <m/>
    <m/>
    <m/>
    <m/>
    <s v="NF"/>
    <s v="0000-0001-7130-1626"/>
    <m/>
    <d v="2012-03-01T00:00:00"/>
    <d v="2012-11-01T00:00:00"/>
    <s v="Yes"/>
    <m/>
    <m/>
    <m/>
    <m/>
    <d v="2014-08-01T00:00:00"/>
    <s v="Yes"/>
    <d v="2015-03-01T00:00:00"/>
    <s v="Yes"/>
    <m/>
    <m/>
    <m/>
    <d v="2016-12-31T00:00:00"/>
    <x v="0"/>
    <n v="58"/>
    <n v="50"/>
    <m/>
    <n v="1"/>
    <n v="6"/>
    <n v="6"/>
    <n v="0"/>
    <n v="0"/>
    <n v="0"/>
    <n v="0"/>
    <s v="No"/>
    <n v="0"/>
    <m/>
    <m/>
    <m/>
    <m/>
    <s v="No"/>
    <m/>
    <m/>
    <s v="NF"/>
    <s v="NF"/>
    <m/>
    <s v="WT"/>
  </r>
  <r>
    <n v="37"/>
    <s v="C2/012"/>
    <s v="Mary"/>
    <s v="Oluwafunke"/>
    <s v="Obiyan"/>
    <x v="1"/>
    <x v="1"/>
    <x v="0"/>
    <x v="5"/>
    <s v="Demography"/>
    <s v="Demography and Social Statistics"/>
    <x v="7"/>
    <s v="Yes"/>
    <m/>
    <s v="Married"/>
    <s v="Married"/>
    <s v="Married"/>
    <s v="mobiyan@cartafrica.org"/>
    <s v="maryobiyan@gmail.com"/>
    <s v="+2348038161303"/>
    <s v="M.Sc Demography and Social Statistics "/>
    <d v="1980-06-08T00:00:00"/>
    <s v="Wealth Quintile and Fertility Differentials among Households in Nigeria"/>
    <s v="Field"/>
    <s v="No"/>
    <s v="Primary"/>
    <n v="11"/>
    <d v="2012-02-22T00:00:00"/>
    <d v="2012-03-01T00:00:00"/>
    <m/>
    <s v="Prof. Peter O. Ogunjuyigbe"/>
    <s v="Ambrose Akinlo"/>
    <m/>
    <n v="2"/>
    <s v="Home"/>
    <m/>
    <m/>
    <s v="Yes"/>
    <m/>
    <m/>
    <s v="Academic"/>
    <s v="Lecturer II"/>
    <s v="Senior Lecturer"/>
    <s v="Yes"/>
    <m/>
    <s v="Obafemi Awolowo University"/>
    <s v="0000-0003-3583-0138"/>
    <m/>
    <d v="2012-03-01T00:00:00"/>
    <d v="2012-11-01T00:00:00"/>
    <s v="Yes"/>
    <m/>
    <m/>
    <m/>
    <m/>
    <d v="2014-08-01T00:00:00"/>
    <s v="Yes"/>
    <d v="2015-03-01T00:00:00"/>
    <s v="Yes"/>
    <m/>
    <m/>
    <m/>
    <d v="2014-03-31T00:00:00"/>
    <x v="0"/>
    <n v="25"/>
    <n v="17"/>
    <m/>
    <n v="1"/>
    <n v="0"/>
    <n v="12"/>
    <n v="1"/>
    <n v="0"/>
    <n v="1"/>
    <n v="0"/>
    <s v="GW, 2016"/>
    <n v="0"/>
    <m/>
    <m/>
    <m/>
    <m/>
    <s v="No"/>
    <m/>
    <m/>
    <n v="2"/>
    <n v="3"/>
    <m/>
    <s v="WT"/>
  </r>
  <r>
    <n v="38"/>
    <s v="C2/013"/>
    <s v="Abiodun"/>
    <s v="Olufunke"/>
    <s v="Oluwatoba"/>
    <x v="1"/>
    <x v="1"/>
    <x v="0"/>
    <x v="0"/>
    <s v="Environmental Sciences"/>
    <m/>
    <x v="0"/>
    <s v="Yes"/>
    <m/>
    <m/>
    <s v="Married"/>
    <s v="Married"/>
    <s v="ooluwatoba@cartafrica.org"/>
    <s v="oluwatobang@yahoo.com"/>
    <s v="+2348023451103"/>
    <s v="M.Sc. Cellular Parasitology, M.Sc Epidemiology"/>
    <d v="1971-12-17T00:00:00"/>
    <s v="Impact of environmental pollution on the prevalence of soil transmitted helminthes infection among primary school children in Ibadan"/>
    <s v="Field"/>
    <s v="No"/>
    <s v="Primary"/>
    <n v="17"/>
    <d v="2012-01-12T00:00:00"/>
    <d v="2012-03-01T00:00:00"/>
    <m/>
    <s v="Dr. Roseangela Nwuba"/>
    <m/>
    <m/>
    <n v="1"/>
    <s v="Home"/>
    <m/>
    <m/>
    <s v="Yes"/>
    <m/>
    <m/>
    <s v="Academic"/>
    <m/>
    <s v="Lecturer"/>
    <m/>
    <m/>
    <s v="University of Ibadan"/>
    <s v="0000-0003-1781-2550"/>
    <m/>
    <d v="2012-03-01T00:00:00"/>
    <d v="2012-11-01T00:00:00"/>
    <s v="Yes"/>
    <m/>
    <m/>
    <m/>
    <m/>
    <d v="2014-08-01T00:00:00"/>
    <s v="Yes"/>
    <d v="2015-03-01T00:00:00"/>
    <s v="Yes"/>
    <m/>
    <m/>
    <m/>
    <d v="2019-11-18T00:00:00"/>
    <x v="0"/>
    <n v="93"/>
    <n v="85"/>
    <m/>
    <n v="4"/>
    <n v="0"/>
    <n v="0"/>
    <n v="0"/>
    <n v="0"/>
    <n v="0"/>
    <n v="0"/>
    <s v="No"/>
    <n v="0"/>
    <m/>
    <m/>
    <m/>
    <m/>
    <s v="No"/>
    <m/>
    <m/>
    <n v="3"/>
    <n v="3"/>
    <m/>
    <s v="NF"/>
  </r>
  <r>
    <n v="39"/>
    <s v="C2/014"/>
    <s v="Peter"/>
    <s v="Mpasho"/>
    <s v="Mwamtobe"/>
    <x v="0"/>
    <x v="1"/>
    <x v="3"/>
    <x v="3"/>
    <s v="Disease Epidemiology"/>
    <s v="MATHEMATICS AND STATISTICS"/>
    <x v="4"/>
    <s v="Yes"/>
    <m/>
    <m/>
    <s v="Married"/>
    <s v="Married"/>
    <s v="pmwamtobe@cartafrica.org"/>
    <s v="pmwamtobe@gmail.com,  pmwamtobe@poly.ac.mw "/>
    <s v="265999458069/265888626168"/>
    <s v="MSc in Mathematical Epidemiology (online)"/>
    <d v="1976-03-07T00:00:00"/>
    <s v="Optimal (control of) intervention strategies for malaria – TB co-infection"/>
    <s v="Clinical research"/>
    <s v="yes"/>
    <s v="Primary"/>
    <n v="8"/>
    <d v="2012-10-04T00:00:00"/>
    <d v="2012-03-01T00:00:00"/>
    <m/>
    <s v="Prof. Ebrahim Momoniat"/>
    <s v="Prof. Shirley Abelman"/>
    <s v="Prof. Jean M. Tchuenche"/>
    <n v="3"/>
    <s v="Other "/>
    <s v="Other "/>
    <s v="Other "/>
    <s v="No"/>
    <s v="No"/>
    <s v="No"/>
    <s v="Academic"/>
    <s v="Lecturer"/>
    <s v="Lecturer"/>
    <s v="No"/>
    <s v="Senior Lecturer, Head of Applied Studies Dept"/>
    <s v="University of Malawi"/>
    <s v="0000-0003-1861-3377"/>
    <m/>
    <d v="2012-03-01T00:00:00"/>
    <d v="2012-11-01T00:00:00"/>
    <s v="Yes"/>
    <m/>
    <m/>
    <m/>
    <m/>
    <d v="2014-08-01T00:00:00"/>
    <s v="Yes"/>
    <d v="2015-03-01T00:00:00"/>
    <s v="Yes"/>
    <m/>
    <m/>
    <m/>
    <d v="2015-03-01T00:00:00"/>
    <x v="0"/>
    <n v="37"/>
    <n v="29"/>
    <m/>
    <n v="0"/>
    <n v="2"/>
    <n v="6"/>
    <n v="1"/>
    <n v="0"/>
    <n v="1"/>
    <n v="0"/>
    <s v="No"/>
    <n v="0"/>
    <m/>
    <m/>
    <m/>
    <m/>
    <s v="No"/>
    <m/>
    <m/>
    <n v="5"/>
    <n v="6"/>
    <m/>
    <s v="NF"/>
  </r>
  <r>
    <n v="40"/>
    <s v="C2/015"/>
    <s v="Siphesihle"/>
    <s v="Primrose Theodora"/>
    <s v="Mtshali"/>
    <x v="1"/>
    <x v="1"/>
    <x v="5"/>
    <x v="6"/>
    <s v="Kinesiology"/>
    <s v="Department of Physiotherapy"/>
    <x v="3"/>
    <s v="Yes"/>
    <m/>
    <m/>
    <s v="NF"/>
    <m/>
    <s v="pmtshali@cartafrica.org"/>
    <s v="Siphe.mtshali@wits.ac.za"/>
    <s v="+27723106078"/>
    <s v="M.Sc Physiotherapy"/>
    <d v="1975-03-17T00:00:00"/>
    <s v="Impact of an education programme on coaches’ knowledge, attitudes and practices on injury prevention amongst football players."/>
    <s v="Field"/>
    <s v="No"/>
    <s v="Primary"/>
    <n v="15.5"/>
    <d v="2012-02-13T00:00:00"/>
    <d v="2012-03-01T00:00:00"/>
    <d v="2025-03-25T00:00:00"/>
    <s v="Prof. Mbambo-Kekana Nonceba Priscilla"/>
    <s v="Dr. Hellen Myezwa"/>
    <s v="Dr. Kerith Aginsky"/>
    <n v="3"/>
    <s v="Other "/>
    <s v="Home"/>
    <s v="Home/ Host"/>
    <s v="Yes"/>
    <s v="Yes"/>
    <s v="Yes"/>
    <s v="Academic"/>
    <s v="Lecturer"/>
    <m/>
    <m/>
    <m/>
    <s v="NF"/>
    <s v="0000-0002-8343-0342"/>
    <m/>
    <d v="2012-03-01T00:00:00"/>
    <d v="2012-11-01T00:00:00"/>
    <s v="Yes"/>
    <m/>
    <m/>
    <m/>
    <m/>
    <d v="2014-08-01T00:00:00"/>
    <s v="Yes"/>
    <d v="2015-03-01T00:00:00"/>
    <s v="Yes"/>
    <m/>
    <m/>
    <m/>
    <m/>
    <x v="2"/>
    <m/>
    <m/>
    <m/>
    <n v="1"/>
    <n v="0"/>
    <n v="0"/>
    <n v="0"/>
    <n v="0"/>
    <n v="0"/>
    <n v="0"/>
    <s v="No"/>
    <n v="0"/>
    <m/>
    <m/>
    <m/>
    <m/>
    <s v="No"/>
    <m/>
    <m/>
    <n v="1"/>
    <s v="NF"/>
    <m/>
    <s v="NF"/>
  </r>
  <r>
    <n v="41"/>
    <s v="C2/016"/>
    <s v="Nalugo"/>
    <s v="Scovia"/>
    <s v="Mbalinda"/>
    <x v="1"/>
    <x v="1"/>
    <x v="7"/>
    <x v="11"/>
    <s v="Epidemiology"/>
    <s v="Dept of Nursing"/>
    <x v="9"/>
    <s v="Yes"/>
    <m/>
    <s v="Married"/>
    <s v="Married"/>
    <s v="Married"/>
    <s v="smbalinda@cartafrica.org"/>
    <s v="snmbalinda@gmail.com,  snmbalinda@chs.mak.ac.ug"/>
    <s v="+256782212151"/>
    <s v="MSc. Population and Reproductive Health (online)"/>
    <d v="1978-06-16T00:00:00"/>
    <s v="Assessment of rural Ugandan HIV+ young adults women’s reproductive needs and rights to design a positive prevention service framework"/>
    <s v="Field"/>
    <s v="No"/>
    <s v="Primary"/>
    <n v="29"/>
    <d v="2011-11-20T00:00:00"/>
    <d v="2012-03-01T00:00:00"/>
    <m/>
    <s v="Dr. Daniel Kabonge Kaye"/>
    <s v="Dr. Noah Kiwanuka"/>
    <s v="Prof. Fred Wabwire-Mangen"/>
    <n v="3"/>
    <s v="Home"/>
    <s v="Home"/>
    <s v="Home/ Host"/>
    <s v="Yes"/>
    <s v="No"/>
    <s v="No"/>
    <s v="Academic"/>
    <s v="Lecturer"/>
    <s v="Lecturer"/>
    <s v="No"/>
    <m/>
    <s v="Makerere Univeristy"/>
    <s v="0000-0002-4945-130X"/>
    <m/>
    <d v="2012-03-01T00:00:00"/>
    <d v="2012-11-01T00:00:00"/>
    <s v="Yes"/>
    <m/>
    <m/>
    <m/>
    <m/>
    <d v="2014-08-01T00:00:00"/>
    <s v="Yes"/>
    <d v="2015-03-01T00:00:00"/>
    <s v="Yes"/>
    <m/>
    <m/>
    <m/>
    <d v="2018-01-08T00:00:00"/>
    <x v="0"/>
    <n v="71"/>
    <n v="63"/>
    <m/>
    <n v="6"/>
    <n v="20"/>
    <n v="18"/>
    <n v="5"/>
    <n v="0"/>
    <n v="0"/>
    <n v="0"/>
    <s v="JAS 2, 2012"/>
    <n v="0"/>
    <m/>
    <m/>
    <m/>
    <m/>
    <s v="No"/>
    <m/>
    <m/>
    <n v="3"/>
    <n v="3"/>
    <m/>
    <s v="NF"/>
  </r>
  <r>
    <n v="42"/>
    <s v="C2/017"/>
    <s v="Nakubulwa"/>
    <m/>
    <s v="Sarah"/>
    <x v="1"/>
    <x v="1"/>
    <x v="7"/>
    <x v="11"/>
    <s v="Obstertrics and reproductive health nursing"/>
    <m/>
    <x v="9"/>
    <s v="Yes"/>
    <m/>
    <m/>
    <s v="NF"/>
    <m/>
    <s v="snakubulwa@cartafrica.org"/>
    <s v="sarahug@gmail.com"/>
    <s v="+256772443416"/>
    <s v="M.Mc Obstetrics &amp; Gynaecology"/>
    <d v="1973-08-16T00:00:00"/>
    <s v="Herpes Simplex Virus type 2 in pregnancy: Assessing the burden and associated factors in women with pre-labour rupture of membranes and exploring the effect of acyclovir on obstetric outcomes in this population in Mulago Clinical research."/>
    <s v="Clinical research"/>
    <s v="No"/>
    <s v="Primary"/>
    <n v="19"/>
    <d v="2012-01-23T00:00:00"/>
    <d v="2012-03-01T00:00:00"/>
    <m/>
    <s v="Dr. Nazarius Mbona Tumwesigye"/>
    <s v="Dr. Florence Mirembe"/>
    <s v="Dr. Daniel Kabonge Kaye"/>
    <n v="3"/>
    <s v="Home"/>
    <s v="Home"/>
    <s v="Home/ Host"/>
    <s v="Yes"/>
    <s v="No"/>
    <s v="Yes"/>
    <m/>
    <s v="Lecturer"/>
    <s v="Senior Lecturer"/>
    <s v="Yes"/>
    <m/>
    <s v="Makerere Univeristy"/>
    <s v=" 000 0002 1433 7312"/>
    <m/>
    <d v="2012-03-01T00:00:00"/>
    <d v="2012-11-01T00:00:00"/>
    <s v="Yes"/>
    <m/>
    <m/>
    <m/>
    <m/>
    <d v="2014-08-01T00:00:00"/>
    <s v="Yes"/>
    <d v="2015-03-01T00:00:00"/>
    <s v="Yes"/>
    <m/>
    <m/>
    <m/>
    <d v="2017-01-31T00:00:00"/>
    <x v="0"/>
    <n v="59"/>
    <n v="51"/>
    <m/>
    <s v="NF"/>
    <n v="2"/>
    <n v="0"/>
    <n v="1"/>
    <n v="0"/>
    <n v="0"/>
    <n v="0"/>
    <s v="No"/>
    <n v="0"/>
    <m/>
    <m/>
    <m/>
    <m/>
    <s v="No"/>
    <m/>
    <m/>
    <s v="NF"/>
    <s v="NF"/>
    <m/>
    <s v="NF"/>
  </r>
  <r>
    <n v="43"/>
    <s v="C2/018"/>
    <s v="Simbaharshe"/>
    <m/>
    <s v="Takuva"/>
    <x v="0"/>
    <x v="1"/>
    <x v="5"/>
    <x v="6"/>
    <s v="Epidemiology"/>
    <m/>
    <x v="3"/>
    <s v="Yes"/>
    <m/>
    <m/>
    <s v="NF"/>
    <m/>
    <s v="stakuva@cartafrica.org"/>
    <m/>
    <s v="27727577369"/>
    <s v="M.Sc Epidiomology"/>
    <d v="1977-05-25T00:00:00"/>
    <s v="Epidemiological Studies of Impact of Vitamin D Status and Vitamin D Gene Polymorphisms on HIV Disease Progression and Tuberculosis Susceptibility among HIV-infected Patients"/>
    <s v="Clinical research"/>
    <s v="No"/>
    <s v="Primary"/>
    <n v="1.5"/>
    <d v="2011-12-15T00:00:00"/>
    <d v="2012-03-01T00:00:00"/>
    <d v="2025-03-25T00:00:00"/>
    <s v="Dr. Tobias Chirwa"/>
    <s v="Dr. Patrick MacPhail"/>
    <s v="Prof. Ian M. Sanne"/>
    <n v="3"/>
    <s v="Home"/>
    <s v="Home"/>
    <s v="Home/ Host"/>
    <s v="Yes"/>
    <s v="No"/>
    <s v="No"/>
    <s v="Researcher"/>
    <s v="Joint Faculty"/>
    <m/>
    <m/>
    <m/>
    <s v="University of the Witwatersrand"/>
    <s v="0000-0001-6030-2359"/>
    <m/>
    <d v="2012-03-01T00:00:00"/>
    <d v="2012-11-01T00:00:00"/>
    <s v="Yes"/>
    <m/>
    <m/>
    <m/>
    <m/>
    <d v="2014-08-01T00:00:00"/>
    <s v="Yes"/>
    <s v="Not attended"/>
    <s v="No"/>
    <m/>
    <m/>
    <m/>
    <m/>
    <x v="2"/>
    <m/>
    <m/>
    <m/>
    <n v="1"/>
    <n v="31"/>
    <n v="0"/>
    <n v="7"/>
    <n v="3"/>
    <n v="0"/>
    <n v="0"/>
    <s v="No"/>
    <n v="0"/>
    <m/>
    <m/>
    <m/>
    <m/>
    <s v="No"/>
    <m/>
    <m/>
    <s v="NF"/>
    <s v="NF"/>
    <m/>
    <s v="NF"/>
  </r>
  <r>
    <n v="44"/>
    <s v="C2/019"/>
    <s v="Gloria"/>
    <s v="Susan"/>
    <s v="Omosa - Momanyi"/>
    <x v="1"/>
    <x v="1"/>
    <x v="2"/>
    <x v="7"/>
    <m/>
    <m/>
    <x v="3"/>
    <s v="No"/>
    <s v="NF"/>
    <s v="NF"/>
    <s v="NF"/>
    <s v="NF"/>
    <m/>
    <m/>
    <m/>
    <m/>
    <m/>
    <m/>
    <m/>
    <m/>
    <m/>
    <n v="4"/>
    <m/>
    <d v="2012-03-01T00:00:00"/>
    <d v="2016-10-19T00:00:00"/>
    <m/>
    <m/>
    <m/>
    <n v="0"/>
    <m/>
    <m/>
    <m/>
    <m/>
    <m/>
    <m/>
    <m/>
    <m/>
    <m/>
    <m/>
    <m/>
    <m/>
    <m/>
    <m/>
    <d v="2012-03-01T00:00:00"/>
    <m/>
    <m/>
    <m/>
    <m/>
    <m/>
    <m/>
    <m/>
    <m/>
    <m/>
    <m/>
    <m/>
    <m/>
    <m/>
    <m/>
    <x v="2"/>
    <s v="Terminated"/>
    <m/>
    <m/>
    <m/>
    <m/>
    <m/>
    <m/>
    <m/>
    <m/>
    <m/>
    <s v="No"/>
    <m/>
    <m/>
    <m/>
    <m/>
    <m/>
    <m/>
    <m/>
    <m/>
    <m/>
    <m/>
    <m/>
    <s v="WT"/>
  </r>
  <r>
    <n v="45"/>
    <s v="C2/020"/>
    <s v="Phanuel"/>
    <s v="Humphrey Jacob"/>
    <s v="Shao"/>
    <x v="0"/>
    <x v="1"/>
    <x v="4"/>
    <x v="4"/>
    <m/>
    <s v="TB Clinic"/>
    <x v="1"/>
    <s v="No"/>
    <s v="NF"/>
    <s v="NF"/>
    <s v="NF"/>
    <s v="NF"/>
    <s v="hshao@cartafrica.org"/>
    <s v="humphreyshao@gmail.com"/>
    <m/>
    <m/>
    <m/>
    <m/>
    <m/>
    <m/>
    <m/>
    <n v="22.5"/>
    <m/>
    <d v="2012-03-01T00:00:00"/>
    <d v="2016-01-11T00:00:00"/>
    <m/>
    <m/>
    <m/>
    <n v="0"/>
    <m/>
    <m/>
    <m/>
    <m/>
    <m/>
    <m/>
    <m/>
    <m/>
    <m/>
    <m/>
    <m/>
    <m/>
    <m/>
    <m/>
    <d v="2012-03-01T00:00:00"/>
    <m/>
    <m/>
    <m/>
    <m/>
    <m/>
    <m/>
    <m/>
    <m/>
    <m/>
    <m/>
    <m/>
    <m/>
    <m/>
    <m/>
    <x v="2"/>
    <s v="Terminated"/>
    <m/>
    <m/>
    <m/>
    <m/>
    <m/>
    <m/>
    <m/>
    <m/>
    <m/>
    <s v="No"/>
    <m/>
    <m/>
    <m/>
    <m/>
    <m/>
    <m/>
    <m/>
    <m/>
    <m/>
    <m/>
    <m/>
    <s v="NF"/>
  </r>
  <r>
    <n v="47"/>
    <s v="C3/001"/>
    <s v="Adefolarin"/>
    <s v="Olufolake"/>
    <s v="Adeyinka"/>
    <x v="1"/>
    <x v="2"/>
    <x v="0"/>
    <x v="0"/>
    <s v="Health Promotion Professional"/>
    <s v="Health Promotion and Education"/>
    <x v="0"/>
    <s v="Yes"/>
    <s v="PGX12112012314129"/>
    <s v="Single"/>
    <s v="Single"/>
    <s v="Single"/>
    <s v="aadefolarin@cartafrica.org"/>
    <s v="yinkuss2000@yahoo.com"/>
    <s v="+2348033915930"/>
    <s v="Masters of Public Health (Health Promotion), Master of Social Work"/>
    <d v="1972-08-29T00:00:00"/>
    <s v="Maternal Mental Health and Fetal Outcome Among Pregnant Women Attending University College Clinical research Antenatal Clinic, Ibadan, Nigeria"/>
    <s v="Clinical research"/>
    <s v="No"/>
    <s v="Primary"/>
    <n v="17"/>
    <d v="2013-02-20T00:00:00"/>
    <d v="2013-03-01T00:00:00"/>
    <m/>
    <s v="Oyedunni Arulogun"/>
    <s v="PROF Oye Gureje"/>
    <m/>
    <n v="2"/>
    <s v="Home"/>
    <m/>
    <m/>
    <s v="Yes"/>
    <m/>
    <m/>
    <s v="Other"/>
    <s v="Principal Social Worker 1"/>
    <s v="Lecturer "/>
    <s v="Yes"/>
    <s v="Secretary of Ibadan Public Health Conference"/>
    <s v="University of Ibadan"/>
    <s v="0000-0001-7238-2413"/>
    <m/>
    <d v="2013-03-01T00:00:00"/>
    <d v="2013-11-01T00:00:00"/>
    <s v="Yes"/>
    <d v="2014-10-01T00:00:00"/>
    <m/>
    <d v="2015-05-29T00:00:00"/>
    <s v="Effect of training and supervision on health talk delivery on maternal depression among primary health care workers in Ibadan, Nigeria"/>
    <d v="2015-08-01T00:00:00"/>
    <s v="Yes"/>
    <d v="2016-02-28T00:00:00"/>
    <s v="Yes"/>
    <d v="2017-08-29T00:00:00"/>
    <d v="2017-10-03T00:00:00"/>
    <d v="2017-10-30T00:00:00"/>
    <d v="2017-10-30T00:00:00"/>
    <x v="0"/>
    <n v="56"/>
    <n v="48"/>
    <s v="Effect of training and supervision on health talk delivery on maternal depression among primary health care workers in Ibadan, Nigeria"/>
    <n v="0"/>
    <n v="0"/>
    <n v="5"/>
    <n v="2"/>
    <n v="0"/>
    <n v="0"/>
    <n v="0"/>
    <s v="No"/>
    <n v="0"/>
    <m/>
    <m/>
    <m/>
    <m/>
    <s v="No"/>
    <m/>
    <m/>
    <n v="1"/>
    <n v="1"/>
    <m/>
    <s v="WT"/>
  </r>
  <r>
    <n v="48"/>
    <s v="C3/002"/>
    <s v="Angeline"/>
    <m/>
    <s v="Chepchirchir"/>
    <x v="1"/>
    <x v="2"/>
    <x v="2"/>
    <x v="7"/>
    <s v="Epidemiology"/>
    <m/>
    <x v="6"/>
    <s v="Yes"/>
    <m/>
    <s v="Married"/>
    <s v="Married"/>
    <s v="Married"/>
    <s v="achepchirchir@cartafrica.org"/>
    <s v="chepchirchir@uonbi.ac.ke"/>
    <s v="254720440665"/>
    <s v="NF"/>
    <d v="1975-11-04T00:00:00"/>
    <s v="Determination of the Pathogen burden and individual variability in immune response: a comparative study of non-hypertensive and hypertensive subjects at Kenyatta National Clinical research."/>
    <s v="Clinical research"/>
    <s v="yes"/>
    <s v="Primary"/>
    <n v="18.5"/>
    <d v="2013-02-24T00:00:00"/>
    <d v="2013-03-01T00:00:00"/>
    <m/>
    <s v="Prof. Nyagol Akelo Joshua"/>
    <s v="Prof. Jaoko Walter"/>
    <m/>
    <n v="2"/>
    <s v="Home"/>
    <m/>
    <m/>
    <s v="Yes"/>
    <m/>
    <m/>
    <s v="Academic"/>
    <m/>
    <s v="Lecturer"/>
    <s v="Yes"/>
    <m/>
    <s v="NF"/>
    <s v="0000-0002-4033-7869"/>
    <m/>
    <d v="2013-03-01T00:00:00"/>
    <d v="2013-11-01T00:00:00"/>
    <s v="Yes"/>
    <m/>
    <m/>
    <m/>
    <m/>
    <d v="2015-08-01T00:00:00"/>
    <s v="Yes"/>
    <d v="2016-02-28T00:00:00"/>
    <s v="Yes"/>
    <m/>
    <m/>
    <m/>
    <d v="2019-12-20T00:00:00"/>
    <x v="0"/>
    <n v="82"/>
    <n v="74"/>
    <m/>
    <n v="2"/>
    <n v="1"/>
    <n v="1"/>
    <n v="0"/>
    <n v="0"/>
    <n v="0"/>
    <n v="0"/>
    <s v="No"/>
    <n v="0"/>
    <m/>
    <m/>
    <m/>
    <m/>
    <s v="No"/>
    <m/>
    <m/>
    <n v="1"/>
    <n v="4"/>
    <m/>
    <s v="WT"/>
  </r>
  <r>
    <n v="49"/>
    <s v="C3/003"/>
    <s v="Anne"/>
    <s v="Majuma"/>
    <s v="Khisa"/>
    <x v="1"/>
    <x v="2"/>
    <x v="2"/>
    <x v="7"/>
    <s v="Obstertrics and reproductive health nursing"/>
    <s v="Reseach Capacity Strengtheniing Division"/>
    <x v="6"/>
    <s v="Yes"/>
    <s v="H80/83881/2012"/>
    <s v="Single"/>
    <s v="Single"/>
    <m/>
    <s v="akhisa@cartafrica.org"/>
    <s v="annekhisa@gmail.com"/>
    <s v="+254 724 348 661"/>
    <s v="MA in Gender and Development Studies"/>
    <d v="1983-10-31T00:00:00"/>
    <s v="Health Seeking Behaviour and Reintegration of Patients with Obstetric Fistula in Kenya "/>
    <s v="Field"/>
    <s v="No"/>
    <s v="Primary"/>
    <n v="6.5"/>
    <d v="2012-07-07T00:00:00"/>
    <d v="2013-03-01T00:00:00"/>
    <m/>
    <s v="Grace Omoni"/>
    <s v="Prof Isaac Nyamongo"/>
    <s v="Dr Sabina Wakasiaka"/>
    <n v="3"/>
    <s v="Home"/>
    <s v="Home"/>
    <s v="Home"/>
    <s v="Yes"/>
    <s v="No"/>
    <s v="No"/>
    <s v="Other"/>
    <s v="Part Time Lecturer"/>
    <s v="Post Doc Research Fellow"/>
    <s v="Yes"/>
    <m/>
    <s v="APHRC"/>
    <s v="0000-0001-6110-0118"/>
    <m/>
    <d v="2013-03-01T00:00:00"/>
    <d v="2013-11-01T00:00:00"/>
    <s v="Yes"/>
    <m/>
    <m/>
    <m/>
    <s v="A grounded theory of regaining normalcy: Health seeking behaviour and reintegration of patients with obstetric fistula in Kenya"/>
    <d v="2015-08-01T00:00:00"/>
    <s v="Yes"/>
    <d v="2016-02-28T00:00:00"/>
    <s v="Yes"/>
    <m/>
    <m/>
    <m/>
    <d v="2016-12-31T00:00:00"/>
    <x v="0"/>
    <n v="46"/>
    <n v="38"/>
    <s v="A grounded theory of regaining normalcy: Health seeking behaviour and reintegration of patients with obstetric fistula in Kenya"/>
    <n v="1"/>
    <n v="1"/>
    <n v="4"/>
    <n v="1"/>
    <n v="0"/>
    <n v="0"/>
    <n v="0"/>
    <s v="No"/>
    <n v="0"/>
    <m/>
    <m/>
    <m/>
    <m/>
    <s v="No"/>
    <m/>
    <m/>
    <n v="0"/>
    <n v="0"/>
    <m/>
    <s v="WT"/>
  </r>
  <r>
    <n v="50"/>
    <s v="C3/004"/>
    <s v="Adesola"/>
    <s v="Oluwafunmilola"/>
    <s v="Olumide"/>
    <x v="1"/>
    <x v="2"/>
    <x v="0"/>
    <x v="0"/>
    <s v="Adolescent health"/>
    <s v="Institute of Child health"/>
    <x v="0"/>
    <s v="Yes"/>
    <m/>
    <s v="Single"/>
    <s v="Single"/>
    <m/>
    <s v="asangowawa@cartafrica.org"/>
    <s v="daisyolu@yahoo.com"/>
    <s v="+2348033265796"/>
    <s v="MPH"/>
    <d v="1973-09-06T00:00:00"/>
    <s v="Epidemiology and Costs of Injuries Among Adolescents in Ibadan, South-Western Nigeria"/>
    <s v="Field"/>
    <s v="No"/>
    <s v="Primary"/>
    <n v="6.5"/>
    <d v="2013-02-21T00:00:00"/>
    <d v="2013-03-01T00:00:00"/>
    <m/>
    <s v="Olayemi Omotade"/>
    <m/>
    <m/>
    <n v="1"/>
    <s v="Home"/>
    <m/>
    <m/>
    <s v="Yes"/>
    <m/>
    <m/>
    <s v="Academic"/>
    <s v="Senior Research Fellow"/>
    <s v="Senior Medical Research Fellow"/>
    <s v="No"/>
    <s v="Head and Actg director Institute of Child Health"/>
    <s v="University of Ibadan"/>
    <s v="0000-0003-4372-9822"/>
    <m/>
    <d v="2013-03-01T00:00:00"/>
    <d v="2013-11-01T00:00:00"/>
    <s v="Yes"/>
    <m/>
    <m/>
    <m/>
    <m/>
    <d v="2015-08-01T00:00:00"/>
    <s v="Yes"/>
    <d v="2016-02-28T00:00:00"/>
    <s v="Yes"/>
    <m/>
    <m/>
    <m/>
    <d v="2017-06-30T00:00:00"/>
    <x v="0"/>
    <n v="52"/>
    <n v="44"/>
    <m/>
    <n v="0"/>
    <n v="18"/>
    <n v="17"/>
    <n v="11"/>
    <n v="1"/>
    <n v="0"/>
    <n v="0"/>
    <s v="No"/>
    <n v="0"/>
    <m/>
    <m/>
    <m/>
    <m/>
    <s v="No"/>
    <m/>
    <m/>
    <n v="0"/>
    <n v="0"/>
    <m/>
    <s v="MAC"/>
  </r>
  <r>
    <n v="51"/>
    <s v="C3/005"/>
    <s v="Kato"/>
    <s v="Charles"/>
    <s v="Drago "/>
    <x v="0"/>
    <x v="2"/>
    <x v="7"/>
    <x v="11"/>
    <s v="Immunity and Infection"/>
    <m/>
    <x v="9"/>
    <s v="Yes"/>
    <m/>
    <s v="Married"/>
    <s v="Married"/>
    <s v="Married"/>
    <s v="ckato@cartafrica.org"/>
    <s v="katodrago@yahoo.com"/>
    <s v="+256712959954"/>
    <s v="MSc. Structural Molecular Biology"/>
    <d v="1979-08-16T00:00:00"/>
    <s v="Cytokine responses &amp; parasite genotypes associated with the pathogenesis of human African trypanosomiasis (HAT) in north-eastern Uganda"/>
    <s v="Experimental model"/>
    <s v="yes"/>
    <s v="Primary"/>
    <n v="18.5"/>
    <d v="2012-09-11T00:00:00"/>
    <d v="2013-03-01T00:00:00"/>
    <m/>
    <s v="Prof. Matovu Enock"/>
    <s v="Dr. Vincent Pius Alibu"/>
    <m/>
    <n v="2"/>
    <s v="Home"/>
    <m/>
    <m/>
    <s v="Yes"/>
    <m/>
    <m/>
    <s v="Academic"/>
    <s v="Assistant Lecturer"/>
    <s v="Lecturer"/>
    <s v="Yes"/>
    <m/>
    <s v="Makerere Univeristy"/>
    <s v="0000-0003-3160-6657"/>
    <m/>
    <d v="2013-03-01T00:00:00"/>
    <d v="2013-11-01T00:00:00"/>
    <s v="Yes"/>
    <m/>
    <m/>
    <m/>
    <m/>
    <d v="2015-08-01T00:00:00"/>
    <s v="Yes"/>
    <d v="2016-02-28T00:00:00"/>
    <s v="Yes"/>
    <m/>
    <m/>
    <m/>
    <d v="2016-03-31T00:00:00"/>
    <x v="0"/>
    <n v="37"/>
    <n v="29"/>
    <m/>
    <n v="0"/>
    <n v="6"/>
    <n v="31"/>
    <n v="0"/>
    <n v="1"/>
    <n v="0"/>
    <n v="0"/>
    <s v="No"/>
    <n v="0"/>
    <m/>
    <m/>
    <m/>
    <m/>
    <s v="No"/>
    <m/>
    <m/>
    <n v="1"/>
    <n v="2"/>
    <m/>
    <s v="SIDA"/>
  </r>
  <r>
    <n v="52"/>
    <s v="C3/006"/>
    <s v="Charles "/>
    <s v="Masulani"/>
    <s v="Mwale"/>
    <x v="0"/>
    <x v="2"/>
    <x v="1"/>
    <x v="1"/>
    <s v="Public Health"/>
    <m/>
    <x v="5"/>
    <s v="Yes"/>
    <m/>
    <m/>
    <s v="NF"/>
    <m/>
    <s v="cmwale@cartafrica.org"/>
    <s v="cmmwale@hotmail.com"/>
    <s v="+265999927938"/>
    <s v="Master of Public Health"/>
    <d v="1977-09-27T00:00:00"/>
    <s v="A cross-sectional study on the mental health service delivery for people living with AIDS (PLWAs) in Malawi"/>
    <s v="Field"/>
    <s v="No"/>
    <s v="Primary"/>
    <n v="15"/>
    <d v="2012-10-18T00:00:00"/>
    <d v="2013-03-01T00:00:00"/>
    <m/>
    <s v="Pascal Mathanga"/>
    <m/>
    <m/>
    <n v="1"/>
    <s v="Home"/>
    <m/>
    <m/>
    <s v="Yes"/>
    <m/>
    <m/>
    <s v="Academic"/>
    <s v="Part Time Senior Lecturer"/>
    <s v="Part Time Senior Lecturer"/>
    <s v="No"/>
    <m/>
    <s v="University of Malawi"/>
    <s v="0000-0001-8676-1713"/>
    <m/>
    <d v="2013-03-01T00:00:00"/>
    <d v="2013-11-01T00:00:00"/>
    <s v="Yes"/>
    <m/>
    <m/>
    <m/>
    <s v="A mixed methods study on designing and testing effectiveness of a psychosocial training intervention (Titukulane) in improving psychological wellbeing of parents for intellectually disabled children in Malawi"/>
    <d v="2015-08-01T00:00:00"/>
    <s v="Yes"/>
    <d v="2016-02-28T00:00:00"/>
    <s v="Yes"/>
    <m/>
    <m/>
    <m/>
    <d v="2017-11-30T00:00:00"/>
    <x v="0"/>
    <n v="57"/>
    <n v="49"/>
    <s v="A mixed methods study on designing and testing effectiveness of a psychosocial training intervention (Titukulane) in improving psychological wellbeing of parents for intellectually disabled children in Malawi"/>
    <n v="0"/>
    <n v="3"/>
    <n v="3"/>
    <n v="2"/>
    <n v="0"/>
    <n v="0"/>
    <n v="0"/>
    <s v="No"/>
    <n v="0"/>
    <m/>
    <m/>
    <m/>
    <m/>
    <s v="No"/>
    <m/>
    <m/>
    <s v="NF"/>
    <s v="NF"/>
    <m/>
    <s v="WT"/>
  </r>
  <r>
    <n v="53"/>
    <s v="C3/007"/>
    <s v="Olusegun"/>
    <s v="Emmanuel"/>
    <s v="Thomas"/>
    <x v="0"/>
    <x v="2"/>
    <x v="0"/>
    <x v="0"/>
    <s v="Pharmaceutical Sciences"/>
    <s v="Pharmaceutical Chemistry"/>
    <x v="0"/>
    <s v="Yes"/>
    <n v="95534"/>
    <s v="Married"/>
    <s v="Married"/>
    <s v="Married"/>
    <s v="tolusegun@cartafrica.org"/>
    <s v="seguntom@yahoo.com"/>
    <s v="+2348034198737"/>
    <s v="MSc. Pharmaceutical Chemistry and Drug Analysis"/>
    <d v="1978-08-06T00:00:00"/>
    <s v="Design, synthesis and genotoxicity evaluation of non-toxic azo dyes based on tetracyclic structures"/>
    <s v="Experimental model"/>
    <s v="yes"/>
    <s v="Primary"/>
    <n v="14.5"/>
    <d v="2012-04-05T00:00:00"/>
    <d v="2013-03-01T00:00:00"/>
    <m/>
    <s v="Prof. Adegoke Aremu Olajire"/>
    <m/>
    <m/>
    <n v="1"/>
    <s v="Home"/>
    <m/>
    <m/>
    <s v="Yes"/>
    <m/>
    <m/>
    <s v="Academic"/>
    <s v="Lecturer"/>
    <s v="Senior Lecturer"/>
    <s v="Yes"/>
    <m/>
    <s v="University of Ibadan"/>
    <s v="0000-0001-8519-2125"/>
    <m/>
    <d v="2013-03-01T00:00:00"/>
    <d v="2013-11-01T00:00:00"/>
    <s v="Yes"/>
    <m/>
    <m/>
    <m/>
    <m/>
    <d v="2015-08-01T00:00:00"/>
    <s v="Yes"/>
    <d v="2017-02-28T00:00:00"/>
    <s v="No"/>
    <m/>
    <m/>
    <m/>
    <d v="2017-08-31T00:00:00"/>
    <x v="0"/>
    <n v="54"/>
    <n v="46"/>
    <m/>
    <n v="0"/>
    <n v="3"/>
    <n v="4"/>
    <n v="2"/>
    <n v="0"/>
    <n v="0"/>
    <n v="0"/>
    <s v="No"/>
    <n v="0"/>
    <m/>
    <m/>
    <m/>
    <m/>
    <s v="No"/>
    <m/>
    <m/>
    <m/>
    <n v="1"/>
    <m/>
    <s v="MAC"/>
  </r>
  <r>
    <n v="54"/>
    <s v="C3/008"/>
    <s v="Tonney"/>
    <s v="Stophen"/>
    <s v="Nyirenda"/>
    <x v="0"/>
    <x v="2"/>
    <x v="3"/>
    <x v="3"/>
    <s v="Immunity and Infection"/>
    <s v="Pathology"/>
    <x v="4"/>
    <s v="Yes"/>
    <m/>
    <m/>
    <s v="Married"/>
    <m/>
    <s v="tnyirenda@cartafrica.org"/>
    <s v="tnyirenda@medcol.mw"/>
    <s v="+265995573845"/>
    <s v="MSc. Immunology"/>
    <d v="1981-04-21T00:00:00"/>
    <s v="Development of adaptive immunity to non-typhoidal Salmonella in Children "/>
    <s v="Field"/>
    <s v="yes"/>
    <s v="Primary"/>
    <n v="10.5"/>
    <d v="2011-11-01T00:00:00"/>
    <d v="2013-03-01T00:00:00"/>
    <m/>
    <s v="Wilson Mandala"/>
    <m/>
    <m/>
    <n v="1"/>
    <s v="Home"/>
    <m/>
    <m/>
    <s v="Yes"/>
    <m/>
    <m/>
    <s v="Academic"/>
    <s v="PhD Student"/>
    <s v="Lecturer"/>
    <s v="Yes"/>
    <m/>
    <s v="University of Malawi"/>
    <s v="0000-0002-4874-9518"/>
    <m/>
    <d v="2013-03-01T00:00:00"/>
    <d v="2013-11-01T00:00:00"/>
    <s v="Yes"/>
    <m/>
    <m/>
    <m/>
    <m/>
    <d v="2015-08-01T00:00:00"/>
    <s v="Yes"/>
    <d v="2016-02-28T00:00:00"/>
    <s v="Yes"/>
    <m/>
    <m/>
    <m/>
    <d v="2015-06-18T00:00:00"/>
    <x v="0"/>
    <n v="28"/>
    <n v="20"/>
    <m/>
    <n v="1"/>
    <n v="1"/>
    <n v="15"/>
    <n v="2"/>
    <n v="0"/>
    <n v="2"/>
    <n v="0"/>
    <s v="No"/>
    <n v="0"/>
    <m/>
    <m/>
    <m/>
    <m/>
    <s v="No"/>
    <m/>
    <m/>
    <s v="NF"/>
    <s v="NF"/>
    <m/>
    <s v="SIDA"/>
  </r>
  <r>
    <n v="55"/>
    <s v="C3/009"/>
    <s v="Evangeline"/>
    <s v="Wawira"/>
    <s v="Njiru"/>
    <x v="1"/>
    <x v="2"/>
    <x v="2"/>
    <x v="2"/>
    <s v="MEDICAL ANTHROPOLOGY"/>
    <s v="ANTHROPOLOGY AND HUMAN ECOLOGY"/>
    <x v="2"/>
    <s v="Yes"/>
    <s v="SASS/DPHIL/ANT/02/12"/>
    <s v="Married"/>
    <s v="Separated"/>
    <m/>
    <s v="enjiru@cartafrica.org"/>
    <s v="oyungueva@yahoo.com"/>
    <s v="+254-722-624-353"/>
    <s v="Masters in Medicine"/>
    <d v="1973-03-27T00:00:00"/>
    <s v="Situational analysis of cancer care in the Western Kenya population"/>
    <s v="Field"/>
    <s v="No"/>
    <s v="Primary"/>
    <n v="15"/>
    <d v="2012-09-01T00:00:00"/>
    <d v="2013-03-01T00:00:00"/>
    <m/>
    <s v="Jamin Masinde"/>
    <s v="Dr. Harrison Maithya"/>
    <m/>
    <n v="2"/>
    <s v="Home"/>
    <s v="Home"/>
    <m/>
    <s v="Yes"/>
    <s v="Yes"/>
    <m/>
    <s v="Academic"/>
    <s v="Lecturer"/>
    <m/>
    <m/>
    <m/>
    <s v="Moi University"/>
    <s v="0000-0002-0064-8777"/>
    <m/>
    <d v="2013-03-01T00:00:00"/>
    <d v="2013-11-01T00:00:00"/>
    <s v="Yes"/>
    <m/>
    <m/>
    <m/>
    <m/>
    <d v="2016-08-03T00:00:00"/>
    <s v="No"/>
    <d v="2017-02-27T00:00:00"/>
    <s v="No"/>
    <m/>
    <m/>
    <m/>
    <m/>
    <x v="3"/>
    <m/>
    <m/>
    <m/>
    <n v="0"/>
    <n v="7"/>
    <n v="0"/>
    <n v="0"/>
    <n v="0"/>
    <n v="0"/>
    <n v="0"/>
    <s v="No"/>
    <n v="0"/>
    <m/>
    <m/>
    <m/>
    <m/>
    <s v="No"/>
    <m/>
    <m/>
    <n v="3"/>
    <s v="NF"/>
    <m/>
    <s v="SIDA"/>
  </r>
  <r>
    <n v="56"/>
    <s v="C3/010"/>
    <s v="Samanta"/>
    <s v="Tresha"/>
    <s v="Lalla-Edward"/>
    <x v="1"/>
    <x v="2"/>
    <x v="5"/>
    <x v="6"/>
    <s v="Public Health"/>
    <s v="Wits Reproductive Health and HIV Institute"/>
    <x v="3"/>
    <s v="Yes"/>
    <n v="705854"/>
    <m/>
    <s v="Married"/>
    <m/>
    <s v="esamanta@cartafrica.org"/>
    <s v="slallaedward@ezintsha.org;"/>
    <n v="113585404"/>
    <s v="Masters in Social Behaviour Studies in HIV/AIDS"/>
    <d v="1980-02-07T00:00:00"/>
    <s v="The effect of combination HIV prevention interventions: a comparison between men who have sex with men (MSM) sex workers and MSM non-sex workers"/>
    <s v="Field"/>
    <s v="No"/>
    <s v="Primary"/>
    <n v="8.5"/>
    <d v="2013-10-01T00:00:00"/>
    <d v="2013-03-01T00:00:00"/>
    <m/>
    <s v="Maria Elizabeth Rabe"/>
    <m/>
    <m/>
    <n v="1"/>
    <s v="Other "/>
    <m/>
    <m/>
    <s v="No"/>
    <m/>
    <m/>
    <s v="Other"/>
    <s v="M&amp;E Technical Specialist - Wits"/>
    <s v="Program Manager"/>
    <s v="Yes"/>
    <m/>
    <s v="Ezintsha, South Africa (2021)"/>
    <s v="0000-0003-3597-1643"/>
    <m/>
    <d v="2013-03-01T00:00:00"/>
    <d v="2013-11-01T00:00:00"/>
    <s v="Yes"/>
    <m/>
    <m/>
    <m/>
    <s v="A process evaluation of newly implementing South African Roadside wellness clinics for truck drivers"/>
    <d v="2015-08-01T00:00:00"/>
    <s v="Yes"/>
    <d v="2016-02-28T00:00:00"/>
    <s v="Yes"/>
    <m/>
    <m/>
    <m/>
    <d v="2018-07-10T00:00:00"/>
    <x v="0"/>
    <n v="65"/>
    <n v="57"/>
    <s v="A process evaluation of newly implementing South African Roadside wellness clinics for truck drivers"/>
    <n v="0"/>
    <n v="5"/>
    <n v="31"/>
    <n v="1"/>
    <n v="0"/>
    <n v="0"/>
    <n v="0"/>
    <s v="No"/>
    <n v="0"/>
    <m/>
    <m/>
    <m/>
    <m/>
    <s v="No"/>
    <m/>
    <m/>
    <n v="1"/>
    <n v="2"/>
    <m/>
    <s v="FF"/>
  </r>
  <r>
    <n v="57"/>
    <s v="C3/011"/>
    <s v="Emmanuel"/>
    <m/>
    <s v="Shema"/>
    <x v="0"/>
    <x v="2"/>
    <x v="1"/>
    <x v="1"/>
    <s v="Demography"/>
    <m/>
    <x v="2"/>
    <s v="No"/>
    <s v="EDU/D.Phil/CM/1010/16"/>
    <s v="Married"/>
    <s v="Married"/>
    <m/>
    <s v="esebahutu@cartafrica.org"/>
    <s v="esebahutu@nur.ac.rw_x000a_ sebem01@yahoo.fr"/>
    <s v="250788647761"/>
    <s v="Masters in Social Educational research Methods"/>
    <d v="1976-08-25T00:00:00"/>
    <s v="Building Awareness of both Men and Women through Formal Education with regard to Women’s Sexual and Reproductive Rights towards the Reduction of Fertility Rates in Rwanda: Challenges and Future Trends."/>
    <s v="Field"/>
    <s v="No"/>
    <s v="Primary"/>
    <n v="17.5"/>
    <d v="2013-03-27T00:00:00"/>
    <d v="2013-03-01T00:00:00"/>
    <m/>
    <s v="Prof Mukwa Wekesa Christopher"/>
    <s v="Dr. Wanyonyi Wamamili David"/>
    <m/>
    <n v="2"/>
    <s v="Host"/>
    <m/>
    <m/>
    <s v="Yes"/>
    <m/>
    <m/>
    <s v="Academic"/>
    <s v="Assistant Lecturer"/>
    <s v="Assistant Lecturer"/>
    <s v="No"/>
    <m/>
    <s v="University of Rwanda"/>
    <m/>
    <m/>
    <d v="2013-03-01T00:00:00"/>
    <d v="2013-11-01T00:00:00"/>
    <s v="Yes"/>
    <d v="2017-05-05T00:00:00"/>
    <d v="2017-05-05T00:00:00"/>
    <m/>
    <s v="Factors Associated with the Integration of Internet in Teaching Comprehensive Sexuality Education in Southern Province, Rwanda"/>
    <d v="2017-08-01T00:00:00"/>
    <s v="No"/>
    <d v="2018-03-05T00:00:00"/>
    <s v="No"/>
    <m/>
    <m/>
    <m/>
    <m/>
    <x v="3"/>
    <m/>
    <m/>
    <m/>
    <n v="0"/>
    <n v="0"/>
    <n v="0"/>
    <n v="0"/>
    <n v="0"/>
    <n v="0"/>
    <n v="0"/>
    <s v="No"/>
    <n v="0"/>
    <m/>
    <m/>
    <m/>
    <m/>
    <s v="No"/>
    <m/>
    <m/>
    <n v="4"/>
    <n v="5"/>
    <m/>
    <s v="FF"/>
  </r>
  <r>
    <n v="58"/>
    <s v="C3/012"/>
    <s v="Fredrick"/>
    <s v="Okoth"/>
    <s v="Okaka"/>
    <x v="0"/>
    <x v="2"/>
    <x v="2"/>
    <x v="2"/>
    <s v="Human Geography"/>
    <s v="Geography"/>
    <x v="2"/>
    <s v="Yes"/>
    <s v="SASS/GEO/DPHIL/01/12"/>
    <s v="Married"/>
    <s v="Married"/>
    <s v="Married"/>
    <s v="fokaka@cartafrica.org"/>
    <s v="fredrickokaka@yaoo.com_x000a_fredrickokaka@gmail.com"/>
    <s v="+254 722 260034"/>
    <s v="Masters of Art (Settlement Geography)"/>
    <d v="1973-05-03T00:00:00"/>
    <s v="Urban Residents’ Perception of Climate Change as a Human Health Risk in Kenya: The Case of Kisumu and Mombasa Urban Centers"/>
    <s v="Field"/>
    <s v="No"/>
    <s v="Primary"/>
    <n v="22.5"/>
    <d v="2012-08-09T00:00:00"/>
    <d v="2013-03-01T00:00:00"/>
    <m/>
    <s v="Prof. Paul Omondi"/>
    <s v="Prof. Beneah D. O. Odhiambo"/>
    <m/>
    <n v="2"/>
    <s v="Home"/>
    <m/>
    <m/>
    <s v="Yes"/>
    <m/>
    <m/>
    <s v="Academic"/>
    <s v="Assistant Lecturer"/>
    <s v="Senior Lecturer"/>
    <s v="Yes"/>
    <m/>
    <s v="Moi University"/>
    <s v="0000-0002-7140-0306"/>
    <m/>
    <d v="2013-03-01T00:00:00"/>
    <d v="2013-11-01T00:00:00"/>
    <s v="Yes"/>
    <d v="2014-06-12T00:00:00"/>
    <m/>
    <d v="2014-11-17T00:00:00"/>
    <s v="Urban residents' perception and adaptive capacity and behaviour to the health risks of climate change in Mombasa city, Kenya"/>
    <d v="2015-08-01T00:00:00"/>
    <s v="Yes"/>
    <d v="2016-02-28T00:00:00"/>
    <s v="Yes"/>
    <d v="2016-06-01T00:00:00"/>
    <d v="2016-10-17T00:00:00"/>
    <d v="2016-11-04T00:00:00"/>
    <d v="2016-11-04T00:00:00"/>
    <x v="0"/>
    <n v="45"/>
    <n v="37"/>
    <s v="Urban residents' perception and adaptive capacity and behaviour to the health risks of climate change in Mombasa city, Kenya"/>
    <n v="0"/>
    <n v="1"/>
    <n v="4"/>
    <n v="0"/>
    <n v="0"/>
    <n v="2"/>
    <n v="0"/>
    <s v="No"/>
    <n v="0"/>
    <m/>
    <m/>
    <m/>
    <m/>
    <s v="No"/>
    <m/>
    <m/>
    <n v="3"/>
    <n v="3"/>
    <m/>
    <s v="WT"/>
  </r>
  <r>
    <n v="59"/>
    <s v="C3/013"/>
    <s v="Joel"/>
    <s v="Olayiwola"/>
    <s v="Faronbi"/>
    <x v="0"/>
    <x v="2"/>
    <x v="0"/>
    <x v="5"/>
    <s v="Epidemiology"/>
    <m/>
    <x v="7"/>
    <s v="Yes"/>
    <m/>
    <s v="Married"/>
    <s v="Married"/>
    <s v="Married"/>
    <s v="jfaronbi@cartafrica.org"/>
    <s v="faronbiy2k@yahoh.co.uk"/>
    <s v="+2348033383018"/>
    <s v="MSC Nursing"/>
    <d v="1972-11-05T00:00:00"/>
    <s v="Impact of Nurse Moderated Intervention on the Quality of Life, Burden and Coping Strategies of Caregivers of the Elderly with Chronic Illness."/>
    <s v="Field"/>
    <s v="No"/>
    <s v="Primary"/>
    <n v="20"/>
    <d v="2012-09-26T00:00:00"/>
    <d v="2013-03-01T00:00:00"/>
    <m/>
    <s v="Olaogun Adenike Ayobola"/>
    <m/>
    <m/>
    <n v="1"/>
    <s v="Home"/>
    <m/>
    <m/>
    <s v="Yes"/>
    <m/>
    <m/>
    <s v="Academic"/>
    <s v="Lecturer II"/>
    <s v="Senior Lecturer"/>
    <s v="Yes"/>
    <s v="Department Postgraduate programme cordinator"/>
    <s v="Obafemi Awolowo University"/>
    <s v="0000-0003-3392-4472"/>
    <m/>
    <d v="2013-03-01T00:00:00"/>
    <d v="2013-11-01T00:00:00"/>
    <s v="Yes"/>
    <d v="2013-08-20T00:00:00"/>
    <m/>
    <d v="2018-10-30T00:00:00"/>
    <s v="Burden, coping strategies and health related quality of life of caregivers of elderly with chronic illness in Osun State, Nigeria"/>
    <d v="2015-08-01T00:00:00"/>
    <s v="Yes"/>
    <d v="2016-02-28T00:00:00"/>
    <s v="Yes"/>
    <d v="2015-07-20T00:00:00"/>
    <d v="2015-08-15T00:00:00"/>
    <d v="2015-09-11T00:00:00"/>
    <d v="2015-12-12T00:00:00"/>
    <x v="0"/>
    <n v="34"/>
    <n v="26"/>
    <s v="Burden, coping strategies and health related quality of life of caregivers of elderly with chronic illness in Osun State, Nigeria"/>
    <n v="3"/>
    <n v="1"/>
    <n v="13"/>
    <n v="2"/>
    <n v="0"/>
    <n v="3"/>
    <n v="0"/>
    <s v="No"/>
    <n v="0"/>
    <m/>
    <m/>
    <m/>
    <m/>
    <s v="No"/>
    <m/>
    <m/>
    <n v="2"/>
    <n v="3"/>
    <m/>
    <s v="WT"/>
  </r>
  <r>
    <n v="60"/>
    <s v="C3/014"/>
    <s v="Judith"/>
    <s v="Nekesa"/>
    <s v="Mangeni"/>
    <x v="1"/>
    <x v="2"/>
    <x v="2"/>
    <x v="2"/>
    <s v="Epidemiology"/>
    <s v="Epidemiology and Biostatistics"/>
    <x v="6"/>
    <s v="No"/>
    <s v="H80/92321/2013"/>
    <s v="Married"/>
    <s v="Married"/>
    <s v="Married"/>
    <s v="jmangeni@cartafrica.org"/>
    <s v="nakholi2001@yahoo.com"/>
    <s v="+254-722-647-415"/>
    <s v="MPH (Epidemiology and Disease control tract"/>
    <d v="1977-06-17T00:00:00"/>
    <s v="Motivational Interventions in community hypertension screening in western Kenya"/>
    <s v="Field"/>
    <s v="No"/>
    <s v="Primary"/>
    <n v="3.5"/>
    <d v="2013-06-07T00:00:00"/>
    <d v="2013-03-01T00:00:00"/>
    <m/>
    <s v="Anne Wanjiru Mwangi"/>
    <m/>
    <m/>
    <n v="1"/>
    <s v="Home"/>
    <m/>
    <m/>
    <s v="Yes"/>
    <m/>
    <m/>
    <s v="Academic"/>
    <s v="Assistant Lecturer"/>
    <s v="Lecturer"/>
    <s v="Yes"/>
    <s v="Head ISO Quality Management system"/>
    <s v="Moi University"/>
    <s v="0000-0001-7333-9329"/>
    <m/>
    <d v="2013-03-01T00:00:00"/>
    <d v="2013-11-01T00:00:00"/>
    <s v="Yes"/>
    <m/>
    <m/>
    <m/>
    <m/>
    <d v="2015-08-01T00:00:00"/>
    <s v="Yes"/>
    <d v="2016-02-28T00:00:00"/>
    <s v="Yes"/>
    <m/>
    <m/>
    <m/>
    <d v="2017-04-30T00:00:00"/>
    <x v="0"/>
    <n v="50"/>
    <n v="42"/>
    <m/>
    <n v="3"/>
    <n v="3"/>
    <n v="10"/>
    <n v="4"/>
    <n v="1"/>
    <n v="0"/>
    <n v="0"/>
    <s v="No"/>
    <n v="0"/>
    <m/>
    <m/>
    <m/>
    <m/>
    <s v="No"/>
    <m/>
    <m/>
    <n v="3"/>
    <n v="3"/>
    <m/>
    <s v="SIDA"/>
  </r>
  <r>
    <n v="61"/>
    <s v="C3/015"/>
    <s v="Ojo"/>
    <s v="Melvin"/>
    <s v="Agunbiade"/>
    <x v="0"/>
    <x v="2"/>
    <x v="0"/>
    <x v="5"/>
    <s v="Sociology"/>
    <s v="Sociology"/>
    <x v="3"/>
    <s v="No"/>
    <n v="671975"/>
    <s v="Married"/>
    <s v="Married"/>
    <s v="Married"/>
    <s v="magunbiade@cartafrica.org"/>
    <s v="ojomelvin@yahoo.com_x000a_ojomelvin@gmail.com"/>
    <s v="+2348059221715"/>
    <s v="MSC Sociology and Anthropology (Medical Sociology option)"/>
    <d v="1976-04-07T00:00:00"/>
    <s v="Attitudes towards Sexuality in Later Life among Yoruba People in Southwestern Nigeria"/>
    <s v="Field"/>
    <s v="No"/>
    <s v="Primary"/>
    <n v="11.5"/>
    <d v="2013-02-25T00:00:00"/>
    <d v="2013-03-01T00:00:00"/>
    <m/>
    <s v="Emeritus Professor Gilbert Leah"/>
    <m/>
    <m/>
    <n v="1"/>
    <s v="Host"/>
    <m/>
    <m/>
    <s v="No"/>
    <m/>
    <m/>
    <s v="Academic"/>
    <s v="Lecturer II"/>
    <s v="Professor"/>
    <s v="Yes"/>
    <s v="Co-ordinator the University wide research methodology for all doctoral candidates at OAU"/>
    <s v="Obafemi Awolowo University"/>
    <s v="0000-0001-8566-0662"/>
    <m/>
    <d v="2013-03-04T00:00:00"/>
    <d v="2013-11-01T00:00:00"/>
    <s v="Yes"/>
    <d v="2013-07-30T00:00:00"/>
    <m/>
    <d v="2013-11-29T00:00:00"/>
    <m/>
    <d v="2015-08-11T00:00:00"/>
    <s v="Yes"/>
    <d v="2016-02-29T00:00:00"/>
    <s v="Yes"/>
    <d v="2016-02-29T00:00:00"/>
    <d v="2016-07-08T00:00:00"/>
    <d v="2016-09-05T00:00:00"/>
    <d v="2016-09-07T00:00:00"/>
    <x v="0"/>
    <n v="43"/>
    <n v="35"/>
    <s v="Socio-cultural constructions of Sexuality and help-seeking behaviour among eldeerly Yoruba people in Urban Ibadan, SouthWest Nigeria"/>
    <n v="9"/>
    <n v="5"/>
    <n v="10"/>
    <n v="4"/>
    <n v="2"/>
    <n v="2"/>
    <n v="1"/>
    <s v="No"/>
    <n v="0"/>
    <m/>
    <m/>
    <m/>
    <m/>
    <s v="No"/>
    <m/>
    <m/>
    <n v="1"/>
    <n v="3"/>
    <m/>
    <s v="FF"/>
  </r>
  <r>
    <n v="62"/>
    <s v="C3/016"/>
    <s v="Marjorie"/>
    <s v="Kyomuhendo"/>
    <s v="Niyitegeka"/>
    <x v="1"/>
    <x v="2"/>
    <x v="7"/>
    <x v="11"/>
    <s v="Public Health"/>
    <s v="Department of Journalism and Communication"/>
    <x v="9"/>
    <s v="Yes"/>
    <m/>
    <s v="Married"/>
    <s v="Married"/>
    <s v="Married"/>
    <s v="mkyomuhendo@cartafrica.org"/>
    <s v="marjorie@masscom.mak.ac.ug_x000a_ marjkyom@gmail.com"/>
    <s v="+256776672000/256772672300"/>
    <s v="Master of Philosophy (media studies)"/>
    <d v="1977-12-10T00:00:00"/>
    <s v="Awareness to practice: Improving the Effectiveness of Family Planning Communication in Uganda"/>
    <s v="Field"/>
    <s v="No"/>
    <s v="Primary"/>
    <n v="20.5"/>
    <d v="2013-02-20T00:00:00"/>
    <d v="2013-03-01T00:00:00"/>
    <m/>
    <s v="Monica Chibita"/>
    <s v="Fred Ntoni Nuwaha"/>
    <m/>
    <n v="2"/>
    <s v="Other "/>
    <s v="Home"/>
    <m/>
    <s v="No"/>
    <m/>
    <m/>
    <s v="Administrative"/>
    <s v="Assistant Lecturer"/>
    <m/>
    <m/>
    <m/>
    <s v="MAKERERE UNIVERSITY"/>
    <m/>
    <m/>
    <d v="2013-03-01T00:00:00"/>
    <d v="2013-11-01T00:00:00"/>
    <s v="Yes"/>
    <m/>
    <m/>
    <m/>
    <m/>
    <d v="2015-08-01T00:00:00"/>
    <s v="Yes"/>
    <d v="2016-02-28T00:00:00"/>
    <s v="Yes"/>
    <m/>
    <d v="2022-01-17T00:00:00"/>
    <m/>
    <d v="2022-01-17T00:00:00"/>
    <x v="0"/>
    <n v="107"/>
    <n v="99"/>
    <s v="Family planning communication in Uganda: An interrogation of media reporting, communication campaigns and audience perspectives"/>
    <n v="0"/>
    <n v="0"/>
    <n v="0"/>
    <n v="0"/>
    <n v="0"/>
    <n v="0"/>
    <n v="0"/>
    <s v="No"/>
    <n v="0"/>
    <m/>
    <m/>
    <m/>
    <m/>
    <s v="No"/>
    <m/>
    <m/>
    <n v="2"/>
    <n v="2"/>
    <m/>
    <s v="WT"/>
  </r>
  <r>
    <n v="63"/>
    <s v="C3/017"/>
    <s v="Nicolette"/>
    <s v="Prea"/>
    <s v="Naidoo"/>
    <x v="1"/>
    <x v="2"/>
    <x v="5"/>
    <x v="6"/>
    <s v="Public Health"/>
    <m/>
    <x v="3"/>
    <s v="Yes"/>
    <m/>
    <m/>
    <s v="NF"/>
    <m/>
    <s v="nnaidoo@cartafrica.org"/>
    <s v="nnaidoo@wrhi.ac.za"/>
    <s v="0824901214"/>
    <s v="MPH (Health Management)"/>
    <d v="1981-10-06T00:00:00"/>
    <s v="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
    <s v="Field"/>
    <s v="No"/>
    <s v="Primary"/>
    <n v="4"/>
    <d v="2013-03-12T00:00:00"/>
    <d v="2013-03-01T00:00:00"/>
    <d v="2025-03-25T00:00:00"/>
    <s v="Sinead-Delany Moretlwe"/>
    <s v="Prof Alain Labrique"/>
    <m/>
    <n v="2"/>
    <s v="Home"/>
    <s v="Other"/>
    <m/>
    <s v="Yes"/>
    <s v="No"/>
    <m/>
    <s v="Academic"/>
    <s v="Researcher"/>
    <m/>
    <m/>
    <m/>
    <s v="University of the Witwatersrand"/>
    <s v="0000-0002-7197-9426"/>
    <m/>
    <d v="2013-03-01T00:00:00"/>
    <d v="2013-11-01T00:00:00"/>
    <s v="Yes"/>
    <m/>
    <m/>
    <m/>
    <m/>
    <d v="2015-08-01T00:00:00"/>
    <s v="Yes"/>
    <d v="2016-02-28T00:00:00"/>
    <s v="Yes"/>
    <m/>
    <m/>
    <m/>
    <m/>
    <x v="2"/>
    <m/>
    <m/>
    <m/>
    <n v="1"/>
    <n v="13"/>
    <n v="0"/>
    <n v="0"/>
    <n v="0"/>
    <n v="0"/>
    <n v="0"/>
    <s v="No"/>
    <n v="0"/>
    <m/>
    <m/>
    <m/>
    <m/>
    <s v="No"/>
    <m/>
    <m/>
    <s v="NF"/>
    <s v="NF"/>
    <m/>
    <s v="NF"/>
  </r>
  <r>
    <n v="64"/>
    <s v="C3/018"/>
    <s v="Olufunmilayo"/>
    <s v="Olufunmilola"/>
    <s v="Banjo"/>
    <x v="1"/>
    <x v="2"/>
    <x v="0"/>
    <x v="5"/>
    <s v="Demography"/>
    <s v="Demography &amp; Social Statistics"/>
    <x v="7"/>
    <s v="Yes"/>
    <s v="SSP/08/09/H/1290"/>
    <s v="Married"/>
    <s v="Married"/>
    <s v="Married"/>
    <s v="obanjo@cartafrica.org"/>
    <s v="banjoolufunmilayo@gmail.com"/>
    <s v="+2348034962623"/>
    <s v="MSc. Demography and Social Statistics"/>
    <d v="1976-06-15T00:00:00"/>
    <s v="Women status and fertility in sub Saharan Africa. "/>
    <s v="Field"/>
    <s v="No"/>
    <s v="Secondary"/>
    <n v="19.5"/>
    <d v="2013-01-30T00:00:00"/>
    <d v="2013-03-01T00:00:00"/>
    <m/>
    <s v="Bisiriyu Adeleke Luqman"/>
    <s v="Dr. BAMIWUYE, Samson Olusina "/>
    <m/>
    <n v="2"/>
    <s v="Home"/>
    <s v="Home"/>
    <m/>
    <s v="Yes"/>
    <s v="Yes"/>
    <m/>
    <s v="Academic"/>
    <s v="Lecturer II"/>
    <s v="Professor"/>
    <s v="Yes"/>
    <s v="Acting Director, Centre for Gender and Social policy"/>
    <s v="Obafemi Awolowo University"/>
    <s v="0000-0001-6433-9300"/>
    <m/>
    <d v="2013-03-01T00:00:00"/>
    <d v="2013-11-01T00:00:00"/>
    <s v="Yes"/>
    <m/>
    <m/>
    <m/>
    <m/>
    <d v="2015-08-01T00:00:00"/>
    <s v="Yes"/>
    <d v="2016-02-28T00:00:00"/>
    <s v="Yes"/>
    <m/>
    <m/>
    <m/>
    <d v="2015-05-27T00:00:00"/>
    <x v="0"/>
    <n v="27"/>
    <n v="19"/>
    <m/>
    <n v="1"/>
    <n v="0"/>
    <n v="12"/>
    <n v="0"/>
    <n v="0"/>
    <n v="1"/>
    <n v="1"/>
    <s v="JAS 1, 2013"/>
    <n v="0"/>
    <m/>
    <m/>
    <m/>
    <m/>
    <s v="No"/>
    <m/>
    <m/>
    <n v="5"/>
    <n v="5"/>
    <m/>
    <s v="WT"/>
  </r>
  <r>
    <n v="65"/>
    <s v="C3/019"/>
    <s v="Obasola"/>
    <s v="Ireti"/>
    <s v="Oluwaseun"/>
    <x v="1"/>
    <x v="2"/>
    <x v="0"/>
    <x v="0"/>
    <s v="Public Health"/>
    <m/>
    <x v="0"/>
    <s v="Yes"/>
    <m/>
    <s v="Married"/>
    <s v="Married"/>
    <s v="Married"/>
    <s v="oobasola@cartafrica.org"/>
    <s v="olaseun@yahoo.com"/>
    <s v="+2348033517020"/>
    <s v="Master of Library Science, Archival and information Studies"/>
    <d v="1977-02-11T00:00:00"/>
    <s v="Impact of ICT Utilization in the Provision of Health Information on Maternal and Child Health in Nigeria."/>
    <s v="Field"/>
    <s v="No"/>
    <s v="Primary"/>
    <n v="15"/>
    <d v="2012-09-26T00:00:00"/>
    <d v="2013-03-01T00:00:00"/>
    <m/>
    <s v="Iyabo Mabawonku"/>
    <m/>
    <m/>
    <n v="1"/>
    <s v="Home"/>
    <m/>
    <m/>
    <s v="Yes"/>
    <m/>
    <m/>
    <s v="Academic"/>
    <s v="Librarian II"/>
    <s v="Senior Librarian_x000a_"/>
    <s v="Yes"/>
    <m/>
    <s v="University of Ibadan to 2020_x000a_International Atomic Energy Agency"/>
    <s v="0000-0001-8164-3953"/>
    <m/>
    <d v="2013-03-04T00:00:00"/>
    <d v="2013-11-18T00:00:00"/>
    <s v="Yes"/>
    <d v="2014-09-01T00:00:00"/>
    <m/>
    <d v="2015-02-05T00:00:00"/>
    <m/>
    <d v="2015-08-01T00:00:00"/>
    <s v="Yes"/>
    <d v="2016-02-29T00:00:00"/>
    <s v="Yes"/>
    <m/>
    <s v="27/5/2015"/>
    <d v="2017-08-10T00:00:00"/>
    <d v="2017-03-31T00:00:00"/>
    <x v="0"/>
    <n v="49"/>
    <n v="41"/>
    <s v="Mothers’ Perception of ICT use by Health Workers and Disseminated Information on_x000a_Maternal Health Practices in Nigeria"/>
    <n v="1"/>
    <n v="3"/>
    <n v="6"/>
    <n v="3"/>
    <n v="0"/>
    <n v="0"/>
    <n v="0"/>
    <s v="No"/>
    <n v="0"/>
    <m/>
    <m/>
    <m/>
    <m/>
    <s v="No"/>
    <m/>
    <m/>
    <n v="3"/>
    <n v="3"/>
    <m/>
    <s v="SIDA"/>
  </r>
  <r>
    <n v="66"/>
    <s v="C3/020"/>
    <s v="Anitha"/>
    <s v="-"/>
    <s v="Philbert"/>
    <x v="1"/>
    <x v="2"/>
    <x v="4"/>
    <x v="10"/>
    <s v="Zoology/Ecology"/>
    <s v="Zoology and Wildlife Conservation"/>
    <x v="1"/>
    <s v="Yes"/>
    <s v="2012-04-00184"/>
    <s v="Married"/>
    <s v="Married"/>
    <s v="Married"/>
    <s v="panitha@cartafrica.org"/>
    <s v="annybyabato@yahoo.com"/>
    <s v="+255784454541"/>
    <s v="MSC. Applied Zoology"/>
    <d v="1980-09-12T00:00:00"/>
    <s v="Causes and Consequences of Insecticide Resistance in Malaria Vectors.  A Case Study of Dar es Salaam, Tanzania"/>
    <s v="Experimental model"/>
    <s v="yes"/>
    <s v="Primary"/>
    <n v="19.5"/>
    <d v="2012-10-23T00:00:00"/>
    <d v="2012-03-01T00:00:00"/>
    <m/>
    <s v="Nkwengulila Gamba"/>
    <s v="DR SYLVESTER LYANTAGAYE"/>
    <m/>
    <n v="2"/>
    <s v="Home"/>
    <s v="Home"/>
    <m/>
    <s v="Yes"/>
    <s v="No"/>
    <m/>
    <s v="Academic"/>
    <s v="Assistant Lecturer"/>
    <s v="Lecturer"/>
    <s v="Yes"/>
    <m/>
    <s v="University of Dar es Salaam"/>
    <s v="0000-0002-0301-2272"/>
    <m/>
    <d v="2013-03-01T00:00:00"/>
    <d v="2013-11-01T00:00:00"/>
    <s v="Yes"/>
    <d v="2013-06-07T00:00:00"/>
    <m/>
    <d v="2013-11-12T00:00:00"/>
    <s v="Insecticide resistance in malaria vectors: seasonal susceptibility mechanisms and relationships to agricultural practices in Magu and Sengerema Agro-Ecosystem Zone"/>
    <d v="2015-08-01T00:00:00"/>
    <s v="Yes"/>
    <d v="2016-02-28T00:00:00"/>
    <s v="Yes"/>
    <d v="2015-09-13T00:00:00"/>
    <d v="2016-07-14T00:00:00"/>
    <d v="2016-08-30T00:00:00"/>
    <d v="2016-08-30T00:00:00"/>
    <x v="0"/>
    <n v="42"/>
    <n v="34"/>
    <s v="Insecticide resistance in malaria vectors: seasonal susceptibility mechanisms and relationships to agricultural practices in Magu and Sengerema Agro-Ecosystem Zone"/>
    <n v="0"/>
    <n v="0"/>
    <n v="8"/>
    <n v="2"/>
    <n v="0"/>
    <n v="0"/>
    <n v="0"/>
    <s v="No"/>
    <n v="0"/>
    <m/>
    <m/>
    <m/>
    <m/>
    <s v="No"/>
    <m/>
    <m/>
    <n v="2"/>
    <n v="2"/>
    <s v="1 by thesis"/>
    <s v="WT"/>
  </r>
  <r>
    <n v="67"/>
    <s v="C3/021"/>
    <s v="Providence"/>
    <s v="Jechirchir"/>
    <s v="Kiptoo"/>
    <x v="1"/>
    <x v="2"/>
    <x v="2"/>
    <x v="2"/>
    <s v="ENVIRONMENTAL HEALTH"/>
    <s v="ENVIRONMENTAL HEALTH AND BIOLOGY"/>
    <x v="2"/>
    <s v="Yes"/>
    <s v="SES/DPHIL/05/12"/>
    <m/>
    <s v="Married"/>
    <m/>
    <s v="pkiptoo@cartafrica.org"/>
    <s v="providencechiri@gmail.com"/>
    <s v="+254722421678"/>
    <s v="MOH (Epidemiology &amp; Disease Control)"/>
    <d v="1979-01-02T00:00:00"/>
    <s v="Maternal pesticide exposures and birth outcomes among flower farm workers in Kenya-A case control study."/>
    <s v="Field"/>
    <s v="No"/>
    <s v="Primary"/>
    <n v="5"/>
    <d v="2012-09-01T00:00:00"/>
    <d v="2013-03-01T00:00:00"/>
    <m/>
    <s v="Peter M. Gatongi"/>
    <s v="Prof Odipo Osano"/>
    <m/>
    <n v="2"/>
    <s v="Home"/>
    <s v="Other"/>
    <m/>
    <n v="2013"/>
    <m/>
    <m/>
    <m/>
    <s v="Assistant Lecturer"/>
    <m/>
    <m/>
    <m/>
    <s v="Moi University"/>
    <s v="0000-0001-6975-5434"/>
    <m/>
    <d v="2013-03-01T00:00:00"/>
    <d v="2013-11-01T00:00:00"/>
    <s v="Yes"/>
    <m/>
    <m/>
    <m/>
    <m/>
    <d v="2016-08-01T00:00:00"/>
    <s v="No"/>
    <d v="2017-02-27T00:00:00"/>
    <s v="No"/>
    <m/>
    <m/>
    <m/>
    <m/>
    <x v="3"/>
    <m/>
    <m/>
    <m/>
    <n v="0"/>
    <n v="0"/>
    <n v="0"/>
    <n v="0"/>
    <n v="0"/>
    <n v="0"/>
    <n v="0"/>
    <s v="JAS 4, 2017"/>
    <n v="0"/>
    <m/>
    <m/>
    <m/>
    <m/>
    <s v="No"/>
    <m/>
    <m/>
    <s v="NF"/>
    <s v="NF"/>
    <m/>
    <s v="SIDA"/>
  </r>
  <r>
    <n v="68"/>
    <s v="C3/022"/>
    <s v="Save"/>
    <m/>
    <s v="Kumwenda"/>
    <x v="0"/>
    <x v="2"/>
    <x v="3"/>
    <x v="3"/>
    <s v="Public Health"/>
    <s v="Public Health"/>
    <x v="4"/>
    <s v="Yes"/>
    <s v="201380012518"/>
    <m/>
    <s v="Married"/>
    <s v="Married"/>
    <s v="skumwenda@cartafrica.org"/>
    <s v="skumwenda@gmail.com"/>
    <s v="+265888389452"/>
    <s v="Master of Public Health"/>
    <d v="1977-02-11T00:00:00"/>
    <s v="Comparative analysis of determinants of access to good maternal health care services"/>
    <s v="Field"/>
    <s v="yes"/>
    <s v="Primary"/>
    <n v="8.5"/>
    <d v="2013-11-01T00:00:00"/>
    <d v="2013-03-01T00:00:00"/>
    <m/>
    <s v="Dr. Chisomo Msefula"/>
    <s v="Dr. Bagrey Ngwira"/>
    <m/>
    <n v="2"/>
    <s v="Home"/>
    <s v="Home"/>
    <m/>
    <s v="No"/>
    <s v="No"/>
    <m/>
    <s v="Academic"/>
    <s v="Lecturer"/>
    <s v="Associate Professor"/>
    <s v="Yes"/>
    <m/>
    <s v="University of Malawi"/>
    <s v="0000-0002-3329-5875"/>
    <m/>
    <d v="2013-03-01T00:00:00"/>
    <d v="2013-11-01T00:00:00"/>
    <s v="Yes"/>
    <d v="2013-05-21T00:00:00"/>
    <d v="2014-03-02T00:00:00"/>
    <m/>
    <s v="Pathogen survival in Ecosan latrines and the associated health risks"/>
    <d v="2015-08-01T00:00:00"/>
    <s v="Yes"/>
    <d v="2016-02-28T00:00:00"/>
    <s v="Yes"/>
    <m/>
    <m/>
    <m/>
    <d v="2019-04-13T00:00:00"/>
    <x v="0"/>
    <n v="74"/>
    <n v="66"/>
    <m/>
    <n v="1"/>
    <n v="16"/>
    <n v="5"/>
    <n v="5"/>
    <n v="1"/>
    <n v="0"/>
    <n v="0"/>
    <s v="No"/>
    <n v="0"/>
    <m/>
    <m/>
    <m/>
    <m/>
    <s v="No"/>
    <m/>
    <m/>
    <n v="1"/>
    <n v="3"/>
    <m/>
    <s v="SIDA"/>
  </r>
  <r>
    <n v="69"/>
    <s v="C3/023"/>
    <s v="Hakizamungu"/>
    <m/>
    <s v="Massudi"/>
    <x v="0"/>
    <x v="2"/>
    <x v="1"/>
    <x v="1"/>
    <m/>
    <m/>
    <x v="5"/>
    <s v="Yes"/>
    <s v="NF"/>
    <s v="NF"/>
    <s v="NF"/>
    <s v="NF"/>
    <m/>
    <m/>
    <m/>
    <m/>
    <m/>
    <m/>
    <m/>
    <m/>
    <m/>
    <m/>
    <m/>
    <d v="2013-03-01T00:00:00"/>
    <m/>
    <m/>
    <m/>
    <m/>
    <n v="0"/>
    <m/>
    <m/>
    <m/>
    <m/>
    <m/>
    <m/>
    <m/>
    <m/>
    <m/>
    <m/>
    <m/>
    <m/>
    <m/>
    <m/>
    <d v="2013-03-01T00:00:00"/>
    <m/>
    <m/>
    <m/>
    <m/>
    <m/>
    <m/>
    <m/>
    <m/>
    <m/>
    <m/>
    <m/>
    <m/>
    <m/>
    <m/>
    <x v="1"/>
    <s v="Didn’t take up"/>
    <m/>
    <m/>
    <m/>
    <m/>
    <m/>
    <m/>
    <m/>
    <m/>
    <m/>
    <s v="No"/>
    <m/>
    <m/>
    <m/>
    <m/>
    <m/>
    <m/>
    <m/>
    <m/>
    <m/>
    <m/>
    <m/>
    <s v="NF"/>
  </r>
  <r>
    <n v="70"/>
    <s v="C3/024"/>
    <s v="Steven"/>
    <m/>
    <s v="Pentz"/>
    <x v="0"/>
    <x v="2"/>
    <x v="5"/>
    <x v="6"/>
    <m/>
    <m/>
    <x v="3"/>
    <s v="No"/>
    <s v="NF"/>
    <s v="NF"/>
    <s v="NF"/>
    <s v="NF"/>
    <m/>
    <m/>
    <m/>
    <m/>
    <m/>
    <m/>
    <m/>
    <m/>
    <m/>
    <m/>
    <m/>
    <d v="2013-03-01T00:00:00"/>
    <d v="2014-12-31T00:00:00"/>
    <m/>
    <m/>
    <m/>
    <n v="0"/>
    <m/>
    <m/>
    <m/>
    <m/>
    <m/>
    <m/>
    <m/>
    <m/>
    <m/>
    <m/>
    <m/>
    <m/>
    <m/>
    <m/>
    <d v="2013-03-01T00:00:00"/>
    <m/>
    <m/>
    <m/>
    <m/>
    <m/>
    <m/>
    <m/>
    <m/>
    <m/>
    <m/>
    <m/>
    <m/>
    <m/>
    <m/>
    <x v="2"/>
    <s v="Terminated"/>
    <m/>
    <m/>
    <m/>
    <m/>
    <m/>
    <m/>
    <m/>
    <m/>
    <m/>
    <s v="No"/>
    <m/>
    <m/>
    <m/>
    <m/>
    <m/>
    <m/>
    <m/>
    <m/>
    <m/>
    <m/>
    <m/>
    <s v="NF"/>
  </r>
  <r>
    <n v="71"/>
    <s v="C4/001"/>
    <s v="Ayodele"/>
    <s v="John"/>
    <s v="Alonge"/>
    <x v="0"/>
    <x v="3"/>
    <x v="0"/>
    <x v="0"/>
    <s v="Communication and Information"/>
    <s v="School of Journalism and Mass Communication"/>
    <x v="6"/>
    <s v="No"/>
    <s v="K90/97550/2015"/>
    <s v="Married"/>
    <s v="Married"/>
    <m/>
    <s v="aalonge@cartafrica.org"/>
    <s v="ayoalonge@gmail.com"/>
    <s v="+2348023594427"/>
    <s v="Master of Publishing and Copyright Studies"/>
    <d v="1976-05-26T00:00:00"/>
    <s v="Efficacy of Social Media and Mobile Technology Use for HIV/AIDS Knowledge and Prevention among Teenagers in South-West Nigeria"/>
    <s v="Field"/>
    <s v="No"/>
    <s v="Primary"/>
    <n v="33"/>
    <d v="2015-09-30T00:00:00"/>
    <d v="2014-03-01T00:00:00"/>
    <m/>
    <s v="Prof wanbii Kiai"/>
    <s v="Dr  Ndei Ndati"/>
    <m/>
    <n v="2"/>
    <s v="Host"/>
    <m/>
    <m/>
    <s v="Yes"/>
    <m/>
    <m/>
    <s v="Academic"/>
    <s v="Librarian II"/>
    <s v="Lecturer II"/>
    <s v="Yes"/>
    <m/>
    <s v="University of Ibadan"/>
    <s v=" 0000-0001-6014-3271"/>
    <m/>
    <d v="2014-03-02T00:00:00"/>
    <d v="2014-11-03T00:00:00"/>
    <s v="Yes"/>
    <m/>
    <m/>
    <m/>
    <s v="The use of social media for HIV and AIDS communication among university undergraduatres in South - West Nigeria"/>
    <d v="2016-08-03T00:00:00"/>
    <s v="Yes"/>
    <d v="2017-02-27T00:00:00"/>
    <s v="Yes"/>
    <d v="2017-08-04T00:00:00"/>
    <m/>
    <m/>
    <d v="2017-12-20T00:00:00"/>
    <x v="0"/>
    <n v="46"/>
    <n v="38"/>
    <m/>
    <n v="2"/>
    <n v="0"/>
    <n v="2"/>
    <n v="3"/>
    <n v="1"/>
    <n v="0"/>
    <n v="1"/>
    <s v="No"/>
    <n v="0"/>
    <m/>
    <m/>
    <m/>
    <m/>
    <s v="No"/>
    <m/>
    <m/>
    <n v="2"/>
    <n v="3"/>
    <n v="2"/>
    <s v="FF"/>
  </r>
  <r>
    <n v="72"/>
    <s v="C4/002"/>
    <s v="Admire"/>
    <s v="Takuranhamo"/>
    <s v="Chikandiwa"/>
    <x v="0"/>
    <x v="3"/>
    <x v="5"/>
    <x v="6"/>
    <s v="EPIDEMIOLOGY"/>
    <s v="WITS  Reproductive and HIV Research Institute"/>
    <x v="3"/>
    <s v="Yes"/>
    <n v="769258"/>
    <s v="Married"/>
    <s v="Married"/>
    <s v="Married"/>
    <s v="achikandiwa@cartafrica.org"/>
    <s v="achikandiwa@gmail.com"/>
    <s v="27717388187"/>
    <s v="Master of Public Health"/>
    <d v="1981-09-11T00:00:00"/>
    <s v="The effects of HIV infection and treatment on the epidemiology of sexually transmitted infections in men in South Africa"/>
    <s v="Clinical research"/>
    <s v="yes"/>
    <s v="Primary"/>
    <n v="6"/>
    <d v="2017-03-15T00:00:00"/>
    <d v="2014-03-01T00:00:00"/>
    <m/>
    <s v="Sinead Delany - Moretlwe"/>
    <m/>
    <m/>
    <n v="1"/>
    <s v="Home"/>
    <m/>
    <m/>
    <s v="Yes"/>
    <m/>
    <m/>
    <s v="Researcher"/>
    <s v="Researcher"/>
    <s v="Epidemiologist"/>
    <m/>
    <m/>
    <s v="University of the Witwatersrand"/>
    <s v="0000-0003-4954-2225"/>
    <m/>
    <d v="2014-03-02T00:00:00"/>
    <d v="2014-11-03T00:00:00"/>
    <s v="Yes"/>
    <d v="2015-12-03T00:00:00"/>
    <d v="2016-07-28T00:00:00"/>
    <m/>
    <s v="Epidemiology of HPV infection and related diseases among HIV positive men in South Africa"/>
    <d v="2017-08-03T00:00:00"/>
    <s v="No"/>
    <d v="2018-03-05T00:00:00"/>
    <s v="No"/>
    <m/>
    <m/>
    <m/>
    <d v="2019-11-30T00:00:00"/>
    <x v="0"/>
    <n v="69"/>
    <n v="61"/>
    <m/>
    <n v="1"/>
    <n v="17"/>
    <n v="11"/>
    <n v="4"/>
    <n v="0"/>
    <n v="0"/>
    <n v="0"/>
    <s v="No"/>
    <n v="0"/>
    <m/>
    <m/>
    <m/>
    <m/>
    <s v="No"/>
    <m/>
    <m/>
    <n v="1"/>
    <s v="NF"/>
    <m/>
    <s v="SIDA"/>
  </r>
  <r>
    <n v="73"/>
    <s v="C4/003"/>
    <s v="Andrew"/>
    <s v="-"/>
    <s v="Tamale"/>
    <x v="0"/>
    <x v="3"/>
    <x v="7"/>
    <x v="11"/>
    <s v="Public Health"/>
    <s v="Wild life and Aquatic Animal Resources"/>
    <x v="9"/>
    <s v="Yes"/>
    <s v="2011/HD17/18372U"/>
    <s v="Married"/>
    <s v="Married"/>
    <s v="Married"/>
    <s v="atamale@cartafrica.org"/>
    <s v="andietam@gmail.com"/>
    <s v="+256752330207/256788671192"/>
    <s v="Master of Public Health"/>
    <d v="1977-10-02T00:00:00"/>
    <s v="Risk Assessment of mercury and lead along the fish value chain in the lake Victoria Basin"/>
    <s v="Experimental model"/>
    <s v="yes"/>
    <s v="Primary"/>
    <n v="25.5"/>
    <d v="2014-03-12T00:00:00"/>
    <d v="2014-03-01T00:00:00"/>
    <m/>
    <s v="Assoc. Prof. Francis Ejobi"/>
    <s v="Prof MUYANJA Charles"/>
    <s v="Dr. Naigaga Irene"/>
    <n v="3"/>
    <s v="Home"/>
    <m/>
    <m/>
    <s v="No"/>
    <m/>
    <m/>
    <s v="Academic"/>
    <s v="Assistant Lecturer"/>
    <s v="Assistant Lecturer"/>
    <s v="No"/>
    <m/>
    <s v="Makerere Univeristy"/>
    <s v="0000-0002-9742-1172"/>
    <m/>
    <d v="2014-03-02T00:00:00"/>
    <d v="2014-11-03T00:00:00"/>
    <s v="Yes"/>
    <m/>
    <m/>
    <m/>
    <m/>
    <d v="2016-08-03T00:00:00"/>
    <s v="Yes"/>
    <d v="2017-02-27T00:00:00"/>
    <s v="Yes"/>
    <m/>
    <m/>
    <m/>
    <d v="2017-03-30T00:00:00"/>
    <x v="0"/>
    <n v="37"/>
    <n v="29"/>
    <m/>
    <n v="1"/>
    <n v="4"/>
    <n v="8"/>
    <n v="1"/>
    <n v="0"/>
    <n v="0"/>
    <n v="0"/>
    <s v="No"/>
    <n v="0"/>
    <m/>
    <m/>
    <m/>
    <m/>
    <s v="No"/>
    <m/>
    <m/>
    <n v="3"/>
    <n v="4"/>
    <m/>
    <s v="SIDA"/>
  </r>
  <r>
    <n v="74"/>
    <s v="C4/004"/>
    <s v="Boladale"/>
    <s v="Moyosore"/>
    <s v="Mapayi"/>
    <x v="1"/>
    <x v="3"/>
    <x v="0"/>
    <x v="5"/>
    <s v="Psychology"/>
    <s v="Mental Health"/>
    <x v="7"/>
    <s v="Yes"/>
    <s v="CLI/12/13/H/2219"/>
    <s v="Married"/>
    <s v="Married"/>
    <s v="Married"/>
    <s v="bmapayi@cartafrica.org"/>
    <s v="daledosu@yahoo.com"/>
    <s v="+2348033930096"/>
    <s v="Msc Clinical Psychology"/>
    <d v="1974-05-03T00:00:00"/>
    <s v="Integration of FP Services into Mental Health services: An Assessment of Psychosocial Correlates of uptake and continuance of mentally ill females at the Psychiatric Clinic of OAU Teaching Clinical research"/>
    <s v="Clinical research"/>
    <s v="No"/>
    <s v="Primary"/>
    <n v="14"/>
    <d v="2013-03-15T00:00:00"/>
    <d v="2014-03-01T00:00:00"/>
    <m/>
    <s v="Ukpong Morenike"/>
    <s v="Harrison Abigail"/>
    <m/>
    <n v="2"/>
    <s v="Home"/>
    <m/>
    <m/>
    <s v="Yes"/>
    <m/>
    <m/>
    <s v="Academic"/>
    <s v="Lecturer"/>
    <s v="Associate Professor"/>
    <s v="Yes"/>
    <s v="Vice Dean, Faculty of clinical Sciences"/>
    <s v="Obafemi Awolowo University"/>
    <s v="0000-0002-0596-2132"/>
    <m/>
    <d v="2014-03-02T00:00:00"/>
    <d v="2014-11-03T00:00:00"/>
    <s v="Yes"/>
    <m/>
    <m/>
    <m/>
    <s v="Integratining family planning into mental helath services for women attending the psychiatric outpatient clinic of Obafemi Awolowo University Teaching Clinical researchs Complex, Ile-Ife"/>
    <d v="2016-08-03T00:00:00"/>
    <s v="Yes"/>
    <d v="2017-02-27T00:00:00"/>
    <s v="Yes"/>
    <m/>
    <m/>
    <m/>
    <d v="2017-03-31T00:00:00"/>
    <x v="0"/>
    <n v="37"/>
    <n v="29"/>
    <s v="Integratining family planning into mental helath services for women attending the psychiatric outpatient clinic of Obafemi Awolowo University Teaching Clinical researchs Complex, Ile-Ife"/>
    <n v="9"/>
    <n v="6"/>
    <n v="15"/>
    <n v="0"/>
    <n v="1"/>
    <n v="0"/>
    <n v="0"/>
    <s v="No"/>
    <n v="0"/>
    <m/>
    <m/>
    <m/>
    <m/>
    <s v="No"/>
    <m/>
    <m/>
    <n v="3"/>
    <n v="3"/>
    <m/>
    <s v="SIDA"/>
  </r>
  <r>
    <n v="75"/>
    <s v="C4/005"/>
    <s v="Bolutife"/>
    <s v="Ayokunnu"/>
    <s v="Olusanya"/>
    <x v="0"/>
    <x v="3"/>
    <x v="0"/>
    <x v="0"/>
    <s v="Medicine"/>
    <s v="Epidemiology and Medical Statistics"/>
    <x v="0"/>
    <s v="Yes"/>
    <n v="65466"/>
    <s v="Married"/>
    <s v="Married"/>
    <s v="Married"/>
    <s v="bolusanya@cartafrica.org"/>
    <s v="bolutifeo@yahoo.com"/>
    <s v="+2348034051563"/>
    <s v="M.Sc Epidemiology &amp; Medical Statistics"/>
    <d v="1975-10-20T00:00:00"/>
    <s v="Assessment of the magnitude, causes and risk factors of childhood blindness in Oyo state, Nigeria"/>
    <s v="Field"/>
    <s v="No"/>
    <s v="Primary"/>
    <n v="3"/>
    <d v="2014-07-10T00:00:00"/>
    <d v="2014-03-01T00:00:00"/>
    <m/>
    <s v="Prof. Ajayi Ikeoluwapo"/>
    <s v="Prof Baiyeroju Aderonke"/>
    <m/>
    <n v="2"/>
    <s v="Home"/>
    <m/>
    <m/>
    <s v="Yes"/>
    <m/>
    <m/>
    <s v="Academic"/>
    <s v="Lecturer"/>
    <s v="Associate Professor"/>
    <s v="Yes"/>
    <m/>
    <s v="University of Ibadan"/>
    <s v="0000-0002-8027-2844"/>
    <m/>
    <d v="2014-03-02T00:00:00"/>
    <d v="2014-11-03T00:00:00"/>
    <s v="Yes"/>
    <d v="2017-05-11T00:00:00"/>
    <d v="2017-04-04T00:00:00"/>
    <d v="2017-05-08T00:00:00"/>
    <s v="Development and validation of a screening tool for the early detection of blinding eye diseases among infants attending immunization centres in Ibadan, Nigeria "/>
    <d v="2017-08-03T00:00:00"/>
    <s v="No"/>
    <d v="2018-03-05T00:00:00"/>
    <s v="No"/>
    <m/>
    <m/>
    <m/>
    <d v="2021-03-05T00:00:00"/>
    <x v="0"/>
    <n v="85"/>
    <n v="77"/>
    <m/>
    <n v="14"/>
    <n v="17"/>
    <n v="2"/>
    <n v="5"/>
    <n v="5"/>
    <n v="0"/>
    <n v="0"/>
    <s v="No"/>
    <n v="0"/>
    <m/>
    <m/>
    <m/>
    <m/>
    <s v="No"/>
    <m/>
    <m/>
    <n v="2"/>
    <n v="2"/>
    <m/>
    <s v="WT"/>
  </r>
  <r>
    <n v="76"/>
    <s v="C4/006"/>
    <s v="Chrispus"/>
    <s v="-"/>
    <s v="Mayora"/>
    <x v="0"/>
    <x v="3"/>
    <x v="7"/>
    <x v="11"/>
    <s v="Public health"/>
    <s v="School of public health"/>
    <x v="3"/>
    <s v="No"/>
    <n v="1018550"/>
    <s v="Married"/>
    <s v="Married"/>
    <s v="Married"/>
    <s v="cmayora@cartafrica.org"/>
    <s v="cmayora@musph.ac.ug"/>
    <s v="+256773313016"/>
    <s v="Master of Health Economics"/>
    <d v="1981-08-09T00:00:00"/>
    <s v="Scaling up Community Health workers (CHWs) program in Uganda: Implications for Human Resources for Health Management (HRHM)"/>
    <s v="Field"/>
    <s v="No"/>
    <s v="Primary"/>
    <n v="13.5"/>
    <d v="2015-01-01T00:00:00"/>
    <d v="2014-03-01T00:00:00"/>
    <m/>
    <s v="Prof. Ngianga Kandala Bakwin"/>
    <s v="Dr. Henry Wamani"/>
    <s v="Dr. Elizabeth Ekirapa-Kiracho"/>
    <n v="3"/>
    <s v="Host"/>
    <m/>
    <m/>
    <s v="Yes"/>
    <m/>
    <m/>
    <s v="Academic"/>
    <s v="Assistant Lecturer"/>
    <s v="Assistant Lecturer"/>
    <s v="No"/>
    <m/>
    <s v="MAKERERE UNIVERSITY"/>
    <s v="0000-0002-6640-6519"/>
    <m/>
    <d v="2014-03-02T00:00:00"/>
    <d v="2014-11-03T00:00:00"/>
    <s v="Yes"/>
    <d v="2015-04-10T00:00:00"/>
    <d v="2015-04-15T00:00:00"/>
    <m/>
    <m/>
    <d v="2016-08-03T00:00:00"/>
    <s v="Yes"/>
    <d v="2017-02-27T00:00:00"/>
    <s v="Yes"/>
    <m/>
    <m/>
    <m/>
    <d v="2021-06-18T00:00:00"/>
    <x v="0"/>
    <n v="88"/>
    <n v="80"/>
    <s v="Retail drug shops market in Uganda: Incentives, effect on health care system, and implications care system, and implications for child health"/>
    <n v="1"/>
    <n v="11"/>
    <n v="3"/>
    <n v="2"/>
    <n v="0"/>
    <n v="0"/>
    <n v="0"/>
    <s v="No"/>
    <n v="0"/>
    <m/>
    <m/>
    <m/>
    <m/>
    <s v="No"/>
    <m/>
    <m/>
    <n v="1"/>
    <n v="2"/>
    <m/>
    <s v="SIDA"/>
  </r>
  <r>
    <n v="77"/>
    <s v="C4/007"/>
    <s v="Caroline"/>
    <s v="Jepkoech"/>
    <s v="Sawe"/>
    <x v="1"/>
    <x v="3"/>
    <x v="2"/>
    <x v="2"/>
    <s v="Applied Human Nutrition"/>
    <s v="Department of Food Science, Nutrition and Technology"/>
    <x v="6"/>
    <s v="No"/>
    <s v="A80/96627/2014"/>
    <s v="Married"/>
    <s v="Married"/>
    <m/>
    <s v="csawe@cartafrica.org"/>
    <s v="carolsawej@yahoo.com"/>
    <s v="+254721540248"/>
    <s v="Master of Public Health"/>
    <d v="1980-05-04T00:00:00"/>
    <s v="Assess the Impact of Community strategy program in Nutritional Status of children under five years in Uasin Gishu County"/>
    <s v="Field"/>
    <s v="No"/>
    <s v="Primary"/>
    <n v="17"/>
    <d v="2014-04-01T00:00:00"/>
    <d v="2014-03-01T00:00:00"/>
    <m/>
    <s v="Prof W Kogi-Makau"/>
    <s v="Prof Grace A. Ettyang "/>
    <s v="Dr Charkes O Kimamo"/>
    <n v="2"/>
    <s v="Host"/>
    <m/>
    <m/>
    <s v="Yes"/>
    <m/>
    <m/>
    <s v="Academic"/>
    <s v="Administrator"/>
    <s v="Lecturer"/>
    <s v="Yes"/>
    <m/>
    <s v="Moi University"/>
    <s v="0000-0002-9808-4091"/>
    <m/>
    <d v="2014-03-02T00:00:00"/>
    <d v="2014-11-03T00:00:00"/>
    <s v="Yes"/>
    <d v="2015-02-12T00:00:00"/>
    <d v="2015-03-10T00:00:00"/>
    <m/>
    <s v="Impact of community health workers on nutritional status and cognitive development of children aged less than two years in Kisumu County, Kenya"/>
    <d v="2016-08-03T00:00:00"/>
    <s v="Yes"/>
    <d v="2017-02-27T00:00:00"/>
    <s v="Yes"/>
    <m/>
    <m/>
    <m/>
    <d v="2021-09-03T00:00:00"/>
    <x v="0"/>
    <n v="91"/>
    <n v="83"/>
    <m/>
    <n v="0"/>
    <n v="0"/>
    <n v="0"/>
    <n v="0"/>
    <n v="0"/>
    <n v="0"/>
    <n v="0"/>
    <s v="JAS 3, 2016"/>
    <n v="0"/>
    <m/>
    <m/>
    <m/>
    <m/>
    <s v="No"/>
    <m/>
    <m/>
    <n v="1"/>
    <n v="2"/>
    <m/>
    <s v="SIDA"/>
  </r>
  <r>
    <n v="78"/>
    <s v="C4/008"/>
    <s v="Dieter"/>
    <m/>
    <s v="Hartmann"/>
    <x v="0"/>
    <x v="3"/>
    <x v="5"/>
    <x v="6"/>
    <s v="Civil Engineering"/>
    <s v="School of Mechanical, Industrial and Aeronautical Engineering"/>
    <x v="3"/>
    <s v="Yes"/>
    <m/>
    <s v="Married"/>
    <s v="Married"/>
    <s v="Married"/>
    <s v="dhartmann@cartafrica.org"/>
    <s v="Dieter.Hartmann@wits.ac.za"/>
    <n v="27716861252"/>
    <s v="M.Sc Industrial Enginnering"/>
    <d v="1981-07-14T00:00:00"/>
    <s v="Determining a framework of benchmarks for efficient healthcare delivery in South Africa. "/>
    <s v="Clinical research"/>
    <s v="No"/>
    <s v="Primary"/>
    <n v="12"/>
    <d v="2013-12-09T00:00:00"/>
    <d v="2014-03-01T00:00:00"/>
    <m/>
    <s v="Prof. Alex van den Heever"/>
    <m/>
    <m/>
    <n v="1"/>
    <s v="Home"/>
    <m/>
    <m/>
    <s v="No"/>
    <m/>
    <m/>
    <s v="Academic"/>
    <s v="Lecturer"/>
    <m/>
    <m/>
    <m/>
    <s v="University of the Witwatersrand"/>
    <s v="0000-0001-9641-0095"/>
    <m/>
    <d v="2014-03-02T00:00:00"/>
    <d v="2014-11-03T00:00:00"/>
    <s v="Yes"/>
    <d v="2017-04-21T00:00:00"/>
    <d v="2016-05-19T00:00:00"/>
    <m/>
    <s v="Demand management in South African Public Healthcare: The case for failure demand"/>
    <d v="2018-08-03T00:00:00"/>
    <s v="No"/>
    <d v="2019-03-04T00:00:00"/>
    <s v="No"/>
    <m/>
    <m/>
    <m/>
    <d v="2022-04-07T00:00:00"/>
    <x v="0"/>
    <n v="98"/>
    <n v="90"/>
    <s v="Demand management in healthcare service delivery: The case for failure demand"/>
    <n v="4"/>
    <n v="5"/>
    <n v="0"/>
    <n v="2"/>
    <n v="3"/>
    <n v="0"/>
    <n v="0"/>
    <s v="No"/>
    <n v="0"/>
    <m/>
    <m/>
    <m/>
    <m/>
    <s v="No"/>
    <m/>
    <m/>
    <n v="0"/>
    <n v="1"/>
    <m/>
    <s v="SIDA"/>
  </r>
  <r>
    <n v="79"/>
    <s v="C4/009"/>
    <s v="Winnie"/>
    <s v="Chepkurui"/>
    <s v="Mutai"/>
    <x v="1"/>
    <x v="3"/>
    <x v="2"/>
    <x v="7"/>
    <s v="Medical Bacteriology"/>
    <s v="Medical Microbiology"/>
    <x v="6"/>
    <s v="Yes"/>
    <s v="H80/99967/2015"/>
    <s v="Married"/>
    <s v="Separated"/>
    <s v="Separated"/>
    <s v="wmutai@cartafrica.org"/>
    <s v="vynnmutai@gmail.com; vynnemutai@yahoo.com"/>
    <s v="+254724886584"/>
    <s v="Master in medical microbiology"/>
    <d v="1981-09-13T00:00:00"/>
    <s v="Molecular epidemiology of Clostridium difficile among patients in Kenyatta National Clinical research"/>
    <s v="Clinical research"/>
    <s v="yes"/>
    <s v="Primary"/>
    <n v="37"/>
    <d v="2015-03-15T00:00:00"/>
    <d v="2014-03-01T00:00:00"/>
    <m/>
    <s v="Prof. Omu Anzala"/>
    <m/>
    <m/>
    <n v="1"/>
    <s v="Home"/>
    <m/>
    <m/>
    <s v="Yes"/>
    <m/>
    <m/>
    <s v="Academic"/>
    <s v="Tutorial Fellow"/>
    <s v="Tutorial Fellow"/>
    <m/>
    <m/>
    <s v="University of Nairobi"/>
    <s v="0000-0003-0612-9430"/>
    <m/>
    <d v="2014-03-02T00:00:00"/>
    <d v="2014-11-03T00:00:00"/>
    <s v="Yes"/>
    <d v="2019-08-22T00:00:00"/>
    <d v="2015-08-22T00:00:00"/>
    <m/>
    <m/>
    <d v="2016-08-03T00:00:00"/>
    <s v="Yes"/>
    <d v="2017-02-27T00:00:00"/>
    <s v="Yes"/>
    <m/>
    <m/>
    <m/>
    <d v="2023-09-22T00:00:00"/>
    <x v="0"/>
    <n v="115"/>
    <n v="107"/>
    <s v="Molecular Epidemiology of Clostridiodes Difficile Among Inpatients Presenting with Diarrhea in Selected Clinical researchs in Nairobi, Kenya.’"/>
    <n v="0"/>
    <n v="5"/>
    <n v="0"/>
    <n v="1"/>
    <n v="0"/>
    <n v="0"/>
    <n v="0"/>
    <s v="JAS 3, 2016"/>
    <n v="0"/>
    <m/>
    <m/>
    <m/>
    <m/>
    <s v="No"/>
    <m/>
    <m/>
    <n v="1"/>
    <n v="3"/>
    <m/>
    <s v="SIDA"/>
  </r>
  <r>
    <n v="80"/>
    <s v="C4/010"/>
    <s v="Tumaini"/>
    <s v="Chiseko"/>
    <s v="Malenga"/>
    <x v="1"/>
    <x v="3"/>
    <x v="3"/>
    <x v="3"/>
    <s v="Medical Athropology"/>
    <s v="Health Systems and Policy Development"/>
    <x v="4"/>
    <s v="Yes"/>
    <s v="201380012572"/>
    <s v="Single"/>
    <s v="Married"/>
    <s v="Married"/>
    <s v="tmalenga@cartafrica.org"/>
    <s v="tmalenga@gmail.com"/>
    <s v="+265999544544"/>
    <s v="M.Sc International Development"/>
    <d v="1984-09-08T00:00:00"/>
    <s v="Determining the predominant motivations that promote transactional sex in densely populated areas in Malawi. "/>
    <s v="Field"/>
    <s v="No"/>
    <s v="Primary"/>
    <n v="36"/>
    <d v="2014-03-31T00:00:00"/>
    <d v="2014-03-01T00:00:00"/>
    <m/>
    <s v="Prof  Umar Eric "/>
    <s v="Prof Griffiths Frances"/>
    <s v="Prof Van den Berg  Marrit"/>
    <n v="3"/>
    <s v="Home"/>
    <m/>
    <m/>
    <s v="Yes"/>
    <m/>
    <m/>
    <s v="Researcher"/>
    <s v="Research Administrator"/>
    <s v="Research and Policy Analyst"/>
    <s v="Yes"/>
    <m/>
    <s v="African Institute for Development Policy (AFIDEP)"/>
    <s v="0000-0002-7269-0405"/>
    <m/>
    <d v="2014-03-02T00:00:00"/>
    <d v="2014-11-03T00:00:00"/>
    <s v="Yes"/>
    <m/>
    <m/>
    <m/>
    <m/>
    <d v="2016-08-03T00:00:00"/>
    <s v="Yes"/>
    <d v="2017-02-27T00:00:00"/>
    <s v="Yes"/>
    <m/>
    <d v="2020-12-11T00:00:00"/>
    <m/>
    <d v="2021-12-09T00:00:00"/>
    <x v="0"/>
    <n v="94"/>
    <n v="86"/>
    <m/>
    <n v="0"/>
    <n v="6"/>
    <n v="0"/>
    <n v="1"/>
    <n v="0"/>
    <n v="0"/>
    <n v="0"/>
    <s v="No"/>
    <n v="0"/>
    <m/>
    <m/>
    <m/>
    <m/>
    <s v="No"/>
    <m/>
    <m/>
    <n v="0"/>
    <n v="1"/>
    <m/>
    <s v="FF"/>
  </r>
  <r>
    <n v="81"/>
    <s v="C4/011"/>
    <s v="Flavia"/>
    <s v="Kiweewa"/>
    <s v="Matovu"/>
    <x v="1"/>
    <x v="3"/>
    <x v="7"/>
    <x v="11"/>
    <s v="PUBLIC HEALTH"/>
    <s v="PUBLIC HEALTH"/>
    <x v="3"/>
    <s v="No"/>
    <n v="1060654"/>
    <s v="Married"/>
    <s v="Married"/>
    <s v="Married"/>
    <s v="fmatovu@cartafrica.org"/>
    <s v="fmatovu@mujhu.org"/>
    <s v="+256772544759/256702544759"/>
    <s v="M.Sc Epidemiology"/>
    <d v="1976-11-16T00:00:00"/>
    <s v="Bone Mineral Density Study in Young Adult Women on Depot-medroxyprogesterone  at the Mulago FP Clinic, Uganda"/>
    <s v="Clinical research"/>
    <s v="yes"/>
    <s v="Primary"/>
    <n v="15.5"/>
    <d v="2017-05-31T00:00:00"/>
    <d v="2014-03-01T00:00:00"/>
    <m/>
    <s v="Dr. Mags Beksinska"/>
    <m/>
    <m/>
    <n v="1"/>
    <s v="Host"/>
    <m/>
    <m/>
    <s v="Yes"/>
    <m/>
    <m/>
    <s v="Researcher"/>
    <s v="Researcher"/>
    <s v="Director of Research"/>
    <m/>
    <m/>
    <s v="MAKERERE UNIVERSITY"/>
    <s v="0000-0002-0046-4353"/>
    <m/>
    <d v="2014-03-02T00:00:00"/>
    <d v="2014-11-03T00:00:00"/>
    <s v="Yes"/>
    <d v="2015-07-22T00:00:00"/>
    <d v="2019-02-07T00:00:00"/>
    <m/>
    <s v="Bone mineral density in a cohort of young women using Tenofovir and Depo-Provera"/>
    <d v="2016-08-03T00:00:00"/>
    <s v="Yes"/>
    <d v="2017-02-27T00:00:00"/>
    <s v="Yes"/>
    <m/>
    <m/>
    <m/>
    <d v="2021-11-08T00:00:00"/>
    <x v="0"/>
    <n v="93"/>
    <n v="85"/>
    <m/>
    <n v="1"/>
    <n v="15"/>
    <n v="6"/>
    <n v="1"/>
    <n v="1"/>
    <n v="0"/>
    <n v="0"/>
    <s v="No"/>
    <n v="0"/>
    <m/>
    <m/>
    <m/>
    <m/>
    <s v="No"/>
    <m/>
    <m/>
    <s v="NF"/>
    <s v="NF"/>
    <m/>
    <s v="WT"/>
  </r>
  <r>
    <n v="82"/>
    <s v="C4/012"/>
    <s v="Grace"/>
    <s v="Wambura"/>
    <s v="Mbuthia"/>
    <x v="1"/>
    <x v="3"/>
    <x v="2"/>
    <x v="2"/>
    <s v="Anthropology"/>
    <s v="Medical anthropology"/>
    <x v="6"/>
    <s v="No"/>
    <s v="N79/94988/14"/>
    <s v="Married"/>
    <s v="Married"/>
    <s v="Married"/>
    <s v="gmbuthia@cartafrica.org"/>
    <s v="gmbuthia2002@yahoo.co.uk"/>
    <s v="+254 722 287 196"/>
    <s v="MPH-Epidemiology and disease control"/>
    <d v="1979-11-13T00:00:00"/>
    <s v="Assessment of the impact of community health workers programme in the control of tuberculosis in remote pastoralists communities -Kenya  "/>
    <s v="Field"/>
    <s v="No"/>
    <s v="Primary"/>
    <n v="10"/>
    <d v="2014-10-01T00:00:00"/>
    <d v="2014-03-01T00:00:00"/>
    <m/>
    <s v="Prof. Charles Owour Olungah"/>
    <s v="Dr. Tom Ondicho"/>
    <m/>
    <n v="2"/>
    <s v="Host"/>
    <m/>
    <m/>
    <s v="Yes"/>
    <m/>
    <m/>
    <s v="Academic"/>
    <s v="Assistant Lecturer"/>
    <s v="Lecturer"/>
    <s v="Yes"/>
    <m/>
    <s v="JKUAT"/>
    <s v="0000-0003-0994-5249"/>
    <m/>
    <d v="2014-03-03T00:00:00"/>
    <d v="2014-11-03T00:00:00"/>
    <s v="Yes"/>
    <m/>
    <m/>
    <m/>
    <s v="Perceptions, stigma and treatment pathways among Tuberclosis patients in West Pokot County, Kenya"/>
    <d v="2016-08-03T00:00:00"/>
    <s v="Yes"/>
    <d v="2017-02-27T00:00:00"/>
    <s v="Yes"/>
    <m/>
    <m/>
    <m/>
    <d v="2018-05-22T00:00:00"/>
    <x v="0"/>
    <n v="51"/>
    <n v="43"/>
    <s v="Treatment pathways perceptions and stigma among tuberculosis _x000a_patients in West- Pokot County Kenya"/>
    <n v="2"/>
    <n v="3"/>
    <n v="5"/>
    <n v="6"/>
    <n v="1"/>
    <n v="0"/>
    <n v="0"/>
    <s v="No"/>
    <n v="0"/>
    <m/>
    <m/>
    <m/>
    <m/>
    <s v="No"/>
    <m/>
    <m/>
    <n v="2"/>
    <n v="3"/>
    <m/>
    <s v="WT"/>
  </r>
  <r>
    <n v="83"/>
    <s v="C4/013"/>
    <s v="Henry"/>
    <m/>
    <s v="Zakumumpa"/>
    <x v="0"/>
    <x v="3"/>
    <x v="7"/>
    <x v="11"/>
    <s v="Public Health"/>
    <s v="Health Policy, Planning and Management"/>
    <x v="9"/>
    <s v="Yes"/>
    <m/>
    <s v="Married"/>
    <s v="Married"/>
    <s v="Married"/>
    <s v="hzakumpa@cartafrica.org"/>
    <s v="zakumumpa@yahoo.com"/>
    <s v="+256772 520519"/>
    <s v="Master of Arts (Social Sector Planning)"/>
    <d v="1975-11-14T00:00:00"/>
    <s v="Characterizing the sustainability of donor-funded ART  programs in Uganda:"/>
    <s v="Field"/>
    <s v="No"/>
    <s v="Primary"/>
    <n v="9.5"/>
    <d v="2013-11-26T00:00:00"/>
    <d v="2014-03-01T00:00:00"/>
    <m/>
    <s v="Prof. Freddie Ssemgooba"/>
    <s v="Prof Sara Bennett"/>
    <m/>
    <n v="2"/>
    <s v="Home"/>
    <m/>
    <m/>
    <s v="Yes"/>
    <m/>
    <m/>
    <s v="Academic"/>
    <s v="Assistant Registrar"/>
    <s v="Post Doc Research Fellow"/>
    <s v="Yes"/>
    <m/>
    <s v="Makerere Univeristy"/>
    <s v="0000-0002-8169-1151"/>
    <m/>
    <d v="2014-03-04T00:00:00"/>
    <d v="2014-11-03T00:00:00"/>
    <s v="Yes"/>
    <m/>
    <m/>
    <m/>
    <s v="Examining the sustainability of anti - retroviral therapy  (ART) scale - up implementation in health facilities in Uganda"/>
    <d v="2016-08-03T00:00:00"/>
    <s v="Yes"/>
    <d v="2018-03-05T00:00:00"/>
    <s v="No"/>
    <d v="2018-06-05T00:00:00"/>
    <d v="2018-10-05T00:00:00"/>
    <d v="2018-10-26T00:00:00"/>
    <d v="2018-10-26T00:00:00"/>
    <x v="0"/>
    <n v="56"/>
    <n v="48"/>
    <s v="Examining the sustainability of anti - retroviral therapy  (ART) scale - up implementation in health facilities in Uganda"/>
    <n v="0"/>
    <n v="6"/>
    <n v="19"/>
    <n v="3"/>
    <n v="0"/>
    <n v="0"/>
    <n v="0"/>
    <s v="No"/>
    <n v="0"/>
    <m/>
    <m/>
    <m/>
    <m/>
    <s v="No"/>
    <m/>
    <m/>
    <n v="2"/>
    <n v="3"/>
    <m/>
    <s v="SIDA"/>
  </r>
  <r>
    <n v="84"/>
    <s v="C4/014"/>
    <s v="Irene"/>
    <s v="Richard"/>
    <s v="Moshi"/>
    <x v="1"/>
    <x v="3"/>
    <x v="4"/>
    <x v="4"/>
    <s v="Social Sciences/Medical Athropology"/>
    <s v="Centre for Health Policy"/>
    <x v="3"/>
    <s v="No"/>
    <n v="1197596"/>
    <m/>
    <s v="Married"/>
    <s v="Married"/>
    <s v="imoshi@cartafrica.org"/>
    <s v="imoshi@ihi.or.tz"/>
    <s v="+255 712498879"/>
    <s v="MA Demography"/>
    <d v="1984-05-07T00:00:00"/>
    <s v="Exploring relationships between outdoor human activities and persistent malaria transmission in rural Tanzanian populations"/>
    <s v="Field"/>
    <s v="No"/>
    <s v="Primary"/>
    <n v="9.5"/>
    <d v="2015-02-01T00:00:00"/>
    <d v="2014-03-01T00:00:00"/>
    <m/>
    <s v="Distinguished Proffesor, Lenore Manderson"/>
    <s v="Associated Prof. Ladislaus Mnyone"/>
    <s v="Distinguished Professor. Moureen Coetzee"/>
    <n v="3"/>
    <s v="Home"/>
    <m/>
    <m/>
    <s v="Yes"/>
    <m/>
    <m/>
    <s v="Researcher"/>
    <s v="Research Officer"/>
    <s v="Research Scientist"/>
    <s v="Yes"/>
    <m/>
    <s v="Ifakara Health Institute"/>
    <s v="0000-0002-9516-6657"/>
    <m/>
    <d v="2014-03-05T00:00:00"/>
    <d v="2014-11-03T00:00:00"/>
    <s v="Yes"/>
    <d v="2015-07-20T00:00:00"/>
    <d v="2015-08-14T00:00:00"/>
    <m/>
    <s v="Outdoor Malaria Transmission: Human activities and the risks of acquiring malaria infection in rural communities of Morogoro Region, Tanzania"/>
    <d v="2016-08-03T00:00:00"/>
    <s v="Yes"/>
    <d v="2017-02-27T00:00:00"/>
    <s v="Yes"/>
    <m/>
    <m/>
    <m/>
    <d v="2019-12-31T00:00:00"/>
    <x v="0"/>
    <n v="70"/>
    <n v="62"/>
    <m/>
    <n v="1"/>
    <n v="5"/>
    <n v="3"/>
    <n v="2"/>
    <n v="0"/>
    <n v="0"/>
    <n v="0"/>
    <s v="JAS 3, 2016"/>
    <n v="0"/>
    <m/>
    <m/>
    <m/>
    <m/>
    <s v="No"/>
    <m/>
    <m/>
    <n v="1"/>
    <n v="2"/>
    <m/>
    <s v="SIDA"/>
  </r>
  <r>
    <n v="85"/>
    <s v="C4/015"/>
    <s v="Magutah"/>
    <s v="Joel"/>
    <s v="Karani"/>
    <x v="0"/>
    <x v="3"/>
    <x v="2"/>
    <x v="2"/>
    <s v="Medical physiology"/>
    <s v="Medical physiology"/>
    <x v="6"/>
    <s v="No"/>
    <s v="H80/95068/2014"/>
    <s v="Married"/>
    <s v="Married"/>
    <s v="Married"/>
    <s v="jkarani@cartafrica.org"/>
    <s v="kmagutah@gmail.com"/>
    <s v="+254721545063"/>
    <s v="Master of Science. Medical Physiology"/>
    <d v="1978-01-07T00:00:00"/>
    <s v="Cardio-respiratory fitness trends in physically healthy Kenyan Populace from rural and Urban set-ups"/>
    <s v="Field"/>
    <s v="yes"/>
    <s v="Primary"/>
    <n v="13"/>
    <d v="2014-01-03T00:00:00"/>
    <d v="2014-03-01T00:00:00"/>
    <m/>
    <s v="Prof. Nilesh B. Patel"/>
    <s v="Prof. Kihumbu Thairu"/>
    <m/>
    <n v="2"/>
    <s v="Host"/>
    <m/>
    <m/>
    <s v="Yes"/>
    <m/>
    <m/>
    <s v="Academic"/>
    <s v="Graduate Assistant"/>
    <s v="Lecturer"/>
    <s v="Yes"/>
    <m/>
    <s v="Moi University"/>
    <s v="0000-0003-3105-2981"/>
    <m/>
    <d v="2014-03-06T00:00:00"/>
    <d v="2014-11-03T00:00:00"/>
    <s v="Yes"/>
    <d v="2015-05-01T00:00:00"/>
    <d v="2015-06-01T00:00:00"/>
    <d v="2015-08-01T00:00:00"/>
    <s v="The effect of short and long bouts of Home based moderate intensity exercises on cardiorespiratory fitness among sedentary Western Kenya Adults Aged at least 50 Years."/>
    <d v="2016-08-03T00:00:00"/>
    <s v="Yes"/>
    <d v="2017-02-25T00:00:00"/>
    <s v="Yes"/>
    <d v="2018-01-15T00:00:00"/>
    <d v="2018-09-06T00:00:00"/>
    <d v="2018-11-22T00:00:00"/>
    <d v="2018-11-30T00:00:00"/>
    <x v="0"/>
    <n v="57"/>
    <n v="49"/>
    <s v="The Effect of Short and Long Bouts of Home-based Moderate Intensity Exercises on Cardiorespiratory Fitness among Sedentary Western-Kenya Adults Aged at least 50 Years."/>
    <n v="1"/>
    <n v="4"/>
    <n v="3"/>
    <n v="2"/>
    <n v="0"/>
    <n v="0"/>
    <n v="0"/>
    <s v="No"/>
    <n v="0"/>
    <m/>
    <m/>
    <m/>
    <m/>
    <s v="No"/>
    <m/>
    <m/>
    <n v="2"/>
    <n v="2"/>
    <m/>
    <s v="SIDA"/>
  </r>
  <r>
    <n v="86"/>
    <s v="C4/016"/>
    <s v="Jackline"/>
    <s v="Chepchirchir"/>
    <s v="Sitienei"/>
    <x v="1"/>
    <x v="3"/>
    <x v="2"/>
    <x v="2"/>
    <s v="Public Health"/>
    <s v="Center of Health Policy"/>
    <x v="3"/>
    <s v="No"/>
    <n v="1061559"/>
    <m/>
    <s v="Married"/>
    <m/>
    <s v="jsitienei@cartafrica.org"/>
    <s v="sitieneij@yahoo.com"/>
    <s v="+254722926800"/>
    <s v="Master of International Research Ethics"/>
    <d v="1969-04-04T00:00:00"/>
    <s v="Multilevel Community Participation in Health Facilities, Western Kenya"/>
    <s v="Field"/>
    <s v="No"/>
    <s v="Primary"/>
    <n v="16"/>
    <d v="2014-02-23T00:00:00"/>
    <d v="2014-03-01T00:00:00"/>
    <m/>
    <s v="Mabel Nangami"/>
    <m/>
    <m/>
    <n v="1"/>
    <s v="Home"/>
    <m/>
    <m/>
    <s v="No"/>
    <m/>
    <m/>
    <s v="Academic"/>
    <s v="Assistant Lecturer"/>
    <s v="Lecturer"/>
    <s v="Yes"/>
    <m/>
    <s v="Moi University"/>
    <s v="0000-0001-6182-2209"/>
    <m/>
    <d v="2014-03-02T00:00:00"/>
    <d v="2014-11-03T00:00:00"/>
    <s v="Yes"/>
    <d v="2016-07-04T00:00:00"/>
    <d v="2017-09-11T00:00:00"/>
    <m/>
    <m/>
    <d v="2016-08-03T00:00:00"/>
    <s v="Yes"/>
    <d v="2017-02-27T00:00:00"/>
    <s v="Yes"/>
    <m/>
    <m/>
    <m/>
    <m/>
    <x v="3"/>
    <m/>
    <m/>
    <m/>
    <n v="2"/>
    <n v="3"/>
    <n v="0"/>
    <n v="3"/>
    <n v="0"/>
    <n v="0"/>
    <n v="0"/>
    <s v="No"/>
    <n v="0"/>
    <m/>
    <m/>
    <m/>
    <m/>
    <s v="No"/>
    <m/>
    <m/>
    <s v="NF"/>
    <s v="NF"/>
    <m/>
    <s v="CARNEGIE"/>
  </r>
  <r>
    <n v="87"/>
    <s v="C4/017"/>
    <s v="Kaitesi"/>
    <s v="Batamuliza"/>
    <s v="Mukara"/>
    <x v="1"/>
    <x v="3"/>
    <x v="1"/>
    <x v="1"/>
    <s v="Public Health"/>
    <s v="Health Policy"/>
    <x v="9"/>
    <s v="No"/>
    <s v="2014/HD07/18709X"/>
    <s v="Separated"/>
    <s v="Divorced"/>
    <s v="Divorced"/>
    <s v="kmukara@cartafrica.org"/>
    <s v="kaibat@hotmail.com"/>
    <s v="+250 788467587"/>
    <s v="M.Sc Audiology"/>
    <d v="1977-06-18T00:00:00"/>
    <s v="Audiology: Planning and policies for improved care in resource limited settings – the case of Rwanda"/>
    <s v="Field"/>
    <s v="No"/>
    <s v="Primary"/>
    <n v="7.5"/>
    <d v="2015-12-15T00:00:00"/>
    <d v="2014-03-01T00:00:00"/>
    <m/>
    <s v="Dr. Peter Waiswa"/>
    <m/>
    <m/>
    <n v="1"/>
    <s v="Host"/>
    <m/>
    <m/>
    <s v="Yes"/>
    <m/>
    <m/>
    <s v="Academic"/>
    <s v="Lecturer"/>
    <s v="CEO"/>
    <s v="Yes"/>
    <m/>
    <s v="Hearing Health Rwanda (2019)"/>
    <s v="0000-0003-0585-2846"/>
    <m/>
    <d v="2014-03-02T00:00:00"/>
    <d v="2014-11-03T00:00:00"/>
    <s v="Yes"/>
    <m/>
    <m/>
    <m/>
    <m/>
    <d v="2016-08-03T00:00:00"/>
    <s v="Yes"/>
    <d v="2017-02-27T00:00:00"/>
    <s v="Yes"/>
    <m/>
    <d v="2021-01-25T00:00:00"/>
    <m/>
    <d v="2021-05-17T00:00:00"/>
    <x v="0"/>
    <n v="87"/>
    <n v="79"/>
    <s v="Prevalence of ear infections and care seeking practices in children under five in a dsitrict of Kigali city, Rwanda"/>
    <n v="0"/>
    <n v="4"/>
    <n v="0"/>
    <n v="0"/>
    <n v="1"/>
    <n v="0"/>
    <n v="0"/>
    <s v="No"/>
    <n v="0"/>
    <m/>
    <m/>
    <m/>
    <m/>
    <s v="No"/>
    <m/>
    <m/>
    <n v="2"/>
    <n v="2"/>
    <m/>
    <s v="SIDA/DAAD"/>
  </r>
  <r>
    <n v="88"/>
    <s v="C4/018"/>
    <s v="Harrison"/>
    <s v="Lackson"/>
    <s v="Tembo"/>
    <x v="0"/>
    <x v="3"/>
    <x v="3"/>
    <x v="3"/>
    <s v="Public Health"/>
    <s v="Basic Medical Sciences"/>
    <x v="4"/>
    <s v="Yes"/>
    <s v="2013-07-00251"/>
    <s v="NF"/>
    <s v="Married"/>
    <m/>
    <s v="ltembo@cartafrica.org"/>
    <s v="ltembo@medcol.mw"/>
    <s v="+265997723601"/>
    <s v="M.Sc Human Anatomy"/>
    <n v="30152"/>
    <s v="Assessing the effect of HIV/AIDS on bone microstructure and composition on bone tissue."/>
    <s v="Clinical research"/>
    <s v="yes"/>
    <s v="Primary"/>
    <n v="25"/>
    <d v="2014-02-22T00:00:00"/>
    <d v="2014-03-01T00:00:00"/>
    <d v="2020-02-06T00:00:00"/>
    <s v="Professor Amadi O. Ihunwo "/>
    <m/>
    <m/>
    <n v="1"/>
    <s v="Other "/>
    <m/>
    <m/>
    <s v="Yes"/>
    <m/>
    <m/>
    <s v="Academic"/>
    <s v="Lecturer"/>
    <m/>
    <m/>
    <m/>
    <s v="University of Malawi"/>
    <m/>
    <m/>
    <d v="2014-03-02T00:00:00"/>
    <d v="2014-11-03T00:00:00"/>
    <s v="Yes"/>
    <m/>
    <m/>
    <m/>
    <m/>
    <n v="42585"/>
    <s v="Yes"/>
    <m/>
    <s v="No"/>
    <m/>
    <m/>
    <m/>
    <m/>
    <x v="2"/>
    <s v="Terminated"/>
    <m/>
    <m/>
    <n v="0"/>
    <n v="2"/>
    <n v="0"/>
    <n v="1"/>
    <n v="0"/>
    <n v="0"/>
    <n v="0"/>
    <s v="No"/>
    <n v="0"/>
    <m/>
    <m/>
    <m/>
    <m/>
    <s v="No"/>
    <m/>
    <m/>
    <s v="NF"/>
    <s v="NF"/>
    <m/>
    <s v="SIDA"/>
  </r>
  <r>
    <n v="89"/>
    <s v="C4/019"/>
    <s v="Mohamed"/>
    <s v="Kassim"/>
    <s v="Ally"/>
    <x v="0"/>
    <x v="3"/>
    <x v="4"/>
    <x v="10"/>
    <s v="Library Science"/>
    <s v="Information Studies"/>
    <x v="1"/>
    <s v="Yes"/>
    <n v="1034515"/>
    <s v="Married"/>
    <s v="Married"/>
    <s v="Married"/>
    <s v="mkassim@cartafrica.org"/>
    <s v="mohdie2@yahoo.com"/>
    <s v="+255 713 742 525"/>
    <s v="M.A Information Studies"/>
    <d v="1981-06-27T00:00:00"/>
    <s v="Maternal Health Information Needs and Information Seeking Behavior of Women of Reproductive Age in Rural Tanzania"/>
    <s v="Field"/>
    <s v="No"/>
    <s v="Primary"/>
    <n v="28"/>
    <d v="2014-04-01T00:00:00"/>
    <d v="2014-03-01T00:00:00"/>
    <m/>
    <s v="Prof. Jangawe Msuya"/>
    <m/>
    <m/>
    <n v="1"/>
    <s v="Home"/>
    <m/>
    <m/>
    <s v="No"/>
    <m/>
    <m/>
    <s v="Researcher"/>
    <s v="Assistant Lecturer"/>
    <s v="Senior Lecturer"/>
    <s v="Yes"/>
    <m/>
    <s v="University of Dar es Salaam"/>
    <s v="0000-0002-3016-9283"/>
    <m/>
    <d v="2014-03-02T00:00:00"/>
    <d v="2014-11-03T00:00:00"/>
    <s v="Yes"/>
    <m/>
    <m/>
    <m/>
    <m/>
    <d v="2016-08-03T00:00:00"/>
    <s v="Yes"/>
    <d v="2017-02-27T00:00:00"/>
    <s v="Yes"/>
    <m/>
    <m/>
    <m/>
    <d v="2018-04-11T00:00:00"/>
    <x v="0"/>
    <n v="50"/>
    <n v="42"/>
    <s v="Maternal health information needs and seeking behaviour of_x000a_women of reproductive age in rural Tanzania: a case of_x000a_Mpwapwa district, Dodoma region"/>
    <n v="0"/>
    <n v="0"/>
    <n v="6"/>
    <n v="1"/>
    <n v="0"/>
    <n v="0"/>
    <n v="0"/>
    <s v="No"/>
    <n v="0"/>
    <m/>
    <m/>
    <m/>
    <m/>
    <s v="No"/>
    <m/>
    <m/>
    <n v="1"/>
    <n v="1"/>
    <m/>
    <s v="SIDA"/>
  </r>
  <r>
    <n v="90"/>
    <s v="C4/020"/>
    <s v="Mbithi"/>
    <s v="Michael"/>
    <s v="Mutua"/>
    <x v="0"/>
    <x v="3"/>
    <x v="2"/>
    <x v="12"/>
    <s v="Public Health"/>
    <s v="Research"/>
    <x v="3"/>
    <s v="No"/>
    <s v="SSP11/12/H/2901"/>
    <s v="Married"/>
    <s v="Married"/>
    <s v="Married"/>
    <s v="mmutua@cartafrica.org"/>
    <s v="mutua_mike@yahoo.com;mmutua@bristolpark.or.ke; mutuamike@gmail.com_x000a_"/>
    <s v="+25422365431"/>
    <s v="Master of Social Statistics "/>
    <d v="1977-05-25T00:00:00"/>
    <s v="Abortion and Post Abortion Care in Kenya"/>
    <s v="Field"/>
    <s v="No"/>
    <s v="Primary"/>
    <n v="21"/>
    <d v="2014-04-27T00:00:00"/>
    <d v="2014-03-01T00:00:00"/>
    <m/>
    <s v="Prof Manderson Lenore"/>
    <s v="Prof Musenge Eustasius"/>
    <s v="Dr Achia Thomas"/>
    <n v="3"/>
    <s v="Host"/>
    <m/>
    <m/>
    <s v="Yes"/>
    <m/>
    <m/>
    <s v="Researcher"/>
    <s v="Statistical Data Analyst"/>
    <s v="Consultant"/>
    <s v="No"/>
    <m/>
    <s v="Self employed (2019)"/>
    <s v="0000-0002-7326-3886"/>
    <m/>
    <d v="2014-03-02T00:00:00"/>
    <d v="2014-11-03T00:00:00"/>
    <s v="Yes"/>
    <d v="2015-08-19T00:00:00"/>
    <d v="2015-07-10T00:00:00"/>
    <m/>
    <s v="Quality of post abortion Care in Kenya"/>
    <d v="2016-08-03T00:00:00"/>
    <s v="Yes"/>
    <d v="2017-02-27T00:00:00"/>
    <s v="Yes"/>
    <m/>
    <m/>
    <m/>
    <d v="2019-07-11T00:00:00"/>
    <x v="0"/>
    <n v="65"/>
    <n v="57"/>
    <m/>
    <n v="2"/>
    <n v="17"/>
    <n v="6"/>
    <n v="3"/>
    <n v="1"/>
    <n v="0"/>
    <n v="0"/>
    <s v="No"/>
    <n v="0"/>
    <m/>
    <m/>
    <m/>
    <m/>
    <s v="No"/>
    <m/>
    <m/>
    <n v="3"/>
    <n v="3"/>
    <m/>
    <s v="SIDA"/>
  </r>
  <r>
    <n v="91"/>
    <s v="C4/021"/>
    <s v="Modupe"/>
    <s v="Oladunni"/>
    <s v="Taiwo"/>
    <x v="1"/>
    <x v="3"/>
    <x v="0"/>
    <x v="5"/>
    <s v="Health Psychology"/>
    <s v="Center for Gender and Social Policy Studies"/>
    <x v="7"/>
    <s v="Yes"/>
    <s v="0702658H"/>
    <s v="Married"/>
    <s v="Married"/>
    <s v="Married"/>
    <s v="mtaiwo@cartafrica.org"/>
    <s v="oladunnitaiwo@gmail.com"/>
    <s v="+234(0)8062234960"/>
    <s v="MPA-   Reproductive Health "/>
    <d v="1971-11-02T00:00:00"/>
    <s v="Relationship between Psychological well-being and HAART adherence among HIV/AIDS infected persons in three nationally designated treatment centers in Southwest Nigeria"/>
    <s v="Field"/>
    <s v="No"/>
    <s v="Primary"/>
    <n v="26"/>
    <d v="2012-09-04T00:00:00"/>
    <d v="2014-03-01T00:00:00"/>
    <m/>
    <s v="Professor Funmi Togonu-Bickersteth"/>
    <m/>
    <m/>
    <n v="1"/>
    <s v="Home"/>
    <m/>
    <m/>
    <s v="Yes"/>
    <m/>
    <m/>
    <s v="Academic"/>
    <s v="Junior Research Fellow"/>
    <m/>
    <m/>
    <m/>
    <s v="Obafemi Awolowo University"/>
    <s v="0000-0002-1377-3470"/>
    <m/>
    <d v="2014-03-02T00:00:00"/>
    <d v="2014-11-03T00:00:00"/>
    <s v="Yes"/>
    <m/>
    <m/>
    <m/>
    <m/>
    <d v="2016-08-03T00:00:00"/>
    <s v="Yes"/>
    <d v="2017-02-27T00:00:00"/>
    <s v="Yes"/>
    <m/>
    <m/>
    <m/>
    <d v="2016-03-31T00:00:00"/>
    <x v="0"/>
    <n v="25"/>
    <n v="17"/>
    <m/>
    <n v="3"/>
    <n v="0"/>
    <n v="2"/>
    <n v="0"/>
    <n v="0"/>
    <n v="0"/>
    <n v="0"/>
    <s v="No"/>
    <n v="0"/>
    <m/>
    <m/>
    <m/>
    <m/>
    <s v="No"/>
    <m/>
    <m/>
    <n v="1"/>
    <n v="1"/>
    <m/>
    <s v="SIDA"/>
  </r>
  <r>
    <n v="92"/>
    <s v="C4/022"/>
    <s v="Nkosiyazi"/>
    <s v="-"/>
    <s v="Dube"/>
    <x v="0"/>
    <x v="3"/>
    <x v="5"/>
    <x v="6"/>
    <s v="Social Development"/>
    <s v="Social Work"/>
    <x v="3"/>
    <s v="Yes"/>
    <s v="U803/98508/2015"/>
    <s v="Married"/>
    <s v="Married"/>
    <s v="Married"/>
    <s v="ndube@cartafrica.org"/>
    <s v="dubenkosipnj@gmail.com"/>
    <s v="+27730933485"/>
    <s v="Master of Arts (Social Work – Social Development)"/>
    <d v="1977-06-11T00:00:00"/>
    <s v="Exploring the experiences and social complexity associated with non/disclosure of HIV status to children born HIV positive living at Child and Youth Care Centres in South Africa"/>
    <s v="Field"/>
    <s v="No"/>
    <s v="Primary"/>
    <n v="20.5"/>
    <d v="2014-01-01T00:00:00"/>
    <d v="2014-03-01T00:00:00"/>
    <m/>
    <s v="Professor Edwell Kaseke"/>
    <s v="Professor Edmarie Pretorius"/>
    <m/>
    <n v="2"/>
    <s v="Home"/>
    <m/>
    <m/>
    <s v="Yes"/>
    <m/>
    <m/>
    <s v="Academic"/>
    <s v="Tutor"/>
    <s v="Senior Lecturer"/>
    <s v="Yes"/>
    <s v="Deputy Head of Department and course Cordinator (2021 Jan)"/>
    <s v="University of the Witwatersrand"/>
    <s v="0000-0002-3036-2008"/>
    <m/>
    <d v="2014-03-02T00:00:00"/>
    <d v="2014-11-03T00:00:00"/>
    <s v="Yes"/>
    <m/>
    <m/>
    <m/>
    <s v="Informal social security and its contributions towards meeting the needs of the poor: The case of stokvels in Soweto, Johannesburg"/>
    <d v="2016-08-03T00:00:00"/>
    <s v="Yes"/>
    <d v="2018-03-05T00:00:00"/>
    <s v="No"/>
    <m/>
    <m/>
    <m/>
    <d v="2018-07-04T00:00:00"/>
    <x v="0"/>
    <n v="53"/>
    <n v="45"/>
    <s v="Informal social security and its contributions towards meeting the needs of the poor: The case of stokvels in Soweto, Johannesburg"/>
    <n v="1"/>
    <n v="5"/>
    <n v="6"/>
    <n v="2"/>
    <n v="2"/>
    <n v="0"/>
    <n v="0"/>
    <s v="No"/>
    <n v="0"/>
    <m/>
    <m/>
    <m/>
    <m/>
    <s v="No"/>
    <m/>
    <m/>
    <n v="1"/>
    <n v="2"/>
    <n v="1"/>
    <s v="SIDA"/>
  </r>
  <r>
    <n v="93"/>
    <s v="C4/023"/>
    <s v="Nilian"/>
    <s v="Ayuma"/>
    <s v="Mukungu"/>
    <x v="1"/>
    <x v="3"/>
    <x v="2"/>
    <x v="7"/>
    <s v="Pharmacognosy"/>
    <s v="Pharmacology and Pharmacognosy"/>
    <x v="6"/>
    <s v="Yes"/>
    <s v="2013-07-00246"/>
    <s v="Married"/>
    <s v="Married"/>
    <s v="Married"/>
    <s v="nmukungu@cartafrica.org"/>
    <s v="nillyanne2004@yahoo.com"/>
    <s v="+254 721291660"/>
    <s v="M.Sc Pharmacognosy"/>
    <d v="1982-04-24T00:00:00"/>
    <s v="Antimalarial activity of plants used for treating malaria in rural western Kenya"/>
    <s v="Field"/>
    <s v="yes"/>
    <s v="Primary"/>
    <n v="38"/>
    <d v="2015-03-02T00:00:00"/>
    <d v="2014-03-01T00:00:00"/>
    <m/>
    <s v="Prof. Mwangi Julius "/>
    <m/>
    <m/>
    <n v="1"/>
    <s v="Home"/>
    <m/>
    <m/>
    <s v="Yes"/>
    <m/>
    <m/>
    <s v="Academic"/>
    <s v="Graduate Assistant"/>
    <s v="Lecturer"/>
    <m/>
    <m/>
    <s v="UNIVERSITY OF NAIROBI"/>
    <s v="0000-0002-7510-247X"/>
    <m/>
    <d v="2014-03-02T00:00:00"/>
    <d v="2014-11-03T00:00:00"/>
    <s v="Yes"/>
    <d v="2015-07-14T00:00:00"/>
    <d v="2015-05-13T00:00:00"/>
    <m/>
    <m/>
    <d v="2016-08-03T00:00:00"/>
    <s v="Yes"/>
    <d v="2017-02-27T00:00:00"/>
    <s v="Yes"/>
    <m/>
    <m/>
    <m/>
    <d v="2022-09-23T00:00:00"/>
    <x v="0"/>
    <n v="103"/>
    <n v="95"/>
    <m/>
    <n v="0"/>
    <n v="1"/>
    <n v="0"/>
    <n v="1"/>
    <n v="0"/>
    <n v="0"/>
    <n v="0"/>
    <s v="No"/>
    <n v="0"/>
    <m/>
    <m/>
    <m/>
    <m/>
    <s v="No"/>
    <m/>
    <m/>
    <n v="2"/>
    <n v="3"/>
    <m/>
    <s v="SIDA"/>
  </r>
  <r>
    <n v="94"/>
    <s v="C4/024"/>
    <s v="Respicius"/>
    <s v="Shombusho"/>
    <s v="Damian"/>
    <x v="0"/>
    <x v="3"/>
    <x v="4"/>
    <x v="10"/>
    <s v="Political Science and Public Administration"/>
    <s v="Political Science and Public Administration"/>
    <x v="1"/>
    <s v="Yes"/>
    <s v="BMSP13/14/H/1471"/>
    <s v="Married"/>
    <s v="Married"/>
    <s v="Married"/>
    <s v="rdamian@cartafrica.org"/>
    <s v="shumbusho35@gmail.com"/>
    <s v="+255713428318/ 255738679039"/>
    <s v="M.A (Political Science and Public Administration"/>
    <d v="1980-04-24T00:00:00"/>
    <s v="Financial Accountability in Rural Public Health: The Case of Maternal Health in Kigoma and Rukwa Regions"/>
    <s v="Field"/>
    <s v="No"/>
    <s v="Primary"/>
    <n v="19.5"/>
    <d v="2014-04-17T00:00:00"/>
    <d v="2014-03-01T00:00:00"/>
    <m/>
    <s v="Dr Benson Alfred Bana"/>
    <s v="Professor/Kessy/Thebald/Ambrose"/>
    <m/>
    <n v="2"/>
    <s v="Home"/>
    <m/>
    <m/>
    <s v="Yes"/>
    <m/>
    <m/>
    <s v="Academic"/>
    <s v="Assistant Lecturer"/>
    <s v="Lecturer"/>
    <s v="Yes"/>
    <m/>
    <s v="University of Dar es Salaam"/>
    <s v="0000-0001-9761-2270"/>
    <m/>
    <d v="2014-03-02T00:00:00"/>
    <d v="2014-11-03T00:00:00"/>
    <s v="Yes"/>
    <d v="2014-03-08T00:00:00"/>
    <m/>
    <d v="2015-03-17T00:00:00"/>
    <s v="Community empowerment and accountability in Rural Primary Health Care: The case of Kasulu District in Tanzania"/>
    <d v="2016-08-03T00:00:00"/>
    <s v="Yes"/>
    <d v="2017-02-27T00:00:00"/>
    <s v="Yes"/>
    <d v="2018-03-06T00:00:00"/>
    <d v="2018-10-03T00:00:00"/>
    <d v="2018-10-26T00:00:00"/>
    <d v="2018-11-13T00:00:00"/>
    <x v="0"/>
    <n v="57"/>
    <n v="49"/>
    <s v="Community empowerment and accountability in Rural Primary Health Care: The case of Kasulu District in Tanzania"/>
    <n v="0"/>
    <n v="0"/>
    <n v="3"/>
    <n v="2"/>
    <n v="0"/>
    <n v="0"/>
    <n v="0"/>
    <s v="No"/>
    <n v="0"/>
    <m/>
    <m/>
    <m/>
    <m/>
    <s v="No"/>
    <m/>
    <m/>
    <n v="2"/>
    <n v="2"/>
    <m/>
    <s v="WT"/>
  </r>
  <r>
    <n v="95"/>
    <s v="C4/025"/>
    <s v="Sunday"/>
    <s v="Joseph"/>
    <s v="Ayamolowo"/>
    <x v="0"/>
    <x v="3"/>
    <x v="0"/>
    <x v="5"/>
    <s v="Nursing"/>
    <s v="Learners’ Support Services, Centre for Distance Learning"/>
    <x v="7"/>
    <s v="Yes"/>
    <m/>
    <s v="Married"/>
    <s v="Married"/>
    <s v="Married"/>
    <s v="sayamolowo@cartafrica.org"/>
    <s v="olowoyamolowo@yahoo.com"/>
    <s v="+2347038761908"/>
    <s v="Master of Science (MSc) in Nursing."/>
    <d v="1976-09-28T00:00:00"/>
    <s v="Burden and coping pattern of pregnant teenagers and teenage mothers in selected primary health care centres in Ekiti state, Nigeria"/>
    <s v="Field"/>
    <s v="No"/>
    <s v="Primary"/>
    <n v="31.5"/>
    <d v="2014-08-15T00:00:00"/>
    <d v="2014-03-01T00:00:00"/>
    <m/>
    <s v="Prof Irinoye  Oladunni Omolola"/>
    <m/>
    <m/>
    <n v="1"/>
    <s v="Home"/>
    <m/>
    <m/>
    <s v="Yes"/>
    <m/>
    <m/>
    <s v="Academic"/>
    <s v="Lecturer II"/>
    <s v="Senior Lecturer"/>
    <s v="Yes"/>
    <m/>
    <s v="Obafemi Awolowo University"/>
    <s v="0000-0003-3307-6485"/>
    <m/>
    <d v="2014-03-02T00:00:00"/>
    <d v="2014-11-03T00:00:00"/>
    <s v="Yes"/>
    <m/>
    <m/>
    <m/>
    <m/>
    <d v="2017-08-04T00:00:00"/>
    <s v="No"/>
    <d v="2018-03-05T00:00:00"/>
    <s v="No"/>
    <m/>
    <m/>
    <m/>
    <d v="2018-11-29T00:00:00"/>
    <x v="0"/>
    <n v="57"/>
    <n v="49"/>
    <s v="Effect of Technology-moderated Intervention on Family Childbirth Experiences, Maternal and Newborn  outcomes_x000a_in Home and Clinical research Deliveries in Ekiti State"/>
    <n v="0"/>
    <n v="1"/>
    <n v="4"/>
    <n v="1"/>
    <n v="2"/>
    <n v="0"/>
    <n v="0"/>
    <s v="No"/>
    <n v="0"/>
    <m/>
    <m/>
    <m/>
    <m/>
    <s v="No"/>
    <m/>
    <m/>
    <n v="2"/>
    <n v="3"/>
    <m/>
    <s v="CARNEGIE"/>
  </r>
  <r>
    <n v="96"/>
    <s v="C4/026"/>
    <s v="Oladapo"/>
    <s v="Oluwaseun"/>
    <s v="Akinyemi"/>
    <x v="0"/>
    <x v="3"/>
    <x v="0"/>
    <x v="0"/>
    <s v="Public Health"/>
    <s v="Health Policy and Management"/>
    <x v="3"/>
    <s v="Yes"/>
    <m/>
    <s v="Married"/>
    <s v="Married"/>
    <s v="Married"/>
    <s v="aoladapo@cartafrica.org"/>
    <s v="seunakinyemi@hotmail.com"/>
    <s v="2348035020136"/>
    <s v="M.Sc International Public Health"/>
    <d v="1977-02-01T00:00:00"/>
    <s v="Analysis of Maternal Health Policies in Nigeria: Challenges and Lessons"/>
    <s v="Field"/>
    <s v="No"/>
    <s v="Primary"/>
    <n v="17.5"/>
    <d v="2014-02-25T00:00:00"/>
    <d v="2014-03-01T00:00:00"/>
    <m/>
    <s v="Mary Kawonga"/>
    <m/>
    <m/>
    <n v="1"/>
    <s v="Other "/>
    <m/>
    <m/>
    <s v="No"/>
    <m/>
    <m/>
    <s v="Academic"/>
    <s v="Lecturer I"/>
    <s v="Senior Lecturer"/>
    <s v="Yes"/>
    <m/>
    <s v="UNIVERSITY OF IBADAN"/>
    <s v="0000-0003-4135-1459"/>
    <m/>
    <d v="2014-03-02T00:00:00"/>
    <d v="2014-11-03T00:00:00"/>
    <s v="Yes"/>
    <d v="2016-07-29T00:00:00"/>
    <d v="2016-07-29T00:00:00"/>
    <m/>
    <s v="Scale up of community-based injectable contraceptives in Gombe state, Nigeria"/>
    <d v="2017-08-05T00:00:00"/>
    <s v="No"/>
    <d v="2018-03-05T00:00:00"/>
    <s v="No"/>
    <m/>
    <m/>
    <m/>
    <d v="2020-11-02T00:00:00"/>
    <x v="0"/>
    <n v="81"/>
    <n v="72"/>
    <s v="Scale up of community-based injectable contaceptives in Gombe, Nigeria"/>
    <n v="5"/>
    <n v="17"/>
    <n v="16"/>
    <n v="0"/>
    <n v="2"/>
    <n v="0"/>
    <n v="0"/>
    <s v="No"/>
    <n v="0"/>
    <m/>
    <m/>
    <m/>
    <m/>
    <s v="No"/>
    <m/>
    <m/>
    <n v="3"/>
    <n v="3"/>
    <m/>
    <s v="CARNEGIE"/>
  </r>
  <r>
    <n v="97"/>
    <s v="C4/027"/>
    <s v="Sara"/>
    <s v="Jewett"/>
    <s v="Nieuwoudt"/>
    <x v="1"/>
    <x v="3"/>
    <x v="5"/>
    <x v="6"/>
    <s v="Public Health"/>
    <s v="Division of Social &amp; Behaviour Change Communication"/>
    <x v="3"/>
    <s v="Yes"/>
    <m/>
    <s v="Married"/>
    <s v="Married"/>
    <s v="Married"/>
    <s v="snieuwoudt@cartafrica.org"/>
    <s v="sara.nieuwoudt@gmail.com or sara.nieuwoudt@wits.ac.z"/>
    <s v="+27834284392"/>
    <s v="MPH (Behavioral Sciences &amp; Health Education) "/>
    <d v="1978-04-07T00:00:00"/>
    <s v="The role of social capital in health seeking and maternal and child health outcomes of urban migrants in Johannesburg, South Africa "/>
    <s v="Field"/>
    <s v="No"/>
    <s v="Primary"/>
    <n v="7"/>
    <d v="2014-08-16T00:00:00"/>
    <d v="2014-03-01T00:00:00"/>
    <m/>
    <s v="Prof. Lenore Manderson"/>
    <m/>
    <m/>
    <n v="1"/>
    <s v="Home"/>
    <m/>
    <m/>
    <s v="Yes"/>
    <m/>
    <m/>
    <s v="Academic"/>
    <s v="Lecturer"/>
    <s v="Senior Lecturer"/>
    <s v="No"/>
    <s v=" &amp; Social and Behaviour Change Communication Coordinator"/>
    <s v="University of the Witwatersrand"/>
    <s v=" 0000-0002-6658-2061"/>
    <m/>
    <d v="2014-03-02T00:00:00"/>
    <d v="2014-11-03T00:00:00"/>
    <s v="Yes"/>
    <m/>
    <m/>
    <m/>
    <m/>
    <d v="2017-08-06T00:00:00"/>
    <s v="No"/>
    <d v="2018-03-05T00:00:00"/>
    <s v="No"/>
    <m/>
    <m/>
    <m/>
    <d v="2019-07-12T00:00:00"/>
    <x v="0"/>
    <n v="65"/>
    <n v="57"/>
    <m/>
    <n v="0"/>
    <n v="2"/>
    <n v="2"/>
    <n v="2"/>
    <n v="1"/>
    <n v="0"/>
    <n v="0"/>
    <s v="No"/>
    <n v="365"/>
    <m/>
    <m/>
    <m/>
    <m/>
    <s v="Yes"/>
    <m/>
    <m/>
    <n v="1"/>
    <n v="1"/>
    <m/>
    <s v="WT"/>
  </r>
  <r>
    <n v="98"/>
    <s v="C5/001"/>
    <s v="Cheikh Mbacké"/>
    <m/>
    <s v="Faye"/>
    <x v="0"/>
    <x v="4"/>
    <x v="8"/>
    <x v="12"/>
    <s v="Public Health"/>
    <s v="Research Division"/>
    <x v="3"/>
    <s v="No"/>
    <n v="1513579"/>
    <s v="Married"/>
    <s v="Married"/>
    <s v="Married"/>
    <s v="cfaye@cartafrica.org"/>
    <s v="cmfaye@hotmail.com"/>
    <s v="+254739211509"/>
    <s v="Masters in Statistics"/>
    <d v="1976-07-08T00:00:00"/>
    <s v="Maternal characteristics,reproductive behaviors, breastfeeding practices and nutritional outcomes among children under five years in Nairobi’s informal settlements."/>
    <s v="Field"/>
    <s v="No"/>
    <s v="Primary"/>
    <n v="5.5"/>
    <d v="2016-01-01T00:00:00"/>
    <d v="2015-03-01T00:00:00"/>
    <m/>
    <s v="DonatienBeguy, PhD"/>
    <s v="Elizabeth Kimani, PhD"/>
    <s v="Sharon Fonn"/>
    <n v="3"/>
    <s v="Home"/>
    <s v="Home"/>
    <s v="Host"/>
    <s v="Yes"/>
    <s v="No"/>
    <s v="Yes"/>
    <s v="Researcher"/>
    <s v="Senior Research Officer"/>
    <s v="Research Scientist"/>
    <s v="Yes"/>
    <s v="Head, APHRC West Africa Region Office"/>
    <s v="APHRC Sengal"/>
    <s v="0000-0002-4028-0575"/>
    <s v="No"/>
    <d v="2015-03-02T00:00:00"/>
    <d v="2015-11-02T00:00:00"/>
    <s v="Yes"/>
    <m/>
    <d v="2016-05-02T00:00:00"/>
    <m/>
    <s v="Factors associated with stunting and recovery from stunting among under-five children in Nairobi informal settlements"/>
    <d v="2017-07-31T00:00:00"/>
    <s v="Yes"/>
    <d v="2019-03-04T00:00:00"/>
    <s v="No"/>
    <m/>
    <m/>
    <m/>
    <d v="2019-06-30T00:00:00"/>
    <x v="0"/>
    <n v="52"/>
    <n v="44"/>
    <m/>
    <n v="4"/>
    <n v="2"/>
    <n v="19"/>
    <n v="1"/>
    <n v="1"/>
    <n v="0"/>
    <n v="0"/>
    <s v="No"/>
    <n v="0"/>
    <m/>
    <m/>
    <m/>
    <m/>
    <s v="No"/>
    <m/>
    <m/>
    <n v="3"/>
    <n v="3"/>
    <m/>
    <s v="SIDA"/>
  </r>
  <r>
    <n v="99"/>
    <s v="C5/002"/>
    <s v="Celestin"/>
    <m/>
    <s v="Ndikumana"/>
    <x v="0"/>
    <x v="4"/>
    <x v="1"/>
    <x v="1"/>
    <s v="Human Resource Management"/>
    <s v="Development Studies"/>
    <x v="2"/>
    <s v="No"/>
    <s v="SHRD/PhDH/03/15"/>
    <s v="Married"/>
    <s v="Married"/>
    <s v="Married"/>
    <s v="cndikumana@cartafrica.org"/>
    <s v="cndikumana@hotmail.com"/>
    <s v="+250 788833975"/>
    <s v="M. BA International Business"/>
    <d v="1980-01-01T00:00:00"/>
    <s v="The interface of environmental management in the Clinical researchity industry in Rwanda: A practical approach to sustainable health."/>
    <s v="Field"/>
    <s v="No"/>
    <s v="Primary"/>
    <n v="39"/>
    <d v="2017-09-15T00:00:00"/>
    <d v="2015-03-01T00:00:00"/>
    <m/>
    <s v="Dr. Ruth J. Tubey"/>
    <s v="Dr. Alice Kurgat"/>
    <m/>
    <n v="2"/>
    <s v="Host"/>
    <s v="Host"/>
    <m/>
    <s v="Yes"/>
    <s v="No"/>
    <m/>
    <s v="Academic"/>
    <s v="Assistant Lecturer"/>
    <s v="Senior Lecturer"/>
    <s v="Yes"/>
    <s v="Head of Department: Governance and Public Science and International Relations Administration; Political"/>
    <s v="University of Rwanda"/>
    <s v="0000-0002-5726-6921"/>
    <s v="No"/>
    <d v="2015-03-02T00:00:00"/>
    <d v="2015-11-02T00:00:00"/>
    <s v="Yes"/>
    <d v="2017-04-25T00:00:00"/>
    <d v="2017-05-08T00:00:00"/>
    <m/>
    <s v="Effect of Human Resource Managenment Practices on the retention of professional health workers in the Public District Clinical researchs in Kigali, Rwanda"/>
    <d v="2017-07-31T00:00:00"/>
    <s v="Yes"/>
    <d v="2018-03-05T00:00:00"/>
    <s v="Yes"/>
    <m/>
    <m/>
    <m/>
    <d v="2019-12-31T00:00:00"/>
    <x v="0"/>
    <n v="58"/>
    <n v="50"/>
    <m/>
    <n v="0"/>
    <n v="1"/>
    <n v="2"/>
    <n v="2"/>
    <n v="0"/>
    <n v="0"/>
    <n v="0"/>
    <s v="No"/>
    <n v="0"/>
    <m/>
    <m/>
    <m/>
    <m/>
    <s v="No"/>
    <m/>
    <m/>
    <n v="1"/>
    <n v="3"/>
    <m/>
    <s v="SIDA"/>
  </r>
  <r>
    <n v="100"/>
    <s v="C5/003"/>
    <s v="Esther"/>
    <s v="Kikelomo"/>
    <s v="Afolabi"/>
    <x v="1"/>
    <x v="4"/>
    <x v="0"/>
    <x v="5"/>
    <s v="Nursing"/>
    <s v="Nursing Science"/>
    <x v="7"/>
    <s v="Yes"/>
    <s v="BMSP13/14/H/0859"/>
    <s v="Married"/>
    <s v="Married"/>
    <s v="Married"/>
    <s v="eafolabi@cartafrica.org"/>
    <s v="eafolabi16@gmail.com"/>
    <s v="+234 803 801 3115"/>
    <s v="M.Sc Nursing"/>
    <d v="1982-02-16T00:00:00"/>
    <s v="Correlation of cervical cancer risk factors with cervical smear and histopathological diagnosis among reproductive age women in Ile- Ife, Osun State."/>
    <s v="Clinical research"/>
    <s v="yes"/>
    <s v="Primary"/>
    <n v="22"/>
    <d v="2014-04-19T00:00:00"/>
    <d v="2015-03-01T00:00:00"/>
    <m/>
    <s v="Prof. Oluwafemi N. Mimiko"/>
    <s v="Dr. A. A. E Olaogun"/>
    <m/>
    <n v="2"/>
    <s v="Home"/>
    <s v="Home"/>
    <m/>
    <s v="No"/>
    <s v="Yes"/>
    <m/>
    <s v="Academic"/>
    <s v="Lecturer II"/>
    <s v="Senior Lecturer"/>
    <s v="Yes"/>
    <m/>
    <s v="Arden University (2023)"/>
    <s v="0000-0002-0381-737X."/>
    <s v="Yes"/>
    <d v="2015-03-02T00:00:00"/>
    <d v="2015-11-02T00:00:00"/>
    <s v="Yes"/>
    <m/>
    <m/>
    <m/>
    <m/>
    <d v="2017-07-31T00:00:00"/>
    <s v="Yes"/>
    <d v="2018-03-05T00:00:00"/>
    <s v="Yes"/>
    <m/>
    <m/>
    <m/>
    <d v="2018-05-30T00:00:00"/>
    <x v="0"/>
    <n v="39"/>
    <n v="31"/>
    <m/>
    <n v="0"/>
    <n v="0"/>
    <n v="3"/>
    <n v="0"/>
    <n v="0"/>
    <n v="0"/>
    <n v="0"/>
    <s v="No"/>
    <n v="0"/>
    <m/>
    <m/>
    <m/>
    <m/>
    <s v="No"/>
    <m/>
    <m/>
    <n v="3"/>
    <n v="3"/>
    <m/>
    <s v="SIDA"/>
  </r>
  <r>
    <n v="101"/>
    <s v="C5/004"/>
    <s v="Yolanda"/>
    <s v="Malele"/>
    <s v="Kolisa"/>
    <x v="1"/>
    <x v="4"/>
    <x v="5"/>
    <x v="6"/>
    <s v="Community Dentistry"/>
    <s v="Community Dentistry"/>
    <x v="3"/>
    <s v="Yes"/>
    <s v="8803014E"/>
    <s v="Married"/>
    <s v="Married"/>
    <m/>
    <s v="ykolisa@cartafrica.org"/>
    <s v="yolanda.kolisa@wits.ac.za"/>
    <s v="837800907"/>
    <s v="MPH, M.Dental"/>
    <d v="1971-10-30T00:00:00"/>
    <s v="Measurement of oral health related quality of life(OHRQoL) in HIV-infected and non-infected children: Investigation of socio- cultural influences in a South African context."/>
    <s v="Field"/>
    <s v="No"/>
    <s v="Primary"/>
    <n v="11.5"/>
    <d v="2016-03-01T00:00:00"/>
    <d v="2015-03-01T00:00:00"/>
    <m/>
    <s v="Dr. Jude Igumbor"/>
    <s v="Prof. Magnus Hakeburg"/>
    <m/>
    <n v="2"/>
    <s v="Home"/>
    <s v="Other"/>
    <m/>
    <s v="Yes"/>
    <s v="No"/>
    <m/>
    <s v="Academic"/>
    <m/>
    <s v="Lecturer"/>
    <m/>
    <m/>
    <s v="UNIVERSITY OF THE WITWATERSRAND"/>
    <s v="0000-0003-3368-9193"/>
    <s v="No"/>
    <d v="2015-03-02T00:00:00"/>
    <d v="2015-11-02T00:00:00"/>
    <s v="Yes"/>
    <m/>
    <m/>
    <m/>
    <m/>
    <d v="2017-07-31T00:00:00"/>
    <s v="Yes"/>
    <d v="2018-03-05T00:00:00"/>
    <s v="Yes"/>
    <m/>
    <m/>
    <m/>
    <d v="2021-05-18T00:00:00"/>
    <x v="0"/>
    <n v="75"/>
    <n v="67"/>
    <s v="Oral Health needs and Oral Health related Quality of Life of Adolescents Living with HIV in Johannesburg, South Africa"/>
    <n v="2"/>
    <n v="5"/>
    <n v="1"/>
    <n v="1"/>
    <n v="0"/>
    <n v="0"/>
    <n v="0"/>
    <s v="No"/>
    <n v="0"/>
    <m/>
    <m/>
    <m/>
    <m/>
    <s v="No"/>
    <m/>
    <m/>
    <n v="3"/>
    <n v="3"/>
    <m/>
    <s v="SIDA"/>
  </r>
  <r>
    <n v="102"/>
    <s v="C5/005"/>
    <s v="Taiwo"/>
    <s v="Akinyode"/>
    <s v="Obembe"/>
    <x v="0"/>
    <x v="4"/>
    <x v="0"/>
    <x v="0"/>
    <s v="Public Health"/>
    <s v="Health Policy"/>
    <x v="3"/>
    <s v="No"/>
    <n v="951466"/>
    <s v="Married"/>
    <s v="Married"/>
    <m/>
    <s v="tobembe@cartafrica.org"/>
    <s v="tobems@yahoo.com"/>
    <s v="+234 805 840 9495"/>
    <s v="MPH"/>
    <d v="1979-05-17T00:00:00"/>
    <s v="Coping with out of pocket payment among urban poor: Findings from South Western Nigeria."/>
    <s v="Field"/>
    <s v="No"/>
    <s v="Primary"/>
    <n v="18"/>
    <d v="2016-07-04T00:00:00"/>
    <d v="2015-03-01T00:00:00"/>
    <m/>
    <s v="Dr. Oyediran Oyewole"/>
    <s v="Sharon Fonn"/>
    <m/>
    <n v="2"/>
    <s v="Home"/>
    <s v="Host"/>
    <m/>
    <s v="Yes"/>
    <s v="Yes"/>
    <m/>
    <s v="Academic"/>
    <m/>
    <m/>
    <m/>
    <m/>
    <s v="UNIVERSITY OF IBADAN"/>
    <s v="0000-0001-9610-1137"/>
    <s v="Yes"/>
    <d v="2015-03-02T00:00:00"/>
    <d v="2015-11-02T00:00:00"/>
    <s v="Yes"/>
    <d v="2016-06-14T00:00:00"/>
    <d v="2016-09-07T00:00:00"/>
    <m/>
    <s v="Patterns of expenditure, coping mechanisms among urban slum dwellers admitted for emergency surgeries in Ibadan, Nigeria"/>
    <d v="2017-07-31T00:00:00"/>
    <s v="Yes"/>
    <d v="2018-03-05T00:00:00"/>
    <s v="Yes"/>
    <m/>
    <m/>
    <m/>
    <d v="2021-11-29T00:00:00"/>
    <x v="0"/>
    <n v="81"/>
    <n v="73"/>
    <s v="Patterns of expenditure, coping mechanisms among urban slum dwellers admitted for emergency surgeries in Ibadan, Nigeria"/>
    <n v="0"/>
    <n v="15"/>
    <n v="3"/>
    <n v="6"/>
    <n v="1"/>
    <n v="0"/>
    <n v="0"/>
    <s v="No"/>
    <n v="0"/>
    <m/>
    <m/>
    <m/>
    <m/>
    <s v="Yes"/>
    <m/>
    <m/>
    <n v="2"/>
    <s v="NF"/>
    <m/>
    <s v="SIDA"/>
  </r>
  <r>
    <n v="103"/>
    <s v="C5/006"/>
    <s v="Emmanuel"/>
    <s v="Wilson"/>
    <s v="Kaindoa"/>
    <x v="0"/>
    <x v="4"/>
    <x v="4"/>
    <x v="4"/>
    <s v="Medical Entomology"/>
    <s v="Environmental Health and Ecological Science"/>
    <x v="3"/>
    <s v="No"/>
    <n v="1362999"/>
    <s v="Single"/>
    <s v="Married"/>
    <s v="Married"/>
    <s v="ekaindoa@cartafrica.org"/>
    <s v="ekaindoa@ihi.or.tz"/>
    <s v="+255787430307"/>
    <s v="Masters of Science in Biology and Control of Parasites and Disease Vectors"/>
    <d v="1985-12-25T00:00:00"/>
    <s v="Assessing the impact of settlement patterns and distances between households on malaria transmission in rural Tanzanian populations."/>
    <s v="Field"/>
    <s v="yes"/>
    <s v="Primary"/>
    <n v="8.5"/>
    <d v="2015-08-15T00:00:00"/>
    <d v="2015-03-01T00:00:00"/>
    <m/>
    <s v="Fredros Okumu"/>
    <m/>
    <m/>
    <n v="1"/>
    <s v="Home"/>
    <m/>
    <m/>
    <s v="Yes"/>
    <m/>
    <m/>
    <s v="Researcher"/>
    <s v="Research scientist"/>
    <s v="Research Scientist"/>
    <s v="No"/>
    <s v="Deputy Head, Environmental Health Dept"/>
    <s v="Ifakara Health Institute"/>
    <s v="0000-0001-6170-5694"/>
    <m/>
    <d v="2015-03-02T00:00:00"/>
    <d v="2015-11-02T00:00:00"/>
    <s v="Yes"/>
    <m/>
    <m/>
    <m/>
    <m/>
    <d v="2017-07-31T00:00:00"/>
    <s v="Yes"/>
    <d v="2018-03-05T00:00:00"/>
    <s v="Yes"/>
    <m/>
    <m/>
    <m/>
    <d v="2019-12-31T00:00:00"/>
    <x v="0"/>
    <n v="58"/>
    <n v="50"/>
    <s v="Assessing Relationship between Human Settlement Patterns and_x000a_Malaria Risk in a Residual Transmission Setting in South-Eastern_x000a_Tanzania"/>
    <n v="1"/>
    <n v="16"/>
    <n v="9"/>
    <n v="3"/>
    <n v="0"/>
    <n v="0"/>
    <n v="0"/>
    <s v="No"/>
    <n v="0"/>
    <m/>
    <m/>
    <m/>
    <m/>
    <s v="No"/>
    <m/>
    <m/>
    <n v="0"/>
    <n v="1"/>
    <m/>
    <s v="SIDA"/>
  </r>
  <r>
    <n v="104"/>
    <s v="C5/007"/>
    <s v="Esther"/>
    <s v="Wamuyu"/>
    <s v="Karumi"/>
    <x v="1"/>
    <x v="4"/>
    <x v="2"/>
    <x v="7"/>
    <s v="Pharmacy"/>
    <s v="Pharmacology and Pharmacognosy"/>
    <x v="6"/>
    <s v="Yes"/>
    <s v="U803/98509/2015"/>
    <m/>
    <s v="Single"/>
    <m/>
    <s v="ekarumi@cartafrica.org"/>
    <s v="e_karumi@yahoo.com"/>
    <s v="+254721293354"/>
    <s v="M.Sc Pharmacognosy"/>
    <d v="1980-02-26T00:00:00"/>
    <s v="Antioxidant, antidiabetic and hypolipidemic activities of selected medicinal plants used by the Maasai"/>
    <s v="Field"/>
    <s v="yes"/>
    <s v="Primary"/>
    <n v="28.5"/>
    <d v="2015-09-08T00:00:00"/>
    <d v="2015-03-01T00:00:00"/>
    <m/>
    <s v="Prof. Julius Wanjohi Mwangi"/>
    <s v="Dr. Kennedy Omondi Abuga"/>
    <m/>
    <n v="2"/>
    <s v="Home"/>
    <s v="Home"/>
    <m/>
    <s v="Yes"/>
    <s v="No"/>
    <m/>
    <s v="Academic"/>
    <s v="Lecturer"/>
    <s v="Lecturer"/>
    <m/>
    <m/>
    <s v="UNIVERSITY OF NAIROBI"/>
    <s v=" 0000-0001-6367-1010"/>
    <s v="No"/>
    <d v="2015-03-02T00:00:00"/>
    <d v="2015-11-02T00:00:00"/>
    <s v="Yes"/>
    <d v="2015-09-01T00:00:00"/>
    <d v="2019-02-07T00:00:00"/>
    <m/>
    <s v="A study of antioxidant, hypoglycemic and hypolipidemic activities of plants used in food by the Maasai community"/>
    <d v="2017-07-31T00:00:00"/>
    <s v="Yes"/>
    <d v="2018-03-05T00:00:00"/>
    <s v="Yes"/>
    <m/>
    <m/>
    <m/>
    <m/>
    <x v="3"/>
    <m/>
    <m/>
    <m/>
    <n v="0"/>
    <n v="0"/>
    <n v="0"/>
    <n v="0"/>
    <n v="0"/>
    <n v="0"/>
    <n v="0"/>
    <s v="No"/>
    <n v="0"/>
    <m/>
    <m/>
    <m/>
    <m/>
    <s v="No"/>
    <m/>
    <m/>
    <n v="2"/>
    <s v="NF"/>
    <m/>
    <s v="SIDA/DAAD"/>
  </r>
  <r>
    <n v="105"/>
    <s v="C5/008"/>
    <s v="Folusho"/>
    <s v="Mubowale"/>
    <s v="Balogun"/>
    <x v="1"/>
    <x v="4"/>
    <x v="0"/>
    <x v="0"/>
    <s v="Pediatrics"/>
    <s v="Institute of Child Health"/>
    <x v="0"/>
    <s v="Yes"/>
    <n v="130949"/>
    <s v="Married"/>
    <s v="Married"/>
    <s v="Married"/>
    <s v="fbalogun@cartafrica.org"/>
    <s v="folushom@yahoo.com"/>
    <s v="+234 812 8797 778"/>
    <s v="Master of Public Health"/>
    <d v="1976-05-22T00:00:00"/>
    <s v="The state of adolescent immunization in Ibadan, Nigeria."/>
    <s v="Field"/>
    <s v="No"/>
    <s v="Primary"/>
    <n v="18"/>
    <d v="2014-08-01T00:00:00"/>
    <d v="2015-03-01T00:00:00"/>
    <m/>
    <s v="Prof. Olayemi Olufemi  Omotade"/>
    <s v="Prof.  Mikael  Svensson"/>
    <m/>
    <n v="2"/>
    <s v="Home"/>
    <m/>
    <m/>
    <s v="Yes"/>
    <m/>
    <m/>
    <s v="Academic"/>
    <m/>
    <m/>
    <m/>
    <m/>
    <s v="University of Ibadan"/>
    <s v="0000-0002-2645-9106"/>
    <m/>
    <d v="2015-03-02T00:00:00"/>
    <d v="2015-11-02T00:00:00"/>
    <s v="Yes"/>
    <d v="2014-04-01T00:00:00"/>
    <d v="2016-01-15T00:00:00"/>
    <m/>
    <s v="Understanding and acceptability of HPV vaccine for adolescents by stakeholders in selected communities in Ibadan, Nigeria"/>
    <d v="2017-07-31T00:00:00"/>
    <s v="Yes"/>
    <d v="2018-03-05T00:00:00"/>
    <s v="Yes"/>
    <m/>
    <m/>
    <m/>
    <d v="2020-01-02T00:00:00"/>
    <x v="0"/>
    <n v="59"/>
    <n v="51"/>
    <m/>
    <n v="0"/>
    <n v="7"/>
    <n v="7"/>
    <n v="6"/>
    <n v="3"/>
    <n v="0"/>
    <n v="0"/>
    <s v="JAS 1 &amp;2, 2015"/>
    <n v="0"/>
    <m/>
    <m/>
    <m/>
    <m/>
    <s v="No"/>
    <m/>
    <m/>
    <n v="3"/>
    <n v="3"/>
    <m/>
    <s v="SIDA/DAAD"/>
  </r>
  <r>
    <n v="106"/>
    <s v="C5/009"/>
    <s v="Felix"/>
    <m/>
    <s v="Khuluza"/>
    <x v="0"/>
    <x v="4"/>
    <x v="3"/>
    <x v="3"/>
    <s v="Pharmaceutical Analysis"/>
    <s v="Pharmacy"/>
    <x v="4"/>
    <s v="Yes"/>
    <s v="201580013236"/>
    <s v="Married"/>
    <s v="Married"/>
    <s v="Married"/>
    <s v="fkhuluza@cartafrica.org"/>
    <s v="fkhuluza@medcol.mw"/>
    <s v="+265(0)999 289874"/>
    <s v="Master of Health Economics,"/>
    <d v="1980-03-25T00:00:00"/>
    <s v="Quality and content of live-saving medicines in the formal and informal sector in Malawi, and assessment of the economic or financial costs of counterfeit and sub standard medicines to the healthcare provider."/>
    <s v="Field"/>
    <s v="yes"/>
    <s v="Primary"/>
    <n v="28.5"/>
    <d v="2015-02-02T00:00:00"/>
    <d v="2015-03-01T00:00:00"/>
    <m/>
    <s v="Professor Lutz Heide"/>
    <s v="Prof. Dr. Ulrike Holzgrabe"/>
    <m/>
    <n v="2"/>
    <s v="Home"/>
    <s v="Other"/>
    <m/>
    <s v="Yes"/>
    <s v="No"/>
    <m/>
    <s v="Academic"/>
    <s v="Lecturer "/>
    <s v="Associate Professor"/>
    <s v="Yes"/>
    <m/>
    <s v="University of Malawi"/>
    <s v=" 0000-0002-8334-0160"/>
    <s v="No"/>
    <d v="2015-03-02T00:00:00"/>
    <d v="2015-11-02T00:00:00"/>
    <s v="Yes"/>
    <d v="2014-12-01T00:00:00"/>
    <m/>
    <d v="2015-07-29T00:00:00"/>
    <s v="Quality, availability and affordability of antimalarial and antibiotic medicines in Malawi"/>
    <d v="2017-07-31T00:00:00"/>
    <s v="Yes"/>
    <d v="2018-03-05T00:00:00"/>
    <s v="Yes"/>
    <d v="2018-01-19T00:00:00"/>
    <d v="2018-08-16T00:00:00"/>
    <d v="2018-11-20T00:00:00"/>
    <d v="2018-12-31T00:00:00"/>
    <x v="0"/>
    <n v="46"/>
    <n v="38"/>
    <s v="Quality, availability and affordability of antimalarial and antibiotic medicines in Malawi"/>
    <n v="1"/>
    <n v="3"/>
    <n v="13"/>
    <n v="2"/>
    <n v="0"/>
    <n v="0"/>
    <n v="0"/>
    <s v="No"/>
    <n v="0"/>
    <m/>
    <m/>
    <m/>
    <m/>
    <s v="No"/>
    <m/>
    <m/>
    <n v="1"/>
    <n v="3"/>
    <n v="3"/>
    <s v="SIDA"/>
  </r>
  <r>
    <n v="107"/>
    <s v="C5/010"/>
    <s v="Fred"/>
    <m/>
    <s v="Maniragba"/>
    <x v="0"/>
    <x v="4"/>
    <x v="7"/>
    <x v="11"/>
    <s v="Demography"/>
    <s v="Population Studies"/>
    <x v="9"/>
    <s v="Yes"/>
    <s v="203001135.   Reg No. 2014/HD06/18709U"/>
    <s v="Married"/>
    <s v="Married"/>
    <s v="Married"/>
    <s v="fmaniragaba@cartafrica.org"/>
    <s v="fmaniragaba@gmail.com"/>
    <s v="+256 777 821673"/>
    <s v="M.Sc Population Studies"/>
    <d v="1981-05-12T00:00:00"/>
    <s v="Intimate partner violence and fertility outcomes in Uganda."/>
    <s v="Field"/>
    <s v="No"/>
    <s v="Primary"/>
    <n v="32.5"/>
    <d v="2015-05-01T00:00:00"/>
    <d v="2015-03-01T00:00:00"/>
    <m/>
    <s v="Prof. James Ntozi"/>
    <s v="Dr. Betty Kwagala"/>
    <m/>
    <n v="2"/>
    <s v="Home"/>
    <s v="Home"/>
    <m/>
    <s v="Yes"/>
    <s v="No"/>
    <m/>
    <s v="Academic"/>
    <s v="Assistant Lecturer"/>
    <s v="Assistant Lecturer"/>
    <s v="No"/>
    <m/>
    <s v="Makerere Univeristy"/>
    <s v="0000-0001-5977-1924"/>
    <s v="No"/>
    <d v="2015-03-02T00:00:00"/>
    <d v="2015-11-02T00:00:00"/>
    <s v="Yes"/>
    <d v="2016-05-04T00:00:00"/>
    <d v="2016-07-02T00:00:00"/>
    <m/>
    <s v="Determinants of quality of life of older persons in rural Uganda"/>
    <d v="2017-07-31T00:00:00"/>
    <s v="Yes"/>
    <d v="2018-03-05T00:00:00"/>
    <s v="Yes"/>
    <m/>
    <m/>
    <m/>
    <d v="2019-07-31T00:00:00"/>
    <x v="0"/>
    <n v="53"/>
    <n v="45"/>
    <m/>
    <n v="0"/>
    <n v="2"/>
    <n v="3"/>
    <n v="1"/>
    <n v="0"/>
    <n v="0"/>
    <n v="0"/>
    <s v="No"/>
    <n v="0"/>
    <m/>
    <m/>
    <m/>
    <m/>
    <s v="No"/>
    <m/>
    <m/>
    <n v="1"/>
    <n v="3"/>
    <m/>
    <s v="SIDA"/>
  </r>
  <r>
    <n v="108"/>
    <s v="C5/011"/>
    <s v="Hellen"/>
    <s v="Jepngetich"/>
    <s v="Jepngetich"/>
    <x v="1"/>
    <x v="4"/>
    <x v="2"/>
    <x v="2"/>
    <s v="Medical education"/>
    <s v="Medical education"/>
    <x v="2"/>
    <s v="Yes"/>
    <s v="SM/PhDME/05/15"/>
    <s v="Married"/>
    <s v="Married"/>
    <s v="Married"/>
    <s v="hjepngetich@cartafrica.org"/>
    <s v="jepngetichkeny@gmail.com and kenyhellen@yahoo.com"/>
    <s v="+254721271337"/>
    <s v="NF"/>
    <d v="1978-01-01T00:00:00"/>
    <s v="Determinants of male involvement in sexual andreproductive health services in Kenya."/>
    <s v="Field"/>
    <s v="No"/>
    <s v="Primary"/>
    <n v="8"/>
    <d v="2015-09-10T00:00:00"/>
    <d v="2015-03-01T00:00:00"/>
    <m/>
    <s v="Prof  Mabel Nangami"/>
    <s v="Prof  Joyce Baliddawa"/>
    <s v="Dr. Caleb Isaboke Nyamwange"/>
    <n v="3"/>
    <s v="Home"/>
    <m/>
    <m/>
    <s v="No"/>
    <m/>
    <m/>
    <s v="Academic"/>
    <m/>
    <s v="Lecturer"/>
    <m/>
    <s v="Head of Department of Environmental Health and Disaster Risk Management at the School of Public Health, College of Health Sciences"/>
    <s v="MOI UNIVERSITY"/>
    <m/>
    <m/>
    <d v="2015-03-02T00:00:00"/>
    <d v="2015-11-02T00:00:00"/>
    <s v="Yes"/>
    <d v="2021-07-16T00:00:00"/>
    <d v="2021-07-16T00:00:00"/>
    <m/>
    <m/>
    <d v="2017-07-31T00:00:00"/>
    <s v="Yes"/>
    <d v="2018-03-05T00:00:00"/>
    <s v="Yes"/>
    <m/>
    <m/>
    <m/>
    <d v="2020-11-20T00:00:00"/>
    <x v="0"/>
    <n v="69"/>
    <n v="61"/>
    <s v="Bachelor of science environmental health graduates academic competences and public health work expectations in Kenya: Graduate and emplyers perspectives"/>
    <m/>
    <n v="2"/>
    <n v="0"/>
    <n v="2"/>
    <n v="0"/>
    <n v="0"/>
    <n v="0"/>
    <s v="JAS 1, 2015"/>
    <n v="0"/>
    <m/>
    <d v="2020-03-15T00:00:00"/>
    <d v="2020-08-06T00:00:00"/>
    <n v="5"/>
    <s v="No"/>
    <m/>
    <m/>
    <n v="4"/>
    <n v="4"/>
    <m/>
    <s v="SIDA"/>
  </r>
  <r>
    <n v="109"/>
    <s v="C5/012"/>
    <s v="Hillary"/>
    <s v="Kipruto"/>
    <s v="Sang"/>
    <x v="0"/>
    <x v="4"/>
    <x v="2"/>
    <x v="2"/>
    <s v="LINGUISTICS"/>
    <s v="LINGUISTICS AND FOREIGN LANGUAGES"/>
    <x v="2"/>
    <s v="Yes"/>
    <s v="SASS/DPHIL/LIN/06/14"/>
    <m/>
    <s v="Married"/>
    <m/>
    <s v="hsang@cartafrica.org"/>
    <s v="hillarysang@yahoo.com"/>
    <s v="+254 724 017107"/>
    <s v="NF"/>
    <d v="1983-03-17T00:00:00"/>
    <s v="Communication disorders in school children identified with psychiatric disorders"/>
    <s v="Field"/>
    <s v="No"/>
    <s v="Primary"/>
    <n v="16.5"/>
    <d v="2014-09-01T00:00:00"/>
    <d v="2015-03-01T00:00:00"/>
    <m/>
    <s v="Dr. Tom Abuom"/>
    <m/>
    <m/>
    <n v="1"/>
    <s v="Home"/>
    <m/>
    <m/>
    <s v="Yes"/>
    <m/>
    <m/>
    <s v="Academic"/>
    <m/>
    <s v="Lecturer"/>
    <m/>
    <m/>
    <s v="MOI UNIVERSITY"/>
    <m/>
    <m/>
    <d v="2015-03-02T00:00:00"/>
    <d v="2015-11-02T00:00:00"/>
    <s v="Yes"/>
    <m/>
    <m/>
    <m/>
    <m/>
    <d v="2017-07-31T00:00:00"/>
    <s v="Yes"/>
    <d v="2018-03-05T00:00:00"/>
    <s v="Yes"/>
    <m/>
    <m/>
    <m/>
    <m/>
    <x v="3"/>
    <m/>
    <m/>
    <m/>
    <m/>
    <n v="2"/>
    <n v="0"/>
    <n v="2"/>
    <n v="0"/>
    <n v="0"/>
    <n v="0"/>
    <s v="No"/>
    <n v="0"/>
    <m/>
    <m/>
    <m/>
    <m/>
    <s v="Yes"/>
    <m/>
    <m/>
    <s v="NF"/>
    <s v="NF"/>
    <m/>
    <s v="SIDA"/>
  </r>
  <r>
    <n v="110"/>
    <s v="C5/013"/>
    <s v="Ikeola"/>
    <s v="Adejoke"/>
    <s v="Adeoye"/>
    <x v="1"/>
    <x v="4"/>
    <x v="0"/>
    <x v="0"/>
    <s v="MATERNAL HEALTH"/>
    <s v="EPIDEMIOLOGY AND MEDICAL STATISTICS"/>
    <x v="0"/>
    <s v="Yes"/>
    <n v="148600"/>
    <s v="Married"/>
    <s v="Married"/>
    <m/>
    <s v="iadeoye@cartafrica.org"/>
    <s v="adeoyeikeola@yahoo.com"/>
    <s v="+234-8052153252"/>
    <s v="Master in Public Health"/>
    <d v="1973-02-08T00:00:00"/>
    <s v="Maternal obesity and associated maternal, periantal and neo natal outcomes among women in Ibadan, Nigeria"/>
    <s v="Field"/>
    <s v="No"/>
    <s v="Primary"/>
    <n v="14.5"/>
    <d v="2013-02-01T00:00:00"/>
    <d v="2015-03-01T00:00:00"/>
    <m/>
    <s v="Prof. Afolabi Bamigboye"/>
    <m/>
    <m/>
    <n v="1"/>
    <s v="Home"/>
    <m/>
    <m/>
    <s v="Yes"/>
    <m/>
    <m/>
    <s v="Academic"/>
    <m/>
    <s v="Lecturer"/>
    <m/>
    <m/>
    <s v="UNIVERSITY OF IBADAN"/>
    <s v="0000-0003-3085-0965"/>
    <m/>
    <d v="2015-03-02T00:00:00"/>
    <d v="2015-11-02T00:00:00"/>
    <s v="Yes"/>
    <d v="2018-01-01T00:00:00"/>
    <d v="2018-01-27T00:00:00"/>
    <m/>
    <s v="The prevalence, determinants, preganancy and neonatal outcomes of Maternal obesity and its associated metabolic Dysfunction in Ibadan, Nigeria "/>
    <d v="2019-07-29T00:00:00"/>
    <s v="No"/>
    <d v="2020-03-01T00:00:00"/>
    <s v="No"/>
    <m/>
    <d v="2021-07-15T00:00:00"/>
    <d v="2021-08-03T00:00:00"/>
    <d v="2021-08-03T00:00:00"/>
    <x v="0"/>
    <n v="78"/>
    <n v="70"/>
    <m/>
    <n v="5"/>
    <n v="10"/>
    <n v="4"/>
    <n v="1"/>
    <n v="3"/>
    <n v="1"/>
    <n v="0"/>
    <s v="No"/>
    <n v="0"/>
    <m/>
    <d v="2017-03-01T00:00:00"/>
    <d v="2018-02-01T00:00:00"/>
    <n v="12"/>
    <s v="No"/>
    <m/>
    <m/>
    <n v="3"/>
    <n v="3"/>
    <m/>
    <s v="SIDA"/>
  </r>
  <r>
    <n v="111"/>
    <s v="C5/014"/>
    <s v="Justine"/>
    <s v="Nnakate"/>
    <s v="Bukenya"/>
    <x v="1"/>
    <x v="4"/>
    <x v="7"/>
    <x v="11"/>
    <s v="Public Health"/>
    <s v="Community Health &amp; Behavioural Sciencess"/>
    <x v="9"/>
    <s v="Yes"/>
    <n v="216023303"/>
    <s v="Married"/>
    <s v="Married"/>
    <s v="Married"/>
    <s v="jbukenya@cartafrica.org"/>
    <s v="jbukenya@musph.ac.ug"/>
    <s v="+256772446355"/>
    <s v="MPH"/>
    <d v="1971-08-24T00:00:00"/>
    <s v="Pregnancy experiences and reproductive health outcome among adolescents in Uganda."/>
    <s v="Field"/>
    <s v="No"/>
    <s v="Primary"/>
    <n v="11"/>
    <d v="2017-01-30T00:00:00"/>
    <d v="2015-03-01T00:00:00"/>
    <m/>
    <s v="Christopher Garimoi Orach, PhD"/>
    <s v="David Guwatudde, PhD"/>
    <m/>
    <n v="2"/>
    <s v="Home"/>
    <s v="Home"/>
    <m/>
    <s v="No"/>
    <s v="Yes"/>
    <m/>
    <s v="Academic"/>
    <s v="Lecturer"/>
    <s v="Lecturer"/>
    <s v="No"/>
    <m/>
    <s v="MAKERERE UNIVERSITY"/>
    <s v="0000-0001-9139-6183"/>
    <s v="Yes"/>
    <d v="2015-03-02T00:00:00"/>
    <d v="2015-11-02T00:00:00"/>
    <s v="Yes"/>
    <m/>
    <m/>
    <m/>
    <m/>
    <d v="2017-07-31T00:00:00"/>
    <s v="Yes"/>
    <d v="2018-03-05T00:00:00"/>
    <s v="Yes"/>
    <m/>
    <d v="2021-02-26T00:00:00"/>
    <m/>
    <d v="2021-05-17T00:00:00"/>
    <x v="0"/>
    <n v="75"/>
    <n v="67"/>
    <s v="Pregnancy Planning and utilization of Maternal Health Services by Female Sex workers in Uganda"/>
    <n v="10"/>
    <n v="27"/>
    <n v="7"/>
    <n v="1"/>
    <n v="0"/>
    <n v="0"/>
    <n v="0"/>
    <s v="No"/>
    <n v="0"/>
    <m/>
    <m/>
    <m/>
    <m/>
    <s v="No"/>
    <m/>
    <m/>
    <n v="4"/>
    <n v="4"/>
    <m/>
    <s v="SIDA"/>
  </r>
  <r>
    <n v="112"/>
    <s v="C5/015"/>
    <s v="Jeanette"/>
    <m/>
    <s v="Dawa"/>
    <x v="1"/>
    <x v="4"/>
    <x v="2"/>
    <x v="7"/>
    <s v="Public Health"/>
    <s v="KAVI - Institute of Clinical Reasearch"/>
    <x v="6"/>
    <s v="Yes"/>
    <s v="H84/50941/2016"/>
    <s v="Married"/>
    <s v="Married"/>
    <s v="Married"/>
    <s v="jdawa@cartafrica.org"/>
    <s v="jandawa@cartafrica.org"/>
    <s v="+254722653696"/>
    <s v="M.Sc Public Health"/>
    <d v="1984-02-16T00:00:00"/>
    <s v="An assessment of breast cancer risk factors among urban black Kenyan females."/>
    <s v="Field"/>
    <s v="No"/>
    <s v="Primary"/>
    <n v="25.5"/>
    <d v="2015-10-13T00:00:00"/>
    <d v="2015-03-01T00:00:00"/>
    <m/>
    <s v="Prof.Omu Anzala"/>
    <m/>
    <m/>
    <n v="1"/>
    <s v="Home"/>
    <m/>
    <m/>
    <s v="Yes"/>
    <m/>
    <m/>
    <s v="Other"/>
    <s v="Medical Epidemiologist"/>
    <s v="Medical Epidemiologist and Center Director"/>
    <m/>
    <m/>
    <s v="Washington State University, Kenya Office (GLOBAL HEALTH PROG)"/>
    <s v="0000-0001-9405-148X"/>
    <m/>
    <d v="2015-03-02T00:00:00"/>
    <d v="2015-11-02T00:00:00"/>
    <s v="Yes"/>
    <d v="2016-02-19T00:00:00"/>
    <d v="2017-01-13T00:00:00"/>
    <m/>
    <s v="Modelling the health and economic impact of the influenza vaccine in Kenya"/>
    <d v="2017-07-31T00:00:00"/>
    <s v="Yes"/>
    <d v="2018-03-05T00:00:00"/>
    <s v="Yes"/>
    <m/>
    <m/>
    <m/>
    <d v="2020-11-25T00:00:00"/>
    <x v="0"/>
    <n v="69"/>
    <n v="61"/>
    <s v="Modelling the health and economic impact of the influenza vaccine in Kenya"/>
    <n v="0"/>
    <n v="6"/>
    <n v="8"/>
    <n v="1"/>
    <n v="0"/>
    <n v="0"/>
    <n v="0"/>
    <s v="No"/>
    <n v="0"/>
    <m/>
    <m/>
    <m/>
    <m/>
    <s v="No"/>
    <m/>
    <m/>
    <n v="0"/>
    <n v="0"/>
    <m/>
    <s v="CARNEGIE/DAAD"/>
  </r>
  <r>
    <n v="113"/>
    <s v="C5/016"/>
    <s v="Jepchirchir"/>
    <m/>
    <s v="Kiplagat"/>
    <x v="1"/>
    <x v="4"/>
    <x v="2"/>
    <x v="2"/>
    <s v="Public Health"/>
    <s v="Epidemiology and Biostatistics"/>
    <x v="3"/>
    <s v="No"/>
    <n v="1317323"/>
    <s v="Married"/>
    <s v="Married"/>
    <s v="Married"/>
    <s v="jkiplagat@cartafrica.org"/>
    <s v="chiri2809@gmail.com"/>
    <s v="+254722288653"/>
    <s v="Masters Epidemiology &amp; Disease Control"/>
    <d v="1980-09-28T00:00:00"/>
    <s v="HIV among adults aged 50years and older in East Africa."/>
    <s v="Clinical research - Retrospective and prospective"/>
    <s v="No"/>
    <s v="Primary and secondary"/>
    <n v="25"/>
    <d v="2015-08-06T00:00:00"/>
    <d v="2015-03-01T00:00:00"/>
    <m/>
    <s v="Ann Mwangi, PhD"/>
    <s v="Charles Chasela, PhD"/>
    <m/>
    <n v="2"/>
    <s v="Home"/>
    <s v="Host"/>
    <m/>
    <s v="Yes"/>
    <s v="No"/>
    <m/>
    <s v="Academic"/>
    <m/>
    <s v="Research Adminstrator"/>
    <s v="Yes"/>
    <s v="AMPATH Associate Director of Research"/>
    <m/>
    <s v="0000-0002-7836-2138"/>
    <s v="No"/>
    <d v="2015-03-02T00:00:00"/>
    <d v="2015-11-02T00:00:00"/>
    <s v="Yes"/>
    <d v="2016-02-12T00:00:00"/>
    <d v="2016-04-07T00:00:00"/>
    <m/>
    <s v="Characteristics, outcomes and experiences of HIV infected adults aged 50 years and older in Western kenya"/>
    <d v="2017-07-31T00:00:00"/>
    <s v="Yes"/>
    <d v="2018-03-05T00:00:00"/>
    <s v="Yes"/>
    <m/>
    <m/>
    <m/>
    <d v="2019-10-31T00:00:00"/>
    <x v="0"/>
    <n v="56"/>
    <n v="48"/>
    <m/>
    <n v="3"/>
    <n v="8"/>
    <n v="4"/>
    <n v="2"/>
    <n v="0"/>
    <n v="0"/>
    <n v="0"/>
    <s v="No"/>
    <n v="0"/>
    <m/>
    <m/>
    <m/>
    <m/>
    <s v="No"/>
    <m/>
    <m/>
    <n v="1"/>
    <n v="2"/>
    <m/>
    <s v="SIDA"/>
  </r>
  <r>
    <n v="114"/>
    <s v="C5/017"/>
    <s v="Kikelomo"/>
    <s v="Abayowa"/>
    <s v="Mbada"/>
    <x v="1"/>
    <x v="4"/>
    <x v="0"/>
    <x v="5"/>
    <s v="Political Science"/>
    <s v="Political Science"/>
    <x v="7"/>
    <s v="Yes"/>
    <s v="SSP/13/14/H/0871"/>
    <s v="Married"/>
    <s v="Married"/>
    <s v="Married"/>
    <s v="kmbada@cartafrica.org"/>
    <s v="menteekas@yahoo.com"/>
    <s v="2348137729864"/>
    <s v="M.Sc Political Science"/>
    <d v="1981-12-23T00:00:00"/>
    <s v="Political economy of poverty and health in Ghana and Nigeria: A comparative policy analysis of the Millennium Development Goals."/>
    <s v="Policy analysis"/>
    <s v="No"/>
    <s v="Primary"/>
    <n v="17"/>
    <d v="2014-04-15T00:00:00"/>
    <d v="2015-03-01T00:00:00"/>
    <m/>
    <s v="Prof. Oluwafemi N. Mimiko"/>
    <m/>
    <m/>
    <n v="1"/>
    <s v="Home"/>
    <m/>
    <m/>
    <s v="Yes"/>
    <m/>
    <m/>
    <s v="Academic"/>
    <s v="Assistant Lecturer"/>
    <s v="Lecturer I"/>
    <s v="Yes"/>
    <m/>
    <s v="Obafemi Awolowo University"/>
    <s v="0000-0002-2157-1940"/>
    <m/>
    <d v="2015-03-02T00:00:00"/>
    <d v="2015-11-02T00:00:00"/>
    <s v="Yes"/>
    <d v="2021-07-04T00:00:00"/>
    <d v="2021-07-04T00:00:00"/>
    <m/>
    <m/>
    <d v="2017-07-31T00:00:00"/>
    <s v="Yes"/>
    <d v="2019-03-04T00:00:00"/>
    <s v="No"/>
    <m/>
    <m/>
    <m/>
    <d v="2018-08-15T00:00:00"/>
    <x v="0"/>
    <n v="42"/>
    <n v="34"/>
    <m/>
    <n v="1"/>
    <n v="0"/>
    <n v="1"/>
    <n v="6"/>
    <n v="0"/>
    <n v="0"/>
    <n v="0"/>
    <s v="JAS 1, 2015 &amp; JAS 4, 2019"/>
    <n v="0"/>
    <m/>
    <m/>
    <m/>
    <m/>
    <s v="No"/>
    <m/>
    <m/>
    <n v="2"/>
    <n v="4"/>
    <m/>
    <s v="SIDA"/>
  </r>
  <r>
    <n v="115"/>
    <s v="C5/018"/>
    <s v="Lester"/>
    <m/>
    <s v="Kapanda"/>
    <x v="0"/>
    <x v="4"/>
    <x v="3"/>
    <x v="3"/>
    <s v="Epidemeology and Public Health"/>
    <s v="Public Health"/>
    <x v="4"/>
    <s v="Yes"/>
    <s v="201580013245"/>
    <s v="Married"/>
    <s v="Married"/>
    <s v="Married"/>
    <s v="lkapanda@cartafrica.org"/>
    <s v="lrphiri@medcol.mw"/>
    <s v="+265 994 958 249"/>
    <s v="M.Sc Epidemiology"/>
    <d v="1974-09-27T00:00:00"/>
    <s v="Exploring the potential drivers of demand and supply for transactional sex and sex work among female sex workers and their clients in Malawi."/>
    <s v="Field"/>
    <s v="No"/>
    <s v="Primary"/>
    <n v="20"/>
    <d v="2015-03-16T00:00:00"/>
    <d v="2015-03-01T00:00:00"/>
    <m/>
    <s v="Prof. Adamson Muula"/>
    <s v="Dr. Chima Izgubara"/>
    <s v="Dr. Nicola Desmond "/>
    <n v="3"/>
    <s v="Home"/>
    <s v="Other"/>
    <s v="Other"/>
    <s v="Yes"/>
    <s v="Yes"/>
    <s v="No"/>
    <s v="Academic"/>
    <m/>
    <m/>
    <m/>
    <m/>
    <s v="University of Malawi"/>
    <s v="0000-0003-2887-2954"/>
    <s v="Yes"/>
    <d v="2015-03-02T00:00:00"/>
    <d v="2015-11-02T00:00:00"/>
    <s v="Yes"/>
    <m/>
    <m/>
    <m/>
    <m/>
    <d v="2017-07-31T00:00:00"/>
    <s v="Yes"/>
    <d v="2018-03-05T00:00:00"/>
    <s v="Yes"/>
    <m/>
    <m/>
    <m/>
    <d v="2020-03-19T00:00:00"/>
    <x v="0"/>
    <n v="61"/>
    <n v="53"/>
    <m/>
    <n v="0"/>
    <n v="3"/>
    <n v="1"/>
    <n v="0"/>
    <n v="0"/>
    <n v="0"/>
    <n v="0"/>
    <s v="No"/>
    <n v="0"/>
    <m/>
    <m/>
    <m/>
    <m/>
    <s v="No"/>
    <m/>
    <m/>
    <n v="2"/>
    <n v="2"/>
    <m/>
    <s v="SIDA"/>
  </r>
  <r>
    <n v="116"/>
    <s v="C5/019"/>
    <s v="Maria"/>
    <s v="Chifuniro"/>
    <s v="Chikalipo"/>
    <x v="1"/>
    <x v="4"/>
    <x v="3"/>
    <x v="3"/>
    <s v="Nursing and Midwifery"/>
    <s v="Public Health"/>
    <x v="4"/>
    <s v="Yes"/>
    <s v="201580013238"/>
    <s v="Married"/>
    <s v="Married"/>
    <s v="Married"/>
    <s v="mchikalipo@cartafrica.org"/>
    <s v="mchikalipo@kcn.unima.mw"/>
    <s v="+ 265 888309781"/>
    <s v="MA Social Development"/>
    <d v="1970-05-05T00:00:00"/>
    <s v="Centering pregnancy: Astrategy in improving maternal and neonatal outcomes among adolescents."/>
    <s v="Field"/>
    <s v="No"/>
    <s v="Primary"/>
    <n v="30"/>
    <d v="2015-12-14T00:00:00"/>
    <d v="2015-03-01T00:00:00"/>
    <m/>
    <s v="Prof. Adamson Muula"/>
    <s v="Prof. Ellen Chirwa"/>
    <m/>
    <n v="2"/>
    <s v="Home"/>
    <s v="Home"/>
    <m/>
    <s v="Yes"/>
    <s v="No"/>
    <m/>
    <s v="Academic"/>
    <s v="Lecturer"/>
    <m/>
    <m/>
    <m/>
    <s v="University of Malawi"/>
    <s v="0000-0001-7062-9785"/>
    <s v="No"/>
    <d v="2015-03-02T00:00:00"/>
    <d v="2015-11-02T00:00:00"/>
    <s v="Yes"/>
    <d v="2015-06-11T00:00:00"/>
    <d v="2016-01-13T00:00:00"/>
    <m/>
    <s v="Feasibility, acceptability and effectiveness of couple antenatal education in Blantyre, Malawi"/>
    <d v="2017-07-31T00:00:00"/>
    <s v="Yes"/>
    <d v="2018-03-05T00:00:00"/>
    <s v="Yes"/>
    <m/>
    <m/>
    <m/>
    <d v="2019-11-30T00:00:00"/>
    <x v="0"/>
    <n v="57"/>
    <n v="49"/>
    <m/>
    <n v="0"/>
    <n v="4"/>
    <n v="2"/>
    <n v="2"/>
    <n v="0"/>
    <n v="0"/>
    <n v="0"/>
    <s v="No"/>
    <n v="0"/>
    <m/>
    <m/>
    <m/>
    <m/>
    <s v="No"/>
    <m/>
    <m/>
    <s v="NF"/>
    <s v="NF"/>
    <m/>
    <s v="SIDA"/>
  </r>
  <r>
    <n v="117"/>
    <s v="C5/020"/>
    <s v="Nomathemba"/>
    <s v="Chiwoneso"/>
    <s v="Chandiwana"/>
    <x v="1"/>
    <x v="4"/>
    <x v="5"/>
    <x v="6"/>
    <s v="Child and Adolescent Health"/>
    <s v="Wits Reproductive Health and HIV Institute"/>
    <x v="3"/>
    <s v="Yes"/>
    <s v="0403769G"/>
    <m/>
    <s v="Married"/>
    <m/>
    <s v="nchandiwana@cartafrica.org"/>
    <s v="nomathemba.chandiwana@gmail.com"/>
    <n v="27761643215"/>
    <s v="MPH Epidiomology &amp; Biostatistics"/>
    <m/>
    <s v="Impact of strengthening the continuum of care of HIV-infected pregnant and post-natal women and infantsin primary care clinics of South Africa."/>
    <s v="Clinical research"/>
    <s v="No"/>
    <s v="Primary"/>
    <n v="18"/>
    <d v="2017-02-01T00:00:00"/>
    <d v="2015-03-01T00:00:00"/>
    <d v="2025-03-25T00:00:00"/>
    <s v="Prof. Charles S. Chasela"/>
    <s v="Dr. Lee Fairlie"/>
    <m/>
    <n v="2"/>
    <s v="Home"/>
    <s v="Home"/>
    <m/>
    <s v="No"/>
    <s v="Yes"/>
    <m/>
    <s v="Researcher"/>
    <s v="Technical advisor"/>
    <s v="Technical advisor"/>
    <m/>
    <m/>
    <s v="WITS RHI"/>
    <s v="0000-0001-7866-2651"/>
    <s v="Yes"/>
    <d v="2015-03-02T00:00:00"/>
    <d v="2015-11-02T00:00:00"/>
    <s v="Yes"/>
    <m/>
    <m/>
    <m/>
    <m/>
    <d v="2017-07-31T00:00:00"/>
    <s v="Yes"/>
    <d v="2018-03-05T00:00:00"/>
    <s v="Yes"/>
    <m/>
    <m/>
    <m/>
    <m/>
    <x v="2"/>
    <m/>
    <m/>
    <m/>
    <n v="0"/>
    <n v="0"/>
    <n v="14"/>
    <n v="0"/>
    <n v="0"/>
    <n v="0"/>
    <n v="0"/>
    <s v="JAS 4, 2018"/>
    <n v="0"/>
    <m/>
    <m/>
    <m/>
    <m/>
    <s v="No"/>
    <m/>
    <m/>
    <s v="NF"/>
    <s v="NF"/>
    <m/>
    <s v="SIDA"/>
  </r>
  <r>
    <n v="118"/>
    <s v="C5/021"/>
    <s v="Oyewale"/>
    <s v="Mayowa"/>
    <s v="Morakinyo"/>
    <x v="0"/>
    <x v="4"/>
    <x v="0"/>
    <x v="0"/>
    <s v="Environmental Health"/>
    <s v="Environmental Health Sciences"/>
    <x v="0"/>
    <s v="Yes"/>
    <n v="12963"/>
    <m/>
    <s v="Married"/>
    <m/>
    <s v="omorakinyo@cartafrica.org"/>
    <s v="wahlemirax@gmail.com"/>
    <s v="+2348034626106"/>
    <s v="MPH Environmental Health"/>
    <d v="1980-02-01T00:00:00"/>
    <s v="Molecular characterization of bio aerosols associated with sick building syndrome and related health risks in secondary schools in Ibadan,Nigeria."/>
    <s v="Clinical research"/>
    <s v="yes"/>
    <s v="Primary"/>
    <n v="13"/>
    <d v="2013-07-04T00:00:00"/>
    <d v="2015-03-01T00:00:00"/>
    <m/>
    <s v="Prof. Ana Godson Rowland"/>
    <m/>
    <m/>
    <n v="1"/>
    <s v="Home"/>
    <m/>
    <m/>
    <s v="Yes"/>
    <m/>
    <m/>
    <s v="Academic"/>
    <s v="Lecturer"/>
    <s v="Lecturer"/>
    <m/>
    <m/>
    <s v="UNIVERSITY OF IBADAN"/>
    <s v="0000-0001-5289-9378"/>
    <m/>
    <d v="2015-03-02T00:00:00"/>
    <d v="2015-11-02T00:00:00"/>
    <s v="Yes"/>
    <d v="2015-02-02T00:00:00"/>
    <d v="2016-04-11T00:00:00"/>
    <m/>
    <s v="Indoor school building characteristics and molecular profiling of Bioaerosols as predictors of respiratory morbidities among primary school children in Ibadan, Nigeria "/>
    <d v="2017-07-31T00:00:00"/>
    <s v="Yes"/>
    <d v="2018-03-05T00:00:00"/>
    <s v="Yes"/>
    <m/>
    <m/>
    <m/>
    <d v="2023-01-31T00:00:00"/>
    <x v="0"/>
    <n v="95"/>
    <n v="87"/>
    <s v="Indoor Air Quality and Bioaerosols’ Size Distribution as Predictors of Respiratory Morbidities among Pupils in Ibadan North Local Government Area, Oyo State."/>
    <n v="0"/>
    <n v="25"/>
    <n v="0"/>
    <n v="3"/>
    <n v="1"/>
    <n v="1"/>
    <n v="1"/>
    <s v="No"/>
    <n v="0"/>
    <m/>
    <m/>
    <m/>
    <m/>
    <s v="No"/>
    <m/>
    <m/>
    <n v="2"/>
    <n v="3"/>
    <m/>
    <s v="SIDA"/>
  </r>
  <r>
    <n v="119"/>
    <s v="C5/022"/>
    <s v="Raymond"/>
    <s v="Felix"/>
    <s v="Odokonyero"/>
    <x v="0"/>
    <x v="4"/>
    <x v="7"/>
    <x v="11"/>
    <s v="Mental Health"/>
    <s v="Psychiatry"/>
    <x v="9"/>
    <s v="Yes"/>
    <m/>
    <s v="NF"/>
    <s v="NF"/>
    <m/>
    <s v="rodokonyero@cartafrica.org"/>
    <s v="rayhaddock@yahoo.com"/>
    <s v="+256701547646"/>
    <s v="NF"/>
    <m/>
    <s v="Investigating the relationship between parenting styles and coping techniques among parents with their adolescents’problem behavior in post conflict Northern Uganda"/>
    <s v="Field"/>
    <s v="No"/>
    <s v="Primary"/>
    <n v="15"/>
    <d v="2015-03-01T00:00:00"/>
    <d v="2015-03-01T00:00:00"/>
    <d v="2020-04-09T00:00:00"/>
    <s v="Prof. Wilson Winston Muhwezi"/>
    <s v="Prof. Seggane Musisi"/>
    <s v="Dr.Akena Dickens Howard"/>
    <n v="3"/>
    <s v="Home"/>
    <s v="Home"/>
    <s v="Home"/>
    <s v="Yes"/>
    <s v="No"/>
    <s v="No"/>
    <m/>
    <s v="Lecturer"/>
    <s v="Lecturer"/>
    <m/>
    <m/>
    <s v="MAKERERE UNIVERSITY"/>
    <m/>
    <s v="No"/>
    <d v="2015-03-02T00:00:00"/>
    <d v="2015-11-02T00:00:00"/>
    <s v="Yes"/>
    <m/>
    <m/>
    <m/>
    <m/>
    <s v="Not attended"/>
    <s v="No"/>
    <s v="Not attended"/>
    <s v="No"/>
    <m/>
    <m/>
    <m/>
    <m/>
    <x v="2"/>
    <s v="Terminated"/>
    <m/>
    <m/>
    <m/>
    <n v="2"/>
    <n v="0"/>
    <n v="0"/>
    <n v="0"/>
    <n v="0"/>
    <n v="0"/>
    <s v="No"/>
    <n v="0"/>
    <m/>
    <m/>
    <m/>
    <m/>
    <s v="No"/>
    <m/>
    <m/>
    <s v="NF"/>
    <s v="NF"/>
    <m/>
    <s v="SIDA"/>
  </r>
  <r>
    <n v="120"/>
    <s v="C5/023"/>
    <s v="Gift"/>
    <m/>
    <s v="Khangamwa"/>
    <x v="0"/>
    <x v="4"/>
    <x v="3"/>
    <x v="3"/>
    <m/>
    <m/>
    <x v="4"/>
    <s v="Yes"/>
    <s v="NF"/>
    <s v="NF"/>
    <s v="NF"/>
    <s v="NF"/>
    <m/>
    <m/>
    <m/>
    <m/>
    <m/>
    <m/>
    <m/>
    <m/>
    <m/>
    <m/>
    <m/>
    <d v="2015-03-01T00:00:00"/>
    <d v="2017-12-31T00:00:00"/>
    <m/>
    <m/>
    <m/>
    <n v="0"/>
    <m/>
    <m/>
    <m/>
    <m/>
    <m/>
    <m/>
    <m/>
    <m/>
    <m/>
    <m/>
    <m/>
    <m/>
    <m/>
    <d v="2017-07-05T00:00:00"/>
    <d v="2015-03-02T00:00:00"/>
    <m/>
    <m/>
    <m/>
    <m/>
    <m/>
    <m/>
    <m/>
    <m/>
    <m/>
    <m/>
    <m/>
    <m/>
    <m/>
    <m/>
    <x v="2"/>
    <s v="Terminated"/>
    <m/>
    <m/>
    <m/>
    <m/>
    <m/>
    <m/>
    <m/>
    <m/>
    <m/>
    <s v="No"/>
    <m/>
    <m/>
    <m/>
    <m/>
    <m/>
    <m/>
    <m/>
    <m/>
    <m/>
    <m/>
    <m/>
    <s v="SIDA"/>
  </r>
  <r>
    <n v="121"/>
    <s v="C5/024"/>
    <s v="Masoud"/>
    <s v="Hussein"/>
    <s v="Mahundi"/>
    <x v="0"/>
    <x v="4"/>
    <x v="4"/>
    <x v="10"/>
    <m/>
    <m/>
    <x v="1"/>
    <s v="Yes"/>
    <s v="NF"/>
    <s v="NF"/>
    <s v="NF"/>
    <s v="NF"/>
    <m/>
    <m/>
    <m/>
    <m/>
    <m/>
    <m/>
    <m/>
    <m/>
    <m/>
    <m/>
    <m/>
    <d v="2015-03-01T00:00:00"/>
    <d v="2018-08-30T00:00:00"/>
    <m/>
    <m/>
    <m/>
    <n v="0"/>
    <m/>
    <m/>
    <m/>
    <m/>
    <m/>
    <m/>
    <m/>
    <m/>
    <m/>
    <m/>
    <m/>
    <m/>
    <m/>
    <m/>
    <d v="2015-03-02T00:00:00"/>
    <m/>
    <m/>
    <m/>
    <m/>
    <m/>
    <m/>
    <m/>
    <m/>
    <m/>
    <m/>
    <m/>
    <m/>
    <m/>
    <m/>
    <x v="2"/>
    <s v="Terminated"/>
    <m/>
    <m/>
    <m/>
    <m/>
    <m/>
    <m/>
    <m/>
    <m/>
    <m/>
    <s v="No"/>
    <m/>
    <m/>
    <m/>
    <m/>
    <m/>
    <m/>
    <m/>
    <m/>
    <m/>
    <m/>
    <m/>
    <s v="SIDA"/>
  </r>
  <r>
    <n v="122"/>
    <s v="C5/025"/>
    <s v="Callen"/>
    <s v="Kwamboka"/>
    <s v="Onyambu"/>
    <x v="1"/>
    <x v="4"/>
    <x v="2"/>
    <x v="7"/>
    <m/>
    <m/>
    <x v="6"/>
    <s v="Yes"/>
    <s v="NF"/>
    <s v="NF"/>
    <s v="NF"/>
    <s v="NF"/>
    <m/>
    <m/>
    <m/>
    <m/>
    <m/>
    <m/>
    <m/>
    <m/>
    <m/>
    <m/>
    <m/>
    <d v="2015-03-01T00:00:00"/>
    <d v="2018-08-30T00:00:00"/>
    <m/>
    <m/>
    <m/>
    <n v="0"/>
    <m/>
    <m/>
    <m/>
    <m/>
    <m/>
    <m/>
    <m/>
    <m/>
    <m/>
    <m/>
    <m/>
    <m/>
    <m/>
    <d v="2017-07-05T00:00:00"/>
    <d v="2015-03-02T00:00:00"/>
    <m/>
    <m/>
    <m/>
    <m/>
    <m/>
    <m/>
    <m/>
    <m/>
    <m/>
    <m/>
    <m/>
    <m/>
    <m/>
    <m/>
    <x v="2"/>
    <s v="Terminated"/>
    <m/>
    <m/>
    <m/>
    <m/>
    <m/>
    <m/>
    <m/>
    <m/>
    <m/>
    <s v="No"/>
    <m/>
    <m/>
    <m/>
    <m/>
    <m/>
    <m/>
    <m/>
    <m/>
    <m/>
    <m/>
    <m/>
    <s v="SIDA"/>
  </r>
  <r>
    <n v="123"/>
    <s v="C6/001"/>
    <s v="Beatrice"/>
    <s v="Waitherero"/>
    <s v="Maina"/>
    <x v="1"/>
    <x v="5"/>
    <x v="2"/>
    <x v="12"/>
    <s v="Public Health"/>
    <s v="School of Public Health"/>
    <x v="3"/>
    <s v="No"/>
    <n v="1617548"/>
    <s v="Single"/>
    <s v="Single"/>
    <s v="Single"/>
    <s v="bmaina@cartafrica.org"/>
    <s v="waithereromaina@yahoo.com; bmaina@aphrc.org"/>
    <s v="+254 (20) 4001000; +254 721 456679"/>
    <s v="MA Population Studies"/>
    <d v="1977-05-15T00:00:00"/>
    <s v="Investigating the social co-construction of masculinity(ies) and sexual development among very young male adolescents in urban slums in Nairobi, Kenya"/>
    <s v="Field"/>
    <s v="No"/>
    <s v="Primary"/>
    <n v="8"/>
    <d v="2017-03-22T00:00:00"/>
    <d v="2016-03-01T00:00:00"/>
    <m/>
    <s v="Dr. Caroline Kabiru"/>
    <s v="Dr Yandisa Sikweyiya"/>
    <m/>
    <n v="2"/>
    <s v="Home"/>
    <s v="Host"/>
    <m/>
    <s v="Yes"/>
    <s v="Yes"/>
    <m/>
    <s v="Researcher"/>
    <s v="Research Officer"/>
    <s v="Associate Research Scientist"/>
    <s v="Yes"/>
    <m/>
    <s v="APHRC"/>
    <s v="0000-0001-6205-3296"/>
    <m/>
    <d v="2016-02-28T00:00:00"/>
    <d v="2016-11-07T00:00:00"/>
    <s v="Yes"/>
    <d v="2017-09-27T00:00:00"/>
    <d v="2017-11-24T00:00:00"/>
    <m/>
    <s v="Investigating the social co-construction of masculinity(ies) and sexual development among very young male adolescents in urban slums in Nairobi, Kenya"/>
    <d v="2018-07-28T00:00:00"/>
    <s v="Yes"/>
    <d v="2019-03-04T00:00:00"/>
    <s v="Yes"/>
    <m/>
    <m/>
    <m/>
    <d v="2021-09-22T00:00:00"/>
    <x v="0"/>
    <n v="67"/>
    <n v="59"/>
    <s v="Investigating the social co-construction of masculinity(ies) and sexual development among very young male adolescents in urban slums in Nairobi, Kenya"/>
    <n v="6"/>
    <n v="13"/>
    <n v="3"/>
    <n v="0"/>
    <n v="0"/>
    <n v="0"/>
    <n v="0"/>
    <s v="No"/>
    <n v="0"/>
    <m/>
    <m/>
    <m/>
    <m/>
    <s v="No"/>
    <m/>
    <m/>
    <n v="0"/>
    <n v="0"/>
    <n v="2"/>
    <s v="SIDA"/>
  </r>
  <r>
    <n v="124"/>
    <s v="C6/002"/>
    <s v="Betty"/>
    <s v="Karimi"/>
    <s v="Mwiti"/>
    <x v="1"/>
    <x v="5"/>
    <x v="2"/>
    <x v="7"/>
    <s v="Design"/>
    <s v="School of the Arts and Design"/>
    <x v="6"/>
    <s v="Yes"/>
    <s v="B80/51242/2016"/>
    <s v="Married"/>
    <s v="Married"/>
    <s v="Married"/>
    <s v="bmwiti@cartafrica.org"/>
    <s v="mwiti.bk@gmail.com"/>
    <s v="+254 722 694853"/>
    <s v="MA Design"/>
    <d v="1984-03-23T00:00:00"/>
    <s v="ACTION TO HEALTH:  DECREASING THE INCIDENCE OF LIFESTYLE DISEASES  IN  INFORMAL SETTLEMENTS IN NAIROBI, KENYA THROUGH A POPULATION-LED COMMUNICATION STRATEGY"/>
    <s v="Field"/>
    <s v="No"/>
    <s v="Primary"/>
    <n v="34.5"/>
    <d v="2016-11-30T00:00:00"/>
    <d v="2016-03-01T00:00:00"/>
    <m/>
    <s v="Dr. Lilac A. Osanjo"/>
    <s v="Dr. Ambole Amollo Lorraine"/>
    <m/>
    <n v="2"/>
    <s v="Home"/>
    <m/>
    <m/>
    <s v="Yes"/>
    <m/>
    <m/>
    <s v="Academic"/>
    <s v="Tutorial Fellow"/>
    <s v="Tutorial Fellow"/>
    <m/>
    <m/>
    <s v="University of Nairobi"/>
    <s v="0000-0001-7064-8003"/>
    <m/>
    <d v="2016-02-28T00:00:00"/>
    <d v="2016-11-07T00:00:00"/>
    <s v="Yes"/>
    <m/>
    <m/>
    <m/>
    <s v="Action to health: Decreasing the incidence of lifestyle diseases in informal settlement in Nairobi through a population led communication strategy"/>
    <d v="2018-07-28T00:00:00"/>
    <s v="Yes"/>
    <d v="2019-03-04T00:00:00"/>
    <s v="Yes"/>
    <m/>
    <m/>
    <m/>
    <d v="2020-08-26T00:00:00"/>
    <x v="0"/>
    <n v="54"/>
    <n v="46"/>
    <s v="Bottom-Up Approach: A community-Led Intervention in fighting lifestyle diseases in Urban informal settlements in Nairobi, Kenya"/>
    <n v="0"/>
    <n v="1"/>
    <n v="1"/>
    <n v="0"/>
    <n v="0"/>
    <n v="0"/>
    <n v="0"/>
    <s v="No"/>
    <n v="0"/>
    <m/>
    <d v="2020-04-20T00:00:00"/>
    <d v="2020-06-11T00:00:00"/>
    <n v="2"/>
    <s v="No"/>
    <m/>
    <m/>
    <n v="1"/>
    <n v="1"/>
    <m/>
    <s v="SIDA"/>
  </r>
  <r>
    <n v="125"/>
    <s v="C6/003"/>
    <s v="Chimwemwe"/>
    <s v="Chikoko"/>
    <s v="Kwanjo-Banda"/>
    <x v="1"/>
    <x v="5"/>
    <x v="3"/>
    <x v="3"/>
    <s v="Nursing"/>
    <s v="Medical and Surgical Nursing"/>
    <x v="4"/>
    <s v="Yes"/>
    <s v="201680013682"/>
    <s v="Married"/>
    <s v="Married"/>
    <m/>
    <s v="cbanda@cartafrica.org"/>
    <s v="joychikoko@yahoo.co.uk"/>
    <s v="+265884711313"/>
    <s v="MSC Nursing"/>
    <d v="1983-10-20T00:00:00"/>
    <s v="Personal, behavioural and environmental factors associated with self-management among diabetic patients attending Queen Elizabeth Central Clinical research diabetes clinic in Malawi: a mixed methods study"/>
    <s v="Clinical research"/>
    <s v="No"/>
    <s v="Primary"/>
    <n v="24"/>
    <d v="2017-04-01T00:00:00"/>
    <d v="2016-03-01T00:00:00"/>
    <m/>
    <s v="Prof. Moffat Nyirenda"/>
    <s v="Dr. Belinda Gombachika"/>
    <m/>
    <n v="2"/>
    <s v="Other "/>
    <s v="Home"/>
    <m/>
    <s v="No"/>
    <s v="Yes"/>
    <m/>
    <s v="Academic"/>
    <s v="Lecturer"/>
    <s v="Lecturer"/>
    <m/>
    <m/>
    <s v="Malawi Liverpool Welcome Trust Clinical Research Program (2021)"/>
    <s v="0000-0001-9337-3583"/>
    <m/>
    <d v="2016-02-28T00:00:00"/>
    <d v="2016-11-07T00:00:00"/>
    <s v="Yes"/>
    <d v="2017-08-31T00:00:00"/>
    <d v="2017-09-19T00:00:00"/>
    <d v="2017-10-04T00:00:00"/>
    <s v="A mixed methods study on diabetes self management and social cognitive constructs at Queen Elizabeth Cantral Clinical research, Blantyre "/>
    <d v="2018-07-28T00:00:00"/>
    <s v="Yes"/>
    <d v="2019-03-04T00:00:00"/>
    <s v="Yes"/>
    <d v="2021-09-24T00:00:00"/>
    <m/>
    <m/>
    <m/>
    <x v="3"/>
    <m/>
    <m/>
    <m/>
    <m/>
    <n v="2"/>
    <n v="0"/>
    <n v="1"/>
    <n v="0"/>
    <n v="0"/>
    <n v="0"/>
    <s v="No"/>
    <n v="0"/>
    <m/>
    <m/>
    <m/>
    <m/>
    <s v="No"/>
    <m/>
    <m/>
    <m/>
    <m/>
    <m/>
    <s v="WT-DELTAS"/>
  </r>
  <r>
    <n v="126"/>
    <s v="C6/004"/>
    <s v="Oluwaseyi"/>
    <s v="Dolapo"/>
    <s v="Somefun"/>
    <x v="1"/>
    <x v="5"/>
    <x v="0"/>
    <x v="6"/>
    <s v="Demography and Population Studies"/>
    <s v="Dept of Demography and Population studies"/>
    <x v="3"/>
    <s v="Yes"/>
    <n v="6815541"/>
    <s v="Single"/>
    <s v="Single"/>
    <s v="Single"/>
    <s v="dsomefun@cartafrica.org"/>
    <s v="seyi.somefun@gmail.com"/>
    <s v="+27788552595"/>
    <s v="Master Demography &amp; Population Studies"/>
    <d v="1989-04-16T00:00:00"/>
    <s v="Beyond Risk: Understanding a Framework for Improving Adolescents' Sexual Health in Nigeria "/>
    <s v="Field"/>
    <s v="No"/>
    <s v="Primary"/>
    <n v="5.5"/>
    <d v="2016-04-04T00:00:00"/>
    <d v="2016-03-01T00:00:00"/>
    <m/>
    <s v="Prof. Clifford Odimegwu"/>
    <m/>
    <m/>
    <n v="1"/>
    <s v="Home"/>
    <m/>
    <m/>
    <s v="No"/>
    <m/>
    <m/>
    <s v="Researcher"/>
    <s v="Research Associate"/>
    <s v="Research Associate"/>
    <s v="No"/>
    <m/>
    <s v="University of Western Cape, South Africa"/>
    <s v="0000-0002-3842-2685"/>
    <m/>
    <d v="2016-02-28T00:00:00"/>
    <d v="2016-11-07T00:00:00"/>
    <s v="Yes"/>
    <d v="2017-01-18T00:00:00"/>
    <d v="2018-05-22T00:00:00"/>
    <m/>
    <s v="Beyond Risk: Understanding a framework for improving adolescents's sexual health in Nigeria"/>
    <d v="2018-07-28T00:00:00"/>
    <s v="Yes"/>
    <d v="2019-03-04T00:00:00"/>
    <s v="Yes"/>
    <m/>
    <m/>
    <m/>
    <d v="2019-10-30T00:00:00"/>
    <x v="0"/>
    <n v="45"/>
    <n v="36"/>
    <m/>
    <n v="2"/>
    <n v="14"/>
    <n v="7"/>
    <n v="2"/>
    <n v="3"/>
    <n v="0"/>
    <n v="0"/>
    <s v="No"/>
    <n v="0"/>
    <m/>
    <d v="2022-12-01T00:00:00"/>
    <d v="2023-02-28T00:00:00"/>
    <n v="3"/>
    <s v="No"/>
    <m/>
    <m/>
    <n v="0"/>
    <n v="0"/>
    <n v="3"/>
    <s v="SIDA"/>
  </r>
  <r>
    <n v="127"/>
    <s v="C6/005"/>
    <s v="Valens"/>
    <m/>
    <s v="Mbarushimana"/>
    <x v="0"/>
    <x v="5"/>
    <x v="1"/>
    <x v="1"/>
    <s v="Public Health"/>
    <s v="Community Health"/>
    <x v="3"/>
    <s v="Yes"/>
    <n v="1584607"/>
    <s v="Married"/>
    <s v="Married"/>
    <m/>
    <s v="vmbarushimana@cartafrica.org"/>
    <s v="mbavalens@gmail.com; vmbarushimana@ur.ac.rw; mbavalens@yahoo.fr; vmbarushimana@nursph.org"/>
    <s v="+250788490718"/>
    <s v="Master of Public Health"/>
    <d v="1979-01-20T00:00:00"/>
    <s v="Early adolescents' knowledge, beliefs and behaviors regarding gender and sexuality in Rwanda: implications for their sexual experiences and health outcomes."/>
    <s v="Field"/>
    <s v="No"/>
    <s v="Primary"/>
    <n v="31.5"/>
    <d v="2017-03-16T00:00:00"/>
    <d v="2016-03-01T00:00:00"/>
    <m/>
    <s v="Daphney Conco"/>
    <s v="Dr. Laetitia Nyirazinyoye"/>
    <m/>
    <n v="2"/>
    <s v="Other "/>
    <s v="Home"/>
    <m/>
    <s v="No"/>
    <s v="No"/>
    <m/>
    <s v="Academic"/>
    <s v="Assistant Lecturer"/>
    <s v="Lecturer"/>
    <s v="No"/>
    <m/>
    <s v="UNIVERSITY OF RWANDA"/>
    <s v="0000-0002-9700-0343"/>
    <m/>
    <d v="2016-02-28T00:00:00"/>
    <d v="2016-11-07T00:00:00"/>
    <s v="Yes"/>
    <d v="2018-11-29T00:00:00"/>
    <d v="2018-12-03T00:00:00"/>
    <m/>
    <s v="Early adolescents' knoledge, beliefs and behaviors regarding gender and sexuality in Rwanda: implications for their sexual experiences and health outcomes"/>
    <d v="2023-01-11T00:00:00"/>
    <s v="No"/>
    <d v="2021-08-23T00:00:00"/>
    <s v="No"/>
    <m/>
    <m/>
    <m/>
    <d v="2024-10-26T00:00:00"/>
    <x v="0"/>
    <n v="104"/>
    <n v="96"/>
    <s v="Early adolescents' knowledge, beliefs and behaviors regarding gender and sexuality in Rwanda: implications for their sexual experiences and health outcomes."/>
    <n v="1"/>
    <n v="1"/>
    <n v="0"/>
    <n v="0"/>
    <n v="0"/>
    <n v="0"/>
    <n v="0"/>
    <s v="No"/>
    <n v="0"/>
    <m/>
    <m/>
    <m/>
    <m/>
    <s v="No"/>
    <m/>
    <m/>
    <n v="2"/>
    <n v="4"/>
    <m/>
    <s v="WT-DELTAS"/>
  </r>
  <r>
    <n v="128"/>
    <s v="C6/006"/>
    <s v="Eniola"/>
    <m/>
    <s v="Bamgboye"/>
    <x v="0"/>
    <x v="5"/>
    <x v="0"/>
    <x v="0"/>
    <s v="EPIDEMIOLOGY"/>
    <s v="EPIDEMIOLOGY AND MEDICAL STATISTICS"/>
    <x v="0"/>
    <s v="Yes"/>
    <n v="98769"/>
    <s v="Married"/>
    <s v="Married"/>
    <s v="Married"/>
    <s v="ebamgboye@cartafrica.org"/>
    <s v="dr_enip@yahoo.co.uk"/>
    <s v="+234 8029537711"/>
    <s v="M.Sc Epidemiology &amp; Bio Statistics"/>
    <d v="1981-05-15T00:00:00"/>
    <s v="Modeling the effect of HIV on the survival of multi drug resistant tuberculosis co infected patients in Oyo State, South Western Nigeria."/>
    <s v="Field"/>
    <s v="No"/>
    <s v="Primary"/>
    <n v="5.5"/>
    <d v="2016-08-08T00:00:00"/>
    <d v="2016-03-01T00:00:00"/>
    <m/>
    <s v="Dr. Ikeoluwapo  Ajayi"/>
    <m/>
    <m/>
    <n v="1"/>
    <s v="Home"/>
    <m/>
    <m/>
    <s v="Yes"/>
    <m/>
    <m/>
    <s v="Academic"/>
    <s v="Lecturer 1"/>
    <s v="Senior Lecturer"/>
    <m/>
    <m/>
    <s v="UNIVERSITY OF IBADAN"/>
    <s v="0000-0003-0500-8557"/>
    <m/>
    <d v="2016-02-28T00:00:00"/>
    <d v="2016-11-07T00:00:00"/>
    <s v="Yes"/>
    <d v="2017-01-17T00:00:00"/>
    <d v="2017-01-17T00:00:00"/>
    <d v="2018-01-16T00:00:00"/>
    <s v="Modelling the effect of HIV Co-infection on the survival of patients with multidrugs resistant Tuberculosis in Oyo State, Southern Western, Nigeria"/>
    <d v="2018-07-28T00:00:00"/>
    <s v="Yes"/>
    <d v="2019-03-04T00:00:00"/>
    <s v="Yes"/>
    <m/>
    <m/>
    <m/>
    <d v="2021-03-21T00:00:00"/>
    <x v="0"/>
    <n v="61"/>
    <n v="53"/>
    <m/>
    <n v="4"/>
    <n v="2"/>
    <n v="0"/>
    <n v="0"/>
    <n v="1"/>
    <n v="0"/>
    <n v="0"/>
    <s v="No"/>
    <n v="0"/>
    <m/>
    <d v="2020-03-17T00:00:00"/>
    <d v="2021-02-15T00:00:00"/>
    <n v="11"/>
    <s v="No"/>
    <m/>
    <m/>
    <n v="2"/>
    <n v="2"/>
    <m/>
    <s v="WT -DELTAS"/>
  </r>
  <r>
    <n v="129"/>
    <s v="C6/007"/>
    <s v="Nomfundo"/>
    <s v="Nzuza"/>
    <s v="Moroe"/>
    <x v="1"/>
    <x v="5"/>
    <x v="5"/>
    <x v="6"/>
    <s v="Audiology"/>
    <s v="Speech Pathology and Audiology"/>
    <x v="3"/>
    <s v="Yes"/>
    <s v="0103374D"/>
    <m/>
    <s v="Married"/>
    <s v="Married"/>
    <s v="fmoroe@cartafrica.org "/>
    <s v="nomfundo.moroe7@gmail.com"/>
    <s v="+27823178862"/>
    <s v="MA Audiology"/>
    <d v="1982-01-25T00:00:00"/>
    <s v="Occupational Noise-Induced Hearing Loss in South African Large Scale Mines: From policy formulation to implementation and monitoring"/>
    <s v="Field"/>
    <s v="No"/>
    <s v="Primary"/>
    <n v="13.5"/>
    <d v="2015-02-01T00:00:00"/>
    <d v="2016-03-01T00:00:00"/>
    <m/>
    <s v="Prof. KatijahKhoza-Shangase"/>
    <m/>
    <m/>
    <n v="1"/>
    <s v="Home"/>
    <m/>
    <m/>
    <s v="Yes"/>
    <m/>
    <m/>
    <s v="Academic"/>
    <s v="Tutor"/>
    <s v="Associate Professor "/>
    <s v="Yes"/>
    <m/>
    <s v="University of the Witwatersrand"/>
    <s v="0000-0001-7186-5632"/>
    <m/>
    <d v="2016-02-28T00:00:00"/>
    <d v="2016-11-01T00:00:00"/>
    <s v="Yes"/>
    <d v="2016-03-01T00:00:00"/>
    <d v="2016-03-01T00:00:00"/>
    <d v="2016-04-01T00:00:00"/>
    <s v="Occupational Noise-induced hearing loss in South African Large Scale Mines: From policy formulation to implementation and monitoring "/>
    <d v="2018-07-28T00:00:00"/>
    <s v="Yes"/>
    <d v="2019-03-04T00:00:00"/>
    <s v="Yes"/>
    <d v="2018-08-01T00:00:00"/>
    <d v="2018-08-01T00:00:00"/>
    <d v="2018-10-20T00:00:00"/>
    <d v="2018-10-25T00:00:00"/>
    <x v="0"/>
    <n v="32"/>
    <n v="24"/>
    <s v="Occupational Noise-Induced Hearing Loss in South African Large Scale Mines: From policy_x000a_formulation to implementation and monitoring"/>
    <n v="1"/>
    <n v="8"/>
    <n v="20"/>
    <n v="7"/>
    <n v="1"/>
    <n v="0"/>
    <n v="0"/>
    <s v="No"/>
    <n v="0"/>
    <m/>
    <m/>
    <m/>
    <m/>
    <s v="No"/>
    <m/>
    <m/>
    <n v="2"/>
    <n v="2"/>
    <m/>
    <s v="WT -DELTAS"/>
  </r>
  <r>
    <n v="130"/>
    <s v="C6/008"/>
    <s v="Godwin"/>
    <m/>
    <s v="Anywar"/>
    <x v="0"/>
    <x v="5"/>
    <x v="7"/>
    <x v="11"/>
    <s v="Botany"/>
    <s v="Plant Sciences, Microbiology &amp; Biotechnology"/>
    <x v="9"/>
    <s v="Yes"/>
    <s v="2015/HD13/18793U"/>
    <s v="Married"/>
    <s v="Married"/>
    <s v="Married"/>
    <s v="ganywar@cartafrica.org"/>
    <s v="godwinanywar@gmail.com"/>
    <s v="+256 702983410"/>
    <s v="M.Sc Botany"/>
    <d v="1982-10-06T00:00:00"/>
    <s v="Antiviral, immunomodulatory and phytochemical profiles of medicinal plants used by traditional medicine practitioners for the treatment of HIV/AIDS in Uganda"/>
    <s v="Field"/>
    <s v="yes"/>
    <s v="Primary"/>
    <n v="17.5"/>
    <d v="2016-09-25T00:00:00"/>
    <d v="2016-03-01T00:00:00"/>
    <m/>
    <s v="Ass. Prof. Kakudidi Eseszah"/>
    <s v="Ass. Prof. Byamukama Robert"/>
    <s v="Prof. Dr. Emmrich Frank, Fraunhofer "/>
    <n v="3"/>
    <s v="Home"/>
    <s v="Home"/>
    <s v="Other"/>
    <s v="Yes"/>
    <s v="No"/>
    <s v="No"/>
    <s v="Academic"/>
    <s v="Teaching Assistant"/>
    <s v="Lecturer"/>
    <s v="Yes"/>
    <s v=" Appointed as a Review editor in the Journal Frontiers in Pharmacology-Ethnopharmacology Section."/>
    <s v="MAKERERE UNIVERSITY"/>
    <s v="0000-0003-0926-1832"/>
    <m/>
    <d v="2016-02-28T00:00:00"/>
    <d v="2016-11-07T00:00:00"/>
    <s v="Yes"/>
    <d v="2017-01-10T00:00:00"/>
    <d v="2017-05-03T00:00:00"/>
    <m/>
    <s v="Antiviral, immunomodulatory and phytochemical profiles of medicinal plants used by traditional medicine practitioners for the treatment of HIV/AIDS in Uganda"/>
    <d v="2018-07-28T00:00:00"/>
    <s v="Yes"/>
    <d v="2019-03-04T00:00:00"/>
    <s v="Yes"/>
    <m/>
    <d v="2021-10-07T00:00:00"/>
    <m/>
    <d v="2022-02-15T00:00:00"/>
    <x v="0"/>
    <n v="72"/>
    <n v="64"/>
    <s v="Ethnopharmacogology, cytotoxicity, antiviral and immunodulatory profiles of medical plant species used by herbalists in treating people living with HIV/AIDS in Uganda"/>
    <n v="4"/>
    <n v="20"/>
    <n v="5"/>
    <n v="3"/>
    <n v="2"/>
    <n v="0"/>
    <n v="0"/>
    <s v="No"/>
    <n v="0"/>
    <m/>
    <m/>
    <m/>
    <m/>
    <s v="No"/>
    <m/>
    <m/>
    <n v="2"/>
    <n v="4"/>
    <m/>
    <s v="WT -DELTAS/DAAD"/>
  </r>
  <r>
    <n v="131"/>
    <s v="C6/009"/>
    <s v="John"/>
    <s v="Olugbenga"/>
    <s v="Abe"/>
    <x v="0"/>
    <x v="5"/>
    <x v="0"/>
    <x v="5"/>
    <s v="DEMOGRAPHY AND SOCIAL STATISTICS"/>
    <s v="DEMOGRAPHY AND SOCIAL STATISTICS"/>
    <x v="7"/>
    <s v="Yes"/>
    <s v="SSP15/16/R/0003"/>
    <s v="Married"/>
    <s v="Married"/>
    <s v="Married"/>
    <s v="jabe@cartafrica.org"/>
    <s v="abegbenga7@gmail.com"/>
    <s v="+2348034460713"/>
    <s v="Masters in Demography and Social Statistics"/>
    <d v="1979-04-07T00:00:00"/>
    <s v="Labour Force Disengagement Transitions and Quality of Life of Older Persons in Formal Organisations in Osun State, Nigeria"/>
    <s v="Field"/>
    <s v="No"/>
    <s v="Primary"/>
    <n v="24.5"/>
    <d v="2016-11-09T00:00:00"/>
    <d v="2016-03-01T00:00:00"/>
    <m/>
    <s v="Prof. Akinyemi Ibukun Akanni"/>
    <s v="Dr. Oyedokun Olugbenga Amos"/>
    <m/>
    <n v="2"/>
    <s v="Home"/>
    <m/>
    <m/>
    <s v="Yes"/>
    <m/>
    <m/>
    <s v="Academic"/>
    <s v="Assistant Lecturer"/>
    <s v="Senior Lecturer"/>
    <s v="Yes"/>
    <s v="Department Postgraduate programme cordinator"/>
    <s v="Aquatech College of Agriculture "/>
    <s v="0000-0002-6312-0195"/>
    <m/>
    <d v="2016-02-28T00:00:00"/>
    <d v="2016-11-07T00:00:00"/>
    <s v="Yes"/>
    <d v="2017-10-26T00:00:00"/>
    <d v="2017-11-07T00:00:00"/>
    <m/>
    <s v="Labour force disengagement transitions and quality of life of older persons in formal organisations in Osun State, Nigeria"/>
    <d v="2018-07-28T00:00:00"/>
    <s v="Yes"/>
    <d v="2019-03-04T00:00:00"/>
    <s v="Yes"/>
    <m/>
    <m/>
    <m/>
    <d v="2019-06-21T00:00:00"/>
    <x v="0"/>
    <n v="40"/>
    <n v="32"/>
    <m/>
    <n v="2"/>
    <n v="3"/>
    <n v="0"/>
    <n v="0"/>
    <n v="0"/>
    <n v="0"/>
    <n v="0"/>
    <s v="No"/>
    <n v="0"/>
    <m/>
    <m/>
    <m/>
    <m/>
    <s v="No"/>
    <m/>
    <m/>
    <n v="1"/>
    <n v="2"/>
    <m/>
    <s v="SIDA"/>
  </r>
  <r>
    <n v="132"/>
    <s v="C6/010"/>
    <s v="Justin"/>
    <m/>
    <s v="Kumala"/>
    <x v="0"/>
    <x v="5"/>
    <x v="3"/>
    <x v="3"/>
    <s v="Biomedical research"/>
    <s v="Wits Research institute for Malaria (WRIM)"/>
    <x v="3"/>
    <s v="No"/>
    <n v="1598631"/>
    <s v="Single"/>
    <s v="Married"/>
    <m/>
    <s v="jkumala@cartafrica.org"/>
    <s v="justinkumala@yahoo.com"/>
    <s v="+27711374112"/>
    <s v="M.Sc Molecular Biology"/>
    <d v="1988-04-09T00:00:00"/>
    <s v="The impact of insecticide resistance on malaria vector control in Chikwawa, Southern Malawi"/>
    <s v="Experimental model"/>
    <s v="yes"/>
    <s v="Primary"/>
    <n v="25"/>
    <d v="2016-09-09T00:00:00"/>
    <d v="2016-03-01T00:00:00"/>
    <m/>
    <s v="Prof. Maureen Coetzee"/>
    <s v="Dr. Themba Mzilahowa"/>
    <m/>
    <n v="2"/>
    <s v="Host"/>
    <s v="Home"/>
    <m/>
    <s v="Yes"/>
    <s v="Yes"/>
    <m/>
    <s v="Researcher"/>
    <s v="Research Assistant"/>
    <s v="Research Scientist"/>
    <m/>
    <m/>
    <s v="UNIVERSITY OF MALAWI"/>
    <s v="0000-0001-6357-9441"/>
    <m/>
    <d v="2016-02-28T00:00:00"/>
    <d v="2016-11-07T00:00:00"/>
    <s v="Yes"/>
    <d v="2018-06-06T00:00:00"/>
    <d v="2018-08-14T00:00:00"/>
    <d v="2017-09-14T00:00:00"/>
    <s v="The efect of insecticide resistance on malaria vector control in Chikwawa, Southern Malawi"/>
    <d v="2018-07-28T00:00:00"/>
    <s v="Yes"/>
    <d v="2019-03-04T00:00:00"/>
    <s v="Yes"/>
    <d v="2024-07-29T00:00:00"/>
    <m/>
    <m/>
    <d v="2024-11-14T00:00:00"/>
    <x v="0"/>
    <n v="105"/>
    <n v="97"/>
    <s v="The effect of insecticide resistance on Malaria vector control in Chikwawa, Southern Malawi"/>
    <n v="0"/>
    <n v="2"/>
    <n v="0"/>
    <n v="0"/>
    <n v="0"/>
    <n v="0"/>
    <n v="0"/>
    <s v="No"/>
    <n v="0"/>
    <m/>
    <m/>
    <m/>
    <m/>
    <s v="No"/>
    <m/>
    <m/>
    <n v="0"/>
    <s v="NF"/>
    <m/>
    <s v="WT-DELTAS"/>
  </r>
  <r>
    <n v="133"/>
    <s v="C6/011"/>
    <s v="Joan"/>
    <s v="Nankya"/>
    <s v="Mutyoba"/>
    <x v="1"/>
    <x v="5"/>
    <x v="7"/>
    <x v="11"/>
    <s v="PUBLIC HEALTH"/>
    <s v="Epidemiology &amp; Biostatistics"/>
    <x v="9"/>
    <s v="Yes"/>
    <s v="2014/HD07/18654U"/>
    <s v="Married"/>
    <s v="Married"/>
    <s v="Married"/>
    <s v="jmutyoba@cartafrica.org"/>
    <s v="eron.jm@hotmail.com"/>
    <s v="+256 772 324 309"/>
    <s v="MS Epidemiology &amp; Biostatistics"/>
    <d v="1971-04-16T00:00:00"/>
    <s v="Hepatitis B Among Pregnant Women:Epidemiology, Knowledge, perceptions and behavioral intentions"/>
    <s v="Field"/>
    <s v="No"/>
    <s v="Primary"/>
    <n v="8"/>
    <d v="2016-04-04T00:00:00"/>
    <d v="2016-03-01T00:00:00"/>
    <m/>
    <s v="Professor Ponsiano Ocama"/>
    <s v="Assoc. Professor Frederick Makumbi"/>
    <m/>
    <n v="2"/>
    <s v="Home"/>
    <s v="Home"/>
    <m/>
    <s v="No"/>
    <s v="Yes"/>
    <m/>
    <s v="Academic"/>
    <s v="Lecturer"/>
    <s v="Senior Lecturer"/>
    <s v="Yes"/>
    <m/>
    <s v="MAKERERE UNIVERSITY"/>
    <s v="0000-0002-0661-5933"/>
    <m/>
    <d v="2016-02-28T00:00:00"/>
    <d v="2016-11-07T00:00:00"/>
    <s v="Yes"/>
    <d v="2016-07-13T00:00:00"/>
    <d v="2016-12-14T00:00:00"/>
    <m/>
    <s v="Hepatitis B among pregnant women: Epidemiology, knowledge, perceptions and behavioral intentions"/>
    <d v="2018-07-28T00:00:00"/>
    <s v="Yes"/>
    <d v="2019-03-04T00:00:00"/>
    <s v="Yes"/>
    <m/>
    <d v="2021-11-11T00:00:00"/>
    <m/>
    <d v="2022-02-15T00:00:00"/>
    <x v="0"/>
    <n v="72"/>
    <n v="64"/>
    <s v="Hepatitis B among Ugandan pregnant women: Studies on Epidemiology, Knowledge, Perceptions and Behavioural Intentions"/>
    <n v="5"/>
    <n v="15"/>
    <n v="3"/>
    <n v="1"/>
    <n v="1"/>
    <n v="0"/>
    <n v="0"/>
    <s v="No"/>
    <n v="0"/>
    <m/>
    <m/>
    <m/>
    <m/>
    <s v="No"/>
    <m/>
    <m/>
    <n v="4"/>
    <n v="4"/>
    <m/>
    <s v="WT-DELTAS"/>
  </r>
  <r>
    <n v="134"/>
    <s v="C6/012"/>
    <s v="Kudus"/>
    <s v="Oluwatoyin"/>
    <s v="Adebayo"/>
    <x v="0"/>
    <x v="5"/>
    <x v="0"/>
    <x v="0"/>
    <s v="Sociology"/>
    <s v="Sociology"/>
    <x v="0"/>
    <s v="Yes"/>
    <n v="121147"/>
    <s v="Single"/>
    <s v="Married"/>
    <s v="Married"/>
    <s v="kadebayo@cartafrica.org"/>
    <s v="oluwatoyinkudus@gmail.com"/>
    <s v="+2348029516738"/>
    <s v="M.Sc Sociology"/>
    <d v="1984-01-14T00:00:00"/>
    <s v="Migration and settlement experiences of Nigerians in Guangzhou, China"/>
    <s v="Field"/>
    <s v="No"/>
    <s v="Primary"/>
    <n v="17.5"/>
    <d v="2013-03-25T00:00:00"/>
    <d v="2016-03-01T00:00:00"/>
    <m/>
    <s v="Prof Omololu O. Femi"/>
    <m/>
    <m/>
    <n v="1"/>
    <s v="Home"/>
    <m/>
    <m/>
    <s v="Yes"/>
    <m/>
    <m/>
    <s v="Academic"/>
    <s v="Tutorial Assistant"/>
    <s v="Research Fellow I"/>
    <s v="Yes"/>
    <m/>
    <s v="University of Ibadan"/>
    <s v="0000-0002-3746-4963"/>
    <m/>
    <d v="2016-02-28T00:00:00"/>
    <d v="2016-11-07T00:00:00"/>
    <s v="Yes"/>
    <d v="2016-02-20T00:00:00"/>
    <d v="2016-05-10T00:00:00"/>
    <d v="2017-07-05T00:00:00"/>
    <s v="International migration and settlement experiences of Nigerians in Guangzhou, China"/>
    <d v="2018-07-28T00:00:00"/>
    <s v="Yes"/>
    <d v="2019-03-04T00:00:00"/>
    <s v="Yes"/>
    <m/>
    <m/>
    <m/>
    <d v="2019-04-30T00:00:00"/>
    <x v="0"/>
    <n v="39"/>
    <n v="30"/>
    <m/>
    <n v="1"/>
    <n v="3"/>
    <n v="14"/>
    <n v="1"/>
    <n v="0"/>
    <n v="0"/>
    <n v="0"/>
    <s v="No"/>
    <n v="0"/>
    <m/>
    <m/>
    <m/>
    <m/>
    <s v="No"/>
    <m/>
    <m/>
    <n v="0"/>
    <n v="0"/>
    <m/>
    <s v="SIDA"/>
  </r>
  <r>
    <n v="135"/>
    <s v="C6/013"/>
    <s v="Taofeek"/>
    <s v="Kolawole"/>
    <s v="Aliyu"/>
    <x v="0"/>
    <x v="5"/>
    <x v="0"/>
    <x v="5"/>
    <s v="Sociology and Anthropology"/>
    <s v="Sociology and Anthropology"/>
    <x v="7"/>
    <s v="Yes"/>
    <s v="SSP15/16/R/0083"/>
    <s v="Married"/>
    <s v="Married"/>
    <s v="Married"/>
    <s v="kaliyu@cartafrica.org"/>
    <s v="aliyukola@gmail.com"/>
    <s v="+2348060100021"/>
    <s v="M.Sc Sociology &amp; Anthropology"/>
    <d v="1980-09-25T00:00:00"/>
    <s v="Socio-ecological Factors Influencing Parent-adolescent Communication on Sexual and Reproductive Health Issues in Selected Slum Communities of Ibadan, Southwest, Nigeria"/>
    <s v="Field"/>
    <s v="No"/>
    <s v="Primary"/>
    <n v="22"/>
    <d v="2016-12-20T00:00:00"/>
    <d v="2016-03-01T00:00:00"/>
    <m/>
    <s v="Prof. Anna Baranowska-Rataj"/>
    <m/>
    <m/>
    <n v="1"/>
    <s v="Home"/>
    <m/>
    <m/>
    <s v="Yes"/>
    <m/>
    <m/>
    <s v="Academic"/>
    <s v="Assistant Lecturer"/>
    <s v="Senior Lecturer "/>
    <s v="Yes"/>
    <m/>
    <s v="Obafemi Awolowo University"/>
    <s v="0000-0001-7896-1061"/>
    <m/>
    <d v="2016-02-28T00:00:00"/>
    <d v="2016-11-07T00:00:00"/>
    <s v="Yes"/>
    <d v="2018-04-12T00:00:00"/>
    <d v="2017-11-07T00:00:00"/>
    <m/>
    <s v="Socio -ecological factors influencing parent -adolescent Communication on sexual and reproductive Health issues in selected slum cCommunities of Ibadan, Southwest, Nigeria"/>
    <d v="2018-07-28T00:00:00"/>
    <s v="Yes"/>
    <d v="2019-03-04T00:00:00"/>
    <s v="Yes"/>
    <m/>
    <m/>
    <m/>
    <d v="2019-08-01T00:00:00"/>
    <x v="0"/>
    <n v="42"/>
    <n v="33"/>
    <m/>
    <n v="0"/>
    <n v="0"/>
    <n v="0"/>
    <n v="0"/>
    <n v="0"/>
    <n v="0"/>
    <n v="0"/>
    <s v="No"/>
    <n v="0"/>
    <m/>
    <m/>
    <m/>
    <m/>
    <s v="No"/>
    <m/>
    <m/>
    <n v="2"/>
    <n v="2"/>
    <m/>
    <s v="WT-DELTAS"/>
  </r>
  <r>
    <n v="136"/>
    <s v="C6/014"/>
    <s v="Khumbo"/>
    <s v="Michael"/>
    <s v="Kalulu"/>
    <x v="0"/>
    <x v="5"/>
    <x v="3"/>
    <x v="3"/>
    <s v="Engineering"/>
    <s v="Environmental Health"/>
    <x v="4"/>
    <s v="Yes"/>
    <s v="PhD/13/MPL/001"/>
    <s v="Married"/>
    <s v="Married"/>
    <s v="Married"/>
    <s v="kkalulu@cartafrica.org"/>
    <s v="kmkalulu@gmail.com"/>
    <s v="+265 999 691 961"/>
    <s v="M.BA, Masters in Integrated Water Resources"/>
    <d v="1979-05-24T00:00:00"/>
    <s v="Improving resource efficiency in treatment of faecal sludge from unplanned settlements of in the cities of Malawi"/>
    <s v="Field"/>
    <s v="No"/>
    <s v="Primary"/>
    <n v="7.5"/>
    <d v="2014-07-08T00:00:00"/>
    <d v="2016-03-01T00:00:00"/>
    <m/>
    <s v="Asso. Prof. Bernard Thole (PhD)"/>
    <s v="Ass. Prof. Theresa Mkandawire (PhD) "/>
    <s v="Prof. Grant Kululanga (PhD) "/>
    <n v="3"/>
    <s v="Home"/>
    <s v="Home"/>
    <s v="Home"/>
    <s v="Yes"/>
    <s v="No"/>
    <s v="No"/>
    <s v="Academic"/>
    <s v="Senior Lecturer"/>
    <s v="Senior Lecturer"/>
    <s v="Yes"/>
    <m/>
    <s v="University of Malawi"/>
    <s v="0000-0001-9841-9173"/>
    <m/>
    <d v="2016-02-28T00:00:00"/>
    <d v="2016-11-07T00:00:00"/>
    <s v="Yes"/>
    <d v="2016-12-16T00:00:00"/>
    <d v="2017-11-09T00:00:00"/>
    <m/>
    <s v="Improving resource efficiency in treatment of faecal sludge from unplanned settlements of in the cities of Malawi"/>
    <d v="2018-07-28T00:00:00"/>
    <s v="Yes"/>
    <d v="2019-03-04T00:00:00"/>
    <s v="Yes"/>
    <m/>
    <d v="2020-04-13T00:00:00"/>
    <d v="2020-04-27T00:00:00"/>
    <d v="2020-04-27T00:00:00"/>
    <x v="0"/>
    <n v="50"/>
    <n v="42"/>
    <m/>
    <n v="3"/>
    <n v="2"/>
    <n v="2"/>
    <n v="1"/>
    <n v="0"/>
    <n v="0"/>
    <n v="0"/>
    <s v="No"/>
    <n v="0"/>
    <m/>
    <m/>
    <m/>
    <m/>
    <s v="No"/>
    <m/>
    <m/>
    <n v="2"/>
    <n v="2"/>
    <m/>
    <s v="WT-DELTAS"/>
  </r>
  <r>
    <n v="137"/>
    <s v="C6/015"/>
    <s v="Mumuni"/>
    <m/>
    <s v="Adejumo"/>
    <x v="0"/>
    <x v="5"/>
    <x v="0"/>
    <x v="0"/>
    <s v="Environmental Health"/>
    <s v="Environmental Health Sciences"/>
    <x v="0"/>
    <s v="Yes"/>
    <n v="136414"/>
    <s v="Married"/>
    <s v="Married"/>
    <s v="Married"/>
    <s v="madejumo@cartafrica.org"/>
    <s v="adejumo_mumuni@yahoo.com"/>
    <s v="+234 8050821482"/>
    <s v="MPH Environmental Health"/>
    <d v="1976-09-24T00:00:00"/>
    <s v="Improving greywater quality and Harnessing Water Resources through Algae Based Technology in a Low to Middle-Income Community in South-West Nigeria"/>
    <s v="Field"/>
    <s v="No"/>
    <s v="Primary"/>
    <n v="18.5"/>
    <d v="2013-05-09T00:00:00"/>
    <d v="2016-03-01T00:00:00"/>
    <m/>
    <s v="Dr. Elizabeth O. OLORUNTOBA"/>
    <s v="Prof. M.K.C. SRIDHAR"/>
    <m/>
    <n v="2"/>
    <s v="Home"/>
    <s v="Home"/>
    <m/>
    <s v="Yes"/>
    <m/>
    <m/>
    <s v="Academic"/>
    <s v="Lecturer II"/>
    <s v="Lecturer I"/>
    <s v="Yes"/>
    <m/>
    <s v="UNIVERSITY OF IBADAN"/>
    <s v="0000-0003-4797-7508"/>
    <m/>
    <d v="2016-02-28T00:00:00"/>
    <d v="2016-11-07T00:00:00"/>
    <s v="Yes"/>
    <d v="2017-05-02T00:00:00"/>
    <d v="2017-11-10T00:00:00"/>
    <d v="2017-11-07T00:00:00"/>
    <s v="Improving greywater quality and harnessing water resources through algae based technology in Low to Middle income community in South West Nigeria"/>
    <d v="2018-07-28T00:00:00"/>
    <s v="Yes"/>
    <d v="2019-03-04T00:00:00"/>
    <s v="Yes"/>
    <m/>
    <d v="2021-09-03T00:00:00"/>
    <d v="2021-09-14T00:00:00"/>
    <d v="2021-09-14T00:00:00"/>
    <x v="0"/>
    <n v="67"/>
    <n v="59"/>
    <m/>
    <n v="2"/>
    <n v="4"/>
    <n v="0"/>
    <n v="1"/>
    <n v="1"/>
    <n v="0"/>
    <n v="0"/>
    <s v="No"/>
    <n v="0"/>
    <m/>
    <m/>
    <m/>
    <m/>
    <s v="No"/>
    <m/>
    <m/>
    <n v="1"/>
    <n v="2"/>
    <m/>
    <s v="WT-DELTAS"/>
  </r>
  <r>
    <n v="138"/>
    <s v="C6/016"/>
    <s v="Macellina"/>
    <s v="Yinyinade"/>
    <s v="Ijadunola"/>
    <x v="1"/>
    <x v="5"/>
    <x v="0"/>
    <x v="5"/>
    <s v="Public Health"/>
    <s v="Community Health"/>
    <x v="7"/>
    <s v="Yes"/>
    <s v="CLP/13/14/H/2482"/>
    <s v="Married"/>
    <s v="Married"/>
    <s v="Married"/>
    <s v="mijadunola@cartafrica.org"/>
    <s v="yijadun@yahoo.com"/>
    <s v="+234 803 706 2008"/>
    <s v="MPH"/>
    <d v="1972-12-26T00:00:00"/>
    <s v="CHARACTERISTICS OF SKIPPED GENERATION HOUSEHOLDS AND HEALTH OF ADOLESCENTS IN IFE-IJESA ZONE, OSUN STATE, NIGERIA."/>
    <s v="Field"/>
    <s v="No"/>
    <s v="Primary"/>
    <n v="15.5"/>
    <d v="2014-08-11T00:00:00"/>
    <d v="2016-03-01T00:00:00"/>
    <m/>
    <s v="Prof. Adesegun O. Fatusi"/>
    <s v="Dr. Olapeju A. Esimai"/>
    <m/>
    <n v="2"/>
    <s v="Home"/>
    <s v="Home"/>
    <m/>
    <s v="No"/>
    <s v="Yes"/>
    <m/>
    <s v="Academic"/>
    <s v="Senior Lecturer"/>
    <s v="Professor "/>
    <s v="Yes"/>
    <m/>
    <s v="Obafemi Awolowo University"/>
    <s v="0000-0002-4838-0431"/>
    <m/>
    <d v="2016-02-28T00:00:00"/>
    <d v="2016-11-07T00:00:00"/>
    <s v="Yes"/>
    <d v="2017-11-30T00:00:00"/>
    <d v="2018-01-30T00:00:00"/>
    <d v="2018-01-30T00:00:00"/>
    <s v="Characteristics of skipped generation houseolds and health of adolescents in Ife-Ijesa Nigeria: Implications for grandparents and adolescent Health"/>
    <d v="2018-07-28T00:00:00"/>
    <s v="Yes"/>
    <d v="2019-03-04T00:00:00"/>
    <s v="Yes"/>
    <m/>
    <m/>
    <m/>
    <d v="2019-12-14T00:00:00"/>
    <x v="0"/>
    <n v="46"/>
    <n v="38"/>
    <m/>
    <n v="11"/>
    <n v="7"/>
    <n v="5"/>
    <n v="0"/>
    <n v="1"/>
    <n v="0"/>
    <n v="0"/>
    <s v="No"/>
    <n v="0"/>
    <m/>
    <m/>
    <m/>
    <m/>
    <s v="No"/>
    <m/>
    <m/>
    <n v="3"/>
    <n v="3"/>
    <m/>
    <s v="WT-DELTAS"/>
  </r>
  <r>
    <n v="139"/>
    <s v="C6/017"/>
    <s v="Marie Chantal"/>
    <m/>
    <s v="Uwimana"/>
    <x v="1"/>
    <x v="5"/>
    <x v="1"/>
    <x v="1"/>
    <s v="Midwifery"/>
    <s v="Nursing Education"/>
    <x v="3"/>
    <s v="No"/>
    <n v="1586122"/>
    <s v="Married"/>
    <s v="Married"/>
    <s v="Married"/>
    <s v="muwimana@cartafrica.org"/>
    <s v="uwimac@yahoo.fr"/>
    <s v="+250(0) 788 527 435"/>
    <s v="Master of Nursing Management"/>
    <d v="1974-04-05T00:00:00"/>
    <s v="DEVELOPING AND PILOT TESTING OF A LABOUR SUPPORT INTERVENTION BY NURSES AND MIDWIVES AT PUBLIC HEALTH FACILITIES IN RWANDA"/>
    <s v="Clinical research"/>
    <s v="No"/>
    <s v="Primary"/>
    <n v="36"/>
    <d v="2017-02-16T00:00:00"/>
    <d v="2016-03-01T00:00:00"/>
    <m/>
    <s v="Dr. Gorrette Nalwadda K"/>
    <s v="Prof. Nazarius Mbona T"/>
    <m/>
    <n v="2"/>
    <s v="Other "/>
    <s v="Other"/>
    <m/>
    <s v="No"/>
    <s v="Yes"/>
    <m/>
    <s v="Academic"/>
    <s v="Head of Midwifery"/>
    <s v="Senior Lecturer"/>
    <s v="Yes"/>
    <m/>
    <s v="University of Rwanda"/>
    <s v="0000-0001-6105-2611"/>
    <m/>
    <d v="2016-02-28T00:00:00"/>
    <d v="2016-11-07T00:00:00"/>
    <s v="Yes"/>
    <d v="2017-09-15T00:00:00"/>
    <d v="2018-03-15T00:00:00"/>
    <m/>
    <m/>
    <d v="2019-07-29T00:00:00"/>
    <s v="No"/>
    <d v="2020-03-01T00:00:00"/>
    <s v="No"/>
    <m/>
    <m/>
    <m/>
    <d v="2020-08-24T00:00:00"/>
    <x v="0"/>
    <n v="54"/>
    <n v="46"/>
    <s v="Measuring the importance of labour support practice for mothers and nurses and midwives at public health facilities in Rwanda"/>
    <n v="0"/>
    <n v="1"/>
    <n v="1"/>
    <n v="1"/>
    <n v="0"/>
    <n v="0"/>
    <n v="0"/>
    <s v="No"/>
    <n v="0"/>
    <m/>
    <m/>
    <m/>
    <m/>
    <s v="No"/>
    <m/>
    <m/>
    <n v="2"/>
    <n v="2"/>
    <m/>
    <s v="SIDA"/>
  </r>
  <r>
    <n v="140"/>
    <s v="C6/018"/>
    <s v="Mary"/>
    <s v="Wanjira"/>
    <s v="Njue-Kamau"/>
    <x v="1"/>
    <x v="5"/>
    <x v="2"/>
    <x v="7"/>
    <s v="COMMUNITY HEALTH"/>
    <s v="COMMUNITY HEALTH NURSING"/>
    <x v="6"/>
    <s v="Yes"/>
    <s v="H80/50154/2015"/>
    <s v="Married"/>
    <s v="Married"/>
    <s v="Married"/>
    <s v="mwanjira@cartafrica.org"/>
    <s v="mwkamau@gmail.com"/>
    <s v="+254 727 736810"/>
    <s v="Msc. Public Health"/>
    <d v="1975-08-20T00:00:00"/>
    <s v="Iron and Folic Acid Supplementation (IFAS) among pregnant women: A community based approach in Kiambu County"/>
    <s v="Field"/>
    <s v="No"/>
    <s v="Primary"/>
    <n v="23.5"/>
    <d v="2015-09-25T00:00:00"/>
    <d v="2016-03-01T00:00:00"/>
    <m/>
    <s v="Dr. Waithira Mirie"/>
    <s v="Dr. Samuel T. Kimani  "/>
    <m/>
    <n v="2"/>
    <s v="Home"/>
    <s v="Home"/>
    <m/>
    <s v="Yes"/>
    <m/>
    <m/>
    <s v="Academic"/>
    <s v="Lecturer"/>
    <s v="Lecturer"/>
    <s v="No"/>
    <m/>
    <s v="University of Nairobi"/>
    <s v=" 0000-0002-4167-3549"/>
    <m/>
    <d v="2016-02-28T00:00:00"/>
    <d v="2016-11-07T00:00:00"/>
    <s v="Yes"/>
    <d v="2015-08-12T00:00:00"/>
    <d v="2015-09-02T00:00:00"/>
    <m/>
    <s v="Iron and folic acid supplementation (IFAS) among pregnant women: A community based approach in Kiambu County"/>
    <d v="2018-07-28T00:00:00"/>
    <s v="Yes"/>
    <d v="2019-03-04T00:00:00"/>
    <s v="Yes"/>
    <m/>
    <m/>
    <m/>
    <d v="2019-12-20T00:00:00"/>
    <x v="0"/>
    <n v="46"/>
    <n v="38"/>
    <m/>
    <n v="11"/>
    <n v="3"/>
    <n v="5"/>
    <n v="2"/>
    <n v="0"/>
    <n v="0"/>
    <n v="0"/>
    <s v="No"/>
    <n v="0"/>
    <m/>
    <m/>
    <m/>
    <m/>
    <s v="No"/>
    <m/>
    <m/>
    <n v="3"/>
    <n v="3"/>
    <m/>
    <s v="SIDA"/>
  </r>
  <r>
    <n v="141"/>
    <s v="C6/019"/>
    <s v="Makhosazane"/>
    <s v="Nomhle"/>
    <s v="Khoza"/>
    <x v="1"/>
    <x v="5"/>
    <x v="5"/>
    <x v="6"/>
    <s v="Clinical Medicine"/>
    <s v="Wits Reproductive Health &amp; HIV Institute"/>
    <x v="3"/>
    <s v="Yes"/>
    <n v="781183"/>
    <s v="Married"/>
    <s v="Married"/>
    <s v="Married"/>
    <s v="nkhoza@cartafrica.org"/>
    <s v="nomhle@tuks.co.za; u21128716@tuks.co.za"/>
    <s v="+27765125071"/>
    <s v="MA Research Psychology"/>
    <d v="1983-06-04T00:00:00"/>
    <s v="The use of cash transfers for cash outcomes: exploring the influence of gender"/>
    <s v="Field"/>
    <s v="No"/>
    <s v="Primary"/>
    <n v="28"/>
    <d v="2015-02-01T00:00:00"/>
    <d v="2016-03-01T00:00:00"/>
    <m/>
    <s v="Catherine MacPhail"/>
    <s v="Prof. Delany-Moretlwe"/>
    <m/>
    <n v="2"/>
    <s v="Other "/>
    <s v="Other"/>
    <m/>
    <s v="No"/>
    <s v="No"/>
    <m/>
    <s v="Researcher"/>
    <s v="Honorary Researcher"/>
    <s v="Researcher"/>
    <m/>
    <m/>
    <s v="UNIVERSITY OF THE WITWATERSRAND"/>
    <s v="0000-0003-1312-7783"/>
    <m/>
    <d v="2016-02-28T00:00:00"/>
    <d v="2016-11-07T00:00:00"/>
    <s v="Yes"/>
    <m/>
    <m/>
    <m/>
    <s v="The social consequences of cash transfers on adolescent recipients and their relationships"/>
    <d v="2018-07-28T00:00:00"/>
    <s v="Yes"/>
    <d v="2019-03-04T00:00:00"/>
    <s v="Yes"/>
    <d v="2022-04-29T00:00:00"/>
    <m/>
    <m/>
    <d v="2022-06-06T00:00:00"/>
    <x v="0"/>
    <n v="76"/>
    <n v="67"/>
    <s v="Exploring the social consequences of cash transfers on adolescent recipients and their relationships"/>
    <n v="0"/>
    <n v="18"/>
    <n v="0"/>
    <n v="1"/>
    <n v="0"/>
    <n v="0"/>
    <n v="0"/>
    <s v="No"/>
    <n v="0"/>
    <m/>
    <m/>
    <m/>
    <m/>
    <s v="No"/>
    <m/>
    <m/>
    <n v="3"/>
    <n v="3"/>
    <m/>
    <s v="SIDA"/>
  </r>
  <r>
    <n v="142"/>
    <s v="C6/020"/>
    <s v="Aanuoluwapo"/>
    <s v="Omobolanle"/>
    <s v="Olajubu"/>
    <x v="1"/>
    <x v="5"/>
    <x v="0"/>
    <x v="5"/>
    <s v="Nursing"/>
    <s v="Nursing Science"/>
    <x v="7"/>
    <s v="Yes"/>
    <s v="Bmsp13/14/H/0861"/>
    <s v="Married"/>
    <s v="Married"/>
    <m/>
    <s v="oolajubu@cartafrica.org"/>
    <s v="bolajubu@gmail.com"/>
    <s v="+234 8062784468"/>
    <s v="M.Sc Community Health"/>
    <d v="1980-11-25T00:00:00"/>
    <s v="Impact of a Mobile Health Intervention on Uptake of Postnatal Care Services and Related Outcomes among Mothers in Osun State, Nigeria"/>
    <s v="Field"/>
    <s v="No"/>
    <s v="Primary"/>
    <n v="19"/>
    <d v="2014-09-26T00:00:00"/>
    <d v="2016-03-01T00:00:00"/>
    <m/>
    <s v="Prof. R. B. Fajemilehin"/>
    <s v="Prof. B. S. Afolabi"/>
    <m/>
    <n v="2"/>
    <s v="Home"/>
    <m/>
    <m/>
    <s v="Yes"/>
    <m/>
    <m/>
    <s v="Academic"/>
    <s v="Lecturer"/>
    <s v="Professor"/>
    <s v="Yes"/>
    <m/>
    <s v="Obafemi Awolowo University"/>
    <s v="0000-0001-9617-8660"/>
    <m/>
    <d v="2016-02-28T00:00:00"/>
    <d v="2016-11-07T00:00:00"/>
    <s v="Yes"/>
    <m/>
    <m/>
    <m/>
    <s v="Impact Of A Mobile Health Intervention On Uptake Of Postnatal Care Services And Related Outcomes Among Mothers In Osun State, Nigeria."/>
    <d v="2018-07-28T00:00:00"/>
    <s v="Yes"/>
    <d v="2021-08-02T00:00:00"/>
    <s v="No"/>
    <m/>
    <m/>
    <m/>
    <d v="2018-06-30T00:00:00"/>
    <x v="0"/>
    <n v="29"/>
    <n v="20"/>
    <m/>
    <n v="2"/>
    <n v="1"/>
    <n v="8"/>
    <n v="3"/>
    <n v="0"/>
    <n v="0"/>
    <n v="0"/>
    <s v="No"/>
    <n v="0"/>
    <m/>
    <m/>
    <m/>
    <m/>
    <s v="No"/>
    <m/>
    <m/>
    <n v="1"/>
    <n v="1"/>
    <m/>
    <s v="SIDA"/>
  </r>
  <r>
    <n v="143"/>
    <s v="C6/021"/>
    <s v="Olivia"/>
    <s v="Millicent Awino"/>
    <s v="Osiro"/>
    <x v="1"/>
    <x v="5"/>
    <x v="2"/>
    <x v="7"/>
    <s v="Restorative and Preventive dentistry"/>
    <s v="Conservative and Prosthetic Dentistry"/>
    <x v="6"/>
    <s v="Yes"/>
    <s v="V91/51081/2016"/>
    <s v="Married"/>
    <s v="Married"/>
    <s v="Married"/>
    <s v="oosiro@cartafrica.org"/>
    <s v="oaosiro@uonbi.ac.ke"/>
    <s v="+254 722 861488"/>
    <s v="M.Sc Dental Materials"/>
    <d v="1982-01-18T00:00:00"/>
    <s v="Development of a glass ionomer cement using fluorspar from Kerio Valley and other raw materials in Kenya"/>
    <s v="Experimental model"/>
    <s v="yes"/>
    <s v="Primary"/>
    <n v="17.5"/>
    <d v="2016-10-06T00:00:00"/>
    <d v="2016-03-01T00:00:00"/>
    <m/>
    <s v="Prof. David Kinuthia Kariuki"/>
    <s v="Dr. Elizabeth Dimba"/>
    <s v="Prof. Loice Gathece"/>
    <n v="3"/>
    <s v="Home"/>
    <s v="Home"/>
    <s v="Home"/>
    <s v="Yes"/>
    <s v="No"/>
    <s v="No"/>
    <s v="Academic"/>
    <s v="Lecturer"/>
    <s v="Senior Lecturer"/>
    <s v="Yes"/>
    <s v="Chairman of Department of Conservative and Prosthetic Dentistry  (Sep, 2020)"/>
    <s v="University of Nairobi"/>
    <s v="0000-0002-0095-4694"/>
    <m/>
    <d v="2016-02-28T00:00:00"/>
    <d v="2016-11-07T00:00:00"/>
    <s v="Yes"/>
    <d v="2016-10-10T00:00:00"/>
    <d v="2016-06-27T00:00:00"/>
    <m/>
    <s v="Development of a prototype for a restorative dental cement in Kenya"/>
    <d v="2018-07-28T00:00:00"/>
    <s v="Yes"/>
    <d v="2019-03-04T00:00:00"/>
    <s v="Yes"/>
    <m/>
    <m/>
    <m/>
    <d v="2019-11-20T00:00:00"/>
    <x v="0"/>
    <n v="45"/>
    <n v="37"/>
    <m/>
    <n v="2"/>
    <n v="2"/>
    <n v="2"/>
    <n v="4"/>
    <n v="0"/>
    <n v="0"/>
    <n v="0"/>
    <s v="JAS 1, 2016"/>
    <n v="0"/>
    <m/>
    <m/>
    <m/>
    <m/>
    <s v="No"/>
    <m/>
    <m/>
    <n v="2"/>
    <n v="2"/>
    <m/>
    <s v="SIDA/DAAD"/>
  </r>
  <r>
    <n v="144"/>
    <s v="C6/022"/>
    <s v="Olutoyin"/>
    <s v="Olubunmi"/>
    <s v="Sekoni"/>
    <x v="1"/>
    <x v="5"/>
    <x v="0"/>
    <x v="0"/>
    <s v="Public Health"/>
    <m/>
    <x v="3"/>
    <s v="No"/>
    <s v="Not yet available"/>
    <s v="Married"/>
    <s v="Married"/>
    <m/>
    <s v="osekoni@cartafrica.org"/>
    <s v="t1toyin@yahoo.com"/>
    <s v="+234-803-357-9048"/>
    <s v="MPH"/>
    <d v="1972-09-18T00:00:00"/>
    <s v="Structural factors associated with sexual risk behaviour among Out-of-School adolescents in an Urban slum in South West Nigeria"/>
    <s v="Field"/>
    <s v="No"/>
    <s v="Primary"/>
    <n v="4"/>
    <d v="2017-06-05T00:00:00"/>
    <d v="2016-03-01T00:00:00"/>
    <m/>
    <s v="Prof. Christofides Nicola"/>
    <s v="Prof. Mall Sumaya"/>
    <m/>
    <n v="2"/>
    <m/>
    <m/>
    <m/>
    <m/>
    <m/>
    <m/>
    <s v="Academic"/>
    <s v="Lecturer 1"/>
    <s v="Lecturer"/>
    <m/>
    <m/>
    <s v="UNIVERSITY OF IBADAN"/>
    <s v="0000-0001-6993-1100"/>
    <m/>
    <d v="2016-02-28T00:00:00"/>
    <d v="2016-11-07T00:00:00"/>
    <s v="Yes"/>
    <d v="2017-11-30T00:00:00"/>
    <d v="2018-02-07T00:00:00"/>
    <m/>
    <m/>
    <d v="2019-07-29T00:00:00"/>
    <s v="No"/>
    <m/>
    <s v="No"/>
    <m/>
    <m/>
    <m/>
    <d v="2023-06-28T00:00:00"/>
    <x v="0"/>
    <n v="89"/>
    <n v="80"/>
    <m/>
    <n v="3"/>
    <n v="9"/>
    <n v="0"/>
    <n v="2"/>
    <n v="0"/>
    <n v="0"/>
    <n v="0"/>
    <s v="No"/>
    <n v="0"/>
    <m/>
    <m/>
    <m/>
    <m/>
    <s v="No"/>
    <m/>
    <m/>
    <n v="2"/>
    <m/>
    <m/>
    <s v="SIDA"/>
  </r>
  <r>
    <n v="145"/>
    <s v="C6/023"/>
    <s v="Mpho"/>
    <s v="Primrose"/>
    <s v="Molete"/>
    <x v="1"/>
    <x v="5"/>
    <x v="5"/>
    <x v="6"/>
    <s v="Oral Health"/>
    <s v="Public Health"/>
    <x v="3"/>
    <s v="Yes"/>
    <s v="9200430H"/>
    <s v="Married"/>
    <s v="Married"/>
    <s v="Married"/>
    <s v="pmpho@cartafrica.org"/>
    <s v="mpho.molete@wits.ac.za"/>
    <s v="0027 647523860"/>
    <s v="Master in Dentistry, M.Sc Dental Public health"/>
    <d v="1973-11-25T00:00:00"/>
    <s v="Extent of oral health service integration into the school health program in the Tshwane District."/>
    <s v="Field"/>
    <s v="No"/>
    <s v="Primary"/>
    <n v="12"/>
    <d v="2016-01-04T00:00:00"/>
    <d v="2016-03-01T00:00:00"/>
    <m/>
    <s v="Dr. Jude Igumbor"/>
    <s v="Prof. Aimee Stewart"/>
    <m/>
    <n v="2"/>
    <s v="Home"/>
    <s v="Home"/>
    <m/>
    <s v="Yes"/>
    <s v="Yes"/>
    <m/>
    <s v="Academic"/>
    <s v="Specialist in Community Dentistry"/>
    <s v="Registered Specialist"/>
    <m/>
    <m/>
    <s v="UNIVERSITY OF THE WITWATERSRAND"/>
    <s v="0000-0001-9227-3927"/>
    <m/>
    <d v="2016-02-28T00:00:00"/>
    <d v="2016-11-07T00:00:00"/>
    <s v="Yes"/>
    <d v="2017-01-18T00:00:00"/>
    <d v="2017-01-27T00:00:00"/>
    <m/>
    <s v="Schoolbased oral health programmes in Tshwane District of Gauteng: Scope, implemntation and outcomes"/>
    <d v="2018-07-28T00:00:00"/>
    <s v="Yes"/>
    <d v="2019-03-04T00:00:00"/>
    <s v="Yes"/>
    <m/>
    <m/>
    <m/>
    <d v="2021-04-30T00:00:00"/>
    <x v="0"/>
    <n v="63"/>
    <n v="54"/>
    <s v="School-based oral health programmes in the Tshwane District of Gauteng: scope, implementation and outcomes.'"/>
    <n v="2"/>
    <n v="6"/>
    <n v="1"/>
    <n v="3"/>
    <n v="1"/>
    <n v="0"/>
    <n v="0"/>
    <s v="No"/>
    <n v="0"/>
    <m/>
    <m/>
    <m/>
    <m/>
    <s v="No"/>
    <m/>
    <m/>
    <n v="2"/>
    <n v="2"/>
    <m/>
    <s v="SIDA"/>
  </r>
  <r>
    <n v="146"/>
    <s v="C6/024"/>
    <s v="Tutu"/>
    <s v="Said"/>
    <s v="Mzee"/>
    <x v="1"/>
    <x v="5"/>
    <x v="4"/>
    <x v="4"/>
    <s v="Molecular genetics"/>
    <s v="Molecular biology and biotechnology"/>
    <x v="1"/>
    <s v="No"/>
    <s v="2016-07-00173"/>
    <s v="Married"/>
    <s v="Married"/>
    <m/>
    <s v="stutu@cartafrica.org"/>
    <s v="tmzee@ihi.or.tz"/>
    <s v="+255713869915"/>
    <s v="M.SC Biotechnology"/>
    <d v="1978-09-16T00:00:00"/>
    <s v="Molecular epidemiology of antibiotic resistant bacteria and their interaction mechanisms in human, livestock and environment.  "/>
    <s v="Experimental model"/>
    <s v="yes"/>
    <s v="Primary"/>
    <n v="36"/>
    <d v="2016-10-20T00:00:00"/>
    <d v="2016-03-01T00:00:00"/>
    <m/>
    <s v="Dr. Rose J Masalu"/>
    <m/>
    <m/>
    <n v="1"/>
    <s v="Host"/>
    <m/>
    <m/>
    <s v="No"/>
    <m/>
    <m/>
    <s v="Researcher"/>
    <s v="Quality Assurance Officer"/>
    <s v="Research Scientist"/>
    <m/>
    <m/>
    <s v="IFAKARA HEALTH INSTITUTE"/>
    <s v="0000-0002-5918-0574"/>
    <m/>
    <d v="2016-02-28T00:00:00"/>
    <d v="2016-11-07T00:00:00"/>
    <s v="Yes"/>
    <d v="2017-04-13T00:00:00"/>
    <d v="2017-07-20T00:00:00"/>
    <m/>
    <s v="Molecular epidemiology of Antibiotic resistant S.aureaus in Livestock and their human contacts"/>
    <d v="2018-07-28T00:00:00"/>
    <s v="Yes"/>
    <d v="2019-03-04T00:00:00"/>
    <s v="Yes"/>
    <m/>
    <m/>
    <m/>
    <d v="2024-05-31T00:00:00"/>
    <x v="0"/>
    <n v="100"/>
    <n v="91"/>
    <m/>
    <n v="2"/>
    <n v="1"/>
    <n v="0"/>
    <n v="0"/>
    <n v="0"/>
    <n v="0"/>
    <n v="0"/>
    <s v="JAS 1, 2016"/>
    <n v="0"/>
    <m/>
    <m/>
    <m/>
    <m/>
    <s v="No"/>
    <m/>
    <m/>
    <m/>
    <m/>
    <m/>
    <s v="WT-DELTAS"/>
  </r>
  <r>
    <n v="147"/>
    <s v="C6/025"/>
    <s v="Edwin"/>
    <s v="Kipkosgei"/>
    <s v="Cheruiyot Sang"/>
    <x v="0"/>
    <x v="5"/>
    <x v="2"/>
    <x v="2"/>
    <s v="Biostatistics"/>
    <s v="Public and Population Health"/>
    <x v="3"/>
    <s v="No"/>
    <s v="NF"/>
    <s v="NF"/>
    <s v="NF"/>
    <s v="NF"/>
    <s v="esang@cartafrica.org"/>
    <s v="edwin.ampath@gmail.com"/>
    <s v="+254711531441"/>
    <m/>
    <m/>
    <m/>
    <m/>
    <m/>
    <m/>
    <m/>
    <m/>
    <d v="2017-03-01T00:00:00"/>
    <d v="2018-08-30T00:00:00"/>
    <m/>
    <m/>
    <m/>
    <n v="0"/>
    <m/>
    <m/>
    <m/>
    <m/>
    <m/>
    <m/>
    <m/>
    <m/>
    <m/>
    <m/>
    <m/>
    <s v="MOI UNIVERSITY"/>
    <m/>
    <m/>
    <d v="2016-02-28T00:00:00"/>
    <m/>
    <m/>
    <m/>
    <m/>
    <m/>
    <m/>
    <m/>
    <m/>
    <m/>
    <m/>
    <m/>
    <m/>
    <m/>
    <m/>
    <x v="2"/>
    <s v="Terminated"/>
    <m/>
    <m/>
    <m/>
    <m/>
    <m/>
    <m/>
    <m/>
    <m/>
    <m/>
    <s v="No"/>
    <m/>
    <m/>
    <m/>
    <m/>
    <m/>
    <m/>
    <m/>
    <m/>
    <m/>
    <m/>
    <m/>
    <s v="WT-DELTAS"/>
  </r>
  <r>
    <n v="148"/>
    <s v="C7/001"/>
    <s v="Abigail"/>
    <s v="Ruth"/>
    <s v="Dreyer"/>
    <x v="1"/>
    <x v="6"/>
    <x v="5"/>
    <x v="6"/>
    <s v="Medical Education"/>
    <s v="School of Public Health"/>
    <x v="3"/>
    <s v="Yes"/>
    <n v="530939"/>
    <s v="Single"/>
    <s v="Single"/>
    <s v="Single"/>
    <s v="adreyer@cartafrica.org"/>
    <s v="abigaildreyer@gmail.com"/>
    <s v="+27 116152976"/>
    <s v="Masters of Public Health"/>
    <d v="1974-09-16T00:00:00"/>
    <s v="Comparative analysis of decentralised training platforms in undergraduate medical education at four South African universities"/>
    <s v="Field"/>
    <s v="No"/>
    <m/>
    <n v="3.5"/>
    <d v="2016-09-01T00:00:00"/>
    <d v="2017-03-01T00:00:00"/>
    <m/>
    <s v="Prof. Laetitia Rispel  "/>
    <m/>
    <m/>
    <n v="1"/>
    <s v="Home"/>
    <m/>
    <m/>
    <s v="Yes"/>
    <m/>
    <m/>
    <s v="Academic"/>
    <s v="Lecturer"/>
    <s v="Lecturer"/>
    <m/>
    <m/>
    <s v="UNIVERSITY OF THE WITWATERSRAND"/>
    <s v="0000-0002-0499-0094"/>
    <m/>
    <d v="2017-02-27T00:00:00"/>
    <d v="2017-11-06T00:00:00"/>
    <s v="Yes"/>
    <m/>
    <m/>
    <d v="2017-07-28T00:00:00"/>
    <s v="A comparative study of decentralized training platforms in undergraduate medical education at four South African Universities"/>
    <d v="2019-07-29T00:00:00"/>
    <s v="Yes"/>
    <d v="2021-08-02T00:00:00"/>
    <s v="No"/>
    <m/>
    <m/>
    <m/>
    <m/>
    <x v="3"/>
    <m/>
    <m/>
    <m/>
    <n v="2"/>
    <n v="3"/>
    <m/>
    <m/>
    <m/>
    <m/>
    <m/>
    <s v="No"/>
    <s v="No"/>
    <m/>
    <m/>
    <m/>
    <m/>
    <s v="No"/>
    <m/>
    <m/>
    <n v="1"/>
    <m/>
    <m/>
    <s v="WT-DELTAS"/>
  </r>
  <r>
    <n v="149"/>
    <s v="C7/002"/>
    <s v="Alexander"/>
    <s v="-"/>
    <s v="Kagaha"/>
    <x v="0"/>
    <x v="6"/>
    <x v="7"/>
    <x v="11"/>
    <s v="Sociology"/>
    <s v="Sociology and Social Anthropology"/>
    <x v="3"/>
    <s v="No"/>
    <n v="1834444"/>
    <s v="Single"/>
    <s v="Single"/>
    <s v="Single"/>
    <s v="akagaha@cartafrica.org"/>
    <s v="akagaha@gmail.com"/>
    <s v="+256772419211"/>
    <s v="MA Sociology; Msc. Development Management"/>
    <d v="1978-07-22T00:00:00"/>
    <s v="The Power Discourse in Health Services Uptake: A case of Maternal and Child Health services uptake in Eastern Uganda"/>
    <s v="Field"/>
    <s v="No"/>
    <m/>
    <m/>
    <d v="2017-06-03T00:00:00"/>
    <d v="2017-03-01T00:00:00"/>
    <m/>
    <s v="Prof. Eleanor Manderson"/>
    <m/>
    <m/>
    <n v="1"/>
    <s v="Host"/>
    <m/>
    <m/>
    <s v="No"/>
    <m/>
    <m/>
    <s v="Academic"/>
    <s v="Assistant Lecturer "/>
    <s v="Assistant Lecturer"/>
    <m/>
    <m/>
    <s v="MAKERERE UNIVERSITY"/>
    <s v="0000-0002-7787-8597"/>
    <m/>
    <d v="2017-02-27T00:00:00"/>
    <d v="2017-11-06T00:00:00"/>
    <s v="Yes"/>
    <d v="2018-05-04T00:00:00"/>
    <d v="2018-05-02T00:00:00"/>
    <m/>
    <s v="Policy and Practice of Abortion Care in Eastern Uganda"/>
    <d v="2019-07-29T00:00:00"/>
    <s v="Yes"/>
    <d v="2020-03-01T00:00:00"/>
    <s v="Yes"/>
    <m/>
    <m/>
    <m/>
    <d v="2021-05-21T00:00:00"/>
    <x v="0"/>
    <n v="51"/>
    <n v="43"/>
    <s v="Policy and Practice of Abortion care in Eastern Uganda"/>
    <n v="1"/>
    <n v="2"/>
    <n v="2"/>
    <m/>
    <m/>
    <m/>
    <m/>
    <s v="No"/>
    <s v="Yes"/>
    <s v="PhD Research and dissertation writing "/>
    <d v="2017-04-05T00:00:00"/>
    <d v="2020-05-31T00:00:00"/>
    <n v="37"/>
    <s v="No"/>
    <m/>
    <m/>
    <n v="0"/>
    <n v="0"/>
    <m/>
    <s v="WT-DELTAS"/>
  </r>
  <r>
    <n v="150"/>
    <s v="C7/003"/>
    <s v="Abiola"/>
    <s v="Olubusola"/>
    <s v="Komolafe"/>
    <x v="1"/>
    <x v="6"/>
    <x v="0"/>
    <x v="5"/>
    <s v="Nursing"/>
    <s v="Department of Nursing Science"/>
    <x v="7"/>
    <s v="Yes"/>
    <s v="BMSP15/16/H/0919"/>
    <s v="Married"/>
    <s v="Married"/>
    <s v="Married"/>
    <s v="akomolafe@cartafrica.org"/>
    <s v="abiolakomolafe2016@gmail.com"/>
    <s v="+23480 3433 1495"/>
    <s v="MSc. (Nursing), OAU"/>
    <d v="1973-06-08T00:00:00"/>
    <s v="Digital Enabled Intervention for Improved Data Capture among Nurses in Perinatal Care in Selected Health Care Facilities in Osun State"/>
    <s v="Field"/>
    <s v="No"/>
    <m/>
    <m/>
    <d v="2016-03-29T00:00:00"/>
    <d v="2017-03-01T00:00:00"/>
    <m/>
    <s v="Prof. Irinoye Oladunni Omolola "/>
    <m/>
    <m/>
    <n v="1"/>
    <s v="Home"/>
    <m/>
    <m/>
    <s v="Yes"/>
    <m/>
    <m/>
    <s v="Researcher"/>
    <s v="Instructor"/>
    <s v="Lecturer"/>
    <m/>
    <m/>
    <s v="Obafemi Awolowo University"/>
    <s v="0000-0002-2123-7782"/>
    <m/>
    <d v="2017-02-27T00:00:00"/>
    <d v="2017-11-06T00:00:00"/>
    <s v="Yes"/>
    <d v="2018-09-05T00:00:00"/>
    <d v="2018-09-10T00:00:00"/>
    <m/>
    <s v="Determinants of Implementation Success of Emergency Obstetric and Neonatal Care in Selected Health Facilities in Osun State, Nigeria"/>
    <d v="2019-07-29T00:00:00"/>
    <s v="Yes"/>
    <d v="2020-03-01T00:00:00"/>
    <s v="Yes"/>
    <m/>
    <m/>
    <m/>
    <d v="2019-12-14T00:00:00"/>
    <x v="0"/>
    <n v="34"/>
    <n v="26"/>
    <m/>
    <n v="0"/>
    <n v="1"/>
    <n v="2"/>
    <m/>
    <m/>
    <m/>
    <m/>
    <s v="No"/>
    <s v="No"/>
    <m/>
    <m/>
    <m/>
    <m/>
    <s v="No"/>
    <m/>
    <m/>
    <n v="3"/>
    <n v="3"/>
    <m/>
    <s v="WT-DELTAS"/>
  </r>
  <r>
    <n v="151"/>
    <s v="C7/004"/>
    <s v="Blessings"/>
    <s v="Nyasilia Kaunda"/>
    <s v="Kaunda-Khangamwa"/>
    <x v="1"/>
    <x v="6"/>
    <x v="3"/>
    <x v="3"/>
    <s v="Medical Anthropology"/>
    <s v="Public and Population Health"/>
    <x v="3"/>
    <s v="No"/>
    <n v="1487823"/>
    <s v="Married"/>
    <s v="Married"/>
    <s v="Married"/>
    <s v="bkaunda@cartafrica.org"/>
    <s v="b.n.kaunda@gmail.com"/>
    <s v="+ 265 888 554052"/>
    <s v="Master of Science in Medical Anthropology"/>
    <d v="1982-06-03T00:00:00"/>
    <s v="Sexuality and reproductive health needs of adolescents living with HIV in Malawi: An anthropological study of teen club members and non-members"/>
    <s v="Field"/>
    <s v="No"/>
    <m/>
    <n v="18"/>
    <d v="2017-04-30T00:00:00"/>
    <d v="2017-03-01T00:00:00"/>
    <m/>
    <s v="Prof. Eleanor Manderson"/>
    <s v="Prof. Munthali, Alister"/>
    <s v="Dr. Chipeta, Effie"/>
    <n v="3"/>
    <s v="Host"/>
    <m/>
    <m/>
    <s v="No"/>
    <m/>
    <m/>
    <s v="Researcher"/>
    <s v="Research Scientist"/>
    <s v="Research Fellow"/>
    <m/>
    <m/>
    <s v="UNIVERSITY OF MALAWI"/>
    <s v="0000-0001-7345-9427"/>
    <m/>
    <d v="2017-02-27T00:00:00"/>
    <d v="2017-11-06T00:00:00"/>
    <s v="Yes"/>
    <d v="2018-05-15T00:00:00"/>
    <d v="2018-08-17T00:00:00"/>
    <d v="2018-08-17T00:00:00"/>
    <s v="Sexual and reproductive health, service use and resilience among adolescents in urban Blantyre"/>
    <d v="2019-07-29T00:00:00"/>
    <s v="Yes"/>
    <d v="2020-03-01T00:00:00"/>
    <s v="Yes"/>
    <m/>
    <m/>
    <m/>
    <d v="2021-05-21T00:00:00"/>
    <x v="0"/>
    <n v="51"/>
    <n v="43"/>
    <s v="Sexual and reproductive health, service use and resilience among adolescents in urban Blantyre"/>
    <n v="1"/>
    <n v="9"/>
    <n v="2"/>
    <m/>
    <m/>
    <m/>
    <m/>
    <s v="No"/>
    <s v="Yes"/>
    <s v="I work as a research scientist in a research institution and they cannot afford to employ me while studying for the PhD."/>
    <d v="2019-07-01T00:00:00"/>
    <d v="2020-12-31T00:00:00"/>
    <n v="17"/>
    <s v="No"/>
    <m/>
    <m/>
    <n v="2"/>
    <n v="2"/>
    <m/>
    <s v="WT-DELTAS"/>
  </r>
  <r>
    <n v="152"/>
    <s v="C7/005"/>
    <s v="Celestin"/>
    <m/>
    <s v="Banamwana"/>
    <x v="0"/>
    <x v="6"/>
    <x v="1"/>
    <x v="1"/>
    <s v="Environmental Sciences"/>
    <s v="Environmental Studies"/>
    <x v="9"/>
    <s v="No"/>
    <m/>
    <s v="Married"/>
    <s v="Married"/>
    <m/>
    <s v="cbanamwana@cartafrica.org"/>
    <s v="banacele@yahoo.fr"/>
    <s v="+250785160088"/>
    <s v="Biodiversity Concervation Sciences"/>
    <d v="1982-12-11T00:00:00"/>
    <s v="The use of Ecological Sanitation (EcoSan) latrines towards sustainable economics in Rwanda "/>
    <s v="Field"/>
    <m/>
    <m/>
    <m/>
    <d v="2017-06-30T00:00:00"/>
    <d v="2017-03-01T00:00:00"/>
    <m/>
    <s v="Dr. David Musoke, PhD "/>
    <s v=" Assoc. Prof. Nazarius Mbona Tumwesigye"/>
    <s v="Assoc.Prof.Theoneste Ntakirutimana"/>
    <n v="3"/>
    <s v="Host"/>
    <m/>
    <m/>
    <s v="Yes"/>
    <m/>
    <m/>
    <s v="Academic"/>
    <s v="Assistant Lecturer"/>
    <s v="Senior Lecturer"/>
    <s v="No"/>
    <m/>
    <s v="UNIVERSITY OF RWANDA"/>
    <s v="0000-0002-2817-2926 "/>
    <m/>
    <d v="2017-02-27T00:00:00"/>
    <d v="2017-11-06T00:00:00"/>
    <s v="Yes"/>
    <d v="2018-07-09T00:00:00"/>
    <d v="2018-12-13T00:00:00"/>
    <m/>
    <s v="Ecological sanitation technology uptake and health risks among users of its products in Burera District, Rwanda"/>
    <d v="2021-01-11T00:00:00"/>
    <s v="No"/>
    <d v="2021-08-02T00:00:00"/>
    <s v="No"/>
    <m/>
    <m/>
    <m/>
    <d v="2023-12-13T00:00:00"/>
    <x v="0"/>
    <m/>
    <n v="74"/>
    <m/>
    <m/>
    <m/>
    <m/>
    <m/>
    <m/>
    <m/>
    <m/>
    <s v="No"/>
    <m/>
    <m/>
    <m/>
    <m/>
    <m/>
    <m/>
    <m/>
    <m/>
    <n v="3"/>
    <m/>
    <m/>
    <s v="WT-DELTAS/DAAD"/>
  </r>
  <r>
    <n v="153"/>
    <s v="C7/006"/>
    <s v="Catherine"/>
    <s v="Mawia"/>
    <s v="Musyoka"/>
    <x v="1"/>
    <x v="6"/>
    <x v="2"/>
    <x v="7"/>
    <s v="Clinical Psychology"/>
    <s v="Department of Psychiatry"/>
    <x v="6"/>
    <s v="Yes"/>
    <n v="10127492016"/>
    <s v="Married"/>
    <s v="Married"/>
    <s v="Married"/>
    <s v="cmusyoka@cartafrica.org"/>
    <s v="camulundu2011@gmail.com"/>
    <s v="+254 721 723514, +254 720 326 306"/>
    <s v="Master of Science Clinical Psychology"/>
    <d v="1972-09-28T00:00:00"/>
    <s v="Evaluating the Effectiveness of Peer Mentorship Programs in the Prevention of Alcohol and Drug Abuse among Students at the University of Nairobi"/>
    <s v="Field"/>
    <s v="No"/>
    <m/>
    <n v="21"/>
    <d v="2017-09-04T00:00:00"/>
    <d v="2017-03-01T00:00:00"/>
    <m/>
    <s v="Dr. Muthoni Mathai"/>
    <s v="Dr William Byansi"/>
    <s v="Dr Thomas Crea"/>
    <n v="3"/>
    <s v="Home"/>
    <m/>
    <m/>
    <s v="Yes"/>
    <m/>
    <m/>
    <s v="Other"/>
    <s v="Clinical Psychologist"/>
    <s v="Clinical Psychologist &amp; ADAP Program Coordinator"/>
    <m/>
    <m/>
    <s v="UNIVERSITY OF NAIROBI"/>
    <s v="0000-0001-6669-9860"/>
    <m/>
    <d v="2017-02-27T00:00:00"/>
    <d v="2017-11-06T00:00:00"/>
    <s v="Yes"/>
    <d v="2018-02-09T00:00:00"/>
    <d v="2018-05-31T00:00:00"/>
    <m/>
    <s v="Prevention of Alcohol and Substance Abuse: mHealth Technology Based Peer Mentoring Among University of Nairobi Students"/>
    <d v="2019-07-29T00:00:00"/>
    <s v="Yes"/>
    <d v="2020-03-01T00:00:00"/>
    <s v="Yes"/>
    <d v="2021-03-05T00:00:00"/>
    <d v="2021-09-29T00:00:00"/>
    <m/>
    <d v="2021-09-29T00:00:00"/>
    <x v="0"/>
    <n v="56"/>
    <n v="47"/>
    <m/>
    <n v="0"/>
    <n v="2"/>
    <n v="0"/>
    <m/>
    <m/>
    <m/>
    <m/>
    <s v="No"/>
    <s v="No"/>
    <m/>
    <m/>
    <m/>
    <m/>
    <s v="No"/>
    <m/>
    <m/>
    <n v="5"/>
    <n v="5"/>
    <m/>
    <s v="WT-DELTAS/DAAD"/>
  </r>
  <r>
    <n v="154"/>
    <s v="C7/007"/>
    <s v="Eniola"/>
    <s v="Olubukola"/>
    <s v="Cadmus"/>
    <x v="1"/>
    <x v="6"/>
    <x v="0"/>
    <x v="0"/>
    <s v="Public Health"/>
    <s v="Community Medicine"/>
    <x v="0"/>
    <s v="Yes"/>
    <n v="1706"/>
    <s v="Married"/>
    <s v="Married"/>
    <s v="Married"/>
    <s v="colubukola@cartafrica.org"/>
    <s v="eniyolacadmus@gmail.com"/>
    <s v="+234802360510"/>
    <m/>
    <d v="1976-06-17T00:00:00"/>
    <s v="Feasibility and preferences of older persons in Oyo State Nigeria regarding ageing in place: A Rural-Urban Comparison"/>
    <s v="Field"/>
    <m/>
    <m/>
    <n v="30.5"/>
    <d v="2017-09-21T00:00:00"/>
    <d v="2017-03-01T00:00:00"/>
    <m/>
    <s v="Prof. Eme Owoaje Theodara"/>
    <s v="Dr Adebusoye Adekunle Lawrence"/>
    <m/>
    <n v="2"/>
    <s v="Home"/>
    <m/>
    <m/>
    <s v="Yes"/>
    <m/>
    <m/>
    <s v="Academic"/>
    <m/>
    <s v="Senior Lecturer"/>
    <s v="Yes"/>
    <m/>
    <s v="UNIVERSITY OF IBADAN"/>
    <s v="0000-0002-0201-1462"/>
    <m/>
    <d v="2017-02-27T00:00:00"/>
    <d v="2017-11-06T00:00:00"/>
    <s v="Yes"/>
    <m/>
    <m/>
    <m/>
    <s v="An exploration of models for community care and desire to Age in Place among older persons in Oyo State, South Western Nigeria"/>
    <d v="2019-07-29T00:00:00"/>
    <s v="Yes"/>
    <d v="2020-03-01T00:00:00"/>
    <s v="Yes"/>
    <m/>
    <d v="2021-08-27T00:00:00"/>
    <d v="2021-09-13T00:00:00"/>
    <d v="2021-09-13T00:00:00"/>
    <x v="0"/>
    <n v="55"/>
    <n v="47"/>
    <s v="Unmet Needs for Informal Support and Their Health Implications for Older Adults in Oyo State, Nigeria"/>
    <n v="7"/>
    <n v="9"/>
    <n v="4"/>
    <m/>
    <m/>
    <m/>
    <m/>
    <s v="No"/>
    <m/>
    <m/>
    <d v="2020-09-04T00:00:00"/>
    <d v="2021-03-01T00:00:00"/>
    <n v="6"/>
    <m/>
    <m/>
    <m/>
    <n v="4"/>
    <n v="4"/>
    <m/>
    <s v="WT-DELTAS"/>
  </r>
  <r>
    <n v="155"/>
    <s v="C7/008"/>
    <s v="Wanangwa"/>
    <s v="Chimwaza"/>
    <s v="Manda"/>
    <x v="1"/>
    <x v="6"/>
    <x v="3"/>
    <x v="3"/>
    <s v="Public Health"/>
    <s v="Public Health"/>
    <x v="3"/>
    <s v="No"/>
    <n v="1746377"/>
    <s v="Married"/>
    <s v="Married"/>
    <m/>
    <s v="wmanda@cartafrica.org"/>
    <s v="wchimwaza@medcol.mw"/>
    <s v="+265999445465"/>
    <s v="Master of Public Health"/>
    <d v="1981-08-18T00:00:00"/>
    <s v="Lived Experiences of Couple Adopters of Modern Contraceptive Methods: Husbands’ Perspectives"/>
    <s v="Field"/>
    <s v="No"/>
    <m/>
    <n v="20"/>
    <d v="2017-08-31T00:00:00"/>
    <d v="2017-03-01T00:00:00"/>
    <m/>
    <s v="Associate Professor Yandisa Sikweyiya"/>
    <s v="Associate Professor Mphatso Kamndaya"/>
    <m/>
    <n v="2"/>
    <s v="Home"/>
    <m/>
    <m/>
    <s v="Yes"/>
    <m/>
    <m/>
    <s v="Researcher"/>
    <s v="Research Coordinator"/>
    <s v="Research coordinator"/>
    <m/>
    <m/>
    <s v="UNIVERSITY OF MALAWI"/>
    <s v="0000-0001-8061-8457"/>
    <m/>
    <d v="2017-02-27T00:00:00"/>
    <d v="2017-11-06T00:00:00"/>
    <s v="Yes"/>
    <d v="2018-08-29T00:00:00"/>
    <d v="2018-11-06T00:00:00"/>
    <m/>
    <s v="Social Support and Sexual Health among Very Young adolescent girls in two Districts in Malawi: A Narrative Inquiry"/>
    <d v="2019-07-29T00:00:00"/>
    <s v="Yes"/>
    <d v="2020-03-01T00:00:00"/>
    <s v="Yes"/>
    <m/>
    <m/>
    <m/>
    <d v="2023-11-18T00:00:00"/>
    <x v="0"/>
    <n v="81"/>
    <n v="73"/>
    <s v="Social support and sexual health among very young adolescent girls in two districts in Malawi: A narrative inquiry"/>
    <n v="1"/>
    <n v="0"/>
    <n v="0"/>
    <m/>
    <m/>
    <m/>
    <m/>
    <s v="JAS 1&amp;2, 2017"/>
    <s v="No"/>
    <m/>
    <m/>
    <m/>
    <m/>
    <s v="No"/>
    <m/>
    <m/>
    <n v="2"/>
    <m/>
    <m/>
    <s v="SIDA"/>
  </r>
  <r>
    <n v="156"/>
    <s v="C7/009"/>
    <s v="Madalitso"/>
    <s v="Enock"/>
    <s v="Chisati"/>
    <x v="0"/>
    <x v="6"/>
    <x v="3"/>
    <x v="3"/>
    <s v="Exercise Science"/>
    <s v="Physiotherapy"/>
    <x v="4"/>
    <s v="Yes"/>
    <s v="201580013286"/>
    <s v="Married"/>
    <s v="Married"/>
    <s v="Married"/>
    <s v="echisati@cartafrica.org"/>
    <s v="echisati@medcol.mw"/>
    <s v="+265888168284"/>
    <s v="MSc in Exercise Physiology and Sports Sciences"/>
    <d v="1976-06-05T00:00:00"/>
    <s v="Lipodystrophy and physical fitness surveillance of people living with HIV while on antiretroviral therapy in Malawi"/>
    <s v="Clinical research"/>
    <m/>
    <m/>
    <n v="18.5"/>
    <d v="2016-11-30T00:00:00"/>
    <d v="2017-03-01T00:00:00"/>
    <m/>
    <s v="Professor Lampiao Fanuel"/>
    <s v="Professor Demitri Constantino"/>
    <m/>
    <n v="2"/>
    <s v="Home"/>
    <m/>
    <m/>
    <s v="No"/>
    <m/>
    <m/>
    <s v="Academic"/>
    <s v="Lecturer"/>
    <s v="Associate Professor"/>
    <s v="Yes"/>
    <s v="Head of department of Physiotherapy; Country Contact |Global Observatory for Physical Activity (GoPA); Part Time Lecturer|Health &amp; Fitness Professionals Academy (HFPA) International; Chairperson |College of Medicine HPC Sports Science Committee; (Oct 22020)"/>
    <s v="UNIVERSITY OF MALAWI"/>
    <s v="0000-0001-5596-9386"/>
    <m/>
    <d v="2017-02-27T00:00:00"/>
    <d v="2017-11-06T00:00:00"/>
    <s v="Yes"/>
    <d v="2017-06-06T00:00:00"/>
    <d v="2017-08-28T00:00:00"/>
    <m/>
    <s v="Physical fitness and bone mineral density in people living with HIV and receiving antiretroviral therapy in Blantyre, Malawi"/>
    <d v="2019-07-29T00:00:00"/>
    <s v="Yes"/>
    <d v="2020-03-01T00:00:00"/>
    <s v="Yes"/>
    <m/>
    <d v="2020-11-12T00:00:00"/>
    <m/>
    <d v="2020-12-16T00:00:00"/>
    <x v="0"/>
    <n v="46"/>
    <n v="38"/>
    <s v="Reduced bone mineral density among people living wih HIV and receiving ant-retroviral therapy in Blantyre, Malawi: Pharmacological challenges, prevalence and the role of exercise"/>
    <n v="2"/>
    <n v="8"/>
    <n v="2"/>
    <m/>
    <m/>
    <m/>
    <m/>
    <s v="No"/>
    <s v="No"/>
    <m/>
    <m/>
    <m/>
    <m/>
    <s v="No"/>
    <m/>
    <m/>
    <n v="3"/>
    <n v="3"/>
    <m/>
    <s v="WT-DELTAS"/>
  </r>
  <r>
    <n v="157"/>
    <s v="C7/010"/>
    <s v="Edna"/>
    <s v="Wairimu"/>
    <s v="Kamau"/>
    <x v="1"/>
    <x v="6"/>
    <x v="2"/>
    <x v="7"/>
    <s v="Internal Medicine"/>
    <s v="Clinical Medicine and Therapeutics"/>
    <x v="6"/>
    <s v="Yes"/>
    <m/>
    <s v="Married"/>
    <s v="Married"/>
    <m/>
    <s v="ekamau@cartafrica.org"/>
    <s v="dr.ednakamau@gmail.com"/>
    <s v="+254 722-649187"/>
    <m/>
    <d v="1980-02-23T00:00:00"/>
    <s v="Detection of esophageal squamous cell dysplasia and early squamous cell carcinoma in high risk populations"/>
    <m/>
    <m/>
    <m/>
    <n v="22.5"/>
    <d v="2017-08-31T00:00:00"/>
    <d v="2017-03-01T00:00:00"/>
    <d v="2021-01-18T00:00:00"/>
    <s v="Professor Lucy Muchiri"/>
    <m/>
    <m/>
    <n v="1"/>
    <s v="Home"/>
    <m/>
    <m/>
    <s v="Yes"/>
    <m/>
    <m/>
    <s v="Academic"/>
    <m/>
    <m/>
    <m/>
    <m/>
    <s v="UNIVERSITY OF NAIROBI"/>
    <m/>
    <m/>
    <d v="2017-02-27T00:00:00"/>
    <d v="2017-11-06T00:00:00"/>
    <s v="Yes"/>
    <d v="2017-08-23T00:00:00"/>
    <d v="2017-10-18T00:00:00"/>
    <d v="2017-11-08T00:00:00"/>
    <s v="Non-Alcoholic Steatohepatitis and Advanced Fibrosis in Patients with Non-Alcoholic Fatty Liver Disease at the Kenyatta National Clinical research - The Diagnostic Utility of Non-Invasive Tests"/>
    <s v="Not attended"/>
    <s v="No"/>
    <s v="Not attended"/>
    <s v="No"/>
    <m/>
    <m/>
    <m/>
    <m/>
    <x v="2"/>
    <s v="Terminated"/>
    <m/>
    <m/>
    <m/>
    <m/>
    <m/>
    <m/>
    <m/>
    <m/>
    <m/>
    <s v="No"/>
    <m/>
    <m/>
    <m/>
    <m/>
    <m/>
    <m/>
    <m/>
    <m/>
    <m/>
    <m/>
    <m/>
    <s v="WT-DELTAS"/>
  </r>
  <r>
    <n v="158"/>
    <s v="C7/011"/>
    <s v="Felishana"/>
    <s v="Jepkosgei"/>
    <s v="Cherop"/>
    <x v="1"/>
    <x v="6"/>
    <x v="2"/>
    <x v="2"/>
    <s v="Management Science"/>
    <s v="Management Science, School of Business and Economics"/>
    <x v="2"/>
    <s v="No"/>
    <s v="SBE/DPHIL/BM/18/15"/>
    <s v="Single"/>
    <s v="Single"/>
    <s v="Single"/>
    <s v="fcherop@cartafrica.org"/>
    <s v="fcherop@gmail.com"/>
    <s v="+254720296334"/>
    <s v="MBA, Strategic Management, MSc. International Health Research Ethics "/>
    <d v="1981-06-17T00:00:00"/>
    <s v="Entrepreneurial Orientation and Self-Concept Traits on Health Outcomes of People Living With HIV/Aids in Western Kenya"/>
    <s v="Field"/>
    <s v="No"/>
    <m/>
    <m/>
    <d v="2017-05-01T00:00:00"/>
    <d v="2017-03-01T00:00:00"/>
    <m/>
    <s v="Prof. Michael Korir"/>
    <s v="Dr. Juddy Wachira"/>
    <m/>
    <n v="2"/>
    <s v="Home"/>
    <m/>
    <m/>
    <s v="No"/>
    <m/>
    <m/>
    <s v="Academic"/>
    <s v="Graduate Assistant"/>
    <s v="Lecturer"/>
    <m/>
    <m/>
    <s v="MOI UNIVERSITY"/>
    <s v="0000-0001-5599-0839"/>
    <m/>
    <d v="2017-02-27T00:00:00"/>
    <d v="2017-11-06T00:00:00"/>
    <s v="Yes"/>
    <m/>
    <m/>
    <m/>
    <s v="Strategic Leadership, Relational Dynamics and Patient Loyalty to HIV Care in a Public Clinical research in Eldoret, Western Kenya"/>
    <d v="2021-01-11T00:00:00"/>
    <s v="No"/>
    <d v="2021-08-02T00:00:00"/>
    <s v="No"/>
    <m/>
    <m/>
    <m/>
    <d v="2022-12-22T00:00:00"/>
    <x v="0"/>
    <n v="70"/>
    <n v="62"/>
    <s v="Strategic Clinical Leader Attributes and Health System Factors Associated with Patient Loyalty to HIV Care in Moi Teaching and Referral Clinical research, Eldoret, Kenya"/>
    <n v="3"/>
    <m/>
    <m/>
    <m/>
    <m/>
    <m/>
    <m/>
    <s v="JAS 3&amp;4, 2021"/>
    <s v="No"/>
    <m/>
    <m/>
    <m/>
    <m/>
    <s v="No"/>
    <m/>
    <m/>
    <n v="0"/>
    <m/>
    <m/>
    <s v="WT-DELTAS/DAAD"/>
  </r>
  <r>
    <n v="159"/>
    <s v="C7/012"/>
    <s v="Folake"/>
    <s v="Barakat"/>
    <s v="Lawal"/>
    <x v="1"/>
    <x v="6"/>
    <x v="0"/>
    <x v="0"/>
    <s v="Dentistry"/>
    <s v="Department of Periodontology and Community Dentistry"/>
    <x v="0"/>
    <s v="Yes"/>
    <m/>
    <s v="Married"/>
    <s v="Married"/>
    <s v="Married"/>
    <s v="flawal@cartafrica.org"/>
    <s v="folakemilawal@yahoo.com"/>
    <s v="+2348023658988"/>
    <s v="MDS"/>
    <d v="1979-06-29T00:00:00"/>
    <s v="Evaluation and comparison of oral health education delivery strategies in the promotion of oral health among adolescents in Ibadan"/>
    <s v="Field"/>
    <s v="No"/>
    <m/>
    <n v="32.5"/>
    <d v="2017-04-03T00:00:00"/>
    <d v="2017-03-01T00:00:00"/>
    <m/>
    <s v="Professor Oke Aderemi Gbemisola"/>
    <m/>
    <m/>
    <n v="1"/>
    <s v="Home"/>
    <m/>
    <m/>
    <s v="Yes"/>
    <m/>
    <m/>
    <s v="Academic"/>
    <s v="Coordinator Community oral health programme"/>
    <s v="Professor"/>
    <s v="Yes"/>
    <m/>
    <s v="UNIVERSITY OF IBADAN"/>
    <s v="0000-0002-3193-387X"/>
    <m/>
    <d v="2017-02-27T00:00:00"/>
    <d v="2017-11-06T00:00:00"/>
    <s v="Yes"/>
    <m/>
    <d v="2018-03-16T00:00:00"/>
    <m/>
    <s v="Comparison of school based oral health promotion strategies among adolescents in Ibadan, Nigeria"/>
    <d v="2019-07-29T00:00:00"/>
    <s v="Yes"/>
    <d v="2020-03-01T00:00:00"/>
    <s v="Yes"/>
    <m/>
    <m/>
    <m/>
    <d v="2021-09-21T00:00:00"/>
    <x v="0"/>
    <n v="55"/>
    <n v="47"/>
    <m/>
    <n v="12"/>
    <n v="14"/>
    <n v="8"/>
    <m/>
    <m/>
    <m/>
    <m/>
    <s v="No"/>
    <s v="No"/>
    <m/>
    <d v="2020-09-03T00:00:00"/>
    <d v="2021-04-01T00:00:00"/>
    <n v="7"/>
    <s v="No"/>
    <m/>
    <m/>
    <n v="4"/>
    <n v="4"/>
    <m/>
    <s v="WT-DELTAS"/>
  </r>
  <r>
    <n v="160"/>
    <s v="C7/013"/>
    <s v="Funmilola"/>
    <s v="Folasade"/>
    <s v="Oyinlola"/>
    <x v="1"/>
    <x v="6"/>
    <x v="0"/>
    <x v="5"/>
    <s v="Demography and Social Statistics"/>
    <s v="Demography and Social Statistics"/>
    <x v="7"/>
    <s v="Yes"/>
    <s v="SSP15/16/R/0001"/>
    <s v="Married"/>
    <s v="Married"/>
    <s v="Married"/>
    <s v="foyinlola@cartafrica.org"/>
    <s v="funmibek1@yahoo.com"/>
    <s v="+2347037847020"/>
    <s v="M.sc Demography and Social Statistics"/>
    <d v="1981-06-20T00:00:00"/>
    <s v="Childbearing Choices and Intentions among Married Women in Nigeria"/>
    <s v="Field"/>
    <s v="No"/>
    <m/>
    <m/>
    <d v="2016-11-09T00:00:00"/>
    <d v="2017-03-01T00:00:00"/>
    <m/>
    <s v="Prof. Bamiwuye Olusina"/>
    <s v="Dr. Adedokun Sulaimon "/>
    <m/>
    <n v="2"/>
    <s v="Home"/>
    <m/>
    <m/>
    <s v="Yes"/>
    <m/>
    <m/>
    <s v="Academic"/>
    <s v="Assistant lecturer"/>
    <s v="Senior Lecturer"/>
    <s v="Yes"/>
    <m/>
    <s v="Obafemi Awolowo University"/>
    <s v="0000-0002-9630-963X"/>
    <m/>
    <d v="2017-02-27T00:00:00"/>
    <d v="2017-11-06T00:00:00"/>
    <s v="Yes"/>
    <d v="2018-05-10T00:00:00"/>
    <d v="2018-05-14T00:00:00"/>
    <m/>
    <s v="Individual, Household and Neighbourhood Factors Influencing Women's Reproductive Choices in Nigeria"/>
    <d v="2019-07-29T00:00:00"/>
    <s v="Yes"/>
    <d v="2020-03-01T00:00:00"/>
    <s v="Yes"/>
    <m/>
    <m/>
    <m/>
    <d v="2019-11-14T00:00:00"/>
    <x v="0"/>
    <n v="33"/>
    <n v="25"/>
    <m/>
    <n v="0"/>
    <n v="0"/>
    <n v="2"/>
    <m/>
    <m/>
    <m/>
    <m/>
    <s v="JAS1, 2017"/>
    <s v="No"/>
    <m/>
    <m/>
    <m/>
    <m/>
    <s v="No"/>
    <m/>
    <m/>
    <n v="2"/>
    <n v="2"/>
    <m/>
    <s v="WT-DELTAS"/>
  </r>
  <r>
    <n v="161"/>
    <s v="C7/014"/>
    <s v="Justus"/>
    <s v="Khashmottoh"/>
    <s v="Musasiah"/>
    <x v="0"/>
    <x v="6"/>
    <x v="2"/>
    <x v="12"/>
    <s v="Social Sciences"/>
    <s v="Research Capacity Strengthening Division"/>
    <x v="3"/>
    <s v="No"/>
    <m/>
    <s v="Married"/>
    <s v="Married"/>
    <m/>
    <s v="jmusasiah@cartafrica.org"/>
    <s v="musasiahjustus@yahoo.com; justus.musasiah.ke@gmail.com"/>
    <s v="+254720970716"/>
    <m/>
    <d v="1981-03-23T00:00:00"/>
    <s v="Assessing the importance of private providers in Maternal Health Services in Nairobi Slums"/>
    <m/>
    <m/>
    <m/>
    <m/>
    <d v="2017-04-30T00:00:00"/>
    <d v="2017-03-01T00:00:00"/>
    <d v="2020-04-09T00:00:00"/>
    <s v="Dr. Caryn Abrahams"/>
    <s v="Prof. Alex Van Den Heever"/>
    <m/>
    <n v="2"/>
    <s v="Host"/>
    <m/>
    <m/>
    <s v="Yes"/>
    <m/>
    <m/>
    <s v="Administrative"/>
    <m/>
    <m/>
    <m/>
    <m/>
    <m/>
    <s v="0000-0001-8586-186X"/>
    <m/>
    <d v="2017-02-27T00:00:00"/>
    <d v="2017-11-06T00:00:00"/>
    <s v="Yes"/>
    <m/>
    <m/>
    <m/>
    <m/>
    <s v="Not attended"/>
    <s v="No"/>
    <s v="Not attended"/>
    <s v="No"/>
    <m/>
    <m/>
    <m/>
    <m/>
    <x v="2"/>
    <s v="Terminated"/>
    <m/>
    <m/>
    <m/>
    <m/>
    <m/>
    <m/>
    <m/>
    <m/>
    <m/>
    <s v="No"/>
    <m/>
    <m/>
    <m/>
    <m/>
    <m/>
    <m/>
    <m/>
    <m/>
    <m/>
    <m/>
    <m/>
    <s v="SIDA"/>
  </r>
  <r>
    <n v="162"/>
    <s v="C7/015"/>
    <s v="Judith"/>
    <s v="Reegan Mulubwa"/>
    <s v="Mwansa-Kambafwile"/>
    <x v="1"/>
    <x v="6"/>
    <x v="5"/>
    <x v="6"/>
    <s v="Epidemiology and Biostatistics"/>
    <s v="Public Health"/>
    <x v="3"/>
    <s v="No"/>
    <n v="1512734"/>
    <s v="Married"/>
    <s v="Married"/>
    <m/>
    <s v="jmwansa@cartafrica.org"/>
    <s v="judy.mwansa@gmail.com"/>
    <s v="+27739217403"/>
    <m/>
    <d v="1976-10-26T00:00:00"/>
    <s v="Initial Lost to follow-up and Contact Tracing among Tuberculosis patients: The Role of Ward-based Outreach Teams and SMS Technology"/>
    <s v="Field"/>
    <m/>
    <m/>
    <n v="5"/>
    <d v="2016-03-14T00:00:00"/>
    <d v="2017-03-01T00:00:00"/>
    <m/>
    <s v="Prof. Colin Menezes  "/>
    <m/>
    <m/>
    <n v="1"/>
    <s v="Home"/>
    <m/>
    <m/>
    <s v="No"/>
    <m/>
    <m/>
    <s v="Researcher"/>
    <s v="Program Manager"/>
    <s v="Senior Epidemiologist"/>
    <s v="Yes"/>
    <m/>
    <s v="UNIVERSITY OF THE WITWATERSRAND"/>
    <s v="0000-0001-8552-2366"/>
    <m/>
    <d v="2017-02-27T00:00:00"/>
    <d v="2017-11-06T00:00:00"/>
    <s v="Yes"/>
    <d v="2016-08-17T00:00:00"/>
    <d v="2018-08-08T00:00:00"/>
    <d v="2017-06-30T00:00:00"/>
    <s v="Initial lost to follow up and contact tracing amongst tuberclosis patients: the role of ward based outreach teams (WBOT'S) and short message services (SMS) technology"/>
    <d v="2019-07-29T00:00:00"/>
    <s v="Yes"/>
    <d v="2021-08-02T00:00:00"/>
    <s v="No"/>
    <m/>
    <m/>
    <m/>
    <d v="2023-03-10T00:00:00"/>
    <x v="0"/>
    <m/>
    <n v="65"/>
    <s v="Initial lost to follow up and contact tracing amongst tuberclosis patients: the role of ward based outreach teams (WBOT'S) and short message services (SMS) technology"/>
    <n v="10"/>
    <n v="8"/>
    <n v="0"/>
    <m/>
    <m/>
    <m/>
    <m/>
    <s v="JAS 2, 2017"/>
    <m/>
    <m/>
    <m/>
    <m/>
    <m/>
    <m/>
    <m/>
    <m/>
    <n v="3"/>
    <m/>
    <m/>
    <s v="SIDA"/>
  </r>
  <r>
    <n v="163"/>
    <s v="C7/016"/>
    <s v="Kellen"/>
    <s v="Joyce"/>
    <s v="Karimi"/>
    <x v="1"/>
    <x v="6"/>
    <x v="2"/>
    <x v="7"/>
    <s v="EPIDEMIOLOGY/ BIOSTATISTICS"/>
    <s v="SCHOOL OF PUBLIC HEALTH"/>
    <x v="3"/>
    <s v="No"/>
    <n v="2012904"/>
    <s v="Married"/>
    <s v="Married"/>
    <m/>
    <s v="kkarimi@cartafrica.org"/>
    <s v="karimikellen@gmail.com"/>
    <s v="+254(0)721263316"/>
    <m/>
    <d v="1979-11-10T00:00:00"/>
    <s v="Prevalence and Risk factors of non-communicable diseases related to urban ground water among households in informal settlements, Kisumu City, Kenya"/>
    <s v="Laboratory"/>
    <m/>
    <m/>
    <n v="23"/>
    <d v="2017-06-30T00:00:00"/>
    <d v="2017-03-01T00:00:00"/>
    <m/>
    <s v="Prof. Mutuku A. Mwanthi"/>
    <m/>
    <m/>
    <n v="1"/>
    <s v="Home"/>
    <m/>
    <m/>
    <s v="Yes"/>
    <m/>
    <m/>
    <s v="Researcher"/>
    <s v="Research Associate"/>
    <s v="Lecturer"/>
    <m/>
    <m/>
    <s v="UNIVERSITY OF NAIROBI"/>
    <s v="0000-0001-7064-8003"/>
    <m/>
    <d v="2017-02-27T00:00:00"/>
    <d v="2017-11-06T00:00:00"/>
    <s v="Yes"/>
    <d v="2018-08-29T00:00:00"/>
    <d v="2019-04-24T00:00:00"/>
    <m/>
    <s v="Investigation of Contamination of Community Groundwater Sources with Antibiotics in Informal Settlements in Kisumu, Kenya"/>
    <d v="2021-01-11T00:00:00"/>
    <s v="No"/>
    <d v="2021-08-02T00:00:00"/>
    <s v="No"/>
    <m/>
    <m/>
    <m/>
    <d v="2023-09-26T00:00:00"/>
    <x v="0"/>
    <n v="79"/>
    <n v="71"/>
    <s v="Investigation of contamination of community groundwater sources with antibiotics in informal settlements in Kisumu, Kenya"/>
    <m/>
    <m/>
    <m/>
    <m/>
    <m/>
    <m/>
    <m/>
    <s v="JAS 3&amp;4, 2021"/>
    <m/>
    <m/>
    <m/>
    <m/>
    <m/>
    <m/>
    <m/>
    <m/>
    <n v="1"/>
    <m/>
    <m/>
    <s v="SIDA/DAAD"/>
  </r>
  <r>
    <n v="164"/>
    <s v="C7/017"/>
    <s v="Marceline"/>
    <s v="Francis"/>
    <s v="Finda"/>
    <x v="1"/>
    <x v="6"/>
    <x v="4"/>
    <x v="4"/>
    <s v="Public Health"/>
    <s v="Public Health"/>
    <x v="3"/>
    <s v="No"/>
    <s v="Carta-17-17"/>
    <s v="Single"/>
    <s v="Single"/>
    <s v="Single"/>
    <s v="mfinda@cartafrica.org"/>
    <s v="marcelinefinda@gmail.com"/>
    <s v="+255684967440"/>
    <m/>
    <d v="1979-11-22T00:00:00"/>
    <s v="Effective outbreak Communication to urban and rural communities in Tanzania, using Zika as an example "/>
    <s v="Clinical research"/>
    <m/>
    <m/>
    <m/>
    <d v="2017-03-31T00:00:00"/>
    <d v="2017-03-01T00:00:00"/>
    <m/>
    <s v="Dr. Fredros Okumu"/>
    <m/>
    <m/>
    <n v="1"/>
    <s v="Host"/>
    <m/>
    <m/>
    <s v="No"/>
    <m/>
    <m/>
    <s v="Researcher"/>
    <m/>
    <s v="Research Scientist"/>
    <m/>
    <m/>
    <s v="IFAKARA HEALTH INSTITUTE"/>
    <s v="0000-0003-4460-4415"/>
    <m/>
    <d v="2017-02-27T00:00:00"/>
    <d v="2017-11-06T00:00:00"/>
    <s v="Yes"/>
    <d v="2018-06-12T00:00:00"/>
    <d v="2018-06-29T00:00:00"/>
    <m/>
    <s v="Awareness and acceptance of alternative technologies for malaria control among stakeholders in Tanzania: A community engagement processs"/>
    <d v="2019-07-29T00:00:00"/>
    <s v="Yes"/>
    <d v="2020-03-01T00:00:00"/>
    <s v="Yes"/>
    <d v="2021-07-15T00:00:00"/>
    <m/>
    <m/>
    <d v="2021-09-30T00:00:00"/>
    <x v="0"/>
    <n v="56"/>
    <n v="47"/>
    <s v="Awareness and acceptance of alternative technologies for malaria control among stakeholders in Tanzania: A community engagement processs"/>
    <n v="1"/>
    <n v="23"/>
    <n v="8"/>
    <m/>
    <m/>
    <m/>
    <m/>
    <s v="No"/>
    <m/>
    <m/>
    <m/>
    <m/>
    <m/>
    <m/>
    <m/>
    <m/>
    <n v="4"/>
    <n v="4"/>
    <m/>
    <s v="SIDA"/>
  </r>
  <r>
    <n v="165"/>
    <s v="C7/018"/>
    <s v="Martha"/>
    <s v="Kabudula"/>
    <s v="Makwero"/>
    <x v="1"/>
    <x v="6"/>
    <x v="3"/>
    <x v="3"/>
    <s v="Medicine"/>
    <s v="Family Medicine"/>
    <x v="3"/>
    <s v="No"/>
    <n v="2083454"/>
    <s v="Married"/>
    <s v="Married"/>
    <s v="Married"/>
    <s v="mmakwero@cartafrica.org"/>
    <s v="marthamakwero@gmail.com"/>
    <s v="+265 884111312"/>
    <s v="Masters in Medicine ( Family Medicine)"/>
    <d v="1975-03-03T00:00:00"/>
    <s v="Assessment of chronic care patients’ perspectives on core attributes of patient centered care in Malawi"/>
    <s v="Laboratory"/>
    <s v="yes"/>
    <m/>
    <n v="19.5"/>
    <d v="2017-03-22T00:00:00"/>
    <d v="2017-03-01T00:00:00"/>
    <m/>
    <s v="Prof. Adamson Muula"/>
    <s v="Jude Igumbor"/>
    <m/>
    <n v="2"/>
    <s v="Host"/>
    <m/>
    <m/>
    <s v="Yes"/>
    <m/>
    <m/>
    <s v="Academic"/>
    <s v="Clinical Lecturer"/>
    <s v="Clinical Lecturer &amp; Senior advisor"/>
    <s v="Yes"/>
    <s v="Head of Department, Family Medicine department"/>
    <s v="UNIVERSITY OF MALAWI"/>
    <s v="0000-0002-8396-5056"/>
    <m/>
    <d v="2017-02-27T00:00:00"/>
    <d v="2017-11-06T00:00:00"/>
    <s v="Yes"/>
    <d v="2019-05-08T00:00:00"/>
    <d v="2019-07-02T00:00:00"/>
    <m/>
    <s v="STAKEHOLDERS' UNDERSTANDING AND EXPERIENCES OF PATIENT CENTRED CARE: A CASE STUDY OF DIABETES MELLITUS MANAGEMENT IN BLANTYRE, MALAWI."/>
    <d v="2021-01-11T00:00:00"/>
    <s v="No"/>
    <d v="2021-08-02T00:00:00"/>
    <s v="No"/>
    <m/>
    <m/>
    <m/>
    <d v="2024-10-30T00:00:00"/>
    <x v="0"/>
    <n v="93"/>
    <n v="84"/>
    <s v="The Assessment of Patient-centered Care among diabetic patients in Southern Malawi"/>
    <n v="0"/>
    <n v="13"/>
    <n v="0"/>
    <m/>
    <m/>
    <m/>
    <m/>
    <s v="No"/>
    <s v="No"/>
    <m/>
    <m/>
    <m/>
    <m/>
    <s v="No"/>
    <m/>
    <m/>
    <n v="2"/>
    <m/>
    <m/>
    <s v="SIDA"/>
  </r>
  <r>
    <n v="166"/>
    <s v="C7/019"/>
    <s v="Marie Claire"/>
    <s v="-"/>
    <s v="Uwamahoro"/>
    <x v="1"/>
    <x v="6"/>
    <x v="1"/>
    <x v="1"/>
    <s v="Nursing"/>
    <s v="Nursing"/>
    <x v="3"/>
    <s v="No"/>
    <n v="1760159"/>
    <s v="Married"/>
    <s v="Married"/>
    <s v="Married"/>
    <s v="muwamahoro@cartafrica.org"/>
    <s v="clairuwa073@gmail.com"/>
    <s v="+250788402547"/>
    <m/>
    <d v="1979-08-15T00:00:00"/>
    <s v="Developing intervention strategies to improve health literacy and quality of life for diabetic patients in Rwanda"/>
    <s v="Clinical research"/>
    <m/>
    <m/>
    <n v="15"/>
    <d v="2017-07-01T00:00:00"/>
    <d v="2017-03-01T00:00:00"/>
    <m/>
    <s v="Dr. Nokuthula Mafutha"/>
    <s v="Professor Daleen Casteleijn"/>
    <m/>
    <n v="2"/>
    <s v="Host"/>
    <m/>
    <m/>
    <s v="Yes"/>
    <m/>
    <m/>
    <s v="Academic"/>
    <m/>
    <s v="Post-Doctoral Associate"/>
    <s v="Yes"/>
    <m/>
    <s v="UNIVERSITY OF CALGARY (2022)"/>
    <s v="0000-0002-0750-3992"/>
    <m/>
    <d v="2017-02-27T00:00:00"/>
    <d v="2017-11-06T00:00:00"/>
    <s v="Yes"/>
    <d v="2018-02-15T00:00:00"/>
    <d v="2018-04-06T00:00:00"/>
    <m/>
    <s v="Development and pilot testing of an instrument to assess self management barriers among patients diagonised with type 2 diabetes patients in Rwanda."/>
    <d v="2019-07-29T00:00:00"/>
    <s v="Yes"/>
    <d v="2020-03-01T00:00:00"/>
    <s v="Yes"/>
    <m/>
    <m/>
    <m/>
    <d v="2021-05-28T00:00:00"/>
    <x v="0"/>
    <n v="52"/>
    <n v="43"/>
    <m/>
    <m/>
    <m/>
    <m/>
    <m/>
    <m/>
    <m/>
    <m/>
    <s v="No"/>
    <m/>
    <m/>
    <d v="2020-04-09T00:00:00"/>
    <d v="2020-07-23T00:00:00"/>
    <n v="4"/>
    <m/>
    <m/>
    <m/>
    <n v="3"/>
    <n v="3"/>
    <m/>
    <s v="SIDA"/>
  </r>
  <r>
    <n v="167"/>
    <s v="C7/020"/>
    <s v="Nishimwe"/>
    <s v="Aurore"/>
    <s v="Aurore"/>
    <x v="1"/>
    <x v="6"/>
    <x v="1"/>
    <x v="1"/>
    <s v="Public Health"/>
    <s v="Public Health"/>
    <x v="3"/>
    <s v="No"/>
    <n v="1941393"/>
    <s v="Married"/>
    <s v="Married"/>
    <s v="Married"/>
    <s v="naurore@cartafrica.org"/>
    <s v="aurorehirwa@gmail.com"/>
    <s v="+250788814121"/>
    <s v="Master of Science in Health Informatics"/>
    <d v="1986-12-14T00:00:00"/>
    <s v="M-Health To Battle Maternal Death In Sub - Saharan Africa. Case Of Rwanda"/>
    <s v="Field"/>
    <s v="No"/>
    <m/>
    <n v="10.5"/>
    <d v="2017-04-01T00:00:00"/>
    <d v="2017-03-01T00:00:00"/>
    <m/>
    <s v="Dr. Daphney Nozizwe Conco "/>
    <m/>
    <m/>
    <n v="1"/>
    <s v="Host"/>
    <m/>
    <m/>
    <s v="No"/>
    <m/>
    <m/>
    <s v="Academic"/>
    <s v="Assistant Lecturer"/>
    <s v="Senior lecturer"/>
    <s v="Yes"/>
    <s v="Deputy team leader/ digital health"/>
    <s v="UNIVERSITY OF RWANDA"/>
    <s v="0000-0002-8019-2561"/>
    <m/>
    <d v="2017-02-27T00:00:00"/>
    <d v="2017-11-06T00:00:00"/>
    <s v="Yes"/>
    <d v="2018-08-10T00:00:00"/>
    <d v="2018-11-12T00:00:00"/>
    <d v="2018-12-11T00:00:00"/>
    <s v="Safe delivery mhealth application and clinical decision making among nurses and midwives on basic emergency obstetric and newborn carein district Clinical researchs in Rwanda"/>
    <d v="2019-07-29T00:00:00"/>
    <s v="Yes"/>
    <d v="2020-03-01T00:00:00"/>
    <s v="Yes"/>
    <m/>
    <m/>
    <m/>
    <d v="2022-10-17T00:00:00"/>
    <x v="0"/>
    <n v="68"/>
    <n v="60"/>
    <s v="Safe delivery mhealth application and clinical decision making among nurses and midwives on basic emergency obstetric and newborn carein district Clinical researchs in Rwanda"/>
    <n v="0"/>
    <n v="9"/>
    <n v="0"/>
    <m/>
    <m/>
    <m/>
    <m/>
    <s v="No"/>
    <s v="Yes"/>
    <s v="I am on 4-year study leave for Ph.D. (20% contract) since March 2018 which implies that I am implementing 20% of my workload at my work Institution."/>
    <d v="2018-03-01T00:00:00"/>
    <d v="2022-03-01T00:00:00"/>
    <n v="48"/>
    <s v="No"/>
    <m/>
    <m/>
    <n v="2"/>
    <m/>
    <m/>
    <s v="SIDA"/>
  </r>
  <r>
    <n v="168"/>
    <s v="C7/021"/>
    <s v="Olufemi"/>
    <s v="Mayowa"/>
    <s v="Adetutu"/>
    <x v="0"/>
    <x v="6"/>
    <x v="0"/>
    <x v="5"/>
    <s v="DEMOGRAPHY AND SOCIAL STATISTICS"/>
    <s v="DEPARTMENT OF DEMOGRAPHY AND SOCIAL STATISTICS"/>
    <x v="7"/>
    <s v="Yes"/>
    <s v="SSP15/16/R/0002"/>
    <s v="Married"/>
    <s v="Married"/>
    <s v="Married"/>
    <s v="oadetutu@cartafrica.org"/>
    <s v="femzhor2006@yahoo.com"/>
    <s v="+2347038065386"/>
    <s v="DEMOGRAPHY AND SOCIAL STATISTICS"/>
    <d v="1979-07-23T00:00:00"/>
    <s v="Individual and Social Contexts of  Risky Sexual Behaviour of Emerging Adults in Nigeria"/>
    <s v="Field"/>
    <s v="No"/>
    <m/>
    <m/>
    <d v="2016-11-09T00:00:00"/>
    <d v="2017-03-01T00:00:00"/>
    <m/>
    <s v="Dr. Sola Asa"/>
    <m/>
    <m/>
    <n v="1"/>
    <s v="Home"/>
    <m/>
    <m/>
    <s v="Yes"/>
    <m/>
    <m/>
    <s v="Academic"/>
    <m/>
    <s v="Lecturer I"/>
    <m/>
    <m/>
    <s v="Obafemi Awolowo University"/>
    <s v="0000-0001-5699-7055"/>
    <m/>
    <d v="2017-02-27T00:00:00"/>
    <d v="2017-11-06T00:00:00"/>
    <s v="Yes"/>
    <d v="2016-02-19T00:00:00"/>
    <d v="2016-02-19T00:00:00"/>
    <m/>
    <s v="Contextual Determinants of Sexual Behaviour of Emerging Adults in Nigeria"/>
    <d v="2019-07-29T00:00:00"/>
    <s v="Yes"/>
    <d v="2020-03-01T00:00:00"/>
    <s v="Yes"/>
    <m/>
    <m/>
    <m/>
    <d v="2019-12-14T00:00:00"/>
    <x v="0"/>
    <n v="34"/>
    <n v="26"/>
    <m/>
    <n v="0"/>
    <n v="0"/>
    <n v="3"/>
    <m/>
    <m/>
    <m/>
    <m/>
    <s v="No"/>
    <s v="No"/>
    <m/>
    <m/>
    <m/>
    <m/>
    <s v="No"/>
    <m/>
    <m/>
    <n v="1"/>
    <n v="3"/>
    <m/>
    <s v="SIDA"/>
  </r>
  <r>
    <n v="169"/>
    <s v="C7/022"/>
    <s v="Olufunmilola"/>
    <s v="Onabanjo"/>
    <s v="Ogun"/>
    <x v="1"/>
    <x v="6"/>
    <x v="0"/>
    <x v="0"/>
    <s v="Community Medicine"/>
    <s v="Medicine"/>
    <x v="0"/>
    <s v="Yes"/>
    <s v="PGX16121713024003"/>
    <s v="Married"/>
    <s v="Married"/>
    <m/>
    <s v="oogun@cartafrica.org"/>
    <s v="olufunmiogun@gmail.com"/>
    <s v="+2348032137984"/>
    <m/>
    <d v="1972-04-28T00:00:00"/>
    <s v="Usefulness of immunohistochemistry in the characterization of malignant potential in pterygium specimens following excision"/>
    <s v="Clinical research"/>
    <m/>
    <m/>
    <m/>
    <d v="2017-10-30T00:00:00"/>
    <d v="2017-03-01T00:00:00"/>
    <m/>
    <s v="Prof. Charles O. Bekibele"/>
    <m/>
    <m/>
    <n v="1"/>
    <s v="Home"/>
    <m/>
    <m/>
    <s v="No"/>
    <m/>
    <m/>
    <s v="Academic"/>
    <m/>
    <m/>
    <m/>
    <m/>
    <s v="UNIVERSITY OF IBADAN"/>
    <s v="0000-0001-6433-9300"/>
    <m/>
    <d v="2017-02-27T00:00:00"/>
    <d v="2017-11-06T00:00:00"/>
    <s v="Yes"/>
    <d v="2018-07-31T00:00:00"/>
    <d v="2018-08-20T00:00:00"/>
    <m/>
    <s v="Health related quality of life, mental health status and lived experiences of visually impaired adolescents in selected institutions in Oyo state, Nigeria"/>
    <d v="2019-07-29T00:00:00"/>
    <s v="Yes"/>
    <d v="2020-03-01T00:00:00"/>
    <s v="Yes"/>
    <m/>
    <m/>
    <m/>
    <d v="2021-12-13T00:00:00"/>
    <x v="0"/>
    <n v="58"/>
    <n v="50"/>
    <m/>
    <n v="17"/>
    <n v="2"/>
    <n v="0"/>
    <m/>
    <m/>
    <m/>
    <m/>
    <s v="No"/>
    <m/>
    <m/>
    <d v="2020-09-01T00:00:00"/>
    <d v="2021-05-01T00:00:00"/>
    <n v="9"/>
    <m/>
    <m/>
    <m/>
    <n v="3"/>
    <n v="3"/>
    <m/>
    <s v="SIDA"/>
  </r>
  <r>
    <n v="170"/>
    <s v="C7/023"/>
    <s v="Oluseye"/>
    <s v="Ademola"/>
    <s v="Okunola"/>
    <x v="0"/>
    <x v="6"/>
    <x v="0"/>
    <x v="5"/>
    <s v="SOCIOLOGY"/>
    <s v="SOCIOLOGY AND ANTHROPOLOGY"/>
    <x v="7"/>
    <s v="Yes"/>
    <m/>
    <s v="Married"/>
    <s v="Married"/>
    <m/>
    <s v="ookunola@cartafrica.org"/>
    <s v="spancho2001@yahoo.com"/>
    <s v="+2347039086791"/>
    <m/>
    <d v="1977-09-19T00:00:00"/>
    <s v="Socio-Cultural Determinants of Healthcare Utilisation among Caregivers for Under-Five Children in South Western Nigeria"/>
    <s v="Field"/>
    <m/>
    <m/>
    <m/>
    <d v="2017-04-12T00:00:00"/>
    <d v="2017-03-01T00:00:00"/>
    <m/>
    <s v="Prof. M.A.O Aluko"/>
    <m/>
    <m/>
    <n v="1"/>
    <s v="Home"/>
    <m/>
    <m/>
    <s v="Yes"/>
    <m/>
    <m/>
    <s v="Researcher"/>
    <m/>
    <s v="Research Fellow"/>
    <m/>
    <m/>
    <s v="OBAFEMI AWOLOWO UNIVERSITY"/>
    <s v="0000-0003-4138-0233"/>
    <m/>
    <d v="2017-02-27T00:00:00"/>
    <d v="2017-11-06T00:00:00"/>
    <s v="Yes"/>
    <d v="2018-04-10T00:00:00"/>
    <d v="2018-12-17T00:00:00"/>
    <m/>
    <s v="Sociological Analysis of Self-medication practices in the care of Under-five Children by Caregivers in South western Nigeria"/>
    <d v="2019-07-29T00:00:00"/>
    <s v="Yes"/>
    <d v="2020-03-01T00:00:00"/>
    <s v="Yes"/>
    <m/>
    <d v="2021-03-17T00:00:00"/>
    <d v="2021-07-26T00:00:00"/>
    <d v="2021-08-02T00:00:00"/>
    <x v="0"/>
    <n v="54"/>
    <n v="45"/>
    <s v="Sociological Analysis of Self-medication practices in the care of Under-five Children by Caregivers in Southwestern Nigeria."/>
    <n v="0"/>
    <n v="1"/>
    <n v="0"/>
    <m/>
    <m/>
    <m/>
    <m/>
    <s v="No"/>
    <m/>
    <m/>
    <m/>
    <m/>
    <m/>
    <m/>
    <m/>
    <m/>
    <m/>
    <m/>
    <m/>
    <s v="SIDA"/>
  </r>
  <r>
    <n v="171"/>
    <s v="C7/024"/>
    <s v="Olusola"/>
    <s v="Oluyinka"/>
    <s v="Olawoye"/>
    <x v="1"/>
    <x v="6"/>
    <x v="0"/>
    <x v="0"/>
    <s v="Ophthalmologist"/>
    <s v="Department of Ophthalmology"/>
    <x v="0"/>
    <s v="Yes"/>
    <n v="155101"/>
    <s v="Married"/>
    <s v="Married"/>
    <s v="Married"/>
    <s v="oolawoye@cartafrica.org"/>
    <s v="solaolawoye@yahoo.com"/>
    <s v="+2348023890063"/>
    <m/>
    <d v="1974-07-04T00:00:00"/>
    <s v="Prevalence and Determinants of Primary Open Angle Glaucoma in a sub-urban population in South West Nigeria"/>
    <s v="Clinical research"/>
    <m/>
    <m/>
    <m/>
    <d v="2015-10-30T00:00:00"/>
    <d v="2017-03-01T00:00:00"/>
    <m/>
    <s v="Prof. Olufunmilayo Fawole"/>
    <s v="Prof. Ashaye"/>
    <m/>
    <n v="2"/>
    <s v="Home"/>
    <m/>
    <m/>
    <s v="Yes"/>
    <m/>
    <m/>
    <s v="Academic"/>
    <s v="Lecturer"/>
    <s v="Professor"/>
    <m/>
    <m/>
    <s v="UNIVERSITY OF IBADAN"/>
    <s v="0000-0003-2357-8924"/>
    <m/>
    <d v="2017-02-27T00:00:00"/>
    <d v="2017-11-06T00:00:00"/>
    <s v="Yes"/>
    <d v="2017-09-27T00:00:00"/>
    <d v="2018-01-19T00:00:00"/>
    <m/>
    <s v="Pathways to care and Clinical research retention of glaucoma patients in South West Nigeria"/>
    <d v="2019-07-29T00:00:00"/>
    <s v="Yes"/>
    <d v="2020-03-01T00:00:00"/>
    <s v="Yes"/>
    <m/>
    <m/>
    <m/>
    <d v="2021-07-25T00:00:00"/>
    <x v="0"/>
    <n v="53"/>
    <n v="45"/>
    <m/>
    <n v="14"/>
    <n v="13"/>
    <n v="5"/>
    <m/>
    <m/>
    <m/>
    <m/>
    <s v="No"/>
    <m/>
    <m/>
    <d v="2020-09-03T00:00:00"/>
    <d v="2021-06-01T00:00:00"/>
    <n v="9"/>
    <m/>
    <m/>
    <m/>
    <n v="4"/>
    <n v="4"/>
    <m/>
    <s v="SIDA"/>
  </r>
  <r>
    <n v="172"/>
    <s v="C7/025"/>
    <s v="Stevens"/>
    <s v="M.B"/>
    <s v="Kisaka"/>
    <x v="0"/>
    <x v="6"/>
    <x v="7"/>
    <x v="11"/>
    <s v="Epidemiology"/>
    <s v="Epidemiology and Biostatistics"/>
    <x v="6"/>
    <s v="No"/>
    <s v="W80/52986/2018"/>
    <s v="Married"/>
    <s v="Married"/>
    <s v="Married"/>
    <s v="skisaka@cartafrica.org"/>
    <s v="bmks@dr.com"/>
    <s v="+256 392 945 160"/>
    <s v="Master of Public Health"/>
    <d v="1980-10-10T00:00:00"/>
    <s v="HIV - Brucellosis co-infections in Uganda: Epidemiology, clinical profiles, antimicrobial susceptibility patterns and molecular characterization of Brucella species"/>
    <s v="Field and Laboratory"/>
    <m/>
    <m/>
    <m/>
    <d v="2017-06-01T00:00:00"/>
    <d v="2017-03-01T00:00:00"/>
    <m/>
    <s v="Prof. Fredrick Edward Makumbi"/>
    <m/>
    <m/>
    <n v="1"/>
    <s v="Home"/>
    <m/>
    <m/>
    <s v="Yes"/>
    <m/>
    <m/>
    <s v="Academic"/>
    <s v="Assistant Lecturer"/>
    <s v="Lecturer"/>
    <m/>
    <m/>
    <s v="NATIONAL AGRICULTURAL RESEARCH ORGANOZATION (NARO) - 2023"/>
    <s v="0000-0001-7848-316X"/>
    <m/>
    <d v="2017-02-27T00:00:00"/>
    <d v="2017-11-06T00:00:00"/>
    <s v="Yes"/>
    <m/>
    <d v="2019-01-30T00:00:00"/>
    <m/>
    <s v="PRE-CLINICAL CARE, CLINICAL MANAGEMENT AND OUTCOMES OF DOG BITE INJURIES IN HIGH RABIES BURDEN DISTRICTS OF WAKISO AND KAMPALA, UGANDA"/>
    <d v="2019-07-29T00:00:00"/>
    <s v="Yes"/>
    <d v="2020-03-01T00:00:00"/>
    <s v="Yes"/>
    <m/>
    <m/>
    <m/>
    <d v="2022-12-06T00:00:00"/>
    <x v="0"/>
    <n v="70"/>
    <n v="62"/>
    <s v="Preclinical care, clinical management and outcomes of dog bites injuries in high Rabies burden districts of Wakiso and Kampala, Uganda"/>
    <n v="5"/>
    <n v="5"/>
    <m/>
    <m/>
    <m/>
    <m/>
    <m/>
    <s v="No"/>
    <s v="Yes"/>
    <s v="I study out of my home country and home institution."/>
    <d v="2018-08-01T00:00:00"/>
    <d v="2020-08-01T00:00:00"/>
    <n v="24"/>
    <s v="No"/>
    <m/>
    <m/>
    <n v="1"/>
    <n v="2"/>
    <m/>
    <s v="SIDA/DAAD"/>
  </r>
  <r>
    <n v="173"/>
    <s v="C7/026"/>
    <s v="Sonti"/>
    <s v="Imogene"/>
    <s v="Pilusa"/>
    <x v="1"/>
    <x v="6"/>
    <x v="5"/>
    <x v="6"/>
    <s v="PHYSIOTHERAPY"/>
    <s v="PHYSIOTHERAPY"/>
    <x v="3"/>
    <s v="Yes"/>
    <s v="9311506K"/>
    <s v="Married"/>
    <s v="Married"/>
    <s v="Married"/>
    <s v="spilusa@cartafrica.org"/>
    <s v="sonti.pilusa@wits.ac.za"/>
    <s v="082 053 6190"/>
    <m/>
    <d v="1975-07-01T00:00:00"/>
    <s v="Prevalence of Secondary and Co-Morbidities in People with Physical Disabilities  "/>
    <s v="Field"/>
    <m/>
    <m/>
    <m/>
    <d v="2017-02-03T00:00:00"/>
    <d v="2017-03-01T00:00:00"/>
    <m/>
    <s v="Hellen Myezwa"/>
    <s v="Prof. Joanne Potterton "/>
    <s v="Prof. Joanne Potterton "/>
    <n v="3"/>
    <s v="Home"/>
    <m/>
    <m/>
    <s v="No"/>
    <m/>
    <m/>
    <s v="Academic"/>
    <s v="Lecturer"/>
    <s v="Senior Lecturer"/>
    <s v="Yes"/>
    <m/>
    <s v="UNIVERSITY OF THE WITWATERSRAND"/>
    <s v="0000-0003-0606-9669"/>
    <m/>
    <d v="2017-02-27T00:00:00"/>
    <d v="2017-11-06T00:00:00"/>
    <s v="Yes"/>
    <d v="2017-09-27T00:00:00"/>
    <d v="2017-12-11T00:00:00"/>
    <d v="2018-01-16T00:00:00"/>
    <s v="Prevention care for secondary health conditions amongst people living with spinal cord iinjuries in the Tshwane Metropolitan area"/>
    <d v="2019-07-29T00:00:00"/>
    <s v="Yes"/>
    <d v="2020-03-01T00:00:00"/>
    <s v="Yes"/>
    <m/>
    <m/>
    <m/>
    <d v="2021-11-09T00:00:00"/>
    <x v="0"/>
    <n v="57"/>
    <n v="49"/>
    <s v="Prevention care of secondary health conditions among people living with spinal cord injuries in the Tshwane Metropolitan area"/>
    <n v="0"/>
    <n v="7"/>
    <n v="3"/>
    <m/>
    <m/>
    <m/>
    <m/>
    <s v="No"/>
    <m/>
    <m/>
    <m/>
    <m/>
    <m/>
    <m/>
    <m/>
    <m/>
    <n v="3"/>
    <n v="3"/>
    <m/>
    <s v="SIDA"/>
  </r>
  <r>
    <n v="174"/>
    <s v="C7/027"/>
    <s v="Gad"/>
    <m/>
    <s v="Rutayisire"/>
    <x v="0"/>
    <x v="6"/>
    <x v="1"/>
    <x v="1"/>
    <s v="Immunology and Clinical microbiology"/>
    <s v="Microbiology"/>
    <x v="9"/>
    <s v="No"/>
    <s v="NF"/>
    <s v="NF"/>
    <s v="NF"/>
    <s v="NF"/>
    <s v="grutayisire@cartafrica.org"/>
    <s v="gadrutal@yahoo.co.uk"/>
    <s v="+25078886881"/>
    <m/>
    <d v="1978-05-05T00:00:00"/>
    <s v="Molecular and social behaviour factors associated with mother to child transmission of drug resistant HIV-1 strains in District Clinical research’s PMTCT Clinic, Rwanda"/>
    <m/>
    <m/>
    <m/>
    <m/>
    <d v="2017-04-20T00:00:00"/>
    <d v="2017-03-01T00:00:00"/>
    <d v="2017-12-31T00:00:00"/>
    <m/>
    <m/>
    <m/>
    <n v="0"/>
    <m/>
    <m/>
    <m/>
    <m/>
    <m/>
    <m/>
    <m/>
    <m/>
    <m/>
    <m/>
    <m/>
    <s v="UNIVERSITY OF RWANDA"/>
    <m/>
    <m/>
    <d v="2017-02-27T00:00:00"/>
    <d v="2017-11-06T00:00:00"/>
    <s v="Yes"/>
    <m/>
    <m/>
    <m/>
    <m/>
    <m/>
    <m/>
    <m/>
    <m/>
    <m/>
    <m/>
    <m/>
    <m/>
    <x v="2"/>
    <s v="Terminated"/>
    <m/>
    <m/>
    <m/>
    <m/>
    <m/>
    <m/>
    <m/>
    <m/>
    <m/>
    <s v="No"/>
    <m/>
    <m/>
    <m/>
    <m/>
    <m/>
    <m/>
    <m/>
    <m/>
    <m/>
    <m/>
    <m/>
    <s v="WT-DELTAS"/>
  </r>
  <r>
    <n v="175"/>
    <s v="C8/001"/>
    <s v=" Lindiwe"/>
    <m/>
    <s v="Farlane"/>
    <x v="1"/>
    <x v="7"/>
    <x v="5"/>
    <x v="6"/>
    <s v="Public Health"/>
    <s v="Monitoring &amp; Evaluation"/>
    <x v="3"/>
    <s v="Yes"/>
    <m/>
    <s v="Single"/>
    <s v="Single"/>
    <m/>
    <s v="lfarlane@cartafrica.org"/>
    <s v="lindiwefarlane@gmail.com"/>
    <s v="+27113585324"/>
    <s v="MA HEALTH PROMOTION"/>
    <d v="1980-09-21T00:00:00"/>
    <s v="Systematic review and cohort analysis of at risk children tracked and managed through the 90-90-90 HIV treatment cascade in the City of Johannesburg District, South Africa"/>
    <s v="Field"/>
    <m/>
    <m/>
    <n v="23"/>
    <d v="2019-01-02T00:00:00"/>
    <d v="2018-03-01T00:00:00"/>
    <m/>
    <s v="Lee Fairlie"/>
    <s v="Saiqa Mullick"/>
    <s v="Nancy Yinger"/>
    <n v="3"/>
    <s v="Home"/>
    <s v="Home"/>
    <m/>
    <s v="Yes"/>
    <s v="No"/>
    <s v="No"/>
    <s v="Other"/>
    <s v="TECHNICAL HEAD: MONITORING &amp; EVALUATION"/>
    <s v="TECHNICAL SPECIALIST: STRATEGIC INFORMATION"/>
    <m/>
    <m/>
    <s v="UNIVERSITY OF THE WITWATERSRAND"/>
    <s v="0000-0002-2051-0118"/>
    <m/>
    <d v="2018-03-05T00:00:00"/>
    <d v="2018-11-05T00:00:00"/>
    <s v="Yes"/>
    <d v="2019-11-30T00:00:00"/>
    <d v="2020-04-30T00:00:00"/>
    <m/>
    <s v="Improving 90-90-90 HIV coverage for children and adolescents in the inner city of Johannesburg, South Africa: an outcome evaluation"/>
    <d v="2021-01-11T00:00:00"/>
    <s v="Yes"/>
    <d v="2021-08-02T00:00:00"/>
    <s v="Yes"/>
    <m/>
    <m/>
    <m/>
    <m/>
    <x v="3"/>
    <m/>
    <m/>
    <m/>
    <n v="2"/>
    <n v="0"/>
    <n v="0"/>
    <m/>
    <m/>
    <m/>
    <m/>
    <s v="No"/>
    <m/>
    <m/>
    <m/>
    <m/>
    <m/>
    <m/>
    <m/>
    <m/>
    <n v="2"/>
    <m/>
    <m/>
    <s v="SIDA"/>
  </r>
  <r>
    <n v="176"/>
    <s v="C8/002"/>
    <s v="Adeleye"/>
    <s v="Abiodun"/>
    <s v="Adeomi"/>
    <x v="0"/>
    <x v="7"/>
    <x v="0"/>
    <x v="5"/>
    <s v="Public Health"/>
    <s v="Community Health"/>
    <x v="3"/>
    <s v="No"/>
    <m/>
    <m/>
    <s v="Married"/>
    <s v="Married"/>
    <s v="aadeomi@cartafrica.org"/>
    <s v="leyeadeomi@yahoo.com"/>
    <s v="+234 803 653 5077"/>
    <m/>
    <d v="1979-12-26T00:00:00"/>
    <s v="Pattern and determinants of the nutritional status of school-aged children and adolescents in Nigeria; using multi-level modeling"/>
    <s v="Field"/>
    <m/>
    <m/>
    <n v="6"/>
    <d v="2018-08-06T00:00:00"/>
    <d v="2018-03-01T00:00:00"/>
    <m/>
    <s v="Dr Kerstin Klipstein-Grobusch "/>
    <m/>
    <m/>
    <n v="1"/>
    <s v="Host"/>
    <m/>
    <m/>
    <s v="Yes"/>
    <m/>
    <m/>
    <s v="Academic"/>
    <m/>
    <s v="Senior Lecturer"/>
    <m/>
    <m/>
    <s v="OBAFEMI AWOLOWO UNIVERSITY"/>
    <s v="0000-0002-6645-7295"/>
    <m/>
    <d v="2018-03-05T00:00:00"/>
    <d v="2018-11-05T00:00:00"/>
    <s v="Yes"/>
    <d v="2019-09-12T00:00:00"/>
    <d v="2019-04-15T00:00:00"/>
    <m/>
    <s v="THE DOUBLE BURDEN OF MALNUTRITION AMONG SCHOOL-AGED CHILDREN AND ADOLESCENTS; THE NIGERIAN EXPERIENCE"/>
    <d v="2021-01-11T00:00:00"/>
    <s v="Yes"/>
    <d v="2021-08-02T00:00:00"/>
    <s v="Yes"/>
    <m/>
    <m/>
    <m/>
    <d v="2022-05-11T00:00:00"/>
    <x v="0"/>
    <n v="51"/>
    <n v="43"/>
    <m/>
    <n v="9"/>
    <n v="7"/>
    <n v="2"/>
    <m/>
    <m/>
    <m/>
    <m/>
    <s v="No"/>
    <m/>
    <m/>
    <m/>
    <m/>
    <m/>
    <m/>
    <m/>
    <m/>
    <n v="2"/>
    <n v="3"/>
    <m/>
    <s v="WT-DELTAS"/>
  </r>
  <r>
    <n v="177"/>
    <s v="C8/003"/>
    <s v="Jean de Dieu"/>
    <m/>
    <s v="Habimana"/>
    <x v="0"/>
    <x v="7"/>
    <x v="1"/>
    <x v="1"/>
    <s v="Applied Human Nutrition"/>
    <s v="Food Science, Nutrition and Technology"/>
    <x v="5"/>
    <s v="Yes"/>
    <m/>
    <s v="Married"/>
    <s v="Married"/>
    <m/>
    <s v="jhabimana@cartafrica.org"/>
    <s v="kajado7@gmail.com"/>
    <s v="+250788446024"/>
    <s v="MSc of applied Human Nutrition"/>
    <d v="1980-03-08T00:00:00"/>
    <s v="Prevalence of Aflatoxin from Breast Milk and its effect on nutrition status of children under two years old in Nyamagabe District of Rwanda"/>
    <s v="Field"/>
    <s v="No"/>
    <m/>
    <n v="25"/>
    <d v="2018-03-01T00:00:00"/>
    <d v="2018-03-01T00:00:00"/>
    <m/>
    <s v="Dr. John Wangoh"/>
    <m/>
    <m/>
    <n v="1"/>
    <s v="Host"/>
    <m/>
    <m/>
    <s v="No"/>
    <m/>
    <m/>
    <s v="Academic"/>
    <s v="Academic Staff"/>
    <s v="Assistant Lecturer"/>
    <s v="No"/>
    <s v="Member of Exams moderattion commeittee"/>
    <s v="UNIVERSITY OF RWANDA"/>
    <s v="0000-0002-7473-853X"/>
    <m/>
    <d v="2018-03-05T00:00:00"/>
    <d v="2018-11-05T00:00:00"/>
    <s v="Yes"/>
    <d v="2020-09-08T00:00:00"/>
    <d v="2021-04-30T00:00:00"/>
    <m/>
    <s v="Positive deviance in child growth"/>
    <d v="2021-10-01T00:00:00"/>
    <s v="No"/>
    <d v="2022-06-20T00:00:00"/>
    <s v="No"/>
    <m/>
    <m/>
    <m/>
    <m/>
    <x v="3"/>
    <m/>
    <m/>
    <m/>
    <m/>
    <m/>
    <m/>
    <m/>
    <m/>
    <m/>
    <m/>
    <s v="No"/>
    <s v="No"/>
    <m/>
    <m/>
    <m/>
    <m/>
    <s v="No"/>
    <m/>
    <m/>
    <n v="1"/>
    <m/>
    <m/>
    <s v="SIDA"/>
  </r>
  <r>
    <n v="178"/>
    <s v="C8/004"/>
    <s v="Julienne"/>
    <m/>
    <s v="Murererehe"/>
    <x v="1"/>
    <x v="7"/>
    <x v="1"/>
    <x v="1"/>
    <s v="Dentistry"/>
    <s v="Oral  maxillofacial surgery and pathology"/>
    <x v="3"/>
    <s v="No"/>
    <m/>
    <s v="Single"/>
    <s v="Married"/>
    <m/>
    <s v="jmurererehe@cartafrica.org"/>
    <s v="jmurererehe@yahoo.com"/>
    <s v="+250788593017"/>
    <m/>
    <d v="1984-01-01T00:00:00"/>
    <s v="Effect of early treatment of dental caries and periodontal diseases on the psycho-social functionality and viral load among HIV-infected patients in Rwanda."/>
    <s v="Clinical research"/>
    <m/>
    <m/>
    <n v="23"/>
    <d v="2018-10-30T00:00:00"/>
    <d v="2018-03-01T00:00:00"/>
    <m/>
    <s v="Prof. V Yengopal "/>
    <s v="Dr Yolanda Malele-Kolisa; Yolanda.Kolisa@wits.ac.za; University of the Witwatersrand"/>
    <m/>
    <n v="2"/>
    <s v="Host"/>
    <m/>
    <m/>
    <s v="Yes"/>
    <m/>
    <m/>
    <s v="Academic"/>
    <s v="Assistant Lecturer "/>
    <s v="Professor"/>
    <s v="Yes"/>
    <m/>
    <s v="UNIVERSITY OF RWANDA"/>
    <s v="0000-0001-7980-1107"/>
    <m/>
    <d v="2018-03-05T00:00:00"/>
    <d v="2018-11-05T00:00:00"/>
    <s v="Yes"/>
    <d v="2019-11-28T00:00:00"/>
    <d v="2020-03-05T00:00:00"/>
    <m/>
    <s v="Risk factors to caries and periodontal diseases among HIV-positive adults on Antiretroviral treatment in Nyarugenge district, Rwanda"/>
    <d v="2021-10-01T00:00:00"/>
    <s v="No"/>
    <d v="2022-06-20T00:00:00"/>
    <s v="No"/>
    <m/>
    <m/>
    <m/>
    <d v="2024-05-22T00:00:00"/>
    <x v="0"/>
    <n v="75"/>
    <n v="67"/>
    <s v="Risk factors for caries and periodontal diseases: A comparative study among HIV-positive and HIV-negative adults in Nyarugenge district, Rwanda."/>
    <n v="1"/>
    <n v="2"/>
    <n v="0"/>
    <m/>
    <m/>
    <m/>
    <m/>
    <s v="No"/>
    <m/>
    <m/>
    <d v="2020-05-01T00:00:00"/>
    <d v="2020-07-31T00:00:00"/>
    <n v="3"/>
    <m/>
    <m/>
    <m/>
    <n v="0"/>
    <m/>
    <m/>
    <s v="SIDA"/>
  </r>
  <r>
    <n v="179"/>
    <s v="C8/005"/>
    <s v="Jacob"/>
    <s v="Wale"/>
    <s v="Mobolaji"/>
    <x v="0"/>
    <x v="7"/>
    <x v="0"/>
    <x v="5"/>
    <s v="Demography and Social Statistics"/>
    <s v="Demography and Social Statistics"/>
    <x v="7"/>
    <s v="Yes"/>
    <s v="SSP16/17/H/0462"/>
    <s v="Married"/>
    <s v="Married"/>
    <s v="Married"/>
    <s v="jmobolaji@cartafrica.org"/>
    <s v="mobolawale@gmail.com"/>
    <s v="+2348030755825"/>
    <s v="M.Sc. Demography and Social Statistics"/>
    <d v="1980-01-17T00:00:00"/>
    <s v="Individual and Family Context of Social Support and Quality of Life of Elderly in South Western Nigeria"/>
    <s v="Field"/>
    <s v="No"/>
    <m/>
    <n v="18"/>
    <d v="2017-05-15T00:00:00"/>
    <d v="2018-03-01T00:00:00"/>
    <m/>
    <s v="Prof. Akanni Ibukun Akinyemi"/>
    <s v="Dr. Bola Lukman Solanke"/>
    <m/>
    <n v="2"/>
    <s v="Home"/>
    <s v="Home"/>
    <m/>
    <s v="Yes"/>
    <s v="No"/>
    <m/>
    <s v="Academic"/>
    <s v="Assistant Lecturer"/>
    <s v="Senior Lecturer"/>
    <s v="Yes"/>
    <m/>
    <s v="OBAFEMI AWOLOWO UNIVERSITY"/>
    <s v="0000-0002-4996-9387"/>
    <m/>
    <d v="2018-03-05T00:00:00"/>
    <d v="2018-11-05T00:00:00"/>
    <s v="Yes"/>
    <d v="2019-07-10T00:00:00"/>
    <d v="2019-07-29T00:00:00"/>
    <m/>
    <s v="Determinants and Health Implication of Unmet Needs for Informal Support for Older people in South-Western Nigeria."/>
    <d v="2021-01-11T00:00:00"/>
    <s v="Yes"/>
    <d v="2021-08-02T00:00:00"/>
    <s v="Yes"/>
    <m/>
    <d v="2021-08-13T00:00:00"/>
    <d v="2021-09-22T00:00:00"/>
    <d v="2021-09-22T00:00:00"/>
    <x v="0"/>
    <n v="43"/>
    <n v="35"/>
    <m/>
    <n v="0"/>
    <n v="3"/>
    <n v="3"/>
    <m/>
    <m/>
    <m/>
    <m/>
    <s v="No"/>
    <s v="No"/>
    <m/>
    <m/>
    <m/>
    <m/>
    <s v="Yes"/>
    <n v="43891"/>
    <n v="44012"/>
    <n v="2"/>
    <n v="3"/>
    <m/>
    <s v="SIDA"/>
  </r>
  <r>
    <n v="180"/>
    <s v="C8/006"/>
    <s v="Doris"/>
    <m/>
    <s v="Kwesiga"/>
    <x v="1"/>
    <x v="7"/>
    <x v="7"/>
    <x v="11"/>
    <s v="Public Health"/>
    <s v="Health Policy, Planning and Management"/>
    <x v="9"/>
    <s v="Yes"/>
    <n v="207019377"/>
    <m/>
    <s v="Married"/>
    <m/>
    <s v="dkwesiga@cartafrica.org"/>
    <s v="dknnkwesiga@gmail.com"/>
    <s v="+256 750 972487"/>
    <m/>
    <d v="1981-01-13T00:00:00"/>
    <s v="Factors affecting measurement of pregnancy and adverse pregnancy outcomes in survey data collection and HDSS longitudinal surveillance"/>
    <m/>
    <m/>
    <m/>
    <n v="33"/>
    <d v="2017-11-06T00:00:00"/>
    <d v="2018-03-01T00:00:00"/>
    <d v="2020-02-06T00:00:00"/>
    <m/>
    <m/>
    <m/>
    <n v="0"/>
    <m/>
    <m/>
    <m/>
    <m/>
    <m/>
    <m/>
    <s v="Researcher"/>
    <m/>
    <m/>
    <m/>
    <m/>
    <s v="MAKERERE UNIVERSITY"/>
    <m/>
    <m/>
    <d v="2018-03-05T00:00:00"/>
    <m/>
    <s v="No"/>
    <m/>
    <m/>
    <m/>
    <m/>
    <m/>
    <m/>
    <m/>
    <m/>
    <m/>
    <m/>
    <m/>
    <m/>
    <x v="2"/>
    <s v="Terminated"/>
    <m/>
    <m/>
    <n v="3"/>
    <m/>
    <m/>
    <m/>
    <m/>
    <m/>
    <m/>
    <s v="No"/>
    <m/>
    <m/>
    <m/>
    <m/>
    <m/>
    <m/>
    <m/>
    <m/>
    <n v="2"/>
    <m/>
    <m/>
    <s v="SIDA"/>
  </r>
  <r>
    <n v="181"/>
    <s v="C8/007"/>
    <s v="Samuel"/>
    <s v="Waweru"/>
    <s v="Mwaniki"/>
    <x v="0"/>
    <x v="7"/>
    <x v="2"/>
    <x v="7"/>
    <s v="Pharmacy"/>
    <m/>
    <x v="3"/>
    <s v="No"/>
    <n v="2160178"/>
    <s v="Married"/>
    <s v="Married"/>
    <m/>
    <s v="smwaniki@cartafrica.org"/>
    <s v="smwanex@gmail.com"/>
    <s v="+254 721 543 351"/>
    <s v="MSC. TROPICAL AND INFECTIOUS DISEASES"/>
    <d v="1982-02-28T00:00:00"/>
    <s v="Sexual health of male university students who have sex with men in Nairobi, Kenya: Needs and Responses"/>
    <s v="Laboratory"/>
    <s v="yes"/>
    <m/>
    <n v="3"/>
    <d v="2018-09-30T00:00:00"/>
    <d v="2018-03-01T00:00:00"/>
    <m/>
    <s v="Dr. Thesla Palanee "/>
    <s v="Dr. Peter Mugo"/>
    <m/>
    <n v="2"/>
    <s v="Host"/>
    <m/>
    <m/>
    <s v="No"/>
    <m/>
    <m/>
    <s v="Administrative"/>
    <s v="PHARMACIST"/>
    <s v="PHARMACIST"/>
    <m/>
    <s v="Member, CARTA Steering Committee "/>
    <s v="UNIVERSITY OF NAIROBI"/>
    <s v="0000-0001-8682-311X"/>
    <m/>
    <d v="2018-03-05T00:00:00"/>
    <d v="2018-11-05T00:00:00"/>
    <s v="Yes"/>
    <d v="2019-11-28T00:00:00"/>
    <d v="2020-02-04T00:00:00"/>
    <m/>
    <s v="HIV, STI and related factors among tertiary male students who have sex with men in Nairobi, Kenya and Blantyre, Malawi"/>
    <d v="2021-10-01T00:00:00"/>
    <s v="No"/>
    <d v="2023-07-03T00:00:00"/>
    <s v="No"/>
    <d v="2023-01-23T00:00:00"/>
    <m/>
    <m/>
    <d v="2023-06-10T00:00:00"/>
    <x v="0"/>
    <n v="64"/>
    <n v="56"/>
    <s v="Integrated biological behavioural assessment of human immunodeficiency virus and sexually transmitted infections among tertiary student men who have sex with men in Nairobi, Kenya"/>
    <n v="1"/>
    <n v="2"/>
    <n v="0"/>
    <m/>
    <m/>
    <m/>
    <m/>
    <s v="No"/>
    <s v="Yes"/>
    <s v="TO CONCENTRATE ON PROTOCOL DEVELOPMENT AND DATA COLLECTION"/>
    <d v="2019-07-01T00:00:00"/>
    <d v="2020-06-30T00:00:00"/>
    <n v="11"/>
    <s v="No"/>
    <m/>
    <m/>
    <n v="2"/>
    <m/>
    <m/>
    <s v="WT-DELTAS"/>
  </r>
  <r>
    <n v="182"/>
    <s v="C8/008"/>
    <s v="Christine"/>
    <s v="Minoo"/>
    <s v="Mbindyo"/>
    <x v="1"/>
    <x v="7"/>
    <x v="2"/>
    <x v="7"/>
    <s v="Veterinary Microbiology"/>
    <s v="Veterinary Pathology, Microbiology and Parasitology"/>
    <x v="6"/>
    <s v="Yes"/>
    <m/>
    <s v="Single"/>
    <s v="Single"/>
    <m/>
    <s v="cmbindyo@cartafrica.org"/>
    <s v="christineminoo@yahoo.com"/>
    <s v="+254726467024"/>
    <s v="Msc in Applied Microbiology (Bacteriology option)"/>
    <d v="1986-08-26T00:00:00"/>
    <s v="CHARACTERIZATION OF MICROBIOTA OF RAW MILK FROM HEALTHY AND MASTITIC DAIRY COWS BY METAGENOMIC ANALYSIS AND ASSESSMENT OF ANTIMICROBIAL RESISTANCE POTENTIAL FOR THE DETECTED STRAINS IN KIAMBU COUNTY"/>
    <s v="Laboratory"/>
    <m/>
    <m/>
    <n v="10"/>
    <d v="2018-10-01T00:00:00"/>
    <d v="2018-03-01T00:00:00"/>
    <m/>
    <s v="Prof. George Gitao"/>
    <s v="Prof. Paul Plummer"/>
    <s v="Prof. Charles Mulei"/>
    <n v="3"/>
    <s v="Home"/>
    <s v="Other"/>
    <s v="Home"/>
    <s v="Yes"/>
    <s v="No"/>
    <s v="No"/>
    <s v="Academic"/>
    <s v="Tutorial Fellow"/>
    <s v="Lecturer"/>
    <s v="Yes"/>
    <m/>
    <s v="UNIVERSITY OF NAIROBI"/>
    <s v="0000-0001-7423-0341"/>
    <m/>
    <d v="2018-03-05T00:00:00"/>
    <d v="2018-11-05T00:00:00"/>
    <s v="Yes"/>
    <d v="2018-08-22T00:00:00"/>
    <d v="2019-01-03T00:00:00"/>
    <m/>
    <s v="Bovine mastitis: Characterization of milk microbial diversity, their antibiotic resistance and factors linked to these profiles in dairy cows in Kenya"/>
    <d v="2021-01-11T00:00:00"/>
    <s v="Yes"/>
    <d v="2021-08-02T00:00:00"/>
    <s v="Yes"/>
    <m/>
    <m/>
    <m/>
    <d v="2022-04-28T00:00:00"/>
    <x v="0"/>
    <n v="50"/>
    <n v="42"/>
    <m/>
    <n v="1"/>
    <n v="2"/>
    <n v="0"/>
    <m/>
    <m/>
    <m/>
    <m/>
    <s v="No"/>
    <m/>
    <m/>
    <m/>
    <m/>
    <m/>
    <m/>
    <m/>
    <m/>
    <n v="2"/>
    <m/>
    <m/>
    <s v="WT-DELTAS"/>
  </r>
  <r>
    <n v="183"/>
    <s v="C8/009"/>
    <s v="Siphamandla"/>
    <s v="Bonga"/>
    <s v="Gumede"/>
    <x v="0"/>
    <x v="7"/>
    <x v="5"/>
    <x v="6"/>
    <s v="Clinical Medicine"/>
    <m/>
    <x v="3"/>
    <s v="Yes"/>
    <m/>
    <s v="Single"/>
    <s v="Single"/>
    <m/>
    <s v="sgumede@cartafrica.org"/>
    <s v="sbzgumede@gmail.com"/>
    <s v="+27 11 358 5500"/>
    <m/>
    <d v="1984-10-01T00:00:00"/>
    <s v="Analysis of factors associated with adherence on second-line regimen in the inner city Johannesburg, South Africa: A mixed method retrospective cohort study"/>
    <s v="Clinical research"/>
    <m/>
    <m/>
    <n v="43"/>
    <d v="2019-01-01T00:00:00"/>
    <d v="2018-03-01T00:00:00"/>
    <m/>
    <s v="Samanta T Lalla-Edward"/>
    <s v="John de Wit"/>
    <m/>
    <n v="2"/>
    <s v="Home"/>
    <s v="Other"/>
    <m/>
    <s v="Yes"/>
    <s v="No"/>
    <m/>
    <s v="Other"/>
    <s v="Technical Specialist"/>
    <s v="Researcher"/>
    <m/>
    <m/>
    <s v="UNIVERSITY OF THE WITWATERSRAND"/>
    <s v="0000-0002-7870-1363"/>
    <m/>
    <d v="2018-03-05T00:00:00"/>
    <d v="2018-11-05T00:00:00"/>
    <s v="Yes"/>
    <d v="2019-08-13T00:00:00"/>
    <d v="2019-06-28T00:00:00"/>
    <m/>
    <s v="Adherence to first-line and second-line antiretroviral therapy (ART) in selected rural and urban communities in South Africa: assessment of patient support needs and adherence strategies"/>
    <d v="2021-01-11T00:00:00"/>
    <s v="Yes"/>
    <d v="2021-08-02T00:00:00"/>
    <s v="Yes"/>
    <m/>
    <m/>
    <m/>
    <d v="2024-11-14T00:00:00"/>
    <x v="0"/>
    <n v="81"/>
    <n v="73"/>
    <s v="Strengthening understanding of effective adherence strategies for first-line and second-line antiretroviral therapy (ART) in selected rural and urban communities in South Africa"/>
    <n v="1"/>
    <n v="4"/>
    <n v="0"/>
    <m/>
    <m/>
    <m/>
    <m/>
    <s v="No"/>
    <m/>
    <m/>
    <m/>
    <m/>
    <m/>
    <m/>
    <m/>
    <m/>
    <n v="3"/>
    <m/>
    <m/>
    <s v="SIDA"/>
  </r>
  <r>
    <n v="184"/>
    <s v="C8/010"/>
    <s v="Margaret"/>
    <s v="Omowaleola"/>
    <s v="Akinwaare"/>
    <x v="1"/>
    <x v="7"/>
    <x v="0"/>
    <x v="0"/>
    <s v="Nursing"/>
    <s v="Nursing"/>
    <x v="0"/>
    <s v="Yes"/>
    <n v="160413"/>
    <s v="Married"/>
    <s v="Married"/>
    <s v="Married"/>
    <s v="makinwaare@cartafrica.org"/>
    <s v="margaretakinwaare@gmail.com"/>
    <s v="+2348034242253"/>
    <s v="M.Sc"/>
    <d v="1975-04-30T00:00:00"/>
    <s v="Effects of goal-oriented prenatal class on birth preparedness and complication readiness among pregnant women in selected local governments in Ibadan"/>
    <s v="Field"/>
    <s v="No"/>
    <m/>
    <n v="28"/>
    <d v="2015-01-26T00:00:00"/>
    <d v="2018-03-01T00:00:00"/>
    <m/>
    <s v="Dr. O. Abimbola Oluwatosin"/>
    <m/>
    <m/>
    <n v="1"/>
    <m/>
    <m/>
    <m/>
    <s v="Yes"/>
    <m/>
    <m/>
    <s v="Academic"/>
    <s v="Lecturer II"/>
    <s v="Lecturer II"/>
    <m/>
    <m/>
    <s v="UNIVERSITY OF IBADAN"/>
    <s v="0000-0003-3453-2569"/>
    <m/>
    <d v="2018-03-05T00:00:00"/>
    <d v="2018-11-05T00:00:00"/>
    <s v="Yes"/>
    <d v="2018-08-14T00:00:00"/>
    <d v="2018-10-30T00:00:00"/>
    <m/>
    <s v="Fostering women's birth preparedness and complication through goal-oriented prenatal classes in primary health facilities in Ibadan, Nigeria."/>
    <d v="2021-01-11T00:00:00"/>
    <s v="Yes"/>
    <d v="2021-08-02T00:00:00"/>
    <s v="Yes"/>
    <m/>
    <m/>
    <m/>
    <d v="2022-03-28T00:00:00"/>
    <x v="0"/>
    <n v="49"/>
    <n v="41"/>
    <m/>
    <n v="1"/>
    <n v="0"/>
    <n v="1"/>
    <m/>
    <m/>
    <m/>
    <m/>
    <s v="No"/>
    <s v="No"/>
    <m/>
    <m/>
    <m/>
    <m/>
    <s v="No"/>
    <m/>
    <m/>
    <n v="3"/>
    <n v="3"/>
    <m/>
    <s v="SIDA"/>
  </r>
  <r>
    <n v="185"/>
    <s v="C8/011"/>
    <s v="Angella"/>
    <m/>
    <s v="Musewa"/>
    <x v="1"/>
    <x v="7"/>
    <x v="7"/>
    <x v="11"/>
    <s v="One Health"/>
    <s v="Biosecurity, Ecosystems and Veterinary Public Health"/>
    <x v="6"/>
    <s v="No"/>
    <s v="W80/54808/2019"/>
    <s v="Married"/>
    <s v="Married"/>
    <m/>
    <s v="amusewa@cartafrica.org"/>
    <s v="musewaa@gmail.com"/>
    <s v="+256787456336"/>
    <s v="MSc. Clinical epidemiology and Biostatistics"/>
    <d v="1990-10-15T00:00:00"/>
    <s v="Molecular Epidemiology and Immunological responses associated with Flavivirus infections among febrile individuals in Western Uganda. "/>
    <s v="Laboratory"/>
    <s v="yes"/>
    <m/>
    <n v="31"/>
    <d v="2019-01-28T00:00:00"/>
    <d v="2018-03-01T00:00:00"/>
    <m/>
    <s v="Dr. Kato Charles Drago"/>
    <s v="Dr. Kristina Roesel"/>
    <m/>
    <n v="2"/>
    <s v="Home"/>
    <s v="Other"/>
    <m/>
    <s v="No"/>
    <s v="No"/>
    <m/>
    <s v="Academic"/>
    <s v="Assistant Lecturer"/>
    <s v="Assistant Lecturer"/>
    <m/>
    <m/>
    <s v="MAKERERE UNIVERSITY"/>
    <s v="0000-0002-9399-1522"/>
    <m/>
    <d v="2018-03-05T00:00:00"/>
    <d v="2018-11-05T00:00:00"/>
    <s v="Yes"/>
    <d v="2018-05-08T00:00:00"/>
    <d v="2019-07-19T00:00:00"/>
    <m/>
    <s v="Epidemiology and Molecular Characterization of Erysipelothrix rhusiopathiae infections in pigs and humans in Uganda"/>
    <d v="2021-01-11T00:00:00"/>
    <s v="Yes"/>
    <d v="2021-08-02T00:00:00"/>
    <s v="Yes"/>
    <m/>
    <m/>
    <m/>
    <m/>
    <x v="3"/>
    <m/>
    <m/>
    <m/>
    <n v="1"/>
    <n v="6"/>
    <n v="0"/>
    <m/>
    <m/>
    <m/>
    <m/>
    <s v="JAS 3&amp;4, 2021"/>
    <s v="No"/>
    <m/>
    <m/>
    <m/>
    <m/>
    <s v="No"/>
    <m/>
    <m/>
    <n v="0"/>
    <m/>
    <m/>
    <s v="SIDA"/>
  </r>
  <r>
    <n v="186"/>
    <s v="C8/012"/>
    <s v="Robert"/>
    <m/>
    <s v="Rutayisire"/>
    <x v="0"/>
    <x v="7"/>
    <x v="1"/>
    <x v="1"/>
    <s v="Chemistry"/>
    <s v="Biomedical Laboratory Sciences"/>
    <x v="6"/>
    <s v="No"/>
    <m/>
    <s v="Married"/>
    <s v="Married"/>
    <m/>
    <s v="rrutayisire@cartafrica.org"/>
    <s v="robertrutayisire@gmail.com"/>
    <s v="+250734984170"/>
    <m/>
    <d v="1985-10-14T00:00:00"/>
    <s v="The effect of HIV itself and HIV with ARV treatment on the biochemical risk factors related to cardiovascular diseases."/>
    <s v="Laboratory"/>
    <m/>
    <m/>
    <n v="38"/>
    <d v="2018-08-13T00:00:00"/>
    <d v="2018-03-01T00:00:00"/>
    <m/>
    <s v="Dr David Tumusiime"/>
    <m/>
    <m/>
    <n v="1"/>
    <m/>
    <m/>
    <m/>
    <s v="Yes"/>
    <m/>
    <m/>
    <s v="Academic"/>
    <s v="Assistant Lecturer"/>
    <s v="Division Manager"/>
    <s v="Yes"/>
    <m/>
    <s v="NATIONAL REFERENCE LABORATORY"/>
    <s v="0000-0003-4818-1552"/>
    <m/>
    <d v="2018-03-05T00:00:00"/>
    <d v="2018-11-05T00:00:00"/>
    <s v="Yes"/>
    <d v="2020-03-03T00:00:00"/>
    <d v="2019-08-23T00:00:00"/>
    <m/>
    <s v="ALTERED BIOMARKERS OF CARDIOVASCULAR DISEASES: THE ASSOCIATION WITH ART DRUGS."/>
    <d v="2021-10-01T00:00:00"/>
    <s v="No"/>
    <d v="2022-06-20T00:00:00"/>
    <s v="No"/>
    <m/>
    <m/>
    <m/>
    <m/>
    <x v="3"/>
    <m/>
    <m/>
    <m/>
    <n v="1"/>
    <n v="6"/>
    <n v="0"/>
    <m/>
    <m/>
    <m/>
    <m/>
    <s v="No"/>
    <m/>
    <m/>
    <m/>
    <m/>
    <m/>
    <m/>
    <m/>
    <m/>
    <n v="1"/>
    <m/>
    <m/>
    <s v="SIDA"/>
  </r>
  <r>
    <n v="187"/>
    <s v="C8/013"/>
    <s v="Getrude"/>
    <s v="Shepelo"/>
    <s v="Peter"/>
    <x v="1"/>
    <x v="7"/>
    <x v="2"/>
    <x v="7"/>
    <s v="Veterinary Medicine"/>
    <s v="Clinical Studies"/>
    <x v="6"/>
    <s v="Yes"/>
    <m/>
    <s v="Married"/>
    <s v="Married"/>
    <s v="Married"/>
    <s v="gshepelo@cartafrica.org"/>
    <s v="shepelog@gmail.com"/>
    <s v="+254 2055198"/>
    <s v="Masters in Veterinary Medicine"/>
    <d v="1987-01-07T00:00:00"/>
    <s v="Molecular epidemiology of re-emerging zoonotic Ehrlichia infections in bovine in Nairobi and its peri-urban areas."/>
    <s v="Laboratory"/>
    <s v="yes"/>
    <m/>
    <n v="8"/>
    <d v="2018-03-01T00:00:00"/>
    <d v="2018-03-01T00:00:00"/>
    <m/>
    <s v="Prof. Daniel Waweru Gakuya "/>
    <s v="Dr. Gabriel Oluga Aboge"/>
    <s v="Prof. Ndichu Maingi"/>
    <n v="3"/>
    <s v="Home"/>
    <s v="Home"/>
    <s v="Home"/>
    <s v="Yes"/>
    <m/>
    <m/>
    <s v="Academic"/>
    <s v="Tutorial Fellow"/>
    <s v="Tutorial fellow"/>
    <m/>
    <m/>
    <s v="UNIVERSITY OF NAIROBI"/>
    <s v="0000-0002-2188-3303"/>
    <m/>
    <d v="2018-03-05T00:00:00"/>
    <d v="2018-11-05T00:00:00"/>
    <s v="Yes"/>
    <d v="2018-08-15T00:00:00"/>
    <d v="2018-10-18T00:00:00"/>
    <m/>
    <s v="Epidemiology and characteristics of Ehrlichia infections in dairy cattle in Nairobi and peri-urban areas"/>
    <d v="2021-01-11T00:00:00"/>
    <s v="Yes"/>
    <d v="2021-08-02T00:00:00"/>
    <s v="Yes"/>
    <m/>
    <m/>
    <m/>
    <d v="2020-11-25T00:00:00"/>
    <x v="0"/>
    <n v="33"/>
    <n v="25"/>
    <s v="Epidemiology and Molecular Characterization of Anaplasma and Ehrlichia Species infecting Dairy cattle in smalleholder farms in Peri Urnab Nairobi, Kenya"/>
    <n v="3"/>
    <n v="5"/>
    <n v="1"/>
    <m/>
    <m/>
    <m/>
    <m/>
    <s v="No"/>
    <s v="No"/>
    <m/>
    <m/>
    <m/>
    <m/>
    <m/>
    <m/>
    <m/>
    <n v="1"/>
    <n v="2"/>
    <m/>
    <s v="WT-DELTAS/DAAD"/>
  </r>
  <r>
    <n v="188"/>
    <s v="C8/014"/>
    <s v="Atupele"/>
    <s v="Ngina"/>
    <s v="Mulaga"/>
    <x v="1"/>
    <x v="7"/>
    <x v="3"/>
    <x v="3"/>
    <s v="Mathematical Sciences"/>
    <s v="Mathematics and Statistics"/>
    <x v="4"/>
    <s v="Yes"/>
    <m/>
    <s v="Married"/>
    <s v="Married"/>
    <m/>
    <s v="amulaga@cartafrica.org"/>
    <s v="atupelemulaga@gmail.com"/>
    <s v="+265 882 363 717"/>
    <m/>
    <d v="1981-10-18T00:00:00"/>
    <s v="Spatial analysis and modeling of household out-of-pocket healthcare expenditure in Malawi: implications on household welfare           "/>
    <s v="Field"/>
    <m/>
    <m/>
    <n v="32"/>
    <d v="2018-04-01T00:00:00"/>
    <d v="2018-03-01T00:00:00"/>
    <m/>
    <s v="Dr.Mphatso Kamndaya"/>
    <s v="Dr Lumbwe Chola"/>
    <m/>
    <n v="2"/>
    <s v="Home"/>
    <s v="Other"/>
    <m/>
    <s v="Yes"/>
    <m/>
    <m/>
    <s v="Academic"/>
    <m/>
    <m/>
    <m/>
    <m/>
    <s v="UNIVERSITY OF MALAWI"/>
    <s v="0000-0002-9172-0366"/>
    <m/>
    <d v="2018-03-05T00:00:00"/>
    <d v="2018-11-05T00:00:00"/>
    <s v="Yes"/>
    <d v="2020-01-31T00:00:00"/>
    <d v="2019-08-19T00:00:00"/>
    <m/>
    <s v="Modelling catastrophic out-of-pocket health expenditure and its implication for household welfare in Malawi: A spatial multilevel approach"/>
    <d v="2021-01-11T00:00:00"/>
    <s v="Yes"/>
    <d v="2021-08-02T00:00:00"/>
    <s v="Yes"/>
    <m/>
    <m/>
    <m/>
    <d v="2022-12-05T00:00:00"/>
    <x v="0"/>
    <n v="58"/>
    <n v="50"/>
    <s v="Modelling Catastrophic Out-of-pocket Health Expenditures and its Implication for Household Welfare in Malawi: A Multilevel Spatial Approach."/>
    <n v="1"/>
    <n v="3"/>
    <n v="0"/>
    <m/>
    <m/>
    <m/>
    <m/>
    <s v="No"/>
    <m/>
    <m/>
    <m/>
    <m/>
    <m/>
    <m/>
    <m/>
    <m/>
    <n v="2"/>
    <m/>
    <m/>
    <s v="SIDA"/>
  </r>
  <r>
    <n v="189"/>
    <s v="C8/015"/>
    <s v="Oluwaseun"/>
    <s v="Taiwo"/>
    <s v="Esan"/>
    <x v="1"/>
    <x v="7"/>
    <x v="0"/>
    <x v="5"/>
    <s v="Public Health"/>
    <s v="Centre for Health Policy"/>
    <x v="3"/>
    <s v="No"/>
    <n v="1928547"/>
    <s v="Married"/>
    <s v="Married"/>
    <m/>
    <s v="oesan@cartafrica.org"/>
    <s v="seunkayo@yahoo.com"/>
    <s v="+2348124352700"/>
    <s v="Master of Public Health (MPH), Master of Business Administration (MBA)"/>
    <d v="1975-07-30T00:00:00"/>
    <s v="Poor maternal Health Outcomes: Development of Strategies and Short term Evaluation for Improving Human Resources for Health in South West, Nigeria."/>
    <s v="Field"/>
    <m/>
    <m/>
    <n v="1"/>
    <d v="2018-05-01T00:00:00"/>
    <d v="2018-03-01T00:00:00"/>
    <m/>
    <s v="Dr. Duane Blaauw "/>
    <s v="Dr. Salome Maswime "/>
    <m/>
    <n v="2"/>
    <s v="Host"/>
    <s v="Host"/>
    <m/>
    <s v="No"/>
    <s v="No"/>
    <m/>
    <s v="Academic"/>
    <s v="Senior Lecturer"/>
    <s v="Associate professor"/>
    <s v="Yes"/>
    <m/>
    <s v="OBAFEMI AWOLOWO UNIVERSITY"/>
    <s v="0000-0002-2908-6034"/>
    <m/>
    <d v="2018-03-05T00:00:00"/>
    <d v="2018-11-05T00:00:00"/>
    <s v="Yes"/>
    <d v="2019-02-26T00:00:00"/>
    <d v="2019-06-07T00:00:00"/>
    <m/>
    <s v="Strategies to Positively Shift Readiness for Change to a Respectful Maternity Care Practice During Childbirth in Public Health Facilities, Ibadan, Nigeria"/>
    <d v="2021-01-11T00:00:00"/>
    <s v="Yes"/>
    <d v="2021-08-02T00:00:00"/>
    <s v="Yes"/>
    <m/>
    <m/>
    <m/>
    <d v="2022-12-12T00:00:00"/>
    <x v="0"/>
    <n v="58"/>
    <n v="50"/>
    <s v="Improving readiness for change to respectful maternity care practice in public health facilities, Ibadan, Nigeria"/>
    <n v="5"/>
    <n v="5"/>
    <n v="0"/>
    <m/>
    <m/>
    <m/>
    <m/>
    <s v="No"/>
    <m/>
    <m/>
    <m/>
    <m/>
    <m/>
    <m/>
    <m/>
    <m/>
    <n v="3"/>
    <m/>
    <m/>
    <s v="WT-DELTAS"/>
  </r>
  <r>
    <n v="190"/>
    <s v="C8/016"/>
    <s v="Folashayo"/>
    <s v="Ikenna Peter"/>
    <s v="Adeniji"/>
    <x v="0"/>
    <x v="7"/>
    <x v="0"/>
    <x v="0"/>
    <s v="Public Health"/>
    <s v="Health Policy &amp; Management"/>
    <x v="3"/>
    <s v="No"/>
    <m/>
    <s v="Married"/>
    <s v="Married"/>
    <s v="Married"/>
    <s v="fiadeniji@cartafrica.org"/>
    <s v="folashayoadeniji@yahoo.co.uk"/>
    <s v="+2347034649073"/>
    <s v="M.Sc. Economics"/>
    <d v="1981-12-04T00:00:00"/>
    <s v="Cost analysis of selected tobacco-related diseases in tertiary and secondary Clinical researchs in Ibadan, South-West, Nigeria: Implication for Tobacco Control Policy"/>
    <s v="Field"/>
    <m/>
    <m/>
    <n v="5"/>
    <d v="2018-08-06T00:00:00"/>
    <d v="2018-03-01T00:00:00"/>
    <m/>
    <s v="PD. Dr. med. Wilm Quentin"/>
    <m/>
    <m/>
    <n v="1"/>
    <m/>
    <m/>
    <m/>
    <s v="No"/>
    <m/>
    <m/>
    <s v="Academic"/>
    <s v="Lecturer II"/>
    <s v="Lecturer I"/>
    <s v="Yes"/>
    <m/>
    <s v="UNIVERSITY OF IBADAN"/>
    <s v="0000-0002-4697-3081"/>
    <m/>
    <d v="2018-03-05T00:00:00"/>
    <d v="2018-11-05T00:00:00"/>
    <s v="Yes"/>
    <d v="2019-05-30T00:00:00"/>
    <d v="2019-05-30T00:00:00"/>
    <m/>
    <s v="The Economic Burden of Cardiovascular Diseases in some sub-Saharan Africa Countries"/>
    <d v="2021-01-11T00:00:00"/>
    <s v="Yes"/>
    <d v="2021-08-02T00:00:00"/>
    <s v="Yes"/>
    <m/>
    <m/>
    <m/>
    <d v="2021-09-02T00:00:00"/>
    <x v="0"/>
    <n v="42"/>
    <n v="34"/>
    <m/>
    <n v="3"/>
    <n v="3"/>
    <n v="2"/>
    <m/>
    <m/>
    <m/>
    <m/>
    <s v="No"/>
    <m/>
    <m/>
    <m/>
    <m/>
    <m/>
    <m/>
    <m/>
    <m/>
    <n v="3"/>
    <n v="3"/>
    <m/>
    <s v="WT-DELTAS"/>
  </r>
  <r>
    <n v="191"/>
    <s v="C8/017"/>
    <s v="Lebogang"/>
    <s v="Johanna"/>
    <s v="Maseko"/>
    <x v="1"/>
    <x v="7"/>
    <x v="5"/>
    <x v="6"/>
    <s v="Occupational Therapy"/>
    <s v="Public Health"/>
    <x v="3"/>
    <s v="Yes"/>
    <s v="9703746R"/>
    <s v="Married"/>
    <s v="Married"/>
    <m/>
    <s v="lmaseko@cartafrica.org"/>
    <s v="lkomape@hotmail.com"/>
    <s v="+2711 717 3701/0735266884"/>
    <s v="Master of Public Health (MPH)"/>
    <d v="1979-03-30T00:00:00"/>
    <s v="Rehabilitation in a reengineered Primary Health Care system: a model for service delivery in an under-resourced urban community setting"/>
    <s v="Field"/>
    <s v="No"/>
    <m/>
    <n v="19"/>
    <d v="2018-08-01T00:00:00"/>
    <d v="2018-03-01T00:00:00"/>
    <m/>
    <s v="Prof. Hellen Myezwa"/>
    <s v="Dr Fasloen Adams"/>
    <m/>
    <n v="2"/>
    <s v="Home"/>
    <s v="Home"/>
    <m/>
    <s v="No"/>
    <s v="No"/>
    <m/>
    <s v="Academic"/>
    <s v="Lecturer"/>
    <s v="Lecturer"/>
    <m/>
    <s v="Chairperson of committee and acting Head of Department when the Head of Department is out of the department"/>
    <s v="UNIVERSITY OF THE WITWATERSRAND"/>
    <s v="0000-0002-0996-4207"/>
    <m/>
    <d v="2018-03-05T00:00:00"/>
    <d v="2018-11-05T00:00:00"/>
    <s v="Yes"/>
    <d v="2019-03-07T00:00:00"/>
    <d v="2019-06-07T00:00:00"/>
    <m/>
    <s v="Integrating Rehabilitation services at Primary Healthcare level in Gauteng, South Africa"/>
    <d v="2021-01-11T00:00:00"/>
    <s v="Yes"/>
    <d v="2021-08-02T00:00:00"/>
    <s v="Yes"/>
    <m/>
    <m/>
    <m/>
    <d v="2024-11-14T00:00:00"/>
    <x v="0"/>
    <n v="81"/>
    <n v="73"/>
    <s v="Integrating rehabilitation services at primary healthcare level in Johannesburg, South Africa"/>
    <n v="2"/>
    <m/>
    <m/>
    <m/>
    <m/>
    <m/>
    <m/>
    <s v="No"/>
    <s v="No"/>
    <m/>
    <m/>
    <m/>
    <m/>
    <s v="No"/>
    <m/>
    <m/>
    <n v="2"/>
    <m/>
    <m/>
    <s v="SIDA"/>
  </r>
  <r>
    <n v="192"/>
    <s v="C8/018"/>
    <s v="Anne"/>
    <s v="Njeri"/>
    <s v="Maina"/>
    <x v="1"/>
    <x v="7"/>
    <x v="2"/>
    <x v="7"/>
    <s v="Medical Microbiology"/>
    <s v="Medical Microbiology"/>
    <x v="6"/>
    <s v="Yes"/>
    <s v="H80/53286/2018"/>
    <s v="Married"/>
    <s v="Married"/>
    <m/>
    <s v="amaina@cartafrica.org"/>
    <s v="acnmaina@gmail.com"/>
    <s v="+254 737 348848"/>
    <s v="Msc. Medical Microbiology"/>
    <d v="1980-01-03T00:00:00"/>
    <s v="Cytokine Profile and the Genital Bacterial Microbiome in Neisseria gonorrhoeae infection: A Case-Control study"/>
    <s v="Clinical and laboratory based"/>
    <m/>
    <m/>
    <n v="11"/>
    <d v="2019-01-01T00:00:00"/>
    <d v="2018-03-01T00:00:00"/>
    <m/>
    <s v="Dr. Marianne Mureithi"/>
    <s v="Dr. John Ndemi Kiiru"/>
    <s v="Prof. Gunturu Revathi"/>
    <n v="3"/>
    <s v="Home"/>
    <s v="Home"/>
    <m/>
    <s v="Yes"/>
    <s v="No"/>
    <m/>
    <s v="Academic"/>
    <s v="Tutorial Fellow"/>
    <s v="Tutorial Fellow"/>
    <m/>
    <m/>
    <s v="UNIVERSITY OF NAIROBI"/>
    <s v="0000-0003-4945-0734"/>
    <m/>
    <d v="2018-03-05T00:00:00"/>
    <d v="2018-11-05T00:00:00"/>
    <s v="Yes"/>
    <d v="2018-08-07T00:00:00"/>
    <d v="2018-10-05T00:00:00"/>
    <m/>
    <s v="Role of the Genital Bacterial Microbiome in the Immune Response to Neisseria gonorrhoeae infection"/>
    <d v="2021-01-11T00:00:00"/>
    <s v="Yes"/>
    <d v="2021-08-02T00:00:00"/>
    <s v="Yes"/>
    <m/>
    <m/>
    <m/>
    <m/>
    <x v="3"/>
    <m/>
    <m/>
    <m/>
    <n v="1"/>
    <n v="3"/>
    <n v="0"/>
    <m/>
    <m/>
    <m/>
    <m/>
    <s v="No"/>
    <s v="No"/>
    <m/>
    <m/>
    <m/>
    <m/>
    <s v="No"/>
    <m/>
    <m/>
    <n v="3"/>
    <m/>
    <m/>
    <s v="WT-DELTAS"/>
  </r>
  <r>
    <n v="193"/>
    <s v="C8/019"/>
    <s v="Oyeyemi"/>
    <s v="Olajumoke"/>
    <s v="Oyelade"/>
    <x v="1"/>
    <x v="7"/>
    <x v="0"/>
    <x v="5"/>
    <s v="Nursing"/>
    <s v="Department of Nursing Sciences"/>
    <x v="3"/>
    <s v="No"/>
    <n v="1815816"/>
    <m/>
    <s v="Single"/>
    <m/>
    <s v="ooyelade@cartafrica.org"/>
    <s v="yemilad13@gmail.com"/>
    <s v="+234(0)8076580198"/>
    <m/>
    <d v="1982-11-18T00:00:00"/>
    <s v="Development of Quality Care Indicator for the Management of Violent Mentally ill Patients in Psychiatric Clinical researchs in Nigeria."/>
    <s v="Clinical research"/>
    <m/>
    <m/>
    <n v="7"/>
    <d v="2018-07-30T00:00:00"/>
    <d v="2018-03-01T00:00:00"/>
    <m/>
    <s v="Dr Nokuthula Mafutha"/>
    <m/>
    <m/>
    <n v="1"/>
    <s v="Host"/>
    <m/>
    <m/>
    <s v="Yes"/>
    <m/>
    <m/>
    <s v="Academic"/>
    <m/>
    <s v="Senior Lecturer"/>
    <s v="Yes"/>
    <m/>
    <s v="OBAFEMI AWOLOWO UNIVERSITY"/>
    <s v="0000-0002-0173-9208"/>
    <m/>
    <d v="2018-03-05T00:00:00"/>
    <d v="2018-11-05T00:00:00"/>
    <s v="Yes"/>
    <d v="2018-08-21T00:00:00"/>
    <d v="2018-09-21T00:00:00"/>
    <m/>
    <s v="A context specific psychosocial rehabilitation practice guide for the management of patients living with schizophrenia in South West Nigeria"/>
    <d v="2021-01-11T00:00:00"/>
    <s v="Yes"/>
    <d v="2021-08-02T00:00:00"/>
    <s v="Yes"/>
    <m/>
    <m/>
    <m/>
    <d v="2022-06-29T00:00:00"/>
    <x v="0"/>
    <n v="52"/>
    <n v="44"/>
    <s v="“An Exploration into Mealtimes for Families of Children with Autism Spectrum Disorders in South Africa.”"/>
    <n v="2"/>
    <n v="5"/>
    <n v="2"/>
    <m/>
    <m/>
    <m/>
    <m/>
    <s v="No"/>
    <m/>
    <m/>
    <m/>
    <m/>
    <m/>
    <m/>
    <m/>
    <m/>
    <n v="2"/>
    <m/>
    <m/>
    <s v="WT-DELTAS"/>
  </r>
  <r>
    <n v="194"/>
    <s v="C8/020"/>
    <s v="Faustin"/>
    <m/>
    <s v="Ntirenganya"/>
    <x v="0"/>
    <x v="7"/>
    <x v="1"/>
    <x v="1"/>
    <s v="Onco-Plastic surgery"/>
    <s v="Surgery"/>
    <x v="5"/>
    <s v="Yes"/>
    <m/>
    <s v="Married"/>
    <s v="Married"/>
    <m/>
    <s v="fntirenganya@cartafrica.org"/>
    <s v="fostino21@yahoo.fr"/>
    <s v="+250788732667"/>
    <s v="Surgery"/>
    <d v="1979-03-01T00:00:00"/>
    <s v="The analysis of biomarkers and key oncogenes expression in Rwandan breast cancer patients: From molecular sub-typing to clinical presentation, prognosis and outcomes"/>
    <s v="Laboratory"/>
    <s v="yes"/>
    <m/>
    <n v="12"/>
    <d v="2018-09-01T00:00:00"/>
    <d v="2018-03-01T00:00:00"/>
    <m/>
    <s v="Prof RULISA Steven"/>
    <m/>
    <m/>
    <n v="1"/>
    <s v="Home"/>
    <m/>
    <m/>
    <s v="Yes"/>
    <m/>
    <m/>
    <s v="Academic"/>
    <s v="Senior Lecturer of Surgery and Head of department"/>
    <s v="Associate Professor"/>
    <s v="Yes"/>
    <m/>
    <s v="UNIVERSITY OF RWANDA"/>
    <s v="0000-0001-8886-8100_x000a_"/>
    <m/>
    <d v="2018-03-05T00:00:00"/>
    <d v="2018-11-05T00:00:00"/>
    <s v="Yes"/>
    <d v="2018-06-01T00:00:00"/>
    <d v="2018-02-01T00:00:00"/>
    <m/>
    <s v="Risk factors, clinical and histopathology-based Model to predict breast cancer molecular subtypes in premenopausal women, Rwanda"/>
    <d v="2021-01-11T00:00:00"/>
    <s v="Yes"/>
    <d v="2021-08-02T00:00:00"/>
    <s v="Yes"/>
    <m/>
    <m/>
    <m/>
    <d v="2023-11-17T00:00:00"/>
    <x v="0"/>
    <m/>
    <m/>
    <m/>
    <n v="9"/>
    <n v="57"/>
    <n v="0"/>
    <m/>
    <m/>
    <m/>
    <m/>
    <s v="No"/>
    <s v="No"/>
    <m/>
    <m/>
    <m/>
    <m/>
    <s v="No"/>
    <m/>
    <m/>
    <n v="2"/>
    <m/>
    <m/>
    <s v="WT-DELTAS"/>
  </r>
  <r>
    <n v="195"/>
    <s v="C8/021"/>
    <s v="Foluso"/>
    <s v="Ayobami"/>
    <s v="Atiba"/>
    <x v="1"/>
    <x v="7"/>
    <x v="0"/>
    <x v="0"/>
    <s v="Neuroscience"/>
    <s v="School of Anatomical Sciences"/>
    <x v="3"/>
    <s v="No"/>
    <n v="2113374"/>
    <m/>
    <s v="Married"/>
    <m/>
    <s v="fatiba@cartafrica.org"/>
    <s v="omoloye1@yahoo.com"/>
    <s v="+234 8034237082"/>
    <m/>
    <d v="1977-07-26T00:00:00"/>
    <s v="Studies on the effect of kolanut isolates on the developing brain of rats: Electron microscopic structure of the blood brain barrier"/>
    <s v="Field and Laboratory"/>
    <m/>
    <m/>
    <n v="9"/>
    <d v="2018-06-10T00:00:00"/>
    <d v="2018-03-01T00:00:00"/>
    <m/>
    <s v="Dr Felix Mbajiorgu"/>
    <s v="Prof. Amadi Ihunwo"/>
    <s v="Prof. Adefolarin Malomo"/>
    <n v="3"/>
    <s v="Host"/>
    <s v="Host"/>
    <m/>
    <s v="Yes"/>
    <s v="No"/>
    <s v="No"/>
    <s v="Academic"/>
    <s v="Lecturer"/>
    <s v="Lecturer"/>
    <m/>
    <m/>
    <s v="UNIVERSITY OF IBADAN"/>
    <s v="0000-0003-4780-7840"/>
    <m/>
    <d v="2018-03-05T00:00:00"/>
    <d v="2018-11-05T00:00:00"/>
    <s v="Yes"/>
    <d v="2020-12-04T00:00:00"/>
    <d v="2020-10-20T00:00:00"/>
    <m/>
    <s v="Kolanut (Cola nitida) consumption among pregnant women and structural changes in the postnatal brain of Sprague-Dawley rat pups"/>
    <d v="2021-01-11T00:00:00"/>
    <s v="Yes"/>
    <d v="2021-08-02T00:00:00"/>
    <s v="Yes"/>
    <m/>
    <m/>
    <m/>
    <d v="2024-07-25T00:00:00"/>
    <x v="0"/>
    <n v="77"/>
    <n v="69"/>
    <s v="Effects of aqueous extract of kolanut (Cola nitida) on Sprague Dawley dams and exposure on the hippocampus of the progeny"/>
    <n v="1"/>
    <n v="5"/>
    <n v="0"/>
    <m/>
    <m/>
    <m/>
    <m/>
    <s v="No"/>
    <m/>
    <m/>
    <m/>
    <m/>
    <m/>
    <m/>
    <m/>
    <m/>
    <m/>
    <m/>
    <m/>
    <s v="WT-DELTAS"/>
  </r>
  <r>
    <n v="196"/>
    <s v="C8/022"/>
    <s v="Leo"/>
    <s v="Peter Lockie"/>
    <s v="Masamba"/>
    <x v="0"/>
    <x v="7"/>
    <x v="3"/>
    <x v="3"/>
    <s v="Internal Medicine"/>
    <s v="Oncology/Medicine"/>
    <x v="4"/>
    <s v="Yes"/>
    <m/>
    <m/>
    <s v="Married"/>
    <m/>
    <s v="lmasamba@cartafrica.org"/>
    <s v="leomasamba@yahoo.co.uk"/>
    <s v="+2651630333/+265888868714"/>
    <m/>
    <d v="1979-09-11T00:00:00"/>
    <s v="EVALUATING IMPACT OF HIV, BENIGN NEUTROPAENIA AND DARC-NULL ON CHEMOTHERAPY INDUCED INFECTIONS IN CANCER PATIENTS AT QUEEN ELIZABETH CENTRAL Clinical research"/>
    <m/>
    <m/>
    <m/>
    <n v="12"/>
    <d v="2018-07-03T00:00:00"/>
    <d v="2018-03-01T00:00:00"/>
    <d v="2021-07-21T00:00:00"/>
    <s v="Prof Adamson Muula"/>
    <m/>
    <m/>
    <n v="1"/>
    <s v="Home"/>
    <m/>
    <m/>
    <s v="Yes"/>
    <m/>
    <m/>
    <s v="Academic"/>
    <m/>
    <m/>
    <m/>
    <m/>
    <s v="UNIVERSITY OF MALAWI"/>
    <s v="0000-0002-7775-0139"/>
    <m/>
    <d v="2018-03-05T00:00:00"/>
    <d v="2018-11-05T00:00:00"/>
    <s v="Yes"/>
    <d v="2020-09-25T00:00:00"/>
    <d v="2020-10-18T00:00:00"/>
    <m/>
    <m/>
    <m/>
    <m/>
    <m/>
    <m/>
    <m/>
    <m/>
    <m/>
    <m/>
    <x v="2"/>
    <m/>
    <m/>
    <m/>
    <n v="0"/>
    <m/>
    <m/>
    <m/>
    <m/>
    <m/>
    <m/>
    <s v="No"/>
    <m/>
    <m/>
    <m/>
    <m/>
    <m/>
    <m/>
    <m/>
    <m/>
    <m/>
    <m/>
    <m/>
    <s v="WT-DELTAS"/>
  </r>
  <r>
    <n v="197"/>
    <s v="C8/023"/>
    <s v="Florence"/>
    <s v="Basiimwa"/>
    <s v="Tushemerirwe"/>
    <x v="1"/>
    <x v="7"/>
    <x v="7"/>
    <x v="11"/>
    <s v="Public Health"/>
    <s v="Community Health and Behavioural Sciences"/>
    <x v="8"/>
    <s v="No"/>
    <m/>
    <m/>
    <s v="Single"/>
    <m/>
    <s v="ftushemerirwe@cartafrica.org"/>
    <s v="ftusht01@gmail.com"/>
    <s v="256794944401_x000a_256414543872"/>
    <m/>
    <d v="1973-01-02T00:00:00"/>
    <s v="The Uganda Food System and its influence on Non-Communicable Diseases trends "/>
    <m/>
    <m/>
    <m/>
    <n v="14"/>
    <d v="2018-08-31T00:00:00"/>
    <d v="2018-03-01T00:00:00"/>
    <d v="2022-03-31T00:00:00"/>
    <s v="Assoc. Prof. Freddie Ssengooba"/>
    <s v="Dr. Henry Wamani"/>
    <m/>
    <n v="2"/>
    <s v="Home"/>
    <s v="Home"/>
    <m/>
    <s v="No"/>
    <m/>
    <m/>
    <s v="Academic"/>
    <m/>
    <m/>
    <m/>
    <m/>
    <s v="MAKERERE UNIVERSITY"/>
    <s v="0000-0001-7147-6012"/>
    <m/>
    <d v="2018-03-05T00:00:00"/>
    <d v="2018-11-05T00:00:00"/>
    <s v="Yes"/>
    <m/>
    <m/>
    <m/>
    <m/>
    <m/>
    <m/>
    <m/>
    <m/>
    <m/>
    <m/>
    <m/>
    <m/>
    <x v="2"/>
    <m/>
    <m/>
    <m/>
    <n v="4"/>
    <m/>
    <m/>
    <m/>
    <m/>
    <m/>
    <m/>
    <s v="No"/>
    <m/>
    <m/>
    <m/>
    <m/>
    <m/>
    <m/>
    <m/>
    <m/>
    <m/>
    <m/>
    <m/>
    <s v="WT-DELTAS"/>
  </r>
  <r>
    <n v="198"/>
    <s v="C8/024"/>
    <s v="Oluwafemi"/>
    <s v="Akinyele"/>
    <s v="Popoola"/>
    <x v="0"/>
    <x v="7"/>
    <x v="0"/>
    <x v="0"/>
    <s v="Public Health"/>
    <s v="Community Medicine"/>
    <x v="0"/>
    <s v="Yes"/>
    <m/>
    <m/>
    <s v="Married"/>
    <m/>
    <s v="opopoola@cartafrica.org"/>
    <s v="drpopee@gmail.com"/>
    <s v="+2348131733285"/>
    <m/>
    <d v="1977-12-29T00:00:00"/>
    <s v="An assessment of patient safety culture and practices across tiers of the Nigerian Health System: a contextual analysis for intervention"/>
    <s v="Clinical research"/>
    <m/>
    <m/>
    <n v="2"/>
    <d v="2018-11-01T00:00:00"/>
    <d v="2018-03-01T00:00:00"/>
    <m/>
    <s v="Dr Akindele Olupelumi Adebiyi"/>
    <s v="Prof Eme Theodora Owoaje"/>
    <m/>
    <n v="2"/>
    <m/>
    <s v="Home"/>
    <m/>
    <s v="Yes"/>
    <s v="Yes"/>
    <m/>
    <s v="Academic"/>
    <m/>
    <m/>
    <m/>
    <m/>
    <s v="UNIVERSITY OF IBADAN"/>
    <s v="0000-0001-8535-7882"/>
    <m/>
    <d v="2018-03-05T00:00:00"/>
    <d v="2018-11-05T00:00:00"/>
    <s v="Yes"/>
    <d v="2020-01-03T00:00:00"/>
    <d v="2020-01-27T00:00:00"/>
    <m/>
    <s v="Analysing patient safety culture and medical errors in a tertiary Clinical research in South Western Nigeria"/>
    <d v="2021-01-11T00:00:00"/>
    <s v="Yes"/>
    <d v="2021-08-02T00:00:00"/>
    <s v="Yes"/>
    <m/>
    <m/>
    <m/>
    <m/>
    <x v="3"/>
    <m/>
    <m/>
    <m/>
    <n v="5"/>
    <n v="12"/>
    <n v="0"/>
    <m/>
    <m/>
    <m/>
    <m/>
    <s v="No"/>
    <m/>
    <m/>
    <m/>
    <m/>
    <m/>
    <m/>
    <m/>
    <m/>
    <m/>
    <m/>
    <m/>
    <s v="WT-DELTAS"/>
  </r>
  <r>
    <n v="199"/>
    <s v="C8/025"/>
    <s v="Catherine"/>
    <m/>
    <s v="Kafu"/>
    <x v="1"/>
    <x v="7"/>
    <x v="2"/>
    <x v="2"/>
    <s v="Health Communication"/>
    <s v="Development Communication"/>
    <x v="3"/>
    <s v="No"/>
    <n v="1540298"/>
    <s v="Single"/>
    <s v="Single"/>
    <m/>
    <s v="ckafu@cartafrica.org"/>
    <s v="catekafu@gmail.com"/>
    <s v="+254 532 033 471"/>
    <s v="Communication and Journalism"/>
    <d v="1986-07-21T00:00:00"/>
    <s v="Mass Media As A Key Adherence Intervention Strategy For The Perinatal Infected HIV Adolescents"/>
    <s v="Field"/>
    <s v="No"/>
    <m/>
    <n v="15"/>
    <d v="2018-09-03T00:00:00"/>
    <d v="2018-03-01T00:00:00"/>
    <m/>
    <s v="Prof. Dina Ligaga"/>
    <s v="Dr. Juddy Wachira"/>
    <m/>
    <n v="2"/>
    <s v="Host"/>
    <s v="Home"/>
    <m/>
    <s v="No"/>
    <s v="No"/>
    <m/>
    <s v="Researcher"/>
    <s v="Manager, Social Behavioural Department-AMPATHPlus"/>
    <s v="Departmental Manager"/>
    <m/>
    <m/>
    <s v="MOI UNIVERSITY"/>
    <s v="0000-0003-4890-4458"/>
    <m/>
    <d v="2018-03-05T00:00:00"/>
    <d v="2018-11-05T00:00:00"/>
    <s v="Yes"/>
    <d v="2019-05-22T00:00:00"/>
    <d v="2020-04-20T00:00:00"/>
    <m/>
    <s v="Exploring the Kenyan media framing of abortion content on television: A focus on adolescents"/>
    <d v="2021-01-11T00:00:00"/>
    <s v="Yes"/>
    <d v="2021-08-02T00:00:00"/>
    <s v="Yes"/>
    <m/>
    <m/>
    <m/>
    <d v="2025-02-13T00:00:00"/>
    <x v="0"/>
    <m/>
    <m/>
    <m/>
    <n v="1"/>
    <n v="8"/>
    <n v="0"/>
    <m/>
    <m/>
    <m/>
    <m/>
    <s v="No"/>
    <s v="No"/>
    <s v="N/A"/>
    <m/>
    <m/>
    <m/>
    <s v="No"/>
    <m/>
    <m/>
    <n v="1"/>
    <m/>
    <m/>
    <s v="SIDA"/>
  </r>
  <r>
    <n v="200"/>
    <s v="C8/026"/>
    <s v="Agnes"/>
    <s v="Jemuge"/>
    <s v="Maleyo"/>
    <x v="1"/>
    <x v="7"/>
    <x v="2"/>
    <x v="2"/>
    <s v="Environmental Planning and Managementt"/>
    <s v="Geography and Environmental Studies"/>
    <x v="6"/>
    <s v="No"/>
    <n v="10104312016"/>
    <m/>
    <s v="Married"/>
    <m/>
    <s v="amaleyo@cartafrica.org"/>
    <s v="maleyoagnes@gmail.com"/>
    <s v="+254720319202"/>
    <m/>
    <d v="1985-11-05T00:00:00"/>
    <s v="THE EFFECT OF MINING ACTIVITIES AND CORPORATE SOCIAL RESPONSIBILITY (CSR) INITIATIVES ON LIVELIHOODS: A CASE OF SODA ASH MINING IN LAKE MAGADI, KENYA"/>
    <s v="Field"/>
    <m/>
    <m/>
    <n v="41"/>
    <d v="2016-08-12T00:00:00"/>
    <d v="2018-03-01T00:00:00"/>
    <m/>
    <s v="Dr. Kennedy J. Omoke"/>
    <s v="Dr. James M. Moronge"/>
    <m/>
    <n v="2"/>
    <s v="Host"/>
    <s v="Host"/>
    <m/>
    <s v="No"/>
    <m/>
    <m/>
    <s v="Academic"/>
    <s v="Assistant Lecturer"/>
    <s v="Assistant Lecturer"/>
    <m/>
    <m/>
    <s v="MOI UNIVERSITY"/>
    <s v="0000-0003-3475-9982"/>
    <m/>
    <d v="2018-03-05T00:00:00"/>
    <d v="2018-11-05T00:00:00"/>
    <s v="Yes"/>
    <d v="2019-09-06T00:00:00"/>
    <d v="2020-04-06T00:00:00"/>
    <m/>
    <s v="AN EVALUATION OF FACTORS LOCAL ACTORS CONSIDER WHEN PROVIDING ACCESS TO CHILDBIRTH SERVICES: A CASE OF MAGADI SUB COUNTY"/>
    <d v="2021-01-11T00:00:00"/>
    <s v="Yes"/>
    <d v="2021-08-02T00:00:00"/>
    <s v="Yes"/>
    <m/>
    <m/>
    <m/>
    <m/>
    <x v="3"/>
    <m/>
    <m/>
    <m/>
    <n v="3"/>
    <m/>
    <m/>
    <m/>
    <m/>
    <m/>
    <m/>
    <s v="No"/>
    <m/>
    <m/>
    <m/>
    <m/>
    <m/>
    <m/>
    <m/>
    <m/>
    <m/>
    <m/>
    <m/>
    <s v="SIDA"/>
  </r>
  <r>
    <n v="201"/>
    <s v="C9/001"/>
    <s v="Ernest"/>
    <s v="Yamie"/>
    <s v="Moya"/>
    <x v="0"/>
    <x v="8"/>
    <x v="3"/>
    <x v="3"/>
    <s v="Maternal Health"/>
    <s v="Public Health Department"/>
    <x v="4"/>
    <s v="Yes"/>
    <m/>
    <s v="Married"/>
    <s v="Married"/>
    <m/>
    <s v="emoya@cartafrica.org"/>
    <s v="emoya@medcol.mw"/>
    <s v="+2651871911/'+265999639917"/>
    <m/>
    <d v="1985-04-15T00:00:00"/>
    <s v="A prospective cohort study on “Extent of iron deficiency anemia and its impact on Malawian postnatal mothers”"/>
    <s v="Clinical research"/>
    <m/>
    <m/>
    <n v="14"/>
    <d v="2019-09-01T00:00:00"/>
    <d v="2019-03-01T00:00:00"/>
    <m/>
    <s v="Prof. Phiri Kamija"/>
    <s v="Dr. Martin Mwangi"/>
    <m/>
    <n v="2"/>
    <s v="Home"/>
    <s v="Home"/>
    <m/>
    <s v="No"/>
    <s v="Yes"/>
    <m/>
    <s v="Researcher"/>
    <s v="Research fellow"/>
    <s v="Senior Research fellow"/>
    <s v="Yes"/>
    <m/>
    <s v="UNIVERSITY OF MALAWI"/>
    <s v="0000-0002-1157-7724"/>
    <m/>
    <d v="2019-03-04T00:00:00"/>
    <d v="2019-11-01T00:00:00"/>
    <s v="Yes"/>
    <d v="2019-12-16T00:00:00"/>
    <d v="2019-12-09T00:00:00"/>
    <m/>
    <s v="Long-term effects of antenatal intravenous iron on maternal well-being after child birth"/>
    <d v="2021-10-01T00:00:00"/>
    <s v="Yes"/>
    <d v="2022-06-20T00:00:00"/>
    <s v="Yes"/>
    <d v="2023-09-28T00:00:00"/>
    <m/>
    <m/>
    <d v="2024-02-15T00:00:00"/>
    <x v="0"/>
    <n v="60"/>
    <n v="52"/>
    <m/>
    <n v="0"/>
    <n v="5"/>
    <m/>
    <m/>
    <m/>
    <m/>
    <m/>
    <s v="No"/>
    <m/>
    <m/>
    <m/>
    <m/>
    <m/>
    <m/>
    <m/>
    <m/>
    <n v="2"/>
    <m/>
    <m/>
    <s v="WT-DELTAS"/>
  </r>
  <r>
    <n v="202"/>
    <s v="C9/002"/>
    <s v="Olujide"/>
    <s v="Olusesan"/>
    <s v="Arije"/>
    <x v="0"/>
    <x v="8"/>
    <x v="0"/>
    <x v="5"/>
    <s v="Public Health"/>
    <s v="Public Health"/>
    <x v="3"/>
    <s v="No"/>
    <n v="1507128"/>
    <s v="Married"/>
    <s v="Married"/>
    <m/>
    <s v="oarije@cartafrica.org"/>
    <s v="olujide_arije@yahoo.com"/>
    <s v="+2348023208897"/>
    <s v="MBA"/>
    <d v="1978-10-01T00:00:00"/>
    <s v="Impact on adolescent health of a minimum healthcare package delivered by primary health care workers with strengthened links to primary health care facilities"/>
    <s v="Field"/>
    <s v="No"/>
    <m/>
    <n v="21"/>
    <d v="2020-01-07T00:00:00"/>
    <d v="2019-03-01T00:00:00"/>
    <m/>
    <s v="Dr Olumide, Adesola O."/>
    <m/>
    <m/>
    <n v="1"/>
    <s v="University of Ibadan, Ibadan"/>
    <m/>
    <m/>
    <s v="Yes"/>
    <m/>
    <m/>
    <s v="Researcher"/>
    <s v="Research Fellow"/>
    <s v="Research Fellow 1; Senior lecture r (Jan 2022)"/>
    <m/>
    <m/>
    <s v="OBAFEMI AWOLOWO UNIVERSITY"/>
    <s v="0000-0001-5192-3698"/>
    <m/>
    <d v="2019-03-04T00:00:00"/>
    <d v="2019-11-01T00:00:00"/>
    <s v="Yes"/>
    <d v="2020-08-14T00:00:00"/>
    <d v="2021-05-03T00:00:00"/>
    <m/>
    <s v="Adolescent and youth-friendly health service capacity and readiness in primary healthcare facilities in South West Nigeria"/>
    <d v="2021-10-01T00:00:00"/>
    <s v="Yes"/>
    <d v="2022-06-20T00:00:00"/>
    <s v="Yes"/>
    <m/>
    <m/>
    <m/>
    <d v="2023-10-03T00:00:00"/>
    <x v="0"/>
    <n v="55"/>
    <n v="48"/>
    <s v="Quality of care and stated preferences in sexual and reproductive health services for adolescents and young people in Southwest Nigeria"/>
    <n v="7"/>
    <n v="8"/>
    <m/>
    <m/>
    <m/>
    <m/>
    <m/>
    <s v="No"/>
    <m/>
    <m/>
    <m/>
    <m/>
    <m/>
    <s v="No"/>
    <m/>
    <m/>
    <n v="3"/>
    <m/>
    <m/>
    <s v="WT-DELTAS"/>
  </r>
  <r>
    <n v="203"/>
    <s v="C9/003"/>
    <s v="Skye"/>
    <s v="Nandi"/>
    <s v="Adams"/>
    <x v="1"/>
    <x v="8"/>
    <x v="5"/>
    <x v="6"/>
    <s v="Speech Pathology"/>
    <s v="Speech Pathology"/>
    <x v="3"/>
    <s v="Yes"/>
    <n v="161842"/>
    <s v="Single"/>
    <s v="Single"/>
    <m/>
    <s v="sadams@cartafrica.org"/>
    <s v="skye.adams@wits.ac.za"/>
    <s v="+27 11 717 4484,+27 732218804 "/>
    <m/>
    <d v="1990-10-16T00:00:00"/>
    <s v="Implementation of a dysphagia management programme for children with Cerebral Palsy in a care facilities in Johannesburg"/>
    <s v="Clinical research"/>
    <m/>
    <m/>
    <n v="33"/>
    <d v="2018-05-22T00:00:00"/>
    <d v="2019-03-01T00:00:00"/>
    <m/>
    <s v="Dr Jaishika Seedat "/>
    <m/>
    <m/>
    <n v="1"/>
    <s v="Home"/>
    <m/>
    <m/>
    <s v="Yes"/>
    <m/>
    <m/>
    <s v="Academic"/>
    <m/>
    <s v="Lecturer "/>
    <m/>
    <m/>
    <s v="UNIVERSITY OF THE WITWATERSRAND"/>
    <s v="0000-0002-6388-0960"/>
    <m/>
    <d v="2019-03-04T00:00:00"/>
    <d v="2019-11-01T00:00:00"/>
    <s v="Yes"/>
    <d v="2019-11-06T00:00:00"/>
    <d v="2019-08-16T00:00:00"/>
    <m/>
    <s v="An Exploration into Mealtimes for Families of Children with Autism Spectrum Disorders in Gauteng, South Africa"/>
    <d v="2021-10-01T00:00:00"/>
    <s v="Yes"/>
    <d v="2023-07-03T00:00:00"/>
    <s v="No"/>
    <d v="2022-04-27T00:00:00"/>
    <m/>
    <m/>
    <d v="2022-10-17T00:00:00"/>
    <x v="0"/>
    <n v="44"/>
    <n v="36"/>
    <s v="An Exploration into Mealtimes for Families of Children with Autism Spectrum Disorders in South Africa."/>
    <n v="0"/>
    <n v="5"/>
    <m/>
    <m/>
    <m/>
    <m/>
    <m/>
    <s v="No"/>
    <m/>
    <m/>
    <m/>
    <m/>
    <m/>
    <m/>
    <m/>
    <m/>
    <n v="0"/>
    <m/>
    <m/>
    <s v="WT-DELTAS"/>
  </r>
  <r>
    <n v="204"/>
    <s v="C9/004"/>
    <s v="Noel"/>
    <m/>
    <s v="Korukire"/>
    <x v="0"/>
    <x v="8"/>
    <x v="1"/>
    <x v="1"/>
    <s v="Environmental Health Sciences "/>
    <s v="Environmental Health Sciences "/>
    <x v="5"/>
    <s v="Yes"/>
    <s v="-"/>
    <s v="Married"/>
    <s v="Married"/>
    <m/>
    <s v="nkorukire@cartafrica.org"/>
    <s v="koranoe@yahoo.com"/>
    <s v="+250789453462/ +250788524045"/>
    <s v="HI&amp;UMD"/>
    <d v="1980-12-25T00:00:00"/>
    <s v="Water quality and community health in  informal settlements in Rwanda"/>
    <s v="Laboratory"/>
    <s v="No"/>
    <m/>
    <n v="21"/>
    <d v="2019-09-01T00:00:00"/>
    <d v="2019-03-01T00:00:00"/>
    <m/>
    <s v="Ass.Prof. Theoneste Ntakirutimana"/>
    <m/>
    <m/>
    <n v="1"/>
    <s v="Home"/>
    <m/>
    <m/>
    <s v="Yes"/>
    <m/>
    <m/>
    <s v="Academic"/>
    <s v="Lecturer"/>
    <s v="Lecturer"/>
    <s v="No"/>
    <s v="The chairperson of the National Council Board(NCB) of Rwanda Allied Health Professions Council (RAHPC). _x000a_Nominated to be head of the commanding of the COVID-19 response team at the level of College of Medicine and Health Sciences, University of Rwanda._x000a_"/>
    <s v="UNIVERSITY OF RWANDA"/>
    <s v="0000-0003-1249-5138"/>
    <m/>
    <d v="2019-03-04T00:00:00"/>
    <d v="2019-11-01T00:00:00"/>
    <s v="Yes"/>
    <d v="2021-03-11T00:00:00"/>
    <d v="2021-03-15T00:00:00"/>
    <m/>
    <s v="Health effects of exposure to urban indoor and outdoor air pollution among communities living in Kigali, Rwanda"/>
    <d v="2021-10-01T00:00:00"/>
    <s v="Yes"/>
    <d v="2022-06-20T00:00:00"/>
    <s v="Yes"/>
    <m/>
    <m/>
    <m/>
    <m/>
    <x v="3"/>
    <m/>
    <m/>
    <m/>
    <m/>
    <m/>
    <m/>
    <m/>
    <m/>
    <m/>
    <m/>
    <s v="No"/>
    <m/>
    <m/>
    <m/>
    <m/>
    <m/>
    <m/>
    <m/>
    <m/>
    <n v="2"/>
    <m/>
    <m/>
    <s v="WT-DELTAS"/>
  </r>
  <r>
    <n v="205"/>
    <s v="C9/005"/>
    <s v="Priscille"/>
    <m/>
    <s v="Musabirema"/>
    <x v="1"/>
    <x v="8"/>
    <x v="1"/>
    <x v="1"/>
    <s v="Nursing"/>
    <s v="Midwifery"/>
    <x v="3"/>
    <s v="No"/>
    <n v="2394319"/>
    <s v="Married"/>
    <s v="Married"/>
    <m/>
    <s v="pmusabirema@cartafrica.org"/>
    <s v="priscillemusa10@yahoo.fr"/>
    <s v="+250788304396/+250788497838"/>
    <s v="Critical Care and Trauma Nursing"/>
    <d v="1976-01-01T00:00:00"/>
    <s v="Ecological factors impacting adherence to hemodialysis sessions among persons with end stage renal disease, in Rwanda: a mixed method study."/>
    <s v="Laboratory"/>
    <s v="yes"/>
    <m/>
    <n v="8"/>
    <d v="2020-01-10T00:00:00"/>
    <d v="2019-03-01T00:00:00"/>
    <m/>
    <s v="Professor Lize Maree"/>
    <m/>
    <m/>
    <n v="1"/>
    <s v="Host"/>
    <m/>
    <m/>
    <s v="Yes"/>
    <m/>
    <m/>
    <s v="Academic"/>
    <s v="Lecturer"/>
    <s v="Lecturer"/>
    <s v="No"/>
    <m/>
    <s v="UNIVERSITY OF RWANDA"/>
    <s v="0000-0002-5106-1394"/>
    <m/>
    <d v="2019-03-04T00:00:00"/>
    <d v="2019-11-01T00:00:00"/>
    <s v="Yes"/>
    <d v="2020-12-01T00:00:00"/>
    <d v="2021-02-01T00:00:00"/>
    <m/>
    <s v="Holistic adherence to hemodialysis and associated social-ecological factors among persons with end-stage renal diseases in Rwanda."/>
    <d v="2021-10-01T00:00:00"/>
    <s v="Yes"/>
    <d v="2022-06-20T00:00:00"/>
    <s v="Yes"/>
    <d v="2023-03-01T00:00:00"/>
    <m/>
    <m/>
    <d v="2023-11-10T00:00:00"/>
    <x v="0"/>
    <n v="57"/>
    <n v="49"/>
    <s v="Development and pilot testing of an educational supportive program for persons with end-stage renal disease on hemodialysis in Rwanda"/>
    <n v="1"/>
    <n v="1"/>
    <m/>
    <m/>
    <m/>
    <m/>
    <m/>
    <s v="No"/>
    <m/>
    <m/>
    <m/>
    <m/>
    <m/>
    <m/>
    <m/>
    <m/>
    <n v="3"/>
    <m/>
    <m/>
    <s v="WT-DELTAS"/>
  </r>
  <r>
    <n v="206"/>
    <s v="C9/006"/>
    <s v="Lilian"/>
    <s v="Nkirote"/>
    <s v="Njagi"/>
    <x v="1"/>
    <x v="8"/>
    <x v="2"/>
    <x v="7"/>
    <s v="Tropical and Infectious Diseases"/>
    <s v="Clinical Medicine and therapeutics"/>
    <x v="6"/>
    <s v="Yes"/>
    <s v="W80/52095/2017"/>
    <s v="Single"/>
    <s v="Single"/>
    <m/>
    <s v="lnjagi@cartafrica.org"/>
    <s v="njagi.lilian@gmail.com"/>
    <s v="+254731575686/'+254722575686"/>
    <s v="Master of Science in Tropical and Infectious Diseases"/>
    <d v="1979-03-11T00:00:00"/>
    <s v="Tuberculosis and HIV, novel strategies for treatment monitoring."/>
    <s v="Laboratory"/>
    <s v="yes"/>
    <m/>
    <n v="12"/>
    <d v="2018-12-08T00:00:00"/>
    <d v="2019-03-01T00:00:00"/>
    <m/>
    <s v="Dr Kennedy Abuga"/>
    <s v="Dr Marianne Mureithi"/>
    <s v="Dr Videlis Nduba"/>
    <n v="3"/>
    <s v="Home"/>
    <s v="Home"/>
    <s v="Other"/>
    <s v="Yes"/>
    <s v="No"/>
    <s v="No"/>
    <s v="Other"/>
    <s v="Senior Project Officer"/>
    <s v="Clinical Research Scientist"/>
    <m/>
    <s v="Was appointed as a sub investigator at KEMRI Center for Respiratory Disease Research."/>
    <s v="UNIVERSITY OF NAIROBI"/>
    <s v="0000-0002-5067-0788"/>
    <m/>
    <d v="2019-03-04T00:00:00"/>
    <d v="2019-11-01T00:00:00"/>
    <s v="Yes"/>
    <d v="2018-11-07T00:00:00"/>
    <d v="2019-10-30T00:00:00"/>
    <m/>
    <s v="Isoniazid for latent tuberculosis infection: Validating and testing novel treatment monitoring methods in Kenya"/>
    <d v="2021-10-01T00:00:00"/>
    <s v="Yes"/>
    <d v="2022-06-20T00:00:00"/>
    <s v="Yes"/>
    <m/>
    <d v="2025-02-06T00:00:00"/>
    <m/>
    <d v="2025-02-14T00:00:00"/>
    <x v="0"/>
    <n v="72"/>
    <n v="64"/>
    <m/>
    <n v="3"/>
    <n v="0"/>
    <m/>
    <m/>
    <m/>
    <m/>
    <m/>
    <s v="No"/>
    <m/>
    <m/>
    <d v="2023-09-01T00:00:00"/>
    <d v="2024-06-30T00:00:00"/>
    <n v="10"/>
    <m/>
    <m/>
    <m/>
    <n v="1"/>
    <m/>
    <m/>
    <s v="WT-DELTAS"/>
  </r>
  <r>
    <n v="207"/>
    <s v="C9/007"/>
    <s v="Leonidas"/>
    <m/>
    <s v="Banamwana"/>
    <x v="0"/>
    <x v="8"/>
    <x v="1"/>
    <x v="1"/>
    <s v="Biostatistics"/>
    <s v="Applied Statistics"/>
    <x v="5"/>
    <s v="Yes"/>
    <m/>
    <s v="Married"/>
    <s v="Married"/>
    <m/>
    <s v="lbanamwana@cartafrica.org"/>
    <s v="leontosbanamwana@gmail.com"/>
    <s v="+250785385308; 250783544242"/>
    <s v="Statistics"/>
    <d v="1982-07-25T00:00:00"/>
    <s v="Sexual and Reproductive Health among adolescents"/>
    <s v="Field"/>
    <m/>
    <m/>
    <n v="6"/>
    <d v="2019-10-20T00:00:00"/>
    <d v="2019-03-01T00:00:00"/>
    <m/>
    <s v="Dr. Onyango Owuor Nelson"/>
    <s v="Dr. Chukwu Unna Angela"/>
    <m/>
    <n v="2"/>
    <s v="Host"/>
    <s v="Other"/>
    <m/>
    <s v="Yes"/>
    <s v="No"/>
    <m/>
    <s v="Academic"/>
    <s v="Lecturer "/>
    <s v="Lecturer"/>
    <s v="No"/>
    <m/>
    <s v="UNIVERSITY OF RWANDA"/>
    <s v="0000-0003-1267-235X"/>
    <m/>
    <d v="2019-03-04T00:00:00"/>
    <d v="2019-11-01T00:00:00"/>
    <s v="Yes"/>
    <d v="2020-03-25T00:00:00"/>
    <d v="2020-05-20T00:00:00"/>
    <m/>
    <s v="Assessing Sexual Behaviors, Fertility Preferences and Contraceptive Use among Sexual Active People living with HIV/AIDS in Rwanda"/>
    <d v="2021-10-01T00:00:00"/>
    <s v="Yes"/>
    <d v="2022-06-20T00:00:00"/>
    <s v="Yes"/>
    <m/>
    <m/>
    <m/>
    <m/>
    <x v="3"/>
    <m/>
    <m/>
    <m/>
    <n v="1"/>
    <n v="0"/>
    <m/>
    <m/>
    <m/>
    <m/>
    <m/>
    <s v="No"/>
    <m/>
    <m/>
    <m/>
    <m/>
    <m/>
    <m/>
    <m/>
    <m/>
    <n v="1"/>
    <m/>
    <m/>
    <s v="WT-DELTAS"/>
  </r>
  <r>
    <n v="208"/>
    <s v="C9/008"/>
    <s v="Charles "/>
    <m/>
    <s v="Ssemugabo"/>
    <x v="0"/>
    <x v="8"/>
    <x v="7"/>
    <x v="11"/>
    <s v="Environmental Health"/>
    <s v="Disease Control and Environmental Health"/>
    <x v="9"/>
    <s v="Yes"/>
    <s v="2018/HD07/19459U "/>
    <s v="Single"/>
    <s v="Single"/>
    <m/>
    <s v="cssemugabo@cartafrica.org"/>
    <s v="cssemugabo@gmail.com"/>
    <s v="+256 779 625 182/_x000a_'+256706066096"/>
    <s v="Public Health - Health promotion "/>
    <d v="1988-08-06T00:00:00"/>
    <s v="Pesticide residues in fruits and vegetables along the food supply and consumption chain and associated human health effects in central Uganda"/>
    <s v="Laboratory"/>
    <s v="yes"/>
    <m/>
    <n v="15"/>
    <d v="2019-07-01T00:00:00"/>
    <d v="2019-03-01T00:00:00"/>
    <m/>
    <s v="Prof. David Guwatudde"/>
    <s v="Dr. John C. Ssempebwa "/>
    <s v="Prof. Asa Bradman"/>
    <n v="3"/>
    <s v="Home"/>
    <s v="Home"/>
    <s v="Other"/>
    <s v="No"/>
    <s v="No"/>
    <s v="No"/>
    <s v="Academic"/>
    <s v="Research Associate "/>
    <s v="Research Associate "/>
    <m/>
    <m/>
    <s v="MAKERERE UNIVERSITY"/>
    <s v="0000-0001-6857-0091"/>
    <m/>
    <d v="2019-03-04T00:00:00"/>
    <d v="2019-11-01T00:00:00"/>
    <s v="Yes"/>
    <d v="2019-05-14T00:00:00"/>
    <d v="2019-10-08T00:00:00"/>
    <m/>
    <s v="Health risk assessment of pesticide residues in fruits and vegetables among consumers in central Uganda - using the &quot;from farm to fork&quot; principle  "/>
    <d v="2021-10-01T00:00:00"/>
    <s v="Yes"/>
    <d v="2022-06-20T00:00:00"/>
    <s v="Yes"/>
    <m/>
    <d v="2023-08-30T00:00:00"/>
    <m/>
    <d v="2023-08-30T00:00:00"/>
    <x v="0"/>
    <n v="54"/>
    <n v="46"/>
    <s v="Pesticide residues in fruits and vegetables along the food supply and consumption chain and associated human health effects in central Uganda"/>
    <n v="7"/>
    <n v="24"/>
    <m/>
    <m/>
    <m/>
    <m/>
    <m/>
    <s v="No"/>
    <m/>
    <m/>
    <m/>
    <m/>
    <m/>
    <m/>
    <m/>
    <m/>
    <m/>
    <m/>
    <m/>
    <s v="WT-DELTAS"/>
  </r>
  <r>
    <n v="209"/>
    <s v="C9/009"/>
    <s v="Cyril"/>
    <s v="Nyalik"/>
    <s v="Ogada"/>
    <x v="0"/>
    <x v="8"/>
    <x v="2"/>
    <x v="7"/>
    <s v="Dentistry"/>
    <s v="Conservative and Prosthetic Dentisry"/>
    <x v="3"/>
    <s v="No"/>
    <s v="Not registered yet"/>
    <s v="Married"/>
    <s v="Married"/>
    <m/>
    <s v="cogada@cartafrica.org"/>
    <s v="nyalikogada@yahoo.com"/>
    <s v="+254772438224; 254720342901"/>
    <m/>
    <d v="1983-03-08T00:00:00"/>
    <m/>
    <s v="Field"/>
    <m/>
    <m/>
    <n v="17"/>
    <d v="2020-08-12T00:00:00"/>
    <d v="2019-03-01T00:00:00"/>
    <m/>
    <s v=" Prof. Laetitia Rispel"/>
    <s v="Dr Richard Ayah "/>
    <m/>
    <n v="2"/>
    <s v="Host"/>
    <s v="Home"/>
    <m/>
    <s v="No"/>
    <s v="Yes"/>
    <m/>
    <s v="Academic"/>
    <s v="Tutorial fellow"/>
    <s v="Lecturer "/>
    <m/>
    <m/>
    <s v="UNIVERSITY OF NAIROBI"/>
    <s v="0000-0003-0919-3411"/>
    <m/>
    <d v="2019-03-04T00:00:00"/>
    <d v="2019-11-01T00:00:00"/>
    <s v="Yes"/>
    <m/>
    <m/>
    <m/>
    <s v="Absenteeism among Doctors and health service utilization in the devolved system of government in Kenya."/>
    <d v="2023-05-15T00:00:00"/>
    <s v="No"/>
    <d v="2023-07-03T00:00:00"/>
    <s v="No"/>
    <m/>
    <m/>
    <m/>
    <m/>
    <x v="3"/>
    <m/>
    <m/>
    <m/>
    <m/>
    <m/>
    <m/>
    <m/>
    <m/>
    <m/>
    <m/>
    <s v="No"/>
    <m/>
    <m/>
    <m/>
    <m/>
    <m/>
    <m/>
    <m/>
    <m/>
    <n v="3"/>
    <m/>
    <m/>
    <s v="WT-DELTAS"/>
  </r>
  <r>
    <n v="210"/>
    <s v="C9/010"/>
    <s v="Evelyne"/>
    <m/>
    <s v="Kantarama"/>
    <x v="1"/>
    <x v="8"/>
    <x v="1"/>
    <x v="1"/>
    <m/>
    <s v="Clinical Biology"/>
    <x v="5"/>
    <s v="Yes"/>
    <m/>
    <s v="Married"/>
    <s v="Married"/>
    <m/>
    <s v="ekantarama@cartafrica.org"/>
    <s v="kantever11@gmail.com"/>
    <s v="+250788651907"/>
    <s v="Medical Biochemistry"/>
    <d v="1980-01-01T00:00:00"/>
    <s v="Medical Biochemistry with focus on the relationship between epigenetic effects of hormonal contraceptives and lipid profile abnormalities"/>
    <s v="Laboratory"/>
    <s v="yes"/>
    <m/>
    <n v="11"/>
    <d v="2019-12-11T00:00:00"/>
    <d v="2019-03-01T00:00:00"/>
    <m/>
    <s v="Prof. Muvunyi Mambo"/>
    <s v="Dr. Uwineza Annette"/>
    <m/>
    <n v="2"/>
    <s v="Home"/>
    <s v="Home"/>
    <m/>
    <s v="No"/>
    <s v="Yes"/>
    <m/>
    <s v="Academic"/>
    <s v="Assistant Lecturer"/>
    <s v="Lecturer"/>
    <s v="No"/>
    <m/>
    <s v="UNIVERSITY OF RWANDA"/>
    <s v="0000-0002-5428-8914"/>
    <m/>
    <d v="2019-03-04T00:00:00"/>
    <d v="2019-11-01T00:00:00"/>
    <s v="Yes"/>
    <m/>
    <m/>
    <m/>
    <s v="Dyslipidemia, related factors and risk of cardiovascular diseases in users of hormonal contraceptives in Rwanda"/>
    <d v="2021-10-01T00:00:00"/>
    <s v="Yes"/>
    <d v="2022-06-20T00:00:00"/>
    <s v="Yes"/>
    <m/>
    <m/>
    <m/>
    <d v="2023-10-30T00:00:00"/>
    <x v="0"/>
    <n v="56"/>
    <n v="48"/>
    <s v="Effect of Depo Medroxyprogesterone Acetate (DMPA)  Injectable Contraceptive on Cardiometabolic Risk Profile Among Women of Reproductive Age in Kigali, Rwanda"/>
    <n v="0"/>
    <m/>
    <m/>
    <m/>
    <m/>
    <m/>
    <m/>
    <s v="JAS1, 2019"/>
    <m/>
    <m/>
    <m/>
    <m/>
    <m/>
    <m/>
    <m/>
    <m/>
    <n v="4"/>
    <m/>
    <m/>
    <s v="WT-DELTAS"/>
  </r>
  <r>
    <n v="211"/>
    <s v="C9/011"/>
    <s v="Wilfred"/>
    <m/>
    <s v="Eneku"/>
    <x v="0"/>
    <x v="8"/>
    <x v="7"/>
    <x v="11"/>
    <s v="Pathobiology"/>
    <s v="Pharmacy, Clinical and Comparative Medicine"/>
    <x v="9"/>
    <s v="Yes"/>
    <n v="201000282"/>
    <s v="Married"/>
    <s v="Married"/>
    <m/>
    <s v="weneku@cartafrica.org"/>
    <s v="weneku@gmail.com"/>
    <s v="+256 776 535187, +256 752 535187"/>
    <s v="Masters of Veterinary Pathology"/>
    <d v="1981-08-05T00:00:00"/>
    <s v="Molecular and Sero-Epidemiology of Rickettsia in Uganda"/>
    <s v="Field and Laboratory"/>
    <m/>
    <m/>
    <n v="28"/>
    <d v="2019-04-01T00:00:00"/>
    <d v="2019-03-01T00:00:00"/>
    <m/>
    <s v="Prof. Byarugaba K. Denis"/>
    <s v="Assoc. Prof. Robert Tweyongyere"/>
    <m/>
    <n v="2"/>
    <m/>
    <m/>
    <m/>
    <m/>
    <m/>
    <m/>
    <s v="Academic"/>
    <s v="Assistant Lecturer"/>
    <m/>
    <m/>
    <m/>
    <s v="MAKERERE UNIVERSITY"/>
    <s v="0000-0001-5013-7118"/>
    <m/>
    <d v="2019-03-04T00:00:00"/>
    <d v="2019-11-01T00:00:00"/>
    <s v="Yes"/>
    <m/>
    <d v="2020-04-13T00:00:00"/>
    <m/>
    <s v="Molecular and Sero-epidemiology of Zoonotic rickettsioses in Uganda"/>
    <d v="2021-10-01T00:00:00"/>
    <s v="Yes"/>
    <d v="2022-06-20T00:00:00"/>
    <s v="Yes"/>
    <m/>
    <m/>
    <m/>
    <d v="2024-07-10T00:00:00"/>
    <x v="0"/>
    <n v="65"/>
    <n v="57"/>
    <m/>
    <n v="4"/>
    <n v="1"/>
    <m/>
    <m/>
    <m/>
    <m/>
    <m/>
    <s v="No"/>
    <m/>
    <m/>
    <m/>
    <m/>
    <m/>
    <m/>
    <m/>
    <m/>
    <n v="3"/>
    <m/>
    <m/>
    <s v="WT-DELTAS"/>
  </r>
  <r>
    <n v="212"/>
    <s v="C9/012"/>
    <s v="Kirsty"/>
    <m/>
    <s v="Van Stormbroek"/>
    <x v="1"/>
    <x v="8"/>
    <x v="5"/>
    <x v="6"/>
    <s v="Occupational Therapy"/>
    <s v="Occupational Therapy"/>
    <x v="3"/>
    <s v="Yes"/>
    <m/>
    <s v="Single"/>
    <s v="Single"/>
    <m/>
    <s v="kstormbroek@cartafrica.org"/>
    <s v="kirststorm@gmail.com"/>
    <s v="+27 11 717 3701/'+27760977705"/>
    <s v="MSc Occupational Therapy"/>
    <d v="1983-05-25T00:00:00"/>
    <s v="Improving access to quality hand injury-care services in the public service."/>
    <s v="Field"/>
    <m/>
    <m/>
    <n v="1"/>
    <d v="2019-03-04T00:00:00"/>
    <d v="2019-03-01T00:00:00"/>
    <m/>
    <s v="Professor Hellen Myezwa,"/>
    <s v="Dr Tania Rauch-van der Merwe"/>
    <s v="Professor Lisa O’Brien"/>
    <n v="3"/>
    <s v="Home"/>
    <s v="Other"/>
    <m/>
    <s v="Yes"/>
    <s v="No"/>
    <m/>
    <s v="Academic"/>
    <s v="Lecturer 1"/>
    <s v="Senior lecturer"/>
    <s v="Yes"/>
    <s v="Chairperson, Committee on Immunization and HIV/AIDS for the Nigerian Medical Association, Osun State Chapter"/>
    <s v="UNIVERSITY OF THE WITWATERSRAND"/>
    <s v="0000-0003-4890-5063"/>
    <m/>
    <d v="2019-03-04T00:00:00"/>
    <d v="2019-11-01T00:00:00"/>
    <s v="Yes"/>
    <d v="2019-11-01T00:00:00"/>
    <d v="2020-02-01T00:00:00"/>
    <m/>
    <s v="Towards enabling livelihood after hand injury: Contextually responsive support and development strategies for generalist occupational therapists delivering hand rehabilitation in South Africa."/>
    <d v="2021-10-01T00:00:00"/>
    <s v="Yes"/>
    <d v="2022-06-20T00:00:00"/>
    <s v="Yes"/>
    <m/>
    <m/>
    <m/>
    <s v="31/05/2024"/>
    <x v="0"/>
    <n v="63"/>
    <n v="55"/>
    <s v="Contextually responsive support and development strategies for generalist occupational therapists delivering hand-injury care in South Africa"/>
    <n v="2"/>
    <n v="0"/>
    <m/>
    <m/>
    <m/>
    <m/>
    <m/>
    <s v="No"/>
    <m/>
    <m/>
    <m/>
    <m/>
    <m/>
    <m/>
    <m/>
    <m/>
    <n v="0"/>
    <m/>
    <m/>
    <s v="WT-DELTAS"/>
  </r>
  <r>
    <n v="213"/>
    <s v="C9/013"/>
    <s v="Funmito"/>
    <s v="Omolola"/>
    <s v="Fehintola"/>
    <x v="1"/>
    <x v="8"/>
    <x v="0"/>
    <x v="5"/>
    <s v="Medical doctor"/>
    <s v="Community Health"/>
    <x v="0"/>
    <s v="No"/>
    <n v="78570"/>
    <s v="Married"/>
    <s v="Married"/>
    <m/>
    <s v="fomolola@cartafrica.org"/>
    <s v="funmitoabioye@yahoo.com"/>
    <s v="+2348033913964; 2348037998247"/>
    <m/>
    <d v="1976-11-18T00:00:00"/>
    <s v="Effect of multi-level intervention on modifiable risk factors of non-communicable diseases among in –school adolescents in Nigeria"/>
    <s v="Field"/>
    <m/>
    <m/>
    <n v="30"/>
    <d v="2019-04-15T00:00:00"/>
    <d v="2019-03-01T00:00:00"/>
    <m/>
    <s v="Prof/Omotade/Olayemi"/>
    <s v="Prof/Fatusi/Adesegun"/>
    <m/>
    <n v="2"/>
    <s v="Host"/>
    <s v="Home"/>
    <m/>
    <s v="Yes"/>
    <m/>
    <m/>
    <s v="Academic"/>
    <s v="Lecturer"/>
    <s v="Senior Lecturer"/>
    <m/>
    <m/>
    <s v="OBAFEMI AWOLOWO UNIVERSITY"/>
    <s v="0000-0002-3283-6641"/>
    <m/>
    <d v="2019-03-04T00:00:00"/>
    <d v="2019-11-01T00:00:00"/>
    <s v="Yes"/>
    <d v="2021-06-22T00:00:00"/>
    <d v="2020-09-09T00:00:00"/>
    <m/>
    <s v="Health literacy on  behavioural risk factors of NCDs and its determinants among adolescents"/>
    <d v="2021-10-01T00:00:00"/>
    <s v="Yes"/>
    <d v="2022-06-20T00:00:00"/>
    <s v="Yes"/>
    <m/>
    <d v="2023-09-18T00:00:00"/>
    <m/>
    <d v="2023-10-27T00:00:00"/>
    <x v="0"/>
    <m/>
    <n v="48"/>
    <m/>
    <n v="2"/>
    <n v="2"/>
    <m/>
    <m/>
    <m/>
    <m/>
    <m/>
    <s v="No"/>
    <m/>
    <m/>
    <d v="2023-05-01T00:00:00"/>
    <d v="2023-10-30T00:00:00"/>
    <n v="6"/>
    <m/>
    <m/>
    <m/>
    <n v="3"/>
    <m/>
    <m/>
    <s v="SIDA"/>
  </r>
  <r>
    <n v="214"/>
    <s v="C9/014"/>
    <s v="OLUFUNMILOLA"/>
    <s v="BAMIDELE"/>
    <s v="MAKANJUOLA"/>
    <x v="1"/>
    <x v="8"/>
    <x v="0"/>
    <x v="0"/>
    <m/>
    <s v="Medical Microbiology and Parasitology"/>
    <x v="0"/>
    <s v="Yes"/>
    <s v="PGS19250719432936"/>
    <s v="Married"/>
    <s v="Married"/>
    <m/>
    <s v="omakanjuola@cartafrica.org"/>
    <s v="funmimakanjuola@yahoo.com"/>
    <s v="+2348034731717; 2348087643340"/>
    <s v="MSc Epidemiology"/>
    <d v="1974-10-18T00:00:00"/>
    <s v="Cutaneous fungal infections in rural and urban primary school children in Oyo State, Nigeria: Epidemiology, diagnosis and public health impact."/>
    <s v="Laboratory"/>
    <s v="yes"/>
    <m/>
    <n v="2"/>
    <d v="2019-01-07T00:00:00"/>
    <d v="2019-03-01T00:00:00"/>
    <m/>
    <s v="Prof Fawole Olufunmilayo"/>
    <m/>
    <m/>
    <n v="1"/>
    <s v="Home"/>
    <m/>
    <m/>
    <s v="Yes"/>
    <m/>
    <m/>
    <s v="Academic"/>
    <s v="Lecturer I"/>
    <s v="Senior Lecturer"/>
    <m/>
    <m/>
    <s v="UNIVERSITY OF IBADAN"/>
    <s v="0000-0001-7785-0183"/>
    <m/>
    <d v="2019-03-04T00:00:00"/>
    <d v="2019-11-01T00:00:00"/>
    <s v="Yes"/>
    <d v="2019-09-16T00:00:00"/>
    <d v="2020-12-22T00:00:00"/>
    <m/>
    <s v="Molecular epidemiology of dermatophyte infections among HIV positive individuals in South-Western Nigeria"/>
    <d v="2022-11-07T00:00:00"/>
    <s v="No"/>
    <d v="2023-07-03T00:00:00"/>
    <s v="No"/>
    <m/>
    <m/>
    <m/>
    <m/>
    <x v="3"/>
    <m/>
    <m/>
    <m/>
    <n v="7"/>
    <n v="5"/>
    <m/>
    <m/>
    <m/>
    <m/>
    <m/>
    <s v="No"/>
    <m/>
    <m/>
    <m/>
    <m/>
    <m/>
    <m/>
    <m/>
    <m/>
    <n v="4"/>
    <m/>
    <m/>
    <s v="SIDA"/>
  </r>
  <r>
    <n v="215"/>
    <s v="C9/015"/>
    <s v="Abiket"/>
    <s v="Nanfizat"/>
    <s v="Alamukii"/>
    <x v="1"/>
    <x v="8"/>
    <x v="0"/>
    <x v="0"/>
    <s v="Zoology"/>
    <s v="Institute for Advanced Medical Research and Training (IAMRAT)"/>
    <x v="0"/>
    <s v="Yes"/>
    <n v="138807"/>
    <s v="Single"/>
    <s v="Single"/>
    <m/>
    <s v="aabiket@cartafrica.org"/>
    <s v="iyabiket@gmail.com"/>
    <s v="+234 706 435 6537"/>
    <s v="M.Sc Zoology (Cell biology and Genetics)"/>
    <d v="1987-02-11T00:00:00"/>
    <s v="Prevalence of breast cancer among Nigerian women and the use of TNF alpha and receptors’ Single Nucleotide Polymorphisms as possible diagnostic indicators."/>
    <s v="Laboratory"/>
    <s v="yes"/>
    <m/>
    <n v="13"/>
    <d v="2016-02-17T00:00:00"/>
    <d v="2019-03-01T00:00:00"/>
    <m/>
    <s v="Dr. Nwuba I. Roseangela"/>
    <m/>
    <m/>
    <n v="1"/>
    <s v="Home"/>
    <m/>
    <m/>
    <s v="Yes"/>
    <m/>
    <m/>
    <s v="Academic"/>
    <s v="Teaching and Research Assistant at the Department of Zoology, University of Ibadan"/>
    <s v="Teaching and Research Assistant at the Department of Zoology"/>
    <m/>
    <m/>
    <s v="UNIVERSITY OF MEDICAL SCIENCES, ONDO, NIGERIA"/>
    <s v="0000-0002-5741-1383"/>
    <m/>
    <d v="2019-03-04T00:00:00"/>
    <d v="2019-11-01T00:00:00"/>
    <s v="Yes"/>
    <d v="2018-06-20T00:00:00"/>
    <d v="2020-05-26T00:00:00"/>
    <m/>
    <s v="TUMOUR NECROSIS FACTOR ALPHA (TNF α) AND ITS RECEPTORS AS INDICATORS FOR BREAST CANCER AMONG NIGERIAN WOMEN"/>
    <d v="2021-10-01T00:00:00"/>
    <s v="Yes"/>
    <d v="2022-06-20T00:00:00"/>
    <s v="Yes"/>
    <m/>
    <d v="2023-08-14T00:00:00"/>
    <m/>
    <d v="2023-08-25T00:00:00"/>
    <x v="0"/>
    <n v="54"/>
    <n v="46"/>
    <s v="Barriers to early diagnosis turnout nacrosis factors and receptors genetic varied  as possible predictors fro breast cancer among Nigerian women"/>
    <n v="2"/>
    <n v="1"/>
    <m/>
    <m/>
    <m/>
    <m/>
    <m/>
    <s v="No"/>
    <m/>
    <m/>
    <m/>
    <m/>
    <m/>
    <m/>
    <m/>
    <m/>
    <m/>
    <m/>
    <m/>
    <s v="SIDA"/>
  </r>
  <r>
    <n v="216"/>
    <s v="C9/016"/>
    <s v="Olindah"/>
    <s v="Mkhonto"/>
    <s v="Silaule"/>
    <x v="1"/>
    <x v="8"/>
    <x v="5"/>
    <x v="6"/>
    <s v="occupational therapy"/>
    <s v="Occupational therapy"/>
    <x v="3"/>
    <s v="Yes"/>
    <s v="0504217T"/>
    <s v="Single"/>
    <s v="Single"/>
    <m/>
    <s v="osilaule@cartafrica.org"/>
    <s v="o.silaule@gmail.com"/>
    <s v="+27 11 717 3701/'+27782035213/+27 11 717 3714"/>
    <s v="MSc Occupational therapy"/>
    <d v="1987-04-11T00:00:00"/>
    <s v="Quality and efficiency in mental health services in South Africa"/>
    <s v="Field"/>
    <m/>
    <m/>
    <n v="6"/>
    <d v="2020-01-31T00:00:00"/>
    <d v="2019-03-01T00:00:00"/>
    <m/>
    <s v="Dr Adams Fasloen"/>
    <s v="Dr Nkosi-Mafutha Nokuthula"/>
    <m/>
    <n v="2"/>
    <s v="Home"/>
    <s v="Home"/>
    <m/>
    <s v="No"/>
    <s v="No"/>
    <m/>
    <s v="Academic"/>
    <s v="Lecturer"/>
    <s v="Senior Lecturer"/>
    <m/>
    <m/>
    <s v="UNIVERSITY OF CAPE TOWN"/>
    <s v="0000-0003-4890-5063"/>
    <m/>
    <d v="2019-03-04T00:00:00"/>
    <d v="2019-11-01T00:00:00"/>
    <s v="Yes"/>
    <d v="2020-03-28T00:00:00"/>
    <d v="2020-08-07T00:00:00"/>
    <m/>
    <s v="Developing and validation of a community-based program for caregivers of persons with mental disorders in rural South Africa"/>
    <d v="2021-10-01T00:00:00"/>
    <s v="Yes"/>
    <d v="2022-06-20T00:00:00"/>
    <s v="Yes"/>
    <d v="2023-11-17T00:00:00"/>
    <m/>
    <m/>
    <d v="2024-05-29T00:00:00"/>
    <x v="0"/>
    <n v="63"/>
    <n v="55"/>
    <s v="Developing strategies for alleviating caregiver burden among informal caregivers of persons with severe mental disorders in Bushbuckridge, Mpumalanga Province Informal caregivers of persons with severe mental disorders are faced with high levels of distress"/>
    <n v="0"/>
    <m/>
    <m/>
    <m/>
    <m/>
    <m/>
    <m/>
    <s v="No"/>
    <m/>
    <m/>
    <m/>
    <m/>
    <m/>
    <m/>
    <m/>
    <m/>
    <n v="0"/>
    <m/>
    <m/>
    <s v="SIDA"/>
  </r>
  <r>
    <n v="217"/>
    <s v="C9/017"/>
    <s v="Jane"/>
    <s v="Wanjiru"/>
    <s v="Macharia"/>
    <x v="1"/>
    <x v="8"/>
    <x v="2"/>
    <x v="7"/>
    <s v="Chemistry"/>
    <s v="Department of Chemistry"/>
    <x v="6"/>
    <s v="Yes"/>
    <s v="I80/52247/2017"/>
    <s v="Married"/>
    <s v="Married"/>
    <m/>
    <s v="jmacharia@cartafrica.org"/>
    <s v="jmacharia251@gmail.com"/>
    <s v="+254 726418703"/>
    <s v="Msc in Chemistry"/>
    <d v="1986-04-09T00:00:00"/>
    <m/>
    <s v="Other"/>
    <m/>
    <m/>
    <n v="5"/>
    <d v="2018-09-03T00:00:00"/>
    <d v="2019-03-01T00:00:00"/>
    <d v="2022-09-14T00:00:00"/>
    <s v="Prof. Kariuki K. David"/>
    <s v="Prof. Thole Benard"/>
    <m/>
    <n v="2"/>
    <s v="Home"/>
    <s v="Home"/>
    <s v="Other"/>
    <s v="No"/>
    <m/>
    <m/>
    <s v="Researcher"/>
    <s v="Part-time researcher"/>
    <s v="Researcher"/>
    <m/>
    <m/>
    <s v="UNIVERSITY OF NAIROBI"/>
    <s v="0000-0003-3415-2048"/>
    <m/>
    <d v="2019-03-04T00:00:00"/>
    <d v="2019-11-01T00:00:00"/>
    <s v="Yes"/>
    <d v="2018-11-23T00:00:00"/>
    <d v="2019-05-14T00:00:00"/>
    <m/>
    <s v="Prenatal and Postnatal Exposure to Fluoride in High Fluoride Areas in Kenya"/>
    <m/>
    <m/>
    <m/>
    <m/>
    <m/>
    <m/>
    <m/>
    <m/>
    <x v="2"/>
    <s v="Terminated"/>
    <m/>
    <m/>
    <n v="1"/>
    <n v="1"/>
    <m/>
    <m/>
    <m/>
    <m/>
    <m/>
    <s v="JAS 1, 2019"/>
    <m/>
    <m/>
    <d v="2021-07-21T00:00:00"/>
    <d v="2022-06-21T00:00:00"/>
    <n v="12"/>
    <m/>
    <m/>
    <m/>
    <n v="2"/>
    <m/>
    <m/>
    <s v="SIDA"/>
  </r>
  <r>
    <n v="218"/>
    <s v="C9/018"/>
    <s v="Abimbola  "/>
    <s v="Margaret"/>
    <s v="Obimakinde"/>
    <x v="1"/>
    <x v="8"/>
    <x v="0"/>
    <x v="0"/>
    <s v="Family Medicine "/>
    <s v="Family Medicine "/>
    <x v="3"/>
    <s v="No"/>
    <s v="Registration on going "/>
    <s v="Married"/>
    <s v="Married"/>
    <m/>
    <s v="mabimbola@cartafrica.org"/>
    <s v="tolutammy@yahoo.com"/>
    <s v="+234 8106912778"/>
    <m/>
    <d v="1976-02-08T00:00:00"/>
    <s v="Effect of Life Style Modifications On the Control of Chronic Non-Communicable Diseases in Sub Sahara Africa"/>
    <s v="Field"/>
    <m/>
    <m/>
    <n v="24"/>
    <d v="2019-07-01T00:00:00"/>
    <d v="2019-03-01T00:00:00"/>
    <m/>
    <s v="Prof Shabir Moosa"/>
    <m/>
    <m/>
    <n v="1"/>
    <s v="Host"/>
    <m/>
    <m/>
    <s v="No"/>
    <m/>
    <m/>
    <s v="Academic"/>
    <s v="Lecturer"/>
    <s v="Senior Lecturer"/>
    <m/>
    <m/>
    <s v="UNIVERSITY OF IBADAN"/>
    <s v="0000-0001-5954-952x"/>
    <m/>
    <d v="2019-03-04T00:00:00"/>
    <d v="2019-11-01T00:00:00"/>
    <s v="Yes"/>
    <d v="2021-03-03T00:00:00"/>
    <d v="2021-04-01T00:00:00"/>
    <m/>
    <s v="CHILDREN STREETISM IN IBADAN, NIGERIA; THE FAMILY DYNAMICS, EXPERIENCES AND HEALTH OUTCOMES"/>
    <d v="2021-10-01T00:00:00"/>
    <s v="Yes"/>
    <d v="2022-06-20T00:00:00"/>
    <s v="Yes"/>
    <m/>
    <m/>
    <m/>
    <d v="2023-11-28T00:00:00"/>
    <x v="0"/>
    <n v="57"/>
    <n v="49"/>
    <s v="Children on the streets of Ibadan, Nigeria: experiences, family dynamics and health status."/>
    <n v="5"/>
    <n v="6"/>
    <m/>
    <m/>
    <m/>
    <m/>
    <m/>
    <s v="No"/>
    <m/>
    <m/>
    <m/>
    <m/>
    <m/>
    <m/>
    <m/>
    <m/>
    <n v="2"/>
    <m/>
    <m/>
    <s v="SIDA"/>
  </r>
  <r>
    <n v="219"/>
    <s v="C9/019"/>
    <s v="Ronald"/>
    <s v="Kibet"/>
    <s v="Tonui"/>
    <x v="0"/>
    <x v="8"/>
    <x v="2"/>
    <x v="2"/>
    <s v="Immunology"/>
    <s v="Clinical Microbiology and Infectious Diseases"/>
    <x v="3"/>
    <s v="No"/>
    <m/>
    <s v="Married"/>
    <s v="Married"/>
    <m/>
    <s v="rtonui@cartafrica.org"/>
    <s v="tonuironald@gmail.com"/>
    <s v="+254532060958/+254722258484"/>
    <s v="Immunology, Global Health and Infectious Diseases"/>
    <d v="1979-08-17T00:00:00"/>
    <s v="Role of immune response genes’ polymorphisms in susceptibility to and severity of Mycobacterium tuberculosis infections"/>
    <s v="Laboratory"/>
    <s v="yes"/>
    <m/>
    <n v="16"/>
    <d v="2020-01-01T00:00:00"/>
    <d v="2019-03-01T00:00:00"/>
    <m/>
    <s v=" Dr. Aijaz Ahmad_x0009_"/>
    <s v=" Prof. Simeon Mining_x0009_"/>
    <s v="Dr. Rispah Torrorey"/>
    <n v="3"/>
    <s v="Host"/>
    <s v="Home"/>
    <s v="Home"/>
    <s v="Yes"/>
    <m/>
    <m/>
    <s v="Academic"/>
    <s v="Lecturer"/>
    <s v="Lecturer"/>
    <m/>
    <m/>
    <s v="MOI UNIVERSITY"/>
    <s v="0000-0001-5087-1435"/>
    <m/>
    <d v="2019-03-04T00:00:00"/>
    <d v="2019-11-01T00:00:00"/>
    <s v="Yes"/>
    <d v="2022-11-22T00:00:00"/>
    <d v="2022-11-22T00:00:00"/>
    <m/>
    <s v="Genetic predictors of tuberculosis in western Kenya"/>
    <d v="2021-10-01T00:00:00"/>
    <s v="Yes"/>
    <d v="2022-06-20T00:00:00"/>
    <s v="Yes"/>
    <m/>
    <m/>
    <m/>
    <m/>
    <x v="3"/>
    <m/>
    <m/>
    <m/>
    <n v="3"/>
    <m/>
    <m/>
    <m/>
    <m/>
    <m/>
    <m/>
    <s v="No"/>
    <m/>
    <m/>
    <m/>
    <m/>
    <m/>
    <m/>
    <m/>
    <m/>
    <n v="3"/>
    <m/>
    <m/>
    <s v="SIDA"/>
  </r>
  <r>
    <n v="220"/>
    <s v="C9/020"/>
    <s v="Omolayo "/>
    <s v="Bukola "/>
    <s v="Oluwatope"/>
    <x v="1"/>
    <x v="8"/>
    <x v="0"/>
    <x v="5"/>
    <s v="DEMOGRAPHY"/>
    <s v="DEMOGRAPHY AND SOCIAL STATISTICS "/>
    <x v="7"/>
    <s v="Yes"/>
    <s v="SSP17/18/R/0016"/>
    <s v="Married"/>
    <s v="Married"/>
    <m/>
    <s v="ooluwatope@cartafrica.org"/>
    <s v=" omolayooluwatope@gmail.com"/>
    <s v="+2348023926477"/>
    <s v="Master of Public Health (MPH)"/>
    <d v="1975-04-16T00:00:00"/>
    <m/>
    <s v="Field"/>
    <s v="No"/>
    <m/>
    <n v="9"/>
    <d v="2018-10-23T00:00:00"/>
    <d v="2019-03-01T00:00:00"/>
    <m/>
    <s v="DR SOLANKE LUKMAN BOLA"/>
    <s v="DR T. SULAIMAN ADEDOKUN"/>
    <m/>
    <n v="2"/>
    <s v="Home"/>
    <s v="Home"/>
    <m/>
    <s v="Yes"/>
    <m/>
    <m/>
    <s v="Researcher"/>
    <s v="Research Officer"/>
    <m/>
    <m/>
    <m/>
    <s v="OBAFEMI AWOLOWO UNIVERSITY"/>
    <s v="0000-0002-3908-0314"/>
    <m/>
    <d v="2019-03-04T00:00:00"/>
    <d v="2019-11-01T00:00:00"/>
    <s v="Yes"/>
    <d v="2021-07-27T00:00:00"/>
    <d v="2021-06-04T00:00:00"/>
    <m/>
    <s v="Contextual Social support for maternal healthcare service utilisation in Nigeria"/>
    <d v="2021-10-01T00:00:00"/>
    <s v="Yes"/>
    <d v="2022-06-20T00:00:00"/>
    <s v="Yes"/>
    <m/>
    <d v="2023-12-12T00:00:00"/>
    <d v="2023-12-23T00:00:00"/>
    <d v="2023-01-12T00:00:00"/>
    <x v="0"/>
    <n v="47"/>
    <n v="39"/>
    <s v="Social supports, capability of women and utilisation of healthcare services in Northwest and Southwest Nigeria"/>
    <n v="7"/>
    <n v="4"/>
    <m/>
    <m/>
    <m/>
    <m/>
    <m/>
    <s v="No"/>
    <m/>
    <m/>
    <m/>
    <m/>
    <m/>
    <m/>
    <m/>
    <m/>
    <n v="3"/>
    <m/>
    <m/>
    <s v="SIDA"/>
  </r>
  <r>
    <n v="221"/>
    <s v="C9/021"/>
    <s v="Alex "/>
    <s v="John"/>
    <s v="Ntamatungiro"/>
    <x v="0"/>
    <x v="8"/>
    <x v="4"/>
    <x v="4"/>
    <s v="Public health"/>
    <s v="Biomedical"/>
    <x v="3"/>
    <s v="No"/>
    <m/>
    <s v="Married"/>
    <s v="Married"/>
    <m/>
    <s v="antamatungiro@cartafrica.org"/>
    <s v="ajntamatungiro@gmail.com"/>
    <s v="255 222 774 714/255 222 774 756"/>
    <s v="Master of Science in Molecular biology of Infectious diseases "/>
    <d v="1982-02-26T00:00:00"/>
    <s v="Understanding the Spatial-Temporal trends of HIV drug resistant strains among newly diagnosed HIV-1 treatment-naive patients in rural Tanzania."/>
    <s v="Laboratory"/>
    <s v="yes"/>
    <m/>
    <n v="9"/>
    <d v="2020-01-31T00:00:00"/>
    <d v="2019-03-01T00:00:00"/>
    <m/>
    <s v="Dr. Kagura Juliana"/>
    <s v="Joel Msafiri Francis"/>
    <s v="Dr. Maja Wisser"/>
    <n v="3"/>
    <s v="Host"/>
    <s v="Host"/>
    <s v="Home"/>
    <s v="Yes"/>
    <s v="No"/>
    <s v="No"/>
    <s v="Researcher"/>
    <s v="Research Scientist"/>
    <m/>
    <m/>
    <m/>
    <s v="IFAKARA HEALTH INSTITUTE"/>
    <s v="0000-0002-3134-3992"/>
    <m/>
    <d v="2019-03-04T00:00:00"/>
    <d v="2019-11-01T00:00:00"/>
    <s v="Yes"/>
    <d v="2021-02-12T00:00:00"/>
    <d v="2021-06-28T00:00:00"/>
    <m/>
    <s v="Levels and temporal trends of pre-ART drug resistance among pregnant women over a full decade of ART rollout in a Tanzanian rural setting"/>
    <d v="2021-10-01T00:00:00"/>
    <s v="Yes"/>
    <d v="2022-06-20T00:00:00"/>
    <s v="Yes"/>
    <m/>
    <m/>
    <m/>
    <d v="2024-01-22T00:00:00"/>
    <x v="0"/>
    <n v="59"/>
    <n v="51"/>
    <s v="Trend of pre-antiretroviral therapy HIV-1 drug resistance in Kilombero and Ulanga antiretroviral cohort, South-Western Tanzania, for over 15 years (2005-2020)"/>
    <n v="24"/>
    <n v="6"/>
    <m/>
    <m/>
    <m/>
    <m/>
    <m/>
    <s v="No"/>
    <m/>
    <m/>
    <m/>
    <m/>
    <m/>
    <m/>
    <m/>
    <m/>
    <n v="1"/>
    <m/>
    <m/>
    <s v="SIDA"/>
  </r>
  <r>
    <n v="222"/>
    <s v="C9/022"/>
    <s v="Glory "/>
    <m/>
    <s v="Mzembe"/>
    <x v="1"/>
    <x v="8"/>
    <x v="3"/>
    <x v="3"/>
    <s v="CLINICAL EPIDEMIOLOGY "/>
    <s v="Training and Research"/>
    <x v="4"/>
    <s v="Yes"/>
    <n v="201980015427"/>
    <s v="Married"/>
    <s v="Married"/>
    <m/>
    <s v="gmzembe@cartafrica.org"/>
    <s v="glorymzembe00@gmail.com"/>
    <s v="+2651677245/'+265997373789"/>
    <s v="London School of Hygiene and Tropical Medicine, University of London "/>
    <d v="1991-07-02T00:00:00"/>
    <s v="Predictors of iron deficiency and iron deficiency anaemia and its impact on incidence of childhood illnesses and immune response to vaccines among infants up to 12 months of age in Zomba and Blantyre Districts of Malawi - an observational cohort study "/>
    <s v="Clinical research"/>
    <m/>
    <m/>
    <n v="3"/>
    <d v="2019-12-16T00:00:00"/>
    <d v="2019-03-01T00:00:00"/>
    <m/>
    <s v="Prof Phiri Samuel Kamija"/>
    <s v="Dr Mwangi Ndegwa Martin"/>
    <m/>
    <n v="2"/>
    <s v="Home"/>
    <s v="Home"/>
    <m/>
    <s v="No"/>
    <s v="Yes"/>
    <m/>
    <s v="Researcher"/>
    <s v="Research Fellow"/>
    <s v="Research Fellow"/>
    <m/>
    <m/>
    <s v="UNIVERSITY OF MALAWI"/>
    <s v="0000-0002-7277-9987"/>
    <m/>
    <d v="2019-03-04T00:00:00"/>
    <d v="2019-11-01T00:00:00"/>
    <s v="Yes"/>
    <d v="2019-05-24T00:00:00"/>
    <d v="2019-07-07T00:00:00"/>
    <m/>
    <s v="Effect of intravenous iron use in pregnancy on infant's immune response and health outcomes "/>
    <d v="2021-10-01T00:00:00"/>
    <s v="Yes"/>
    <d v="2022-06-20T00:00:00"/>
    <s v="Yes"/>
    <m/>
    <m/>
    <m/>
    <m/>
    <x v="3"/>
    <m/>
    <m/>
    <m/>
    <n v="0"/>
    <n v="5"/>
    <m/>
    <m/>
    <m/>
    <m/>
    <m/>
    <s v="No"/>
    <m/>
    <m/>
    <d v="2023-06-01T00:00:00"/>
    <d v="2024-05-31T00:00:00"/>
    <n v="12"/>
    <m/>
    <m/>
    <m/>
    <n v="0"/>
    <m/>
    <m/>
    <s v="SIDA"/>
  </r>
  <r>
    <n v="223"/>
    <s v="C9/023"/>
    <s v="Temitope "/>
    <m/>
    <s v="Ilori"/>
    <x v="1"/>
    <x v="8"/>
    <x v="0"/>
    <x v="0"/>
    <s v="FAMILY MEDICINE"/>
    <s v="COMMUNITY MEDICINE"/>
    <x v="0"/>
    <s v="Yes"/>
    <m/>
    <s v="Married"/>
    <s v="Married"/>
    <m/>
    <s v="tilori@cartafrica.org"/>
    <s v="boatop@yahoo.com"/>
    <s v="+234 8102723484; +234 8023009099"/>
    <s v="Master degree in Human Nutrition (MSc. Human Nutrition) from the University of Ibadan, Nigeria"/>
    <d v="1973-06-13T00:00:00"/>
    <s v="Dietary Intake and Metabolic Risk Factors for Cardiovascular Diseases Among Adults in Selected Local Government Areas of Oyo State, Nigeria: A Rural Urban Comparison"/>
    <s v="Field"/>
    <s v="No"/>
    <m/>
    <n v="45"/>
    <d v="2020-01-10T00:00:00"/>
    <d v="2019-03-01T00:00:00"/>
    <m/>
    <s v="Prof.Baldwin-Ragaven Laurel "/>
    <m/>
    <m/>
    <n v="1"/>
    <s v="University of Witwatersrand, South Africa"/>
    <m/>
    <m/>
    <s v="Yes"/>
    <m/>
    <m/>
    <s v="Academic"/>
    <s v="Lecturer I"/>
    <s v="Lecturer I"/>
    <m/>
    <m/>
    <s v="UNIVERSITY OF IBADAN"/>
    <s v="0000-0001-6648-9521"/>
    <m/>
    <d v="2019-03-04T00:00:00"/>
    <d v="2019-11-02T00:00:00"/>
    <s v="Yes"/>
    <d v="2010-10-13T00:00:00"/>
    <d v="2020-10-12T00:00:00"/>
    <m/>
    <s v="Psycho social factors, Dietary Patterns and Cardiovascular Risk Factors among Adults in selected Urban Slum and Non Slum Areas of Oyo State, Nigeria."/>
    <d v="2021-10-01T00:00:00"/>
    <s v="Yes"/>
    <d v="2022-06-20T00:00:00"/>
    <s v="Yes"/>
    <m/>
    <m/>
    <m/>
    <m/>
    <x v="3"/>
    <m/>
    <m/>
    <m/>
    <n v="3"/>
    <n v="7"/>
    <m/>
    <m/>
    <m/>
    <m/>
    <m/>
    <s v="No"/>
    <m/>
    <m/>
    <m/>
    <m/>
    <m/>
    <m/>
    <m/>
    <m/>
    <n v="3"/>
    <m/>
    <m/>
    <s v="SIDA"/>
  </r>
  <r>
    <n v="224"/>
    <s v="C9/024"/>
    <s v="Joselyn"/>
    <s v="Annet"/>
    <s v="Atuhairwe"/>
    <x v="1"/>
    <x v="8"/>
    <x v="7"/>
    <x v="11"/>
    <s v="Medical Entomology"/>
    <s v="Disease Control and Environmental Health"/>
    <x v="8"/>
    <s v="Yes"/>
    <m/>
    <s v="Married"/>
    <s v="Married"/>
    <m/>
    <s v="jatuhairwe@cartafrica.org"/>
    <s v="atuhairwejoselyn@gmail.com"/>
    <s v="+256 782 422 826"/>
    <s v="Master of Science in Biology and Control of Parasites and Disease Vectors"/>
    <d v="1984-06-11T00:00:00"/>
    <s v="Characterising residual malaria transmission in areas where universal distribution of Long Lasting Insecticide-treated Nets and Indoor Residual Spraying have been rolled out in Uganda"/>
    <m/>
    <m/>
    <m/>
    <n v="26"/>
    <m/>
    <d v="2019-03-01T00:00:00"/>
    <d v="2022-09-14T00:00:00"/>
    <m/>
    <m/>
    <m/>
    <n v="0"/>
    <m/>
    <m/>
    <m/>
    <m/>
    <m/>
    <m/>
    <s v="Researcher"/>
    <s v="Research fellow"/>
    <s v="Research fellow"/>
    <m/>
    <m/>
    <s v="MAKERERE UNIVERSITY"/>
    <s v="0000-0002-1488-3364"/>
    <m/>
    <d v="2020-03-01T00:00:00"/>
    <d v="2020-11-01T00:00:00"/>
    <s v="No"/>
    <m/>
    <m/>
    <m/>
    <s v="Characterising residual malaria transmission in areas where universal distribution of Long Lasting Insecticide-treated Nets and Indoor Residual Spraying have been rolled out in Uganda"/>
    <m/>
    <m/>
    <m/>
    <m/>
    <m/>
    <m/>
    <m/>
    <m/>
    <x v="2"/>
    <s v="Terminated"/>
    <m/>
    <m/>
    <n v="1"/>
    <n v="2"/>
    <m/>
    <m/>
    <m/>
    <m/>
    <m/>
    <s v="No"/>
    <s v="Yes"/>
    <m/>
    <d v="2019-08-28T00:00:00"/>
    <d v="2020-03-24T00:00:00"/>
    <n v="7"/>
    <m/>
    <m/>
    <m/>
    <n v="3"/>
    <m/>
    <m/>
    <s v="SIDA"/>
  </r>
  <r>
    <n v="225"/>
    <s v="C10/001"/>
    <s v="Alice"/>
    <m/>
    <s v="Muhayimana"/>
    <x v="1"/>
    <x v="9"/>
    <x v="1"/>
    <x v="1"/>
    <s v="Nursing"/>
    <s v="Nursing/Midwifery"/>
    <x v="3"/>
    <s v="No"/>
    <m/>
    <s v="Married"/>
    <s v="Married"/>
    <m/>
    <s v="amuhayimana@cartafrica.org"/>
    <s v="hayiali@yahoo.fr"/>
    <s v="+250788687626"/>
    <s v="Masters of Science in Nursing(Maternal and Neonatal Health)"/>
    <d v="1980-05-05T00:00:00"/>
    <s v="Status of Respectful Care during Childbirth among Mothers  and its Drivers from Health Care Providers at Eastern Province of Rwanda"/>
    <s v="Field"/>
    <m/>
    <m/>
    <m/>
    <d v="2020-01-31T00:00:00"/>
    <d v="2020-03-01T00:00:00"/>
    <m/>
    <s v="Dr Irene J. Kearns"/>
    <m/>
    <m/>
    <n v="1"/>
    <m/>
    <m/>
    <m/>
    <m/>
    <m/>
    <m/>
    <s v="Academic"/>
    <s v="Assistant Lecturer"/>
    <s v="Assistant Lecturer"/>
    <s v="No"/>
    <m/>
    <s v="UNIVERSITY OF RWANDA"/>
    <s v="0000-0002-5318-497X"/>
    <m/>
    <d v="2020-03-02T00:00:00"/>
    <s v="11/1/2020 &amp; 22/5/2022"/>
    <s v="Yes"/>
    <d v="2021-09-13T00:00:00"/>
    <d v="2021-12-01T00:00:00"/>
    <m/>
    <s v="Status of Respectful Care during Childbirth among Mothers  and its Drivers from Health Care Providers at Eastern Province of Rwanda"/>
    <d v="2022-11-07T00:00:00"/>
    <s v="Yes"/>
    <d v="2024-07-03T00:00:00"/>
    <s v="Yes"/>
    <m/>
    <m/>
    <m/>
    <d v="2024-09-03T00:00:00"/>
    <x v="0"/>
    <n v="55"/>
    <e v="#VALUE!"/>
    <s v="DEVELOPMENT OF STRATEGIES FOR HEALTH CARE PROVIDERS TO SUSTAIN RESPECTFUL MATERNITY CARE TO WOMEN IN LABOUR"/>
    <n v="0"/>
    <m/>
    <m/>
    <m/>
    <m/>
    <m/>
    <m/>
    <s v="No"/>
    <m/>
    <m/>
    <m/>
    <m/>
    <m/>
    <m/>
    <m/>
    <m/>
    <n v="3"/>
    <m/>
    <m/>
    <s v="SIDA"/>
  </r>
  <r>
    <n v="226"/>
    <s v="C10/002"/>
    <s v="Aline"/>
    <m/>
    <s v="Uwase"/>
    <x v="1"/>
    <x v="9"/>
    <x v="1"/>
    <x v="1"/>
    <s v="Public Health"/>
    <s v="Anesthesia"/>
    <x v="3"/>
    <s v="No"/>
    <m/>
    <s v="Married"/>
    <s v="Married"/>
    <m/>
    <s v="auwase@cartafrica.org"/>
    <s v="alinemunyaneza1@gmail.com"/>
    <s v="+ 250 789 865 930; +250 788 642 136"/>
    <s v="Master's degree in Public Health"/>
    <d v="1985-11-06T00:00:00"/>
    <s v="Effect of nutrition education based on  health belief model and involving male partner’s compared to traditional education on nutritional knowledge and healthy dietary practices Among pregnant women in the southern province of Rwanda"/>
    <s v="Field"/>
    <m/>
    <m/>
    <m/>
    <d v="2019-12-16T00:00:00"/>
    <d v="2020-03-01T00:00:00"/>
    <m/>
    <s v="Prof. Jonathan Levin"/>
    <m/>
    <m/>
    <n v="1"/>
    <m/>
    <m/>
    <m/>
    <m/>
    <m/>
    <m/>
    <s v="Academic"/>
    <s v="Assistant Lecturer"/>
    <s v="Assistant Lecturer"/>
    <s v="No"/>
    <s v="Deputy coordinator of post-graduate studies,  School of Health Sciences "/>
    <s v="UNIVERSITY OF RWANDA"/>
    <s v="0000-0001-6256-2541"/>
    <m/>
    <d v="2020-03-03T00:00:00"/>
    <s v="11/1/2020 &amp; 22/5/2022"/>
    <s v="Yes"/>
    <d v="2020-10-07T00:00:00"/>
    <d v="2020-09-01T00:00:00"/>
    <m/>
    <s v="Effect of nutrition education based on  health belief model and involving male partner’s compared to traditional education on nutritional knowledge and healthy dietary practices Among pregnant women in the southern province of Rwanda"/>
    <d v="2022-11-07T00:00:00"/>
    <s v="Yes"/>
    <d v="2024-07-03T00:00:00"/>
    <s v="Yes"/>
    <m/>
    <m/>
    <m/>
    <m/>
    <x v="3"/>
    <m/>
    <m/>
    <m/>
    <n v="1"/>
    <n v="2"/>
    <m/>
    <m/>
    <m/>
    <m/>
    <m/>
    <s v="No"/>
    <m/>
    <m/>
    <d v="2024-10-21T00:00:00"/>
    <d v="2025-02-28T00:00:00"/>
    <n v="4"/>
    <m/>
    <m/>
    <m/>
    <n v="0"/>
    <m/>
    <m/>
    <s v="SIDA"/>
  </r>
  <r>
    <n v="227"/>
    <s v="C10/004"/>
    <s v="Aneth"/>
    <s v="Vedastus"/>
    <s v="Kalinjuma"/>
    <x v="1"/>
    <x v="9"/>
    <x v="4"/>
    <x v="4"/>
    <s v="Biostatistics"/>
    <s v="Intervention and Clinical Trials Department"/>
    <x v="3"/>
    <s v="No"/>
    <m/>
    <s v="Single"/>
    <s v="Single"/>
    <m/>
    <s v="akalinjuma@cartafrica.org"/>
    <s v="avedastus@gmail.com; avedastus@yahoo.com"/>
    <s v="+255232625164; +255754662828"/>
    <s v="Master of Science in Statistics specializing in Biostatistics "/>
    <d v="1982-07-23T00:00:00"/>
    <s v="Transition dynamics and treatment outcomes among HIV-positive adults in Ifakara, Tanzania: A comprehensive analysis for optimizing existing longitudinal cohort data"/>
    <s v="Clinical research"/>
    <m/>
    <m/>
    <m/>
    <d v="2020-09-15T00:00:00"/>
    <d v="2020-03-01T00:00:00"/>
    <m/>
    <s v="Prof. Kennedy Otwombe "/>
    <s v="Dr. Fiona Vanobberghen"/>
    <m/>
    <n v="2"/>
    <m/>
    <m/>
    <m/>
    <m/>
    <m/>
    <m/>
    <s v="Administrative"/>
    <s v="Research Scientist"/>
    <m/>
    <m/>
    <m/>
    <s v="IFAKARA HEALTH INSTITUTE"/>
    <s v="0000-0001-5862-9264"/>
    <m/>
    <d v="2020-03-05T00:00:00"/>
    <s v="11/1/2020 &amp; 22/5/2022"/>
    <s v="Yes"/>
    <d v="2021-04-23T00:00:00"/>
    <d v="2021-10-05T00:00:00"/>
    <m/>
    <s v="Transition dynamics and treatment outcomes among HIV-positive adults in Ifakara, Tanzania: A comprehensive analysis for optimizing existing longitudinal cohort data"/>
    <d v="2022-11-07T00:00:00"/>
    <s v="Yes"/>
    <d v="2024-07-03T00:00:00"/>
    <s v="Yes"/>
    <m/>
    <d v="2024-11-01T00:00:00"/>
    <m/>
    <m/>
    <x v="3"/>
    <m/>
    <m/>
    <m/>
    <n v="15"/>
    <n v="4"/>
    <m/>
    <m/>
    <m/>
    <m/>
    <m/>
    <s v="No"/>
    <m/>
    <m/>
    <m/>
    <m/>
    <m/>
    <m/>
    <m/>
    <m/>
    <n v="0"/>
    <m/>
    <m/>
    <s v="SIDA"/>
  </r>
  <r>
    <n v="228"/>
    <s v="C10/015"/>
    <s v="Mary"/>
    <s v="Ogbenyi"/>
    <s v="Ugalahi"/>
    <x v="1"/>
    <x v="9"/>
    <x v="0"/>
    <x v="0"/>
    <s v="Opthamology"/>
    <s v="Ophthalmology"/>
    <x v="0"/>
    <s v="Yes"/>
    <m/>
    <s v="Single"/>
    <s v="Single"/>
    <m/>
    <s v="mugalahi@cartafrica.org"/>
    <s v="oheobe26@yahoo.com; maryugalahi@gmail.com"/>
    <s v="+234 (0)8126908495"/>
    <s v="MSc Global Health"/>
    <d v="1976-02-26T00:00:00"/>
    <s v="Pathways to Care and Determinants of Delayed Presentation of Children to Child Eye Health Tertiary Facilities (CEHTF) in Ibadan, South West Nigeria"/>
    <s v="Field"/>
    <m/>
    <m/>
    <m/>
    <d v="2020-05-04T00:00:00"/>
    <d v="2020-03-01T00:00:00"/>
    <m/>
    <s v="Dr. Adebiyi Olupelumi Akindele"/>
    <m/>
    <m/>
    <n v="1"/>
    <m/>
    <m/>
    <m/>
    <m/>
    <m/>
    <m/>
    <s v="Academic"/>
    <s v="Lecturer I"/>
    <s v="Senior Lecturer"/>
    <m/>
    <m/>
    <s v="UNIVERSITY OF IBADAN"/>
    <s v="0000-0003-3272-310X"/>
    <m/>
    <d v="2020-03-16T00:00:00"/>
    <d v="2020-11-01T00:00:00"/>
    <s v="Yes"/>
    <m/>
    <d v="2022-02-08T00:00:00"/>
    <m/>
    <s v="Pathways to Care and Determinants of Delayed Presentation of Children to Child Eye Health Tertiary Facilities (CEHTF) in Ibadan, South West Nigeria"/>
    <d v="2023-05-15T00:00:00"/>
    <s v="No"/>
    <d v="2024-07-03T00:00:00"/>
    <s v="Yes"/>
    <m/>
    <m/>
    <m/>
    <m/>
    <x v="3"/>
    <m/>
    <m/>
    <m/>
    <n v="4"/>
    <n v="3"/>
    <m/>
    <m/>
    <m/>
    <m/>
    <m/>
    <s v="No"/>
    <m/>
    <m/>
    <d v="2024-10-01T00:00:00"/>
    <d v="2025-01-31T00:00:00"/>
    <n v="4"/>
    <m/>
    <m/>
    <m/>
    <n v="0"/>
    <m/>
    <m/>
    <s v="SIDA"/>
  </r>
  <r>
    <n v="229"/>
    <s v="C10/016"/>
    <s v="Maureen"/>
    <s v="Daisy"/>
    <s v="Majamanda"/>
    <x v="1"/>
    <x v="9"/>
    <x v="3"/>
    <x v="3"/>
    <s v="Nursing"/>
    <s v="CHILD HEALTH"/>
    <x v="3"/>
    <s v="No"/>
    <m/>
    <s v="Married"/>
    <s v="Married"/>
    <m/>
    <s v="mmajamanda@cartafrica.org"/>
    <s v="mdmajamanda@gmail.com"/>
    <s v="+265873623; 265992160415"/>
    <s v="MASTER IN ADVANCED PRACTICE (CHILD HEALTH)"/>
    <d v="1979-07-13T00:00:00"/>
    <s v="Improving the quality of paediatric oncology nursing care in Malawi through nursing education: a mixed methods study"/>
    <s v="Clinical research"/>
    <m/>
    <m/>
    <m/>
    <d v="2021-07-21T00:00:00"/>
    <d v="2020-03-01T00:00:00"/>
    <m/>
    <s v="Professor Lize Maree"/>
    <s v="Dr. Irene Kearns"/>
    <m/>
    <n v="2"/>
    <m/>
    <m/>
    <m/>
    <m/>
    <m/>
    <m/>
    <s v="Academic"/>
    <s v="Senior Lecturer"/>
    <s v="Senior Lecturer"/>
    <m/>
    <m/>
    <s v="UNIVERSITY OF MALAWI"/>
    <s v="0000-0001-8886-3158"/>
    <m/>
    <d v="2020-03-17T00:00:00"/>
    <s v="11/1/2020 &amp; 22/5/2022"/>
    <s v="Yes"/>
    <d v="2022-02-04T00:00:00"/>
    <d v="2022-04-05T00:00:00"/>
    <m/>
    <s v="Improving the quality of paediatric oncology nursing care in Malawi through nursing education: a mixed methods study"/>
    <d v="2022-11-07T00:00:00"/>
    <s v="Yes"/>
    <d v="2024-07-03T00:00:00"/>
    <s v="Yes"/>
    <m/>
    <m/>
    <m/>
    <m/>
    <x v="3"/>
    <m/>
    <m/>
    <m/>
    <n v="1"/>
    <n v="6"/>
    <m/>
    <m/>
    <m/>
    <m/>
    <m/>
    <s v="No"/>
    <m/>
    <m/>
    <m/>
    <m/>
    <m/>
    <m/>
    <m/>
    <m/>
    <n v="3"/>
    <m/>
    <m/>
    <s v="SIDA"/>
  </r>
  <r>
    <n v="230"/>
    <s v="C10/006"/>
    <s v="Beryl"/>
    <s v="Chelangat"/>
    <s v="Maritim"/>
    <x v="1"/>
    <x v="9"/>
    <x v="2"/>
    <x v="2"/>
    <s v="Public Health "/>
    <s v="School of Medicine"/>
    <x v="3"/>
    <s v="No"/>
    <m/>
    <s v="Divorced"/>
    <s v="Divorced"/>
    <m/>
    <s v="bmaritim@cartafrica.org"/>
    <s v="berylc.maritim@gmail.com"/>
    <s v="+254722799685"/>
    <s v="Masters in Business Adminstration"/>
    <d v="1985-03-26T00:00:00"/>
    <s v="Why They Stay: Understanding Retention in Voluntary National Health Insurance Among Rural Informal Sector Households in Western Kenya"/>
    <s v="Field"/>
    <m/>
    <m/>
    <m/>
    <d v="2020-07-01T00:00:00"/>
    <d v="2020-03-01T00:00:00"/>
    <m/>
    <s v="Prof. Jane Goudge"/>
    <s v="Dr. Adam Koon"/>
    <s v="Dr. Adam Koon"/>
    <n v="3"/>
    <m/>
    <m/>
    <m/>
    <m/>
    <m/>
    <m/>
    <s v="Academic"/>
    <s v="Program Manager"/>
    <s v="Early Carrer Researcher"/>
    <s v="Yes"/>
    <m/>
    <s v="KEMRI Wellcome Trust (2023)"/>
    <s v="0000-0002-3754-0735"/>
    <m/>
    <d v="2020-03-07T00:00:00"/>
    <s v="11/1/2020 &amp; 22/5/2022"/>
    <s v="Yes"/>
    <d v="2020-11-26T00:00:00"/>
    <d v="2021-01-18T00:00:00"/>
    <m/>
    <s v="Why They Stay: Understanding Retention in Voluntary National Health Insurance Among Rural Informal Sector Households in Western Kenya"/>
    <d v="2022-11-07T00:00:00"/>
    <s v="Yes"/>
    <d v="2024-07-03T00:00:00"/>
    <s v="Yes"/>
    <m/>
    <m/>
    <m/>
    <d v="2023-09-19T00:00:00"/>
    <x v="0"/>
    <n v="43"/>
    <e v="#VALUE!"/>
    <s v="Examining the role of affordability, citizen engagement and social solidarity in determining health insurance coverage in Kenya"/>
    <n v="2"/>
    <n v="1"/>
    <m/>
    <m/>
    <m/>
    <m/>
    <m/>
    <s v="No"/>
    <m/>
    <m/>
    <m/>
    <m/>
    <m/>
    <m/>
    <m/>
    <m/>
    <n v="3"/>
    <m/>
    <m/>
    <s v="SIDA"/>
  </r>
  <r>
    <n v="231"/>
    <s v="C10/007"/>
    <s v="Chinenyenwa"/>
    <s v="Maria Dorathy"/>
    <s v="Ohia"/>
    <x v="1"/>
    <x v="9"/>
    <x v="0"/>
    <x v="0"/>
    <s v="Environmental health"/>
    <s v="Environmental Health"/>
    <x v="0"/>
    <s v="No"/>
    <m/>
    <s v="Married"/>
    <s v="Married"/>
    <s v="Married"/>
    <s v="cohia@cartafrica.org"/>
    <s v="ohiacmd@gmail.com"/>
    <s v="+234 7038318289"/>
    <s v="MPH (Environmental Health)"/>
    <d v="1980-05-21T00:00:00"/>
    <s v="Unravelling the drivers and dynamics of sustained malaria transmission in South-West Nigeria"/>
    <s v="Field and Laboratory"/>
    <m/>
    <m/>
    <m/>
    <m/>
    <d v="2020-03-01T00:00:00"/>
    <m/>
    <s v="Prof Charles M. Mbogo"/>
    <s v="Prof. Wolfang Richard Mukabana"/>
    <s v="Prof. Godson Ana"/>
    <n v="3"/>
    <m/>
    <m/>
    <m/>
    <m/>
    <m/>
    <m/>
    <s v="Academic"/>
    <s v="Lecturer II"/>
    <s v="Lecturer I"/>
    <s v="Yes"/>
    <m/>
    <s v="UNIVERSITY OF IBADAN"/>
    <s v="0000-0001-8337-3221"/>
    <m/>
    <d v="2020-03-08T00:00:00"/>
    <d v="2020-11-01T00:00:00"/>
    <s v="Yes"/>
    <m/>
    <m/>
    <m/>
    <s v="Unravelling the drivers and dynamics of sustained malaria transmission in South-West Nigeria"/>
    <d v="2022-11-07T00:00:00"/>
    <s v="Yes"/>
    <d v="2024-07-03T00:00:00"/>
    <s v="Yes"/>
    <m/>
    <m/>
    <m/>
    <d v="2021-12-13T00:00:00"/>
    <x v="0"/>
    <n v="22"/>
    <n v="14"/>
    <s v="Bio-Insecticidal effectiveness of Moringa oleifera-synthesised silver nanoparticles and other products on selected mosquito species and toxicity effects on a non-target organism (Clarias gariepinus)"/>
    <n v="3"/>
    <n v="2"/>
    <m/>
    <m/>
    <m/>
    <m/>
    <m/>
    <s v="JAS 1, 2020"/>
    <m/>
    <m/>
    <m/>
    <m/>
    <m/>
    <m/>
    <m/>
    <m/>
    <n v="4"/>
    <n v="4"/>
    <m/>
    <s v="SIDA"/>
  </r>
  <r>
    <n v="232"/>
    <s v="C10/008"/>
    <s v="Duncan "/>
    <s v="Wekesa"/>
    <s v="Nyukuri"/>
    <x v="0"/>
    <x v="9"/>
    <x v="2"/>
    <x v="7"/>
    <s v="Medical Doctor"/>
    <s v="Clinical Medicine and Therapeutics"/>
    <x v="6"/>
    <s v="Yes"/>
    <m/>
    <s v="Single"/>
    <s v="Single"/>
    <m/>
    <s v="dnyukuri@cartafrica.org"/>
    <s v="dnyukuri@gmail.com"/>
    <s v="+254 720977887"/>
    <s v="Master of Medicine in Internal Medicine"/>
    <d v="1982-09-13T00:00:00"/>
    <s v="The Role of Multiplex PCR and Procalcitonin in diagnosis and management of Community Acquired Pneumonia among Adults Admitted at Kenyatta National Clinical research"/>
    <s v="Laboratory"/>
    <m/>
    <m/>
    <m/>
    <m/>
    <d v="2020-03-01T00:00:00"/>
    <d v="2023-06-30T00:00:00"/>
    <s v="Dr. Jared Mecha"/>
    <m/>
    <m/>
    <n v="1"/>
    <m/>
    <m/>
    <m/>
    <m/>
    <m/>
    <m/>
    <s v="Academic"/>
    <m/>
    <m/>
    <m/>
    <m/>
    <s v="UNIVERSITY OF NAIROBI"/>
    <s v="0000-0002-4739-2000"/>
    <m/>
    <d v="2020-03-09T00:00:00"/>
    <d v="2020-11-01T00:00:00"/>
    <s v="Yes"/>
    <m/>
    <m/>
    <m/>
    <s v="The Role of Multiplex PCR and Procalcitonin in diagnosis and management of Community Acquired Pneumonia among Adults Admitted at Kenyatta National Clinical research"/>
    <m/>
    <m/>
    <m/>
    <m/>
    <m/>
    <m/>
    <m/>
    <m/>
    <x v="2"/>
    <m/>
    <m/>
    <m/>
    <m/>
    <m/>
    <m/>
    <m/>
    <m/>
    <m/>
    <m/>
    <s v="No"/>
    <m/>
    <m/>
    <m/>
    <m/>
    <m/>
    <m/>
    <m/>
    <m/>
    <n v="1"/>
    <m/>
    <m/>
    <s v="SIDA"/>
  </r>
  <r>
    <n v="233"/>
    <s v="C10/018"/>
    <s v="Oluwatosin"/>
    <s v="Eunice"/>
    <s v="Olorunmoteni"/>
    <x v="1"/>
    <x v="9"/>
    <x v="0"/>
    <x v="5"/>
    <s v="Neuroscience"/>
    <s v="Paediatrics and Child Health"/>
    <x v="3"/>
    <s v="No"/>
    <m/>
    <s v="Married"/>
    <s v="Married"/>
    <m/>
    <s v="oolorunmoteni@cartafrica.org"/>
    <s v="tosinolorunmoteni@gmail.com"/>
    <s v="+234815 209 2837; +234803 941 3535"/>
    <s v="MPH"/>
    <d v="1981-03-07T00:00:00"/>
    <s v="WHAT IS IN A GOOD NIGHT’S SLEEP? PATTERN, DETERMINANTS AND ASSOCIATED PROBLEMS WITH SLEEP IN NIGERIAN ADOLESCENTS"/>
    <s v="Laboratory"/>
    <m/>
    <m/>
    <m/>
    <d v="2021-04-19T00:00:00"/>
    <d v="2020-03-01T00:00:00"/>
    <m/>
    <s v="Dr Scheuermaier Karine"/>
    <s v="Dr Gomez-Olive F. Xavier"/>
    <s v="Prof. Fatusi Olayiwola Adesegun"/>
    <n v="3"/>
    <m/>
    <m/>
    <m/>
    <m/>
    <m/>
    <m/>
    <s v="Academic"/>
    <s v="Lecturer I"/>
    <s v="Senior Lecturer "/>
    <m/>
    <m/>
    <s v="OBAFEMI AWOLOWO UNIVERSITY"/>
    <s v="0000-0001-8561-9918"/>
    <m/>
    <d v="2020-03-19T00:00:00"/>
    <d v="2020-11-01T00:00:00"/>
    <s v="Yes"/>
    <d v="2021-07-14T00:00:00"/>
    <d v="2021-06-08T00:00:00"/>
    <m/>
    <s v="WHAT IS IN A GOOD NIGHT’S SLEEP? PATTERN, DETERMINANTS AND ASSOCIATED PROBLEMS WITH SLEEP IN NIGERIAN ADOLESCENTS"/>
    <d v="2023-05-15T00:00:00"/>
    <s v="No"/>
    <d v="2024-07-03T00:00:00"/>
    <s v="Yes"/>
    <m/>
    <m/>
    <d v="2025-03-31T00:00:00"/>
    <d v="2025-03-31T00:00:00"/>
    <x v="0"/>
    <n v="61"/>
    <m/>
    <m/>
    <n v="4"/>
    <n v="3"/>
    <m/>
    <m/>
    <m/>
    <m/>
    <m/>
    <s v="No"/>
    <m/>
    <m/>
    <m/>
    <m/>
    <m/>
    <m/>
    <m/>
    <m/>
    <n v="2"/>
    <m/>
    <m/>
    <s v="SIDA"/>
  </r>
  <r>
    <n v="234"/>
    <s v="C10/010"/>
    <s v="Frederick "/>
    <m/>
    <s v="Oporia"/>
    <x v="0"/>
    <x v="9"/>
    <x v="7"/>
    <x v="11"/>
    <s v="Public Health"/>
    <s v="Disease Control and Environmental Health"/>
    <x v="9"/>
    <s v="Yes"/>
    <m/>
    <s v="Married"/>
    <s v="Married"/>
    <m/>
    <s v="foporia@cartafrica.org"/>
    <s v="phrezzie@gmail.com"/>
    <s v="+256 703 857 428"/>
    <s v="Master of Public Health"/>
    <d v="1985-10-23T00:00:00"/>
    <s v="Preventing drowning among boaters in Lake Albert, Uganda: An enhanced educational intervention to improve knowledge and use of seaworthy lifejackets"/>
    <s v="Field"/>
    <m/>
    <m/>
    <m/>
    <d v="2020-08-31T00:00:00"/>
    <d v="2020-03-01T00:00:00"/>
    <m/>
    <s v="Prof Fred Nuwaha Ntoni"/>
    <s v="Dr Jagnoor Jagnoor"/>
    <s v="Dr Simon Peter Kibira"/>
    <n v="3"/>
    <m/>
    <m/>
    <m/>
    <m/>
    <m/>
    <m/>
    <s v="Researcher"/>
    <s v="Research Associate"/>
    <m/>
    <m/>
    <m/>
    <s v="MAKERERE UNIVERSITY"/>
    <s v="0000-0001-6280-8919"/>
    <m/>
    <d v="2020-03-11T00:00:00"/>
    <d v="2020-11-01T00:00:00"/>
    <s v="Yes"/>
    <d v="2021-03-16T00:00:00"/>
    <d v="2022-02-01T00:00:00"/>
    <m/>
    <s v="Preventing drowning among boaters in Lake Albert, Uganda: An enhanced educational intervention to improve knowledge and use of seaworthy lifejackets"/>
    <d v="2022-11-07T00:00:00"/>
    <s v="Yes"/>
    <d v="2024-07-03T00:00:00"/>
    <s v="Yes"/>
    <m/>
    <d v="2023-11-07T00:00:00"/>
    <m/>
    <d v="2023-11-15T00:00:00"/>
    <x v="0"/>
    <n v="45"/>
    <n v="37"/>
    <s v="Improving lifejacket wear among occupational boaters on Lake Altert, Uganda: A cluster-randomized controlled trial"/>
    <n v="8"/>
    <n v="7"/>
    <m/>
    <m/>
    <m/>
    <m/>
    <m/>
    <s v="No"/>
    <m/>
    <m/>
    <m/>
    <m/>
    <m/>
    <m/>
    <m/>
    <m/>
    <n v="1"/>
    <m/>
    <m/>
    <s v="SIDA"/>
  </r>
  <r>
    <n v="235"/>
    <s v="C10/019"/>
    <s v="Omotade"/>
    <s v="Adebimpe"/>
    <s v="Ijarotimi"/>
    <x v="1"/>
    <x v="9"/>
    <x v="0"/>
    <x v="5"/>
    <s v="Obstertrics and reproductive health "/>
    <s v="Department of Obstetrics, Gynaecology &amp; Perinatology."/>
    <x v="0"/>
    <s v="No"/>
    <m/>
    <s v="Married"/>
    <s v="Married"/>
    <m/>
    <s v="oijarotimi@cartafrica.org"/>
    <s v="tadeijarotimi@gmail.com; tadeolar@yahoo.com"/>
    <s v="+234-803-400-2812"/>
    <s v="Master of Public Health"/>
    <d v="1975-11-16T00:00:00"/>
    <s v="Outcome of Male Partners’ Involvement in Antenatal Counselling on Women’s Postpartum Family Planning Uptake in South-west Nigeria"/>
    <s v="Clinical research"/>
    <m/>
    <m/>
    <m/>
    <d v="2021-01-21T00:00:00"/>
    <d v="2020-03-01T00:00:00"/>
    <m/>
    <s v="Prof Olayemi Oladapo "/>
    <s v="Dr Olumide Adesola"/>
    <m/>
    <n v="2"/>
    <m/>
    <m/>
    <m/>
    <m/>
    <m/>
    <m/>
    <s v="Researcher"/>
    <s v="Senior Lecturer"/>
    <s v="Associate Professor"/>
    <m/>
    <m/>
    <s v="OBAFEMI AWOLOWO UNIVERSITY"/>
    <s v="0000-0002-2824-466X"/>
    <m/>
    <d v="2020-03-20T00:00:00"/>
    <s v="11/1/2020 &amp; 22/5/2022"/>
    <s v="Yes"/>
    <d v="2022-11-23T00:00:00"/>
    <d v="2022-08-07T00:00:00"/>
    <m/>
    <s v="Outcome of Male Partners’ Involvement in Antenatal Counselling on Women’s Postpartum Family Planning Uptake in South-west Nigeria"/>
    <d v="2023-05-15T00:00:00"/>
    <s v="No"/>
    <d v="2024-07-03T00:00:00"/>
    <s v="Yes"/>
    <m/>
    <m/>
    <m/>
    <m/>
    <x v="3"/>
    <m/>
    <m/>
    <m/>
    <n v="7"/>
    <n v="8"/>
    <m/>
    <m/>
    <m/>
    <m/>
    <m/>
    <s v="No"/>
    <m/>
    <m/>
    <m/>
    <m/>
    <m/>
    <m/>
    <m/>
    <m/>
    <n v="2"/>
    <m/>
    <m/>
    <s v="SIDA"/>
  </r>
  <r>
    <n v="236"/>
    <s v="C10/012"/>
    <s v="James"/>
    <m/>
    <s v="Muleme"/>
    <x v="0"/>
    <x v="9"/>
    <x v="7"/>
    <x v="11"/>
    <s v="Veterinary Medicine"/>
    <s v="Disease Control and Environmental Health "/>
    <x v="9"/>
    <s v="Yes"/>
    <m/>
    <s v="Married"/>
    <s v="Married"/>
    <m/>
    <s v="jmuleme@cartafrica.org"/>
    <s v="mulemej@gmail.com"/>
    <s v="+256787364697; 256701271259"/>
    <s v="Masters of Veterinary Preventive Medicine (Field Epidemiology track)"/>
    <d v="1993-02-02T00:00:00"/>
    <s v="Extended Spectrum β Lactamase (ESBL) producing Escherichia coli as bio-threats:   pathobiology, transmission dynamics and antibiotic resistance in rural and urban_x000a_communities of Wakiso district, Uganda"/>
    <s v="Field and Laboratory"/>
    <m/>
    <m/>
    <m/>
    <d v="2022-01-19T00:00:00"/>
    <d v="2020-03-01T00:00:00"/>
    <m/>
    <s v="Dr. Ssempebwa John"/>
    <s v="Dr. Musoke David"/>
    <s v="Assoc. Prof. Kankya Clovice"/>
    <n v="3"/>
    <m/>
    <m/>
    <m/>
    <m/>
    <m/>
    <m/>
    <s v="Academic"/>
    <s v="Research Associate"/>
    <m/>
    <m/>
    <m/>
    <s v="MAKERERE UNIVERSITY"/>
    <s v="0000-0001-8967-7031"/>
    <m/>
    <d v="2020-03-13T00:00:00"/>
    <s v="11/1/2020 &amp; 22/5/2022"/>
    <s v="Yes"/>
    <d v="2022-01-05T00:00:00"/>
    <d v="2022-01-21T00:00:00"/>
    <m/>
    <s v="Extended Spectrum β Lactamase (ESBL) producing Escherichia coli as bio-threats:   pathobiology, transmission dynamics and antibiotic resistance in rural and urban_x000a_communities of Wakiso district, Uganda"/>
    <d v="2022-11-07T00:00:00"/>
    <s v="Yes"/>
    <d v="2024-07-03T00:00:00"/>
    <s v="Yes"/>
    <m/>
    <d v="2023-11-23T00:00:00"/>
    <m/>
    <d v="2023-11-24T00:00:00"/>
    <x v="0"/>
    <n v="45"/>
    <e v="#VALUE!"/>
    <s v="Reservoirs, transmission and antibiotic resistance resistance profiles of extended specturum SPECTRUM BETA LACTAMASE-PRODUCING Escherichia Coli at the humananimal-environmant interface among farming communities in Wakiso District, Uganda”."/>
    <n v="4"/>
    <n v="4"/>
    <m/>
    <m/>
    <m/>
    <m/>
    <m/>
    <s v="No"/>
    <m/>
    <m/>
    <m/>
    <m/>
    <m/>
    <m/>
    <m/>
    <m/>
    <n v="3"/>
    <m/>
    <m/>
    <s v="SIDA"/>
  </r>
  <r>
    <n v="237"/>
    <s v="C10/020"/>
    <s v="Patience"/>
    <m/>
    <s v="Shamu"/>
    <x v="1"/>
    <x v="9"/>
    <x v="9"/>
    <x v="6"/>
    <s v="Public Health"/>
    <s v="Wits Reproductive Health and HIV Institute (Implementation Science)"/>
    <x v="3"/>
    <s v="Yes"/>
    <m/>
    <s v="Married"/>
    <s v="Married"/>
    <m/>
    <s v="pshamu@cartafrica.org"/>
    <s v="patieshamu@gmail.com; pshamu@wrhi.ac.za"/>
    <s v="+27113585300; +27731960356"/>
    <s v="Master of Science in Population Studies"/>
    <d v="1982-03-06T00:00:00"/>
    <s v="Determinants, lived experiences, and outcomes of HIV Pre-Exposure Prophylaxis use among young female university students in South Africa: A prospective cohort study"/>
    <s v="Field"/>
    <m/>
    <m/>
    <m/>
    <d v="2021-03-10T00:00:00"/>
    <d v="2020-03-01T00:00:00"/>
    <m/>
    <s v="Professor Saiqa Mullick"/>
    <s v="Prof. Christofides Nicola"/>
    <m/>
    <n v="2"/>
    <m/>
    <m/>
    <m/>
    <m/>
    <m/>
    <m/>
    <s v="Academic"/>
    <s v="Researcher"/>
    <s v="Researcher"/>
    <m/>
    <m/>
    <s v="UNIVERSITY OF THE WITWATERSRAND"/>
    <s v="0000-0003-1946-5046"/>
    <m/>
    <d v="2020-03-21T00:00:00"/>
    <s v="11/1/2020 &amp; 22/5/2022"/>
    <s v="Yes"/>
    <d v="2021-07-30T00:00:00"/>
    <d v="2021-11-08T00:00:00"/>
    <m/>
    <s v="Determinants, lived experiences, and outcomes of HIV Pre-Exposure Prophylaxis use among young female university students in South Africa: A prospective cohort study"/>
    <d v="2022-11-07T00:00:00"/>
    <s v="Yes"/>
    <d v="2024-07-03T00:00:00"/>
    <s v="Yes"/>
    <d v="2025-03-31T00:00:00"/>
    <m/>
    <m/>
    <m/>
    <x v="3"/>
    <m/>
    <m/>
    <m/>
    <n v="3"/>
    <n v="3"/>
    <m/>
    <m/>
    <m/>
    <m/>
    <m/>
    <s v="No"/>
    <m/>
    <m/>
    <m/>
    <m/>
    <m/>
    <m/>
    <m/>
    <m/>
    <n v="3"/>
    <m/>
    <m/>
    <s v="WT - DELTAS"/>
  </r>
  <r>
    <n v="238"/>
    <s v="C10/014"/>
    <s v="Marifa"/>
    <m/>
    <s v="Muchemwa"/>
    <x v="1"/>
    <x v="9"/>
    <x v="9"/>
    <x v="6"/>
    <s v="Demography"/>
    <s v="Demography and Population studies"/>
    <x v="3"/>
    <s v="Yes"/>
    <m/>
    <s v="Married"/>
    <s v="Married"/>
    <m/>
    <s v="mmuchemwa@cartafrica.org"/>
    <s v="marifamuchemwa@yahoo.com"/>
    <s v="+27117174095; 27780200743"/>
    <s v="MA in Sociology and MA in Demography and Population studies"/>
    <d v="1986-07-23T00:00:00"/>
    <s v="Family Changes and Child Maintenance Effect on Men’s Mental Health in South Africa "/>
    <s v="Field"/>
    <m/>
    <m/>
    <m/>
    <d v="2020-02-04T00:00:00"/>
    <d v="2020-03-01T00:00:00"/>
    <m/>
    <s v="Professor Clifford Odimegwu"/>
    <m/>
    <m/>
    <n v="1"/>
    <m/>
    <m/>
    <m/>
    <m/>
    <m/>
    <m/>
    <s v="Academic"/>
    <s v="Teaching assistant"/>
    <s v="Teaching Assistant"/>
    <m/>
    <m/>
    <s v="UNIVERSITY OF THE WITWATERSRAND"/>
    <s v="0000-0002-1957-9513"/>
    <m/>
    <d v="2020-03-15T00:00:00"/>
    <s v="11/1/2020 &amp; 22/5/2022"/>
    <s v="Yes"/>
    <m/>
    <m/>
    <m/>
    <s v="Family Changes and Child Maintenance Effect on Men’s Mental Health in South Africa "/>
    <d v="2023-05-15T00:00:00"/>
    <s v="No"/>
    <d v="2024-07-03T00:00:00"/>
    <s v="Yes"/>
    <m/>
    <m/>
    <m/>
    <d v="2023-10-16T00:00:00"/>
    <x v="0"/>
    <n v="44"/>
    <e v="#VALUE!"/>
    <s v="Family change, child maintenance and mental health outcomes of men in South Africa”"/>
    <n v="0"/>
    <m/>
    <m/>
    <m/>
    <m/>
    <m/>
    <m/>
    <s v="JAS 2, 2022"/>
    <m/>
    <m/>
    <m/>
    <m/>
    <m/>
    <m/>
    <m/>
    <m/>
    <n v="1"/>
    <m/>
    <m/>
    <s v="WT - DELTAS"/>
  </r>
  <r>
    <n v="239"/>
    <s v="C10/021"/>
    <s v="Shakeerah "/>
    <s v="Olaide"/>
    <s v="Gbadebo"/>
    <x v="1"/>
    <x v="9"/>
    <x v="0"/>
    <x v="0"/>
    <s v="Dentistry"/>
    <s v="RESTORATIVE DENTISTRY"/>
    <x v="0"/>
    <s v="Yes"/>
    <m/>
    <s v="Widowe(r)d"/>
    <s v="Widow"/>
    <m/>
    <s v="sgbadebo@cartafrica.org"/>
    <s v="olaaris2k1@yahoo.com"/>
    <s v="+2348057358291"/>
    <s v="MASTERS DENTAL SURGERY"/>
    <d v="1975-04-01T00:00:00"/>
    <s v="Dental anxiety: measuring the fear factors and its effect on endodontic treatment among adults in Ibadan, Nigeria"/>
    <s v="Clinical research"/>
    <m/>
    <m/>
    <m/>
    <d v="2020-12-17T00:00:00"/>
    <d v="2020-03-01T00:00:00"/>
    <m/>
    <s v="Prof Gbemisola Oke"/>
    <s v="Prof Dosumu OO"/>
    <m/>
    <n v="2"/>
    <m/>
    <m/>
    <m/>
    <m/>
    <m/>
    <m/>
    <s v="Researcher"/>
    <s v="Senior Lecturer"/>
    <s v="Senior Lecturer"/>
    <m/>
    <m/>
    <s v="UNIVERSITY OF IBADAN"/>
    <s v="0000-0002-2109-753X"/>
    <m/>
    <d v="2020-03-22T00:00:00"/>
    <s v="11/1/2020 &amp; 22/5/2022"/>
    <s v="Yes"/>
    <d v="2021-05-19T00:00:00"/>
    <d v="2021-06-23T00:00:00"/>
    <m/>
    <s v="Dental anxiety: measuring the fear factors and its effect on endodontic treatment among adults in Ibadan, Nigeria"/>
    <d v="2022-11-07T00:00:00"/>
    <s v="Yes"/>
    <d v="2024-07-03T00:00:00"/>
    <s v="Yes"/>
    <m/>
    <d v="2024-09-30T00:00:00"/>
    <m/>
    <d v="2024-10-03T00:00:00"/>
    <x v="0"/>
    <n v="55"/>
    <e v="#VALUE!"/>
    <s v="Pre-treatment Information Communication and Dental Anxiety among Adult  Dental Care Seekers in Ibadan, Nigeria"/>
    <n v="8"/>
    <n v="3"/>
    <m/>
    <m/>
    <m/>
    <m/>
    <m/>
    <s v="No"/>
    <m/>
    <m/>
    <d v="2024-05-01T00:00:00"/>
    <d v="2024-08-31T00:00:00"/>
    <n v="4"/>
    <m/>
    <m/>
    <m/>
    <n v="4"/>
    <m/>
    <m/>
    <s v="SIDA"/>
  </r>
  <r>
    <n v="240"/>
    <s v="C10/022"/>
    <s v="Stefanie"/>
    <m/>
    <s v="Vermaak"/>
    <x v="1"/>
    <x v="9"/>
    <x v="5"/>
    <x v="6"/>
    <s v="HIV Prevention and Treatment"/>
    <s v="Perinatal HIV Research Unit"/>
    <x v="3"/>
    <s v="Yes"/>
    <m/>
    <s v="Married"/>
    <s v="Married"/>
    <m/>
    <s v="svermaak@cartafrica.org"/>
    <s v="stefanie.hornschuh88@gmail.com"/>
    <s v="+27 11 989 9959; +27 826087634"/>
    <s v="Health Sciences (International's Public Health)"/>
    <d v="1988-09-27T00:00:00"/>
    <s v="Feasibility and acceptability of using digital assent to improve comprehension of study procedures among adolescents with perinatally acquired HIV: a study in Soweto, South Africa"/>
    <s v="Field"/>
    <m/>
    <m/>
    <m/>
    <d v="2019-08-01T00:00:00"/>
    <d v="2020-03-01T00:00:00"/>
    <m/>
    <s v="Dr Janan Dietrich"/>
    <s v="Prof Tiffany Chennevile"/>
    <m/>
    <n v="2"/>
    <m/>
    <m/>
    <m/>
    <m/>
    <m/>
    <m/>
    <s v="Academic"/>
    <s v="Senior Researcher"/>
    <s v="Senior Researcher"/>
    <m/>
    <m/>
    <s v="UNIVERSITY OF THE WITWATERSRAND"/>
    <s v="0000-0002-5505-6488"/>
    <m/>
    <d v="2020-03-23T00:00:00"/>
    <s v="11/1/2020 &amp; 22/5/2022"/>
    <s v="Yes"/>
    <d v="2021-09-23T00:00:00"/>
    <d v="2021-11-05T00:00:00"/>
    <m/>
    <s v="Feasibility and acceptability of using digital assent to improve comprehension of study procedures among adolescents with perinatally acquired HIV: a study in Soweto, South Africa"/>
    <d v="2023-05-15T00:00:00"/>
    <s v="No"/>
    <d v="2024-07-03T00:00:00"/>
    <s v="Yes"/>
    <m/>
    <m/>
    <m/>
    <m/>
    <x v="3"/>
    <m/>
    <m/>
    <m/>
    <n v="0"/>
    <m/>
    <m/>
    <m/>
    <m/>
    <m/>
    <m/>
    <s v="No"/>
    <m/>
    <m/>
    <m/>
    <m/>
    <m/>
    <m/>
    <m/>
    <m/>
    <n v="0"/>
    <m/>
    <m/>
    <s v="WT - DELTAS"/>
  </r>
  <r>
    <n v="241"/>
    <s v="C10/023"/>
    <s v="Takondwa"/>
    <s v="Connis"/>
    <s v="Bakuwa"/>
    <x v="1"/>
    <x v="9"/>
    <x v="3"/>
    <x v="3"/>
    <s v="Rehabilitation and Therapy"/>
    <s v="Physiotherapy"/>
    <x v="3"/>
    <s v="Yes"/>
    <m/>
    <s v="Single"/>
    <s v="Single"/>
    <m/>
    <s v="tbakuwa@cartafrica.org"/>
    <s v="tbakuwa@medcol.mw; tako.bakuwa@gmail.com"/>
    <s v=" +265 1 871 911; +265 993 67 2960"/>
    <s v="Master of science in Community Physiotherapy"/>
    <d v="1992-07-25T00:00:00"/>
    <s v="Effectiveness of a peer-led training program for caregivers of children with cerebral palsy in Malawi"/>
    <s v="Field"/>
    <m/>
    <m/>
    <m/>
    <d v="2021-10-10T00:00:00"/>
    <d v="2020-03-01T00:00:00"/>
    <m/>
    <s v="Gillian Saloojee"/>
    <s v="Wiedaad Slemming"/>
    <m/>
    <n v="2"/>
    <m/>
    <m/>
    <m/>
    <m/>
    <m/>
    <m/>
    <s v="Academic"/>
    <s v="Lecturer"/>
    <s v="Lecturer"/>
    <m/>
    <m/>
    <s v="UNIVERSITY OF MALAWI"/>
    <s v="0000-0003-1817-9689"/>
    <m/>
    <d v="2020-03-24T00:00:00"/>
    <s v="11/1/2020 &amp; 22/5/2022"/>
    <s v="Yes"/>
    <m/>
    <m/>
    <m/>
    <s v="Effectiveness of a peer-led training program for caregivers of children with cerebral palsy in Malawi"/>
    <d v="2023-05-15T00:00:00"/>
    <s v="No"/>
    <d v="2024-07-03T00:00:00"/>
    <s v="Yes"/>
    <m/>
    <m/>
    <m/>
    <m/>
    <x v="3"/>
    <m/>
    <m/>
    <m/>
    <n v="1"/>
    <n v="0"/>
    <m/>
    <m/>
    <m/>
    <m/>
    <m/>
    <s v="No"/>
    <m/>
    <m/>
    <m/>
    <m/>
    <m/>
    <m/>
    <m/>
    <m/>
    <n v="0"/>
    <m/>
    <m/>
    <s v="SIDA"/>
  </r>
  <r>
    <n v="242"/>
    <s v="C10/025"/>
    <s v="Yetunde"/>
    <s v="A"/>
    <s v="Onimode"/>
    <x v="1"/>
    <x v="9"/>
    <x v="0"/>
    <x v="0"/>
    <s v="Nuclear Medicine/Radiology"/>
    <s v="RADIATION ONCOLOGY"/>
    <x v="6"/>
    <s v="No"/>
    <m/>
    <s v="Single"/>
    <s v="Married (P1 - 2022)"/>
    <m/>
    <s v="yonimode@cartafrica.org"/>
    <s v="yately_md@yahoo.com; yately_md@yahoo.com"/>
    <s v="+2347087821065"/>
    <s v="Master of Science (Stellenbosch) 2009, Master of Medicine (Witwatersrand) 2012"/>
    <d v="1977-06-29T00:00:00"/>
    <s v="Medical personnel's knowledge about thyroid disease in pregnancy and its management, and development of a trimester-based thyroid reference range In South-West Nigeria"/>
    <s v="Field and Laboratory"/>
    <m/>
    <m/>
    <m/>
    <d v="2021-08-24T00:00:00"/>
    <d v="2020-03-01T00:00:00"/>
    <m/>
    <s v="Dr Chesang Jacqueline Jelagat"/>
    <s v="Prof Omigbodun Akinyinka"/>
    <m/>
    <n v="2"/>
    <m/>
    <m/>
    <m/>
    <m/>
    <m/>
    <m/>
    <s v="Academic"/>
    <s v="Lecturer I"/>
    <s v="Senior Lecturer"/>
    <m/>
    <m/>
    <s v="UNIVERSITY OF IBADAN"/>
    <s v="0000-0002-4004-6113"/>
    <m/>
    <d v="2020-03-26T00:00:00"/>
    <s v="11/1/2020 &amp; 22/5/2022"/>
    <s v="Yes"/>
    <m/>
    <m/>
    <m/>
    <s v="Medical personnel's knowledge about thyroid disease in pregnancy and its management, and development of a trimester-based thyroid reference range In South-West Nigeria"/>
    <d v="2022-11-07T00:00:00"/>
    <s v="Yes"/>
    <d v="2024-07-03T00:00:00"/>
    <s v="Yes"/>
    <m/>
    <m/>
    <m/>
    <m/>
    <x v="3"/>
    <m/>
    <m/>
    <m/>
    <n v="6"/>
    <n v="5"/>
    <m/>
    <m/>
    <m/>
    <m/>
    <m/>
    <s v="No"/>
    <m/>
    <m/>
    <m/>
    <m/>
    <m/>
    <m/>
    <m/>
    <m/>
    <n v="0"/>
    <m/>
    <m/>
    <s v="SIDA"/>
  </r>
  <r>
    <n v="243"/>
    <s v="C10/003"/>
    <s v="Jean de la Croix"/>
    <s v="Allen"/>
    <s v="Ingabire"/>
    <x v="0"/>
    <x v="9"/>
    <x v="1"/>
    <x v="1"/>
    <s v="Orthopedics"/>
    <s v="Surgery"/>
    <x v="5"/>
    <s v="Yes"/>
    <m/>
    <s v="Married"/>
    <s v="Married"/>
    <m/>
    <s v="ajcroix@cartafrica.org"/>
    <s v="ingabireallenjc@gmail.com; ijea2000@gmail.com"/>
    <s v="+250788549975"/>
    <s v="Masters of Public health/Masters of Medicine(Surgery)/Fellowship in Orthopedics"/>
    <d v="1981-01-02T00:00:00"/>
    <s v="Long term disability following road traffic injuries in Rwanda: Cost and health outcomes "/>
    <s v="Clinical research"/>
    <m/>
    <m/>
    <m/>
    <d v="2020-01-10T00:00:00"/>
    <d v="2020-03-01T00:00:00"/>
    <m/>
    <s v="Prof Tumussime K. David "/>
    <s v="Dr. Jean Baptiste Sagahutu "/>
    <m/>
    <n v="2"/>
    <m/>
    <m/>
    <m/>
    <m/>
    <m/>
    <m/>
    <s v="Researcher"/>
    <s v="Lecturer of Surgery"/>
    <s v="Senior Lecturer"/>
    <s v="Yes"/>
    <s v="Deputy Director, NIHR Research Hub on Global Surgery/Rwanda "/>
    <s v="UNIVERSITY OF RWANDA"/>
    <s v="0000-0001-8636-6473"/>
    <m/>
    <d v="2020-03-04T00:00:00"/>
    <s v="11/1/2020 &amp; 22/5/2022"/>
    <s v="Yes"/>
    <d v="2022-02-01T00:00:00"/>
    <d v="2022-02-10T00:00:00"/>
    <m/>
    <s v="Long term disability following road traffic injuries in Rwanda: Cost and health outcomes "/>
    <d v="2022-11-07T00:00:00"/>
    <s v="Yes"/>
    <d v="2024-07-03T00:00:00"/>
    <s v="Yes"/>
    <m/>
    <m/>
    <m/>
    <d v="2024-10-25T00:00:00"/>
    <x v="0"/>
    <n v="56"/>
    <e v="#VALUE!"/>
    <m/>
    <n v="0"/>
    <n v="2"/>
    <m/>
    <m/>
    <m/>
    <m/>
    <m/>
    <s v="No"/>
    <m/>
    <m/>
    <m/>
    <m/>
    <m/>
    <m/>
    <m/>
    <m/>
    <n v="2"/>
    <m/>
    <m/>
    <s v="SIDA"/>
  </r>
  <r>
    <n v="244"/>
    <s v="C10/005"/>
    <s v="Apatsa"/>
    <m/>
    <s v="Selemani"/>
    <x v="0"/>
    <x v="9"/>
    <x v="3"/>
    <x v="3"/>
    <s v="Library and Information Science"/>
    <s v="Library"/>
    <x v="3"/>
    <s v="No"/>
    <m/>
    <s v="Single"/>
    <s v="Married"/>
    <m/>
    <s v="aselemani@cartafrica.org"/>
    <s v="apatsaselemani@gmail.com"/>
    <s v="+2651871911; 265888707373"/>
    <s v="Master of Library and Information Science"/>
    <d v="1987-08-25T00:00:00"/>
    <s v="Journal Indexing and Scientific Impact of Africa's Public Health Research: current status, barriers, facilitators and opportunities."/>
    <s v="Field"/>
    <m/>
    <m/>
    <m/>
    <d v="2021-08-16T00:00:00"/>
    <d v="2020-03-01T00:00:00"/>
    <m/>
    <s v="Prof. Jude Igumbor"/>
    <s v="Dr Innocent Maposa"/>
    <m/>
    <n v="2"/>
    <m/>
    <m/>
    <m/>
    <m/>
    <m/>
    <m/>
    <s v="Administrative"/>
    <s v="Assistant Librarian"/>
    <m/>
    <m/>
    <m/>
    <s v="UNIVERSITY OF MALAWI"/>
    <s v="0000-0003-1216-6158"/>
    <m/>
    <d v="2020-03-06T00:00:00"/>
    <s v="11/1/2020 &amp; 22/5/2022"/>
    <s v="Yes"/>
    <d v="2022-05-27T00:00:00"/>
    <d v="2022-09-07T00:00:00"/>
    <m/>
    <s v="Journal Indexing and Scientific Impact of Africa's Public Health Research: current status, barriers, facilitators and opportunities."/>
    <d v="2023-05-15T00:00:00"/>
    <s v="No"/>
    <d v="2024-07-03T00:00:00"/>
    <s v="Yes"/>
    <m/>
    <m/>
    <m/>
    <m/>
    <x v="3"/>
    <m/>
    <m/>
    <m/>
    <n v="2"/>
    <m/>
    <m/>
    <m/>
    <m/>
    <m/>
    <m/>
    <s v="No"/>
    <m/>
    <m/>
    <m/>
    <m/>
    <m/>
    <m/>
    <m/>
    <m/>
    <n v="0"/>
    <m/>
    <m/>
    <s v="SIDA"/>
  </r>
  <r>
    <n v="245"/>
    <s v="C10/009"/>
    <s v="Emmanuel"/>
    <m/>
    <s v="Nzabonimana"/>
    <x v="0"/>
    <x v="9"/>
    <x v="1"/>
    <x v="1"/>
    <s v="Dentistry"/>
    <s v="Preventive and Community Dentistry"/>
    <x v="3"/>
    <s v="No"/>
    <m/>
    <s v="Single"/>
    <s v="Single"/>
    <m/>
    <s v="enzabonimana@cartafrica.org"/>
    <s v="nzabaemmy@gmail.com"/>
    <s v="+250783880746"/>
    <s v="Health Informatics"/>
    <d v="1992-04-01T00:00:00"/>
    <s v="Investigating reasons, challenges, and perceptions of poor oral health among adults in rural and urban Rwanda"/>
    <s v="Field"/>
    <m/>
    <m/>
    <m/>
    <d v="2020-06-01T00:00:00"/>
    <d v="2020-03-01T00:00:00"/>
    <m/>
    <s v="Prof Phumzile Hlongwa"/>
    <s v="Prof Veerasamy Yengopal"/>
    <s v="Dr Yolanda Malele-Kolisa"/>
    <n v="3"/>
    <m/>
    <m/>
    <m/>
    <m/>
    <m/>
    <m/>
    <s v="Academic"/>
    <s v="Assistant Lecturer"/>
    <s v="Assistant Lecturer"/>
    <s v="No"/>
    <m/>
    <s v="UNIVERSITY OF RWANDA"/>
    <s v="0000-0002-6876-3472"/>
    <m/>
    <d v="2020-03-10T00:00:00"/>
    <s v="11/1/2020 &amp; 22/5/2022"/>
    <s v="Yes"/>
    <d v="2022-01-18T00:00:00"/>
    <d v="2022-02-25T00:00:00"/>
    <m/>
    <s v="Investigating reasons, challenges, and perceptions of poor oral health among adults in rural and urban Rwanda"/>
    <d v="2022-11-07T00:00:00"/>
    <s v="Yes"/>
    <d v="2024-07-03T00:00:00"/>
    <s v="Yes"/>
    <m/>
    <m/>
    <m/>
    <d v="2024-12-22T00:00:00"/>
    <x v="0"/>
    <n v="58"/>
    <m/>
    <s v="Oral Health in Nyarugenge District of Rwanda: The Role of Mobile Application in Oral Health Education"/>
    <n v="0"/>
    <n v="3"/>
    <m/>
    <m/>
    <m/>
    <m/>
    <m/>
    <s v="No"/>
    <m/>
    <m/>
    <m/>
    <m/>
    <m/>
    <m/>
    <m/>
    <m/>
    <n v="0"/>
    <m/>
    <m/>
    <s v="SIDA"/>
  </r>
  <r>
    <n v="246"/>
    <s v="C10/011"/>
    <s v="James"/>
    <s v="Mburu"/>
    <s v="Kang'ethe"/>
    <x v="0"/>
    <x v="9"/>
    <x v="2"/>
    <x v="7"/>
    <s v="Tropical and Infectious Diseases"/>
    <s v="Institute of tropical and infectious diseases/ PMTCT- Under OBS/ GYN department"/>
    <x v="6"/>
    <s v="Yes"/>
    <m/>
    <s v="Married"/>
    <s v="Married"/>
    <m/>
    <s v="jkangethe@cartafrica.org"/>
    <s v="jimkangethe@gmail.com"/>
    <s v="+254726237390; 254731221155"/>
    <s v="MSC. Medical Virology"/>
    <d v="1986-12-11T00:00:00"/>
    <s v="Human Papillomavirus type-specific risk and association with Human T Lymphotrophic Virus-1 among HIV infected Women at Kenyatta Clinical research"/>
    <s v="Laboratory"/>
    <m/>
    <m/>
    <m/>
    <d v="2021-02-18T00:00:00"/>
    <d v="2020-03-01T00:00:00"/>
    <m/>
    <s v="Dr. Marianne Wanjiru Mureithi"/>
    <s v="Dr. Odari Eddy"/>
    <s v="Dr. Eddy Odari"/>
    <n v="3"/>
    <m/>
    <m/>
    <m/>
    <m/>
    <m/>
    <m/>
    <s v="Academic"/>
    <s v="HIV research scientist and tutor"/>
    <m/>
    <m/>
    <m/>
    <s v="UNIVERSITY OF NAIROBI"/>
    <s v="0000-0001-5813-5360"/>
    <m/>
    <d v="2020-03-12T00:00:00"/>
    <s v="11/1/2020 &amp; 22/5/2022"/>
    <s v="Yes"/>
    <d v="2021-01-18T00:00:00"/>
    <d v="2022-02-21T00:00:00"/>
    <m/>
    <s v="Human Papillomavirus type-specific risk and association with Human T Lymphotrophic Virus-1 among HIV infected Women at Kenyatta Clinical research"/>
    <d v="2022-11-07T00:00:00"/>
    <s v="Yes"/>
    <d v="2024-07-03T00:00:00"/>
    <s v="Yes"/>
    <d v="2024-02-26T00:00:00"/>
    <m/>
    <m/>
    <d v="2024-11-14T00:00:00"/>
    <x v="0"/>
    <n v="57"/>
    <m/>
    <m/>
    <n v="2"/>
    <n v="1"/>
    <m/>
    <m/>
    <m/>
    <m/>
    <m/>
    <s v="No"/>
    <m/>
    <m/>
    <m/>
    <m/>
    <m/>
    <m/>
    <m/>
    <m/>
    <n v="2"/>
    <m/>
    <m/>
    <s v="SIDA"/>
  </r>
  <r>
    <n v="247"/>
    <s v="C10/013"/>
    <s v="Kganetso"/>
    <s v="-"/>
    <s v="Sekome"/>
    <x v="0"/>
    <x v="9"/>
    <x v="5"/>
    <x v="6"/>
    <s v="Rehabilitation and Therapy"/>
    <s v="physiotherapy"/>
    <x v="3"/>
    <s v="Yes"/>
    <n v="1897532"/>
    <s v="Single"/>
    <s v="Single"/>
    <m/>
    <s v="ksekome@cartafrica.org"/>
    <s v="kgakzin88@gmail.com"/>
    <s v="+27 11 7173705; +27 78 0118605"/>
    <s v="Master of public health"/>
    <d v="1992-05-03T00:00:00"/>
    <s v="Effects of modifications in lifestyle and daily routine  on blood pressure among hypertensive rural adults in Agincourt, South Africa."/>
    <s v="Field"/>
    <m/>
    <m/>
    <m/>
    <d v="2019-07-14T00:00:00"/>
    <d v="2020-03-01T00:00:00"/>
    <m/>
    <s v="Professor Hellen Myezwa"/>
    <s v="Prof. F. Gomez Olive- Casas"/>
    <m/>
    <n v="2"/>
    <m/>
    <m/>
    <m/>
    <m/>
    <m/>
    <m/>
    <s v="Academic"/>
    <s v="Lecturer"/>
    <s v="Senior Lecturer"/>
    <s v="Yes"/>
    <m/>
    <s v="UNIVERSITY OF THE WITWATERSRAND"/>
    <s v="0000-0002-4567-1022"/>
    <m/>
    <d v="2020-03-14T00:00:00"/>
    <s v="11/1/2020 &amp; 22/5/2022"/>
    <s v="Yes"/>
    <d v="2020-07-01T00:00:00"/>
    <d v="2021-02-22T00:00:00"/>
    <m/>
    <s v="Effects of modifications in lifestyle and daily routine  on blood pressure among hypertensive rural adults in Agincourt, South Africa."/>
    <d v="2022-11-07T00:00:00"/>
    <s v="Yes"/>
    <d v="2024-07-03T00:00:00"/>
    <s v="Yes"/>
    <m/>
    <m/>
    <m/>
    <d v="2024-10-31T00:00:00"/>
    <x v="0"/>
    <n v="56"/>
    <e v="#VALUE!"/>
    <s v="Feasibility and acceptability of a Contextualized Physical Activity and Diet Intervention for Hypertension Control in a Rural Adult Population of South Africa"/>
    <n v="1"/>
    <n v="0"/>
    <m/>
    <m/>
    <m/>
    <m/>
    <m/>
    <s v="No"/>
    <m/>
    <m/>
    <m/>
    <m/>
    <m/>
    <m/>
    <m/>
    <m/>
    <n v="0"/>
    <m/>
    <m/>
    <s v="WT - DELTAS"/>
  </r>
  <r>
    <n v="248"/>
    <s v="C10/017"/>
    <s v="Monday"/>
    <s v="Daniel"/>
    <s v="Olodu"/>
    <x v="0"/>
    <x v="9"/>
    <x v="0"/>
    <x v="5"/>
    <s v="Nutrition"/>
    <s v="Community Health"/>
    <x v="0"/>
    <s v="No"/>
    <m/>
    <s v="Married"/>
    <s v="Married"/>
    <m/>
    <s v="molodu@cartafrica.org"/>
    <s v="mondayolodu@gmail.com; mondayolodu@yahoo.com"/>
    <s v="+234-8063168131"/>
    <s v="Master of Science (Human Nutrition)"/>
    <d v="1986-11-24T00:00:00"/>
    <s v="Improving Childhood Nutrition among the Yoruba Ethnic Group in the Rural Communities, Southwest Nigeria: An Indigenous Food-Based Approach"/>
    <s v="Field and Laboratory"/>
    <m/>
    <m/>
    <m/>
    <d v="2021-03-12T00:00:00"/>
    <d v="2020-03-01T00:00:00"/>
    <m/>
    <s v="Dr. Oladejo Thomas Adepoju"/>
    <m/>
    <m/>
    <n v="1"/>
    <m/>
    <m/>
    <m/>
    <m/>
    <m/>
    <m/>
    <s v="Academic"/>
    <s v="Lecturer II"/>
    <s v="Lecturer II"/>
    <m/>
    <m/>
    <s v="OBAFEMI AWOLOWO UNIVERSITY"/>
    <s v="0000-0002-1928-9209"/>
    <m/>
    <d v="2020-03-18T00:00:00"/>
    <s v="11/1/2020 &amp; 22/5/2022"/>
    <s v="Yes"/>
    <d v="2022-11-09T00:00:00"/>
    <d v="2022-09-07T00:00:00"/>
    <m/>
    <s v="Improving Childhood Nutrition among the Yoruba Ethnic Group in the Rural Communities, Southwest Nigeria: An Indigenous Food-Based Approach"/>
    <d v="2023-05-15T00:00:00"/>
    <s v="No"/>
    <d v="2024-07-03T00:00:00"/>
    <s v="Yes"/>
    <m/>
    <m/>
    <m/>
    <m/>
    <x v="3"/>
    <m/>
    <m/>
    <m/>
    <n v="2"/>
    <n v="1"/>
    <m/>
    <m/>
    <m/>
    <m/>
    <m/>
    <s v="No"/>
    <m/>
    <m/>
    <m/>
    <m/>
    <m/>
    <m/>
    <m/>
    <m/>
    <n v="1"/>
    <m/>
    <m/>
    <s v="SIDA"/>
  </r>
  <r>
    <n v="249"/>
    <s v="C10/024"/>
    <s v="Temitope"/>
    <s v="Olumuyiwa"/>
    <s v="Ojo"/>
    <x v="0"/>
    <x v="9"/>
    <x v="0"/>
    <x v="5"/>
    <s v="Occupational Health and Industrial Hygiene"/>
    <s v="Community Health"/>
    <x v="3"/>
    <s v="No"/>
    <m/>
    <s v="Married"/>
    <s v="Married"/>
    <m/>
    <s v="tojo@cartafrica.org"/>
    <s v="linktopeojo@yahoo.com"/>
    <s v="+2348035798224"/>
    <s v="MPH"/>
    <d v="1982-08-22T00:00:00"/>
    <s v="Factors associated with occupational injuries and work-related musculoskeletal disorders among artisans in the informal sector of the Nigerian construction industry"/>
    <s v="Field"/>
    <m/>
    <m/>
    <m/>
    <d v="2022-03-02T00:00:00"/>
    <d v="2020-03-01T00:00:00"/>
    <m/>
    <s v="Dr Nisha Naicker"/>
    <s v="Prof Onayade Adedeji"/>
    <m/>
    <n v="2"/>
    <m/>
    <m/>
    <m/>
    <m/>
    <m/>
    <m/>
    <s v="Academic"/>
    <s v="Lecturer I"/>
    <s v="Senior Lecturer"/>
    <s v="Yes"/>
    <m/>
    <s v="OBAFEMI AWOLOWO UNIVERSITY"/>
    <s v="0000-0003-1899-5213"/>
    <m/>
    <d v="2020-03-25T00:00:00"/>
    <s v="11/1/2020 &amp; 22/5/2022"/>
    <s v="Yes"/>
    <d v="2022-08-24T00:00:00"/>
    <d v="2022-10-05T00:00:00"/>
    <m/>
    <s v="Factors associated with occupational injuries and work-related musculoskeletal disorders among artisans in the informal sector of the Nigerian construction industry"/>
    <d v="2022-11-07T00:00:00"/>
    <s v="Yes"/>
    <d v="2024-07-03T00:00:00"/>
    <s v="Yes"/>
    <m/>
    <m/>
    <m/>
    <m/>
    <x v="3"/>
    <m/>
    <m/>
    <m/>
    <n v="12"/>
    <n v="11"/>
    <m/>
    <m/>
    <m/>
    <m/>
    <m/>
    <s v="No"/>
    <m/>
    <m/>
    <m/>
    <m/>
    <m/>
    <m/>
    <m/>
    <m/>
    <n v="2"/>
    <m/>
    <m/>
    <s v="SIDA"/>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8">
  <r>
    <n v="1"/>
    <s v="C1/001"/>
    <s v="Babatunde"/>
    <s v="Olubayo"/>
    <s v="Adedokun"/>
    <x v="0"/>
    <x v="0"/>
    <x v="0"/>
    <x v="0"/>
    <s v="Epidemiology &amp; Medical Biostatistics"/>
    <s v="Epidemiology and Medical Statistics"/>
    <x v="0"/>
    <s v="Yes"/>
    <m/>
    <s v="Married"/>
    <s v="Married"/>
    <s v="Married"/>
    <s v="badedokun@cartafrica.org"/>
    <s v="tukankar@yahoo.co.uk"/>
    <m/>
    <s v="M.Sc Epidemiology &amp; Medical Statistics"/>
    <d v="1976-12-22T00:00:00"/>
    <s v="Joint modelling of CD4 counts and time to loss to follow up among HIV patients attending antiretroviral clinics in Nigeria"/>
    <s v="Clinical research"/>
    <s v="yes"/>
    <s v="Primary"/>
    <n v="16.5"/>
    <d v="2011-03-01T00:00:00"/>
    <x v="0"/>
    <m/>
    <s v="Prof Afolabi Bamgboye"/>
    <s v="Prof. Olusola Ayeni"/>
    <m/>
    <n v="2"/>
    <s v="Home"/>
    <s v="Host"/>
    <m/>
    <s v="Yes"/>
    <s v="No"/>
    <m/>
    <s v="Academic"/>
    <m/>
    <s v="Lecturer "/>
    <x v="0"/>
    <m/>
    <s v="University of Chicago, United States"/>
    <s v="0000-0002-6893-6468"/>
    <m/>
    <d v="2011-04-01T00:00:00"/>
    <d v="2011-12-01T00:00:00"/>
    <s v="Yes"/>
    <m/>
    <m/>
    <m/>
    <m/>
    <d v="2013-07-01T00:00:00"/>
    <s v="Yes"/>
    <d v="2014-03-01T00:00:00"/>
    <s v="Yes"/>
    <m/>
    <m/>
    <m/>
    <d v="2017-01-31T00:00:00"/>
    <x v="0"/>
    <n v="70"/>
    <n v="62"/>
    <m/>
    <n v="20"/>
    <n v="29"/>
    <n v="26"/>
    <n v="2"/>
    <n v="3"/>
    <n v="0"/>
    <n v="0"/>
    <s v="No"/>
    <s v="No"/>
    <m/>
    <m/>
    <m/>
    <m/>
    <s v="No"/>
    <m/>
    <m/>
    <n v="0"/>
    <n v="1"/>
    <m/>
    <s v="NF"/>
  </r>
  <r>
    <n v="2"/>
    <s v="C1/002"/>
    <s v="Celine"/>
    <m/>
    <s v="Niwemahoro"/>
    <x v="1"/>
    <x v="0"/>
    <x v="1"/>
    <x v="1"/>
    <s v="Demography &amp; Population Studies"/>
    <s v="Applied Statistics"/>
    <x v="1"/>
    <s v="No"/>
    <m/>
    <s v="Married"/>
    <s v="Married"/>
    <m/>
    <s v="cniwemahoro@cartafrica.org"/>
    <s v="ncmahoro2000@yahoo.fr"/>
    <s v="+250788350522/254723489604"/>
    <s v="Masters in Demography and Population Studies (online)"/>
    <d v="1980-07-14T00:00:00"/>
    <s v="Premarital Fertility and Use Of Health Care: Effect On HIV And Prevention Mother-To-Child Transmission (PMTCT) In Rwanda"/>
    <s v="Field"/>
    <s v="No"/>
    <s v="Primary"/>
    <n v="26"/>
    <d v="2011-03-14T00:00:00"/>
    <x v="0"/>
    <m/>
    <s v="Dr. Julius Kivelia"/>
    <m/>
    <m/>
    <n v="1"/>
    <s v="Host"/>
    <m/>
    <m/>
    <s v="Yes"/>
    <m/>
    <m/>
    <s v="Academic"/>
    <s v="Assistant Lecturer"/>
    <s v="Researcher"/>
    <x v="1"/>
    <m/>
    <s v="SCUB - Consultancy Firm Nairobi"/>
    <s v="0000-0003-2008-3061"/>
    <m/>
    <d v="2011-04-04T00:00:00"/>
    <d v="2011-12-01T00:00:00"/>
    <s v="Yes"/>
    <d v="2012-10-04T00:00:00"/>
    <m/>
    <d v="2013-07-18T00:00:00"/>
    <s v="Premarital pregnancies and experiences in antenatal care health seeking behavior in Huye District, Rwanda"/>
    <d v="2013-07-03T00:00:00"/>
    <s v="Yes"/>
    <d v="2014-03-02T00:00:00"/>
    <s v="Yes"/>
    <d v="2017-09-08T00:00:00"/>
    <d v="2017-09-28T00:00:00"/>
    <d v="2017-10-15T00:00:00"/>
    <d v="2017-10-15T00:00:00"/>
    <x v="0"/>
    <n v="79"/>
    <n v="71"/>
    <s v="Premarital pregnancies and experiences in antenatal care health seeking behavior in Huye District, Rwanda"/>
    <n v="0"/>
    <n v="0"/>
    <n v="0"/>
    <n v="0"/>
    <n v="0"/>
    <n v="0"/>
    <n v="0"/>
    <s v="No"/>
    <s v="No"/>
    <m/>
    <m/>
    <m/>
    <m/>
    <s v="No"/>
    <m/>
    <m/>
    <n v="2"/>
    <n v="2"/>
    <n v="0"/>
    <s v="NF"/>
  </r>
  <r>
    <n v="3"/>
    <s v="C1/003"/>
    <s v="Caroline"/>
    <s v="Sultan"/>
    <s v="Sambai"/>
    <x v="1"/>
    <x v="0"/>
    <x v="2"/>
    <x v="2"/>
    <s v="Literature"/>
    <s v="LITERATURE THEATRE AND FILM STUDIES"/>
    <x v="2"/>
    <s v="Yes"/>
    <s v="SASS/DPHIL/LIT/07/11"/>
    <s v=""/>
    <s v="Married"/>
    <m/>
    <s v="csambai@cartafrica.org"/>
    <s v="carolsambai11@gmail.com"/>
    <s v="+254722433561"/>
    <s v="MA in Africa Literature"/>
    <d v="1981-06-30T00:00:00"/>
    <s v="Television Drama as in Kenya and the Framing of Issues of HIV/AIDS and sexuality"/>
    <s v="Field"/>
    <s v="No"/>
    <s v="Primary"/>
    <n v="2.5"/>
    <d v="2011-10-11T00:00:00"/>
    <x v="0"/>
    <m/>
    <s v="Prof Christopher Joseph Odhiambo"/>
    <s v="Prof. Peter Tirop Simatei"/>
    <s v="Caroline Kabiru"/>
    <n v="3"/>
    <s v="Home"/>
    <s v="Host"/>
    <s v="Other"/>
    <s v="Yes"/>
    <s v="No"/>
    <s v="Yes"/>
    <s v="Academic"/>
    <s v="Lecturer"/>
    <s v="Lecturer"/>
    <x v="1"/>
    <m/>
    <s v="`"/>
    <s v="0000-0002-5122-3621"/>
    <m/>
    <d v="2011-04-01T00:00:00"/>
    <d v="2011-12-01T00:00:00"/>
    <s v="Yes"/>
    <m/>
    <m/>
    <m/>
    <m/>
    <d v="2013-07-01T00:00:00"/>
    <s v="Yes"/>
    <d v="2014-03-03T00:00:00"/>
    <s v="Yes"/>
    <m/>
    <m/>
    <m/>
    <d v="2014-03-31T00:00:00"/>
    <x v="0"/>
    <n v="36"/>
    <n v="28"/>
    <m/>
    <n v="0"/>
    <n v="1"/>
    <n v="1"/>
    <n v="2"/>
    <n v="0"/>
    <n v="0"/>
    <n v="0"/>
    <s v="JAS 2, 2011"/>
    <s v="No"/>
    <m/>
    <m/>
    <m/>
    <m/>
    <s v="No"/>
    <m/>
    <m/>
    <s v="NF"/>
    <s v="NF"/>
    <m/>
    <s v="NF"/>
  </r>
  <r>
    <n v="4"/>
    <s v="C1/004"/>
    <s v="Dieudonne"/>
    <m/>
    <s v="Uwizeye"/>
    <x v="0"/>
    <x v="0"/>
    <x v="1"/>
    <x v="1"/>
    <s v="Demography &amp; Population Studies"/>
    <s v="Sustainable Development"/>
    <x v="1"/>
    <s v="No"/>
    <m/>
    <s v="Married"/>
    <s v="Married"/>
    <s v="Married"/>
    <s v="duwizeye@cartafrica.org"/>
    <s v="dr.uwizeye@gmail.com"/>
    <s v="(+250) 0788 457 397"/>
    <s v="MA English and MA in Development Studies"/>
    <d v="1981-01-01T00:00:00"/>
    <s v="Review Of Environmental And Population Health Challenges In The Rwandan Towns And Innovative Mitigation Strategies For Improved And Sustainble life"/>
    <s v="Field"/>
    <s v="No"/>
    <s v="Primary"/>
    <n v="24"/>
    <d v="2011-06-01T00:00:00"/>
    <x v="0"/>
    <m/>
    <s v="Dr. Sokoni Cosmas Hassan"/>
    <m/>
    <m/>
    <n v="1"/>
    <s v="Host"/>
    <s v="Other"/>
    <m/>
    <s v="Yes"/>
    <s v="Yes"/>
    <m/>
    <s v="Academic"/>
    <s v="Assistant Lecturer"/>
    <s v="Associate Professor"/>
    <x v="1"/>
    <s v="Head of Department_x000a_ Deputy Team Leader of a Research Subprogram in Peace, Conflict and Security Studies at the Center for Conflict Management, University of Rwanda."/>
    <s v="University of Rwanda"/>
    <s v="0000-0002-9733-8969"/>
    <m/>
    <d v="2011-04-01T00:00:00"/>
    <d v="2011-12-01T00:00:00"/>
    <s v="Yes"/>
    <m/>
    <m/>
    <m/>
    <m/>
    <d v="2013-07-01T00:00:00"/>
    <s v="Yes"/>
    <d v="2014-03-04T00:00:00"/>
    <s v="Yes"/>
    <m/>
    <m/>
    <m/>
    <d v="2015-11-30T00:00:00"/>
    <x v="0"/>
    <n v="56"/>
    <n v="48"/>
    <m/>
    <n v="0"/>
    <n v="2"/>
    <n v="7"/>
    <n v="2"/>
    <n v="0"/>
    <n v="0"/>
    <n v="0"/>
    <s v="No"/>
    <s v="No"/>
    <m/>
    <m/>
    <m/>
    <m/>
    <s v="Yes"/>
    <m/>
    <m/>
    <n v="1"/>
    <n v="3"/>
    <m/>
    <s v="NF"/>
  </r>
  <r>
    <n v="5"/>
    <s v="C1/005"/>
    <s v="Wells"/>
    <m/>
    <s v="Utembe"/>
    <x v="0"/>
    <x v="0"/>
    <x v="3"/>
    <x v="3"/>
    <s v="Environmental Sciences"/>
    <s v="Physics and Biochemical Sciences"/>
    <x v="3"/>
    <s v="No"/>
    <m/>
    <s v="Married"/>
    <s v="Married"/>
    <s v="Married"/>
    <s v="wutembe@cartafrica.org"/>
    <s v="wutembe@poly.ac.mw"/>
    <m/>
    <s v="Msc Environemntal (online)"/>
    <d v="1971-09-02T00:00:00"/>
    <s v="Assessment of occurrence, profile, distribution and exposure to polycyclic aromatic hydrocarbons (PAHs) in Malawi"/>
    <s v="Clinical research"/>
    <s v="yes"/>
    <s v="Primary"/>
    <n v="21"/>
    <d v="2011-04-13T00:00:00"/>
    <x v="0"/>
    <m/>
    <s v="Prof Mary Gulumian"/>
    <s v="Dr. Louisa Alfazema"/>
    <m/>
    <n v="2"/>
    <s v="Host"/>
    <s v="Home"/>
    <m/>
    <s v="Yes"/>
    <s v="No"/>
    <m/>
    <s v="Academic"/>
    <s v="Lecturer"/>
    <s v="Senior Medical Epidemiologist _x000a_"/>
    <x v="1"/>
    <m/>
    <s v="National Institute for Occupational Health, South Africa (2012)"/>
    <s v="0000-0001-6547-7692"/>
    <m/>
    <d v="2011-04-01T00:00:00"/>
    <d v="2011-12-01T00:00:00"/>
    <s v="Yes"/>
    <m/>
    <m/>
    <m/>
    <m/>
    <d v="2013-07-01T00:00:00"/>
    <s v="Yes"/>
    <d v="2015-03-01T00:00:00"/>
    <s v="No"/>
    <m/>
    <m/>
    <m/>
    <d v="2016-06-30T00:00:00"/>
    <x v="0"/>
    <n v="63"/>
    <n v="55"/>
    <m/>
    <n v="0"/>
    <n v="5"/>
    <n v="15"/>
    <n v="4"/>
    <n v="0"/>
    <n v="0"/>
    <n v="0"/>
    <s v="No"/>
    <s v="No"/>
    <m/>
    <m/>
    <m/>
    <m/>
    <s v="No"/>
    <m/>
    <m/>
    <s v="NF"/>
    <s v="NF"/>
    <m/>
    <s v="NF"/>
  </r>
  <r>
    <n v="6"/>
    <s v="C1/006"/>
    <s v="Victoria"/>
    <s v="Mathew"/>
    <s v="Mwakalinga Chuma"/>
    <x v="1"/>
    <x v="0"/>
    <x v="4"/>
    <x v="4"/>
    <s v="Biomedical and environmental sciences"/>
    <m/>
    <x v="3"/>
    <s v="No"/>
    <m/>
    <s v="Married"/>
    <s v="Married"/>
    <s v="Married"/>
    <s v="vmwakalinga@cartafrica.org"/>
    <s v="vmwakalinga@ihi.or.tz "/>
    <s v="+255 738 357315; +255 767 366 539"/>
    <s v="Msc Urban Planing and Management"/>
    <d v="1977-09-15T00:00:00"/>
    <s v="Integrated geographical tools can enable targeted urban planning interventions to control malaria and lymphatic filariasis"/>
    <s v="Field"/>
    <s v="No"/>
    <s v="Primary"/>
    <n v="16"/>
    <d v="2011-03-07T00:00:00"/>
    <x v="0"/>
    <m/>
    <s v="Dr. Maureen Coetzee"/>
    <s v="Dr. Gerry Killeen"/>
    <s v="Dr. Stefan Dongus"/>
    <n v="3"/>
    <s v="Host"/>
    <s v="Home"/>
    <s v="Home"/>
    <s v="Yes"/>
    <s v="Yes"/>
    <s v="No"/>
    <s v="Researcher"/>
    <s v="Assistant Lecturer"/>
    <s v="Lecturer"/>
    <x v="1"/>
    <m/>
    <s v="Arthi University"/>
    <m/>
    <m/>
    <d v="2011-04-01T00:00:00"/>
    <d v="2011-12-01T00:00:00"/>
    <s v="Yes"/>
    <m/>
    <m/>
    <m/>
    <m/>
    <d v="2013-07-01T00:00:00"/>
    <s v="Yes"/>
    <d v="2014-03-01T00:00:00"/>
    <s v="Yes"/>
    <m/>
    <m/>
    <m/>
    <d v="2017-12-04T00:00:00"/>
    <x v="0"/>
    <n v="81"/>
    <n v="73"/>
    <m/>
    <s v="NF"/>
    <n v="4"/>
    <n v="1"/>
    <n v="0"/>
    <n v="0"/>
    <n v="0"/>
    <n v="1"/>
    <s v="JAS 1, 2011"/>
    <s v="No"/>
    <m/>
    <m/>
    <m/>
    <m/>
    <s v="No"/>
    <m/>
    <m/>
    <n v="3"/>
    <n v="3"/>
    <m/>
    <s v="NF"/>
  </r>
  <r>
    <n v="7"/>
    <s v="C1/007"/>
    <s v="Esnat"/>
    <s v="Dorothy"/>
    <s v="Chirwa"/>
    <x v="1"/>
    <x v="0"/>
    <x v="3"/>
    <x v="3"/>
    <s v="Mathematical Sciences"/>
    <s v="DPHRU Wits"/>
    <x v="3"/>
    <s v="No"/>
    <m/>
    <s v="Married"/>
    <s v="Married"/>
    <s v="Married"/>
    <s v="echirwa@cartafrica.org"/>
    <s v="echirwa@chanco.unima.mw_x000a_ edkwalira@yahoo.com,"/>
    <m/>
    <s v="Masters in Biometry (online)"/>
    <d v="1971-06-06T00:00:00"/>
    <s v="Modelling longitudinal child growth within the Birth to Twenty (Soweto) and Lungwena (Mangochi, Malawi) cohorts"/>
    <s v="Field"/>
    <s v="No"/>
    <s v="Primary"/>
    <n v="7.5"/>
    <d v="2011-02-03T00:00:00"/>
    <x v="0"/>
    <m/>
    <s v="Prof Shane Norris"/>
    <s v="Dr. Paula Griffiths"/>
    <s v="Assoc Prof. Ken Maleta"/>
    <n v="3"/>
    <s v="Host"/>
    <s v="Other"/>
    <s v="Home"/>
    <s v="Yes"/>
    <s v="No"/>
    <s v="No"/>
    <s v="Academic"/>
    <s v="Lecturer"/>
    <s v="Senior Biostatistician"/>
    <x v="1"/>
    <m/>
    <s v="South Africa Medical Research Council "/>
    <s v="0000-0003-0471-4978"/>
    <m/>
    <d v="2011-04-01T00:00:00"/>
    <d v="2011-12-01T00:00:00"/>
    <s v="Yes"/>
    <m/>
    <m/>
    <m/>
    <m/>
    <d v="2013-07-01T00:00:00"/>
    <s v="Yes"/>
    <d v="2014-03-02T00:00:00"/>
    <s v="Yes"/>
    <m/>
    <m/>
    <m/>
    <d v="2016-10-31T00:00:00"/>
    <x v="0"/>
    <n v="67"/>
    <n v="59"/>
    <m/>
    <n v="1"/>
    <n v="7"/>
    <n v="47"/>
    <n v="3"/>
    <n v="0"/>
    <n v="0"/>
    <n v="0"/>
    <s v="No"/>
    <s v="No"/>
    <m/>
    <m/>
    <m/>
    <m/>
    <s v="No"/>
    <m/>
    <m/>
    <n v="2"/>
    <n v="2"/>
    <m/>
    <s v="NF"/>
  </r>
  <r>
    <n v="8"/>
    <s v="C1/008"/>
    <s v="Taofeek"/>
    <s v="Oluwole"/>
    <s v="Awotidebe"/>
    <x v="0"/>
    <x v="0"/>
    <x v="0"/>
    <x v="5"/>
    <s v="Exercise Physiology"/>
    <s v="Human Kinetics and Health Education"/>
    <x v="0"/>
    <s v="No"/>
    <n v="125847"/>
    <s v="Married"/>
    <s v="Married"/>
    <m/>
    <s v="tawotidebe@cartafrica.org"/>
    <s v="tidebet@yahoo.com"/>
    <s v="+2348037196021"/>
    <s v="M.SC Physiotherapy"/>
    <d v="1971-06-01T00:00:00"/>
    <s v="Cardiovascular Risk Profile And Physical Activity Level of Residents of a Semi – Urban Community  In Nigeria"/>
    <s v="Field"/>
    <s v="No"/>
    <s v="Primary"/>
    <n v="14"/>
    <d v="2011-07-15T00:00:00"/>
    <x v="0"/>
    <m/>
    <s v="Professor Babalola Joseph Folorunso"/>
    <s v="Professor Lateef Babatunde Salako"/>
    <m/>
    <n v="2"/>
    <s v="Other "/>
    <m/>
    <m/>
    <s v="Yes"/>
    <m/>
    <m/>
    <s v="Academic"/>
    <s v="Lecturer II "/>
    <s v="Senior Lecturer"/>
    <x v="1"/>
    <s v="Vice Dean of the  Faculty of Basic Medical Sciences, College of Health Sciences"/>
    <s v="Obafemi Awolowo University"/>
    <s v="0000-0002-8583-9467"/>
    <m/>
    <d v="2011-04-01T00:00:00"/>
    <d v="2011-12-01T00:00:00"/>
    <s v="Yes"/>
    <m/>
    <m/>
    <m/>
    <m/>
    <d v="2013-07-01T00:00:00"/>
    <s v="Yes"/>
    <d v="2014-03-03T00:00:00"/>
    <s v="Yes"/>
    <m/>
    <m/>
    <m/>
    <d v="2015-11-17T00:00:00"/>
    <x v="0"/>
    <n v="56"/>
    <n v="48"/>
    <m/>
    <n v="5"/>
    <n v="12"/>
    <n v="10"/>
    <n v="6"/>
    <n v="4"/>
    <n v="2"/>
    <n v="0"/>
    <s v="No"/>
    <s v="No"/>
    <m/>
    <m/>
    <m/>
    <m/>
    <s v="No"/>
    <m/>
    <m/>
    <s v="NF"/>
    <s v="NF"/>
    <m/>
    <s v="NF"/>
  </r>
  <r>
    <n v="9"/>
    <s v="C1/009"/>
    <s v="Fresier"/>
    <m/>
    <s v="Maseko"/>
    <x v="0"/>
    <x v="0"/>
    <x v="3"/>
    <x v="3"/>
    <s v="Community Health"/>
    <s v="Department of Community Health"/>
    <x v="4"/>
    <s v="Yes"/>
    <m/>
    <s v=""/>
    <s v="NF"/>
    <m/>
    <s v="fmaseko@cartafrica.org"/>
    <s v="fcmaseko@yahoo.com_x000a_ fmaseko@medcol.mw "/>
    <m/>
    <s v="Master of Public Health(online)"/>
    <d v="1972-08-30T00:00:00"/>
    <s v="Maximizing utilization of cervical cancer prevention services in South East Health Zone of Malawi. What would it take?"/>
    <s v="Field"/>
    <s v="No"/>
    <s v="Primary"/>
    <n v="11"/>
    <d v="2011-01-01T00:00:00"/>
    <x v="0"/>
    <m/>
    <s v="Dr. Maureen Leah Chirwa"/>
    <s v="Dr. Adamson Muula"/>
    <m/>
    <n v="2"/>
    <s v="Home"/>
    <s v="Host"/>
    <m/>
    <s v="Yes"/>
    <s v="Yes"/>
    <m/>
    <s v="Academic"/>
    <m/>
    <s v="Lecturer"/>
    <x v="0"/>
    <m/>
    <s v="University of Malawi"/>
    <s v="0000-0002-0996-4207"/>
    <m/>
    <d v="2011-04-01T00:00:00"/>
    <d v="2011-12-01T00:00:00"/>
    <s v="Yes"/>
    <m/>
    <m/>
    <m/>
    <m/>
    <d v="2013-07-01T00:00:00"/>
    <s v="Yes"/>
    <d v="2014-03-04T00:00:00"/>
    <s v="Yes"/>
    <m/>
    <m/>
    <m/>
    <d v="2016-08-31T00:00:00"/>
    <x v="0"/>
    <n v="65"/>
    <n v="57"/>
    <m/>
    <n v="7"/>
    <n v="6"/>
    <n v="1"/>
    <n v="3"/>
    <n v="1"/>
    <n v="0"/>
    <n v="0"/>
    <s v="No"/>
    <s v="No"/>
    <m/>
    <m/>
    <m/>
    <m/>
    <s v="No"/>
    <m/>
    <m/>
    <s v="NF"/>
    <s v="NF"/>
    <m/>
    <s v="NF"/>
  </r>
  <r>
    <n v="10"/>
    <s v="C1/010"/>
    <s v="François"/>
    <m/>
    <s v="Niragire"/>
    <x v="0"/>
    <x v="0"/>
    <x v="1"/>
    <x v="1"/>
    <s v="Statistics"/>
    <s v="Applied Statistics"/>
    <x v="5"/>
    <s v="Yes"/>
    <n v="213004253"/>
    <s v="Married"/>
    <s v="Married"/>
    <s v="Married"/>
    <s v="fniragire@cartafrica.org"/>
    <s v=" fniragire@ur.ac.rw; fniragiree@gmail.com; fniragire@gmail.com"/>
    <s v="+250 78 8273787/+250787427688"/>
    <s v="MSc. In Social Statistics"/>
    <d v="1973-09-08T00:00:00"/>
    <s v="Spatial modeling of the relationship between HIV prevalence and socioeconomic determinants of child mortality in Rwanda."/>
    <s v="Field"/>
    <s v="No"/>
    <s v="Secondary"/>
    <n v="13"/>
    <d v="2011-10-07T00:00:00"/>
    <x v="0"/>
    <m/>
    <s v="Dr. Thomas N. O. Achia"/>
    <s v="Dr. Lyambabaje Alexandre"/>
    <s v="Joseph Ntaganira"/>
    <n v="3"/>
    <s v="Other "/>
    <s v="Home"/>
    <s v="Home"/>
    <s v="Yes"/>
    <s v="Yes"/>
    <s v="No"/>
    <s v="Academic"/>
    <s v="Assistant Lecturer"/>
    <s v="Professor "/>
    <x v="1"/>
    <s v="Director of Teaching and Learning,_x000a_Director of Research and Innovation at he College of Business and Economics (2022)"/>
    <s v="University of Rwanda"/>
    <s v="0000-0003-0473-387"/>
    <m/>
    <d v="2011-04-01T00:00:00"/>
    <d v="2011-12-01T00:00:00"/>
    <s v="Yes"/>
    <d v="2011-05-09T00:00:00"/>
    <m/>
    <d v="2013-01-24T00:00:00"/>
    <m/>
    <d v="2013-07-29T00:00:00"/>
    <s v="Yes"/>
    <d v="2014-03-05T00:00:00"/>
    <s v="Yes"/>
    <d v="2016-05-17T00:00:00"/>
    <d v="2017-07-31T00:00:00"/>
    <d v="2017-08-20T00:00:00"/>
    <d v="2017-07-31T00:00:00"/>
    <x v="0"/>
    <n v="76"/>
    <n v="68"/>
    <s v="Spatial modelling of the relationship between HIV prevalence and determinants of child_x000a_mortality in Rwanda"/>
    <n v="0"/>
    <n v="4"/>
    <n v="9"/>
    <n v="1"/>
    <n v="4"/>
    <n v="0"/>
    <n v="0"/>
    <s v="No"/>
    <s v="No"/>
    <m/>
    <m/>
    <m/>
    <m/>
    <s v="No"/>
    <m/>
    <m/>
    <n v="3"/>
    <n v="4"/>
    <m/>
    <s v="NF"/>
  </r>
  <r>
    <n v="11"/>
    <s v="C1/011"/>
    <s v="Joshua"/>
    <s v="Odunayo"/>
    <s v="Akinyemi"/>
    <x v="0"/>
    <x v="0"/>
    <x v="0"/>
    <x v="0"/>
    <s v="Epidemiology &amp; Medical Statistics"/>
    <s v="Epidemiology and Medical Statistics"/>
    <x v="0"/>
    <s v="Yes"/>
    <m/>
    <s v="Single"/>
    <s v="Married"/>
    <s v="Married"/>
    <s v="jakinyemi@cartafrica.org"/>
    <s v="odunjoshua@yahoo.com_x000a_ joakinyemi@com.ui.edu.ng"/>
    <s v="+234-8077677427"/>
    <s v="MSc (Medical Statistics)"/>
    <d v="1976-12-04T00:00:00"/>
    <s v="Levels, Trends and Differentials of Infant and Child Mortality in Nigeria: 1990 - 2008"/>
    <s v="Field"/>
    <s v="No"/>
    <s v="Secondary"/>
    <n v="21"/>
    <d v="2011-03-07T00:00:00"/>
    <x v="0"/>
    <m/>
    <s v="Prof Afolabi Bamgboye"/>
    <s v="Prof. Olusola Ayeni"/>
    <m/>
    <n v="2"/>
    <s v="Home"/>
    <s v="Host"/>
    <m/>
    <s v="Yes"/>
    <s v="No"/>
    <m/>
    <s v="Academic"/>
    <s v="Lecturer"/>
    <s v="Professor "/>
    <x v="1"/>
    <m/>
    <s v="University of Ibadan"/>
    <s v="0000-0002-0675-2110"/>
    <m/>
    <d v="2011-04-01T00:00:00"/>
    <d v="2011-12-01T00:00:00"/>
    <s v="Yes"/>
    <m/>
    <m/>
    <m/>
    <m/>
    <d v="2013-07-01T00:00:00"/>
    <s v="Yes"/>
    <d v="2014-03-06T00:00:00"/>
    <s v="Yes"/>
    <m/>
    <m/>
    <m/>
    <d v="2014-02-01T00:00:00"/>
    <x v="0"/>
    <n v="35"/>
    <n v="27"/>
    <s v="Levels, Trends and Differentials in Under-five Mortality in _x000a_Nigeria (1990-2008)"/>
    <n v="18"/>
    <n v="14"/>
    <n v="117"/>
    <n v="4"/>
    <n v="2"/>
    <n v="7"/>
    <n v="6"/>
    <s v="No"/>
    <s v="No"/>
    <m/>
    <m/>
    <m/>
    <m/>
    <s v="No"/>
    <m/>
    <m/>
    <n v="0"/>
    <n v="2"/>
    <m/>
    <s v="NF"/>
  </r>
  <r>
    <n v="12"/>
    <s v="C1/012"/>
    <s v="Mphatso"/>
    <s v="Steve Wilbes"/>
    <s v="Kamndaya"/>
    <x v="0"/>
    <x v="0"/>
    <x v="3"/>
    <x v="3"/>
    <s v="Mathematics and Statistics"/>
    <m/>
    <x v="3"/>
    <s v="No"/>
    <m/>
    <s v="Married"/>
    <s v="Married"/>
    <s v="Married"/>
    <s v="mkamndaya@cartafrica.org"/>
    <s v="kamndayam@yahoo.com"/>
    <s v="+265999851477"/>
    <s v="MSc Mathematical Statistics"/>
    <d v="1976-06-07T00:00:00"/>
    <s v="Modeling indoor air pollution to improve health delivery systems and public health in Malawi "/>
    <s v="Field"/>
    <s v="No"/>
    <s v="Primary"/>
    <n v="18"/>
    <d v="2011-03-10T00:00:00"/>
    <x v="0"/>
    <m/>
    <s v="Lawrence N.M. Kazembe"/>
    <s v="Dr. Liz Thomas"/>
    <m/>
    <n v="2"/>
    <s v="Home"/>
    <s v="Host"/>
    <m/>
    <s v="Yes"/>
    <s v="No"/>
    <m/>
    <s v="Academic"/>
    <s v="Lecturer"/>
    <s v="Associate Professor "/>
    <x v="1"/>
    <m/>
    <s v="University of Malawi"/>
    <s v="0000-0002-7597-3339"/>
    <m/>
    <d v="2011-04-01T00:00:00"/>
    <d v="2011-12-01T00:00:00"/>
    <s v="Yes"/>
    <m/>
    <m/>
    <d v="2012-10-11T00:00:00"/>
    <s v="Multilevel analysis of determinants of HIV- related sexual risks-taking and decision making among youths in urban informal settlements in Malawi and South Africa"/>
    <d v="2013-07-01T00:00:00"/>
    <s v="Yes"/>
    <d v="2014-03-07T00:00:00"/>
    <s v="Yes"/>
    <m/>
    <m/>
    <m/>
    <d v="2016-03-31T00:00:00"/>
    <x v="0"/>
    <n v="60"/>
    <n v="52"/>
    <m/>
    <n v="0"/>
    <n v="5"/>
    <n v="10"/>
    <n v="5"/>
    <n v="0"/>
    <n v="0"/>
    <n v="0"/>
    <s v="No"/>
    <s v="No"/>
    <m/>
    <m/>
    <m/>
    <m/>
    <s v="No"/>
    <m/>
    <m/>
    <n v="1"/>
    <n v="2"/>
    <m/>
    <s v="NF"/>
  </r>
  <r>
    <n v="13"/>
    <s v="C1/013"/>
    <s v="Esther"/>
    <s v="Clyde"/>
    <s v="Nabakwe"/>
    <x v="1"/>
    <x v="0"/>
    <x v="2"/>
    <x v="2"/>
    <s v="Pediatrics &amp; Child health"/>
    <m/>
    <x v="2"/>
    <s v="Yes"/>
    <m/>
    <s v="Single"/>
    <s v="Single"/>
    <s v="Single"/>
    <s v="nabakwe@cartafrica.org"/>
    <s v="echirwa@chanco.unima.mw_x000a_edkwalira@yahoo.com"/>
    <m/>
    <s v="M.Med Paediatrics"/>
    <d v="1963-02-21T00:00:00"/>
    <s v="Socio-cultural and economic determinants of HIV mothers' knowledge, attitude and practise of current WHO infant feeding policy and the impact on infants' outcome"/>
    <s v="Field"/>
    <s v="No"/>
    <s v="Primary"/>
    <n v="25"/>
    <d v="2011-03-03T00:00:00"/>
    <x v="0"/>
    <m/>
    <s v="Prof Joshua Akong’a"/>
    <s v="Dr. Grace Ettyang"/>
    <m/>
    <n v="2"/>
    <s v="Home"/>
    <s v="Host"/>
    <m/>
    <s v="Yes"/>
    <s v="Yes"/>
    <m/>
    <s v="Academic"/>
    <m/>
    <s v="Senior Lecturer"/>
    <x v="0"/>
    <m/>
    <s v="Moi University"/>
    <s v="0000-0002-0401-3373"/>
    <m/>
    <d v="2011-04-01T00:00:00"/>
    <d v="2011-12-01T00:00:00"/>
    <s v="Yes"/>
    <d v="2011-05-02T00:00:00"/>
    <d v="2011-07-03T00:00:00"/>
    <m/>
    <m/>
    <d v="2013-07-01T00:00:00"/>
    <s v="Yes"/>
    <d v="2014-03-08T00:00:00"/>
    <s v="Yes"/>
    <m/>
    <m/>
    <m/>
    <d v="2019-08-22T00:00:00"/>
    <x v="0"/>
    <n v="101"/>
    <n v="93"/>
    <s v="Sex and young people in urban slums: Exploring the material_x000a_deprivation and sexual risk nexus in_x000a_Malawi and South Africa"/>
    <n v="4"/>
    <n v="4"/>
    <n v="2"/>
    <n v="0"/>
    <n v="0"/>
    <n v="0"/>
    <n v="0"/>
    <s v="No"/>
    <s v="No"/>
    <m/>
    <m/>
    <m/>
    <m/>
    <s v="No"/>
    <m/>
    <m/>
    <n v="3"/>
    <n v="3"/>
    <m/>
    <s v="NF"/>
  </r>
  <r>
    <n v="14"/>
    <s v="C1/014"/>
    <s v="Nicole"/>
    <m/>
    <s v="De Wet"/>
    <x v="1"/>
    <x v="0"/>
    <x v="5"/>
    <x v="6"/>
    <s v="Demography"/>
    <s v="Demography and Population Studies"/>
    <x v="3"/>
    <s v="Yes"/>
    <s v="0211542Y"/>
    <s v="Single"/>
    <s v="Married"/>
    <s v="Single"/>
    <s v="ndewet@cartafrica.org"/>
    <s v="nicole.dewet@wits.ac.za_x000a_Nic_dewet@yahoo.com"/>
    <m/>
    <s v="Master of Arts Demography and Population Studies"/>
    <d v="1984-05-13T00:00:00"/>
    <s v="Domestic Violence and child health outcomes: An investigation into the relationship between frequency of abuse and negative child health outcomes in two African countries."/>
    <s v="Field"/>
    <s v="No"/>
    <s v="Primary"/>
    <n v="22.5"/>
    <d v="2011-03-03T00:00:00"/>
    <x v="0"/>
    <m/>
    <s v="Prof Clifford Odimegwu"/>
    <m/>
    <m/>
    <n v="1"/>
    <s v="Home"/>
    <m/>
    <m/>
    <s v="No"/>
    <m/>
    <m/>
    <s v="Academic"/>
    <s v="Tutor"/>
    <s v="Associate Professor "/>
    <x v="1"/>
    <s v="Assistant Dean for Postgraduate Studies, Faculty of Humanities"/>
    <s v="University of the Witwatersrand"/>
    <s v="0000-0001-5750-2851"/>
    <m/>
    <d v="2011-04-01T00:00:00"/>
    <d v="2011-12-01T00:00:00"/>
    <s v="Yes"/>
    <m/>
    <m/>
    <m/>
    <m/>
    <d v="2013-07-01T00:00:00"/>
    <s v="Yes"/>
    <d v="2014-03-09T00:00:00"/>
    <s v="Yes"/>
    <m/>
    <m/>
    <m/>
    <d v="2013-11-30T00:00:00"/>
    <x v="0"/>
    <n v="32"/>
    <n v="24"/>
    <m/>
    <n v="0"/>
    <n v="2"/>
    <n v="56"/>
    <n v="4"/>
    <n v="6"/>
    <n v="11"/>
    <n v="7"/>
    <s v="No"/>
    <s v="No"/>
    <m/>
    <m/>
    <m/>
    <m/>
    <s v="No"/>
    <m/>
    <m/>
    <n v="0"/>
    <n v="0"/>
    <m/>
    <s v="NF"/>
  </r>
  <r>
    <n v="15"/>
    <s v="C1/015"/>
    <s v="Kennedy"/>
    <s v="S.Naviava"/>
    <s v="Otwombe"/>
    <x v="0"/>
    <x v="0"/>
    <x v="5"/>
    <x v="6"/>
    <s v=" Epidemiology &amp; Medical Biostatistics"/>
    <s v="Perinatal HIV Research Unit, Dept. Data and Statistics"/>
    <x v="3"/>
    <s v="Yes"/>
    <m/>
    <s v="Married"/>
    <s v="Married"/>
    <s v="Married"/>
    <s v="otwombek@phru.co.za"/>
    <s v="otwombek@phru.co.za"/>
    <m/>
    <s v="M.Sc Mathematical statistics"/>
    <d v="1973-05-17T00:00:00"/>
    <s v="Use of frailty modeling with arbitrary censoring in determining predictors of mortality for a Clinical researchized HIV positive population in South Africa"/>
    <s v="Clinical research"/>
    <s v="No"/>
    <s v="Secondary"/>
    <n v="21"/>
    <d v="2011-04-05T00:00:00"/>
    <x v="0"/>
    <m/>
    <s v="Dr. Tobias Chirwa"/>
    <s v="Dr. Guy de Bruyn"/>
    <m/>
    <n v="2"/>
    <s v="Home"/>
    <s v="Home"/>
    <m/>
    <s v="Yes"/>
    <s v="No"/>
    <m/>
    <s v="Other"/>
    <s v="Senior Statistician"/>
    <s v="Associate Professor "/>
    <x v="1"/>
    <m/>
    <s v="University of the Witwatersrand"/>
    <s v="0000-0002-7433-4383"/>
    <m/>
    <d v="2011-04-01T00:00:00"/>
    <d v="2011-12-01T00:00:00"/>
    <s v="Yes"/>
    <m/>
    <m/>
    <m/>
    <m/>
    <d v="2013-07-01T00:00:00"/>
    <s v="Yes"/>
    <d v="2014-03-10T00:00:00"/>
    <s v="Yes"/>
    <m/>
    <m/>
    <m/>
    <d v="2018-07-04T00:00:00"/>
    <x v="0"/>
    <n v="88"/>
    <n v="80"/>
    <m/>
    <n v="8"/>
    <n v="45"/>
    <n v="55"/>
    <n v="5"/>
    <n v="2"/>
    <n v="0"/>
    <n v="0"/>
    <s v="No"/>
    <s v="No"/>
    <m/>
    <m/>
    <m/>
    <m/>
    <s v="No"/>
    <m/>
    <m/>
    <n v="2"/>
    <n v="2"/>
    <m/>
    <s v="NF"/>
  </r>
  <r>
    <n v="16"/>
    <s v="C1/016"/>
    <s v="Peter"/>
    <s v="Suriwakenda"/>
    <s v="Nyasulu"/>
    <x v="0"/>
    <x v="0"/>
    <x v="3"/>
    <x v="6"/>
    <s v=" Epidemiology &amp; Medical Biostatistics"/>
    <s v="Division of Epidemiology &amp; Medical Biostatistics"/>
    <x v="3"/>
    <s v="Yes"/>
    <m/>
    <s v=""/>
    <s v="Married"/>
    <m/>
    <s v="pnyasulu@cartafrica.org"/>
    <s v="Peter.Nyasulu@wits.ac.za"/>
    <m/>
    <s v="M.Sc (Medicine)"/>
    <d v="1968-12-29T00:00:00"/>
    <s v="Surveillance of antimicrobial susceptibility patterns among pathogens isolated in public sector Clinical researchs associated with academic institutions, South Africa during a 5 year period 2005-2009"/>
    <s v="Clinical research - Retrospective"/>
    <s v="yes"/>
    <s v="Secondary"/>
    <n v="11"/>
    <d v="2011-03-03T00:00:00"/>
    <x v="0"/>
    <m/>
    <s v="Prof Jill Murray"/>
    <s v="Prof. Hendrik J. Koornhof"/>
    <s v="Dr. Olga Perovic"/>
    <n v="3"/>
    <s v="Home"/>
    <s v="Home"/>
    <s v="Home"/>
    <s v="Yes"/>
    <s v="No"/>
    <s v="No"/>
    <s v="Academic"/>
    <m/>
    <s v="Associate Professor "/>
    <x v="1"/>
    <m/>
    <s v="Stellenbosch University"/>
    <s v="0000-0003-2757-0663"/>
    <m/>
    <d v="2011-04-01T00:00:00"/>
    <d v="2011-12-01T00:00:00"/>
    <s v="Yes"/>
    <m/>
    <m/>
    <m/>
    <m/>
    <d v="2013-07-01T00:00:00"/>
    <s v="Yes"/>
    <d v="2014-03-11T00:00:00"/>
    <s v="Yes"/>
    <m/>
    <m/>
    <m/>
    <d v="2014-09-30T00:00:00"/>
    <x v="0"/>
    <n v="42"/>
    <n v="34"/>
    <m/>
    <n v="3"/>
    <n v="10"/>
    <n v="77"/>
    <n v="4"/>
    <n v="10"/>
    <n v="6"/>
    <n v="9"/>
    <s v="No"/>
    <s v="No"/>
    <m/>
    <m/>
    <m/>
    <m/>
    <s v="No"/>
    <m/>
    <m/>
    <s v="NF"/>
    <s v="NF"/>
    <m/>
    <s v="NF"/>
  </r>
  <r>
    <n v="17"/>
    <s v="C1/017"/>
    <s v="Rose"/>
    <s v="Okoyo"/>
    <s v="Opiyo"/>
    <x v="1"/>
    <x v="0"/>
    <x v="2"/>
    <x v="7"/>
    <s v="Nutrition"/>
    <s v="Food Science, Nutrition and Technology"/>
    <x v="6"/>
    <s v="Yes"/>
    <s v="A80/82301/2011"/>
    <s v="Married"/>
    <s v="Married"/>
    <s v="Married"/>
    <s v="ropiyo@cartafrica.org"/>
    <s v="roseopiyo@uonbi.ac.ke_x000a_ roseopiyo04@yahoo.co.uk"/>
    <s v="+254 722473122"/>
    <s v="Msc Applied Human Nutrition"/>
    <d v="1962-12-12T00:00:00"/>
    <s v="Effect of Omega-3 Fatty Acids (Fish Oil) Supplementation along with Diet on Depression and Nutrition Status of HIV-Seropositive and HIV-Seronegative Pregnant Mothers among Low-income Urban Population in Nairobi"/>
    <s v="Clinical research - RCT"/>
    <s v="yes"/>
    <s v="Primary"/>
    <n v="17"/>
    <d v="2011-09-15T00:00:00"/>
    <x v="0"/>
    <m/>
    <s v="Prof. Wambui Kogi-Makau"/>
    <s v="Prof. Koigi R. Kamau"/>
    <s v="Dr. Anne Obondo"/>
    <n v="3"/>
    <s v="Home"/>
    <s v="Home"/>
    <s v="Home"/>
    <s v="Yes"/>
    <s v="No"/>
    <s v="No"/>
    <s v="Academic"/>
    <s v=" Lecturer"/>
    <s v="Senior Lecturer"/>
    <x v="2"/>
    <s v="Member of  College of Health Sciences, University of Nairobi Committee on Guidelines for PhD Equivalent Qualifications for Clinicians."/>
    <s v="University of Nairobi"/>
    <s v="0000-0003-1885-9991"/>
    <m/>
    <d v="2011-04-01T00:00:00"/>
    <d v="2011-12-01T00:00:00"/>
    <s v="Yes"/>
    <m/>
    <m/>
    <m/>
    <s v="Effect of fish oil Omega- 3 fatty acids on reduction of depressive symptoms among HIV - seropositive pregnant women"/>
    <d v="2013-07-01T00:00:00"/>
    <s v="Yes"/>
    <d v="2014-03-12T00:00:00"/>
    <s v="Yes"/>
    <m/>
    <m/>
    <m/>
    <d v="2015-09-30T00:00:00"/>
    <x v="0"/>
    <n v="54"/>
    <n v="46"/>
    <s v="Effect of fish oil Omega- 3 fatty acids on reduction of depressive symptoms among HIV - seropositive pregnant women"/>
    <m/>
    <n v="3"/>
    <n v="8"/>
    <n v="1"/>
    <n v="1"/>
    <n v="1"/>
    <n v="0"/>
    <s v="No"/>
    <s v="No"/>
    <m/>
    <m/>
    <m/>
    <m/>
    <s v="No"/>
    <m/>
    <m/>
    <n v="2"/>
    <n v="2"/>
    <m/>
    <s v="NF"/>
  </r>
  <r>
    <n v="18"/>
    <s v="C1/018"/>
    <s v="Sunday"/>
    <s v="Adepoju"/>
    <s v="Adedini"/>
    <x v="0"/>
    <x v="0"/>
    <x v="0"/>
    <x v="5"/>
    <s v="Demography and Population Studies"/>
    <s v="Demography and Population Studies"/>
    <x v="3"/>
    <s v="No"/>
    <n v="560454"/>
    <s v="Married"/>
    <s v="Married"/>
    <s v="Married"/>
    <s v="sadedini@cartafrica.org"/>
    <s v="sunday.adedini@gmail.com_x000a_adedinisunday@yahoo.com"/>
    <s v="+234-803 397 7498"/>
    <s v="M.Sc Demography and Social Statistics "/>
    <d v="1975-04-27T00:00:00"/>
    <s v="Multilevel Analysis of Determinants of Infant and Child Mortality in West Africa"/>
    <s v="Field"/>
    <s v="No"/>
    <s v="Secondary"/>
    <n v="13"/>
    <d v="2011-02-08T00:00:00"/>
    <x v="0"/>
    <m/>
    <s v="Prof Clifford Odimegwu"/>
    <s v="Dr. Samson Bamiwuye"/>
    <m/>
    <n v="2"/>
    <s v="Host"/>
    <s v="Home"/>
    <m/>
    <s v="Yes"/>
    <s v="Yes"/>
    <m/>
    <s v="Academic"/>
    <s v="Lecturer"/>
    <s v="Professor "/>
    <x v="1"/>
    <s v="Head Demographer; Head of Demography and Social Statistics (2021)"/>
    <s v="Federal University, Oye-Ekiti (2020)"/>
    <s v="0000-0003-0378-1941"/>
    <m/>
    <d v="2011-04-01T00:00:00"/>
    <d v="2011-12-01T00:00:00"/>
    <s v="Yes"/>
    <m/>
    <m/>
    <m/>
    <m/>
    <d v="2013-07-01T00:00:00"/>
    <s v="Yes"/>
    <d v="2014-03-13T00:00:00"/>
    <s v="Yes"/>
    <m/>
    <m/>
    <m/>
    <d v="2013-03-01T00:00:00"/>
    <x v="0"/>
    <n v="24"/>
    <n v="16"/>
    <m/>
    <s v="NF"/>
    <n v="4"/>
    <n v="43"/>
    <n v="6"/>
    <n v="4"/>
    <n v="6"/>
    <n v="6"/>
    <s v="No"/>
    <s v="No"/>
    <m/>
    <m/>
    <m/>
    <m/>
    <s v="No"/>
    <m/>
    <m/>
    <n v="3"/>
    <n v="3"/>
    <m/>
    <s v="NF"/>
  </r>
  <r>
    <n v="19"/>
    <s v="C1/019"/>
    <s v="Sulaimon"/>
    <s v="Taiwo"/>
    <s v="Adedokun"/>
    <x v="0"/>
    <x v="0"/>
    <x v="0"/>
    <x v="5"/>
    <s v="Demography and Social Statistics"/>
    <s v="Demography and Social Statistics"/>
    <x v="7"/>
    <s v="Yes"/>
    <m/>
    <s v="Married"/>
    <s v="Married"/>
    <s v="Married"/>
    <s v="sadedokun@cartafrica.org"/>
    <s v="adedokunsulait@gmail.com"/>
    <s v="+2348051398276"/>
    <s v="M.Sc Demography and Social Statistics "/>
    <d v="1972-12-11T00:00:00"/>
    <s v="Maternal and Socio-demographic Correlates of Under-five Mortality in Yobe State, Nigeria"/>
    <s v="Field"/>
    <s v="No"/>
    <s v="Secondary"/>
    <n v="21.5"/>
    <d v="2011-03-03T00:00:00"/>
    <x v="0"/>
    <m/>
    <s v="Ogunjuyigbe Peter Olasupo"/>
    <m/>
    <m/>
    <n v="1"/>
    <s v="Home"/>
    <m/>
    <m/>
    <s v="Yes"/>
    <m/>
    <m/>
    <s v="Academic"/>
    <s v="Lecturer II"/>
    <s v="Professor"/>
    <x v="1"/>
    <m/>
    <s v="Obafemi Awolowo University"/>
    <s v="0000-0003-0021-8045"/>
    <m/>
    <d v="2011-04-01T00:00:00"/>
    <d v="2011-12-01T00:00:00"/>
    <s v="Yes"/>
    <m/>
    <m/>
    <d v="2012-11-12T00:00:00"/>
    <s v="Comparative analysis of the factors accounting for under-five mortality differentials in North East and South West of Nigeria"/>
    <d v="2013-07-01T00:00:00"/>
    <s v="Yes"/>
    <d v="2015-03-01T00:00:00"/>
    <s v="No"/>
    <m/>
    <m/>
    <m/>
    <d v="2013-05-01T00:00:00"/>
    <x v="0"/>
    <n v="26"/>
    <n v="18"/>
    <s v="Comparative analysis of the factors accounting for under-five mortality differentials in North East and South West of Nigeria"/>
    <m/>
    <m/>
    <n v="12"/>
    <n v="0"/>
    <n v="0"/>
    <n v="4"/>
    <n v="1"/>
    <s v="No"/>
    <s v="No"/>
    <m/>
    <m/>
    <m/>
    <m/>
    <s v="No"/>
    <m/>
    <m/>
    <n v="3"/>
    <n v="5"/>
    <m/>
    <s v="NF"/>
  </r>
  <r>
    <n v="20"/>
    <s v="C1/020"/>
    <s v="Sulaimon"/>
    <s v="Atolagbe"/>
    <s v="Afolabi"/>
    <x v="0"/>
    <x v="0"/>
    <x v="0"/>
    <x v="8"/>
    <s v="Demography &amp; Population Studies"/>
    <s v="Demography &amp; Population Studies"/>
    <x v="3"/>
    <s v="No"/>
    <s v="0607789e"/>
    <s v=""/>
    <s v="Married"/>
    <m/>
    <s v="safolabi@cartafrica.org"/>
    <s v="afolaborn@gmail.com"/>
    <s v="+2771718311"/>
    <s v="MA in Demography and Population studies"/>
    <d v="1978-09-11T00:00:00"/>
    <s v="License to move: a longitudinal study of migration and its relation to HIV and TB in high mortality post-apartheid South Africa."/>
    <s v="Field"/>
    <s v="yes"/>
    <s v="Primary"/>
    <n v="12"/>
    <d v="2011-03-07T00:00:00"/>
    <x v="0"/>
    <m/>
    <s v="Dr. Mark Collinson"/>
    <s v="Prof. Philippe Bocquier"/>
    <m/>
    <n v="2"/>
    <s v="Home"/>
    <s v="Host"/>
    <m/>
    <s v="Yes"/>
    <s v="No"/>
    <m/>
    <s v="Other"/>
    <m/>
    <s v="Lead Data Scientist"/>
    <x v="0"/>
    <m/>
    <s v="University of the Witwatersrand"/>
    <s v="0000-0001-9382-6386"/>
    <m/>
    <d v="2011-04-01T00:00:00"/>
    <d v="2011-12-01T00:00:00"/>
    <s v="Yes"/>
    <m/>
    <m/>
    <m/>
    <m/>
    <d v="2013-07-01T00:00:00"/>
    <s v="Yes"/>
    <d v="2014-03-14T00:00:00"/>
    <s v="Yes"/>
    <m/>
    <m/>
    <m/>
    <d v="2017-12-04T00:00:00"/>
    <x v="0"/>
    <n v="81"/>
    <n v="73"/>
    <m/>
    <n v="1"/>
    <n v="8"/>
    <n v="3"/>
    <n v="0"/>
    <n v="0"/>
    <n v="0"/>
    <n v="0"/>
    <s v="No"/>
    <s v="No"/>
    <m/>
    <m/>
    <m/>
    <m/>
    <s v="No"/>
    <m/>
    <m/>
    <s v="NF"/>
    <s v="NF"/>
    <m/>
    <s v="NF"/>
  </r>
  <r>
    <n v="21"/>
    <s v="C1/021"/>
    <s v="Kanyiva "/>
    <m/>
    <s v="Muindi"/>
    <x v="1"/>
    <x v="0"/>
    <x v="6"/>
    <x v="9"/>
    <m/>
    <m/>
    <x v="3"/>
    <s v="No"/>
    <s v="NF"/>
    <s v="NF"/>
    <s v="NF"/>
    <s v="NF"/>
    <m/>
    <m/>
    <m/>
    <m/>
    <m/>
    <m/>
    <m/>
    <m/>
    <m/>
    <m/>
    <m/>
    <x v="0"/>
    <m/>
    <m/>
    <m/>
    <m/>
    <m/>
    <m/>
    <m/>
    <m/>
    <m/>
    <m/>
    <m/>
    <m/>
    <m/>
    <m/>
    <x v="0"/>
    <m/>
    <m/>
    <m/>
    <m/>
    <m/>
    <m/>
    <m/>
    <m/>
    <m/>
    <m/>
    <m/>
    <m/>
    <m/>
    <m/>
    <m/>
    <m/>
    <m/>
    <m/>
    <m/>
    <x v="1"/>
    <s v="Didn’t take up"/>
    <m/>
    <m/>
    <m/>
    <m/>
    <m/>
    <m/>
    <m/>
    <m/>
    <m/>
    <s v="No"/>
    <s v=""/>
    <m/>
    <m/>
    <m/>
    <m/>
    <m/>
    <m/>
    <m/>
    <m/>
    <m/>
    <m/>
    <m/>
  </r>
  <r>
    <n v="22"/>
    <s v="C1/022"/>
    <s v="Theresa"/>
    <s v="Njeri"/>
    <s v="Kinyari"/>
    <x v="1"/>
    <x v="0"/>
    <x v="2"/>
    <x v="7"/>
    <m/>
    <m/>
    <x v="8"/>
    <m/>
    <s v="NF"/>
    <s v="NF"/>
    <s v="NF"/>
    <s v="NF"/>
    <m/>
    <m/>
    <m/>
    <m/>
    <m/>
    <m/>
    <m/>
    <m/>
    <m/>
    <m/>
    <m/>
    <x v="0"/>
    <d v="2011-11-18T00:00:00"/>
    <m/>
    <m/>
    <m/>
    <n v="0"/>
    <m/>
    <m/>
    <m/>
    <m/>
    <m/>
    <m/>
    <m/>
    <m/>
    <m/>
    <x v="0"/>
    <m/>
    <m/>
    <m/>
    <m/>
    <d v="2011-04-01T00:00:00"/>
    <m/>
    <m/>
    <m/>
    <m/>
    <m/>
    <m/>
    <m/>
    <m/>
    <m/>
    <m/>
    <m/>
    <m/>
    <m/>
    <m/>
    <x v="2"/>
    <s v="Terminated"/>
    <m/>
    <m/>
    <m/>
    <m/>
    <m/>
    <m/>
    <m/>
    <m/>
    <m/>
    <s v="No"/>
    <s v=""/>
    <m/>
    <m/>
    <m/>
    <m/>
    <m/>
    <m/>
    <m/>
    <m/>
    <m/>
    <m/>
    <s v="NF"/>
  </r>
  <r>
    <n v="23"/>
    <s v="C1/023"/>
    <s v="Peter "/>
    <s v="Mwamba "/>
    <s v="Maturi"/>
    <x v="0"/>
    <x v="0"/>
    <x v="2"/>
    <x v="7"/>
    <m/>
    <m/>
    <x v="6"/>
    <s v="Yes"/>
    <s v="NF"/>
    <s v="NF"/>
    <s v="NF"/>
    <s v="NF"/>
    <m/>
    <m/>
    <m/>
    <m/>
    <m/>
    <m/>
    <m/>
    <m/>
    <m/>
    <m/>
    <m/>
    <x v="0"/>
    <d v="2016-08-31T00:00:00"/>
    <m/>
    <m/>
    <m/>
    <n v="0"/>
    <m/>
    <m/>
    <m/>
    <m/>
    <m/>
    <m/>
    <m/>
    <m/>
    <m/>
    <x v="0"/>
    <m/>
    <m/>
    <m/>
    <m/>
    <d v="2011-04-01T00:00:00"/>
    <m/>
    <m/>
    <m/>
    <m/>
    <m/>
    <m/>
    <m/>
    <m/>
    <m/>
    <m/>
    <m/>
    <m/>
    <m/>
    <m/>
    <x v="2"/>
    <s v="Terminated"/>
    <m/>
    <m/>
    <m/>
    <m/>
    <m/>
    <m/>
    <m/>
    <m/>
    <m/>
    <s v="No"/>
    <s v=""/>
    <m/>
    <m/>
    <m/>
    <m/>
    <m/>
    <m/>
    <m/>
    <m/>
    <m/>
    <m/>
    <s v="NF"/>
  </r>
  <r>
    <n v="24"/>
    <s v="C1/024"/>
    <s v="Jaclkline"/>
    <s v="Halima"/>
    <s v="Mgumia"/>
    <x v="1"/>
    <x v="0"/>
    <x v="4"/>
    <x v="10"/>
    <m/>
    <m/>
    <x v="8"/>
    <m/>
    <s v="NF"/>
    <s v="NF"/>
    <s v="NF"/>
    <s v="NF"/>
    <m/>
    <m/>
    <m/>
    <m/>
    <m/>
    <m/>
    <m/>
    <m/>
    <m/>
    <m/>
    <m/>
    <x v="0"/>
    <d v="2012-12-31T00:00:00"/>
    <m/>
    <m/>
    <m/>
    <n v="0"/>
    <m/>
    <m/>
    <m/>
    <m/>
    <m/>
    <m/>
    <m/>
    <m/>
    <m/>
    <x v="0"/>
    <m/>
    <m/>
    <m/>
    <m/>
    <d v="2011-04-01T00:00:00"/>
    <m/>
    <m/>
    <m/>
    <m/>
    <m/>
    <m/>
    <m/>
    <m/>
    <m/>
    <m/>
    <m/>
    <m/>
    <m/>
    <m/>
    <x v="2"/>
    <s v="Terminated"/>
    <m/>
    <m/>
    <m/>
    <m/>
    <m/>
    <m/>
    <m/>
    <m/>
    <m/>
    <s v="No"/>
    <m/>
    <m/>
    <m/>
    <m/>
    <m/>
    <m/>
    <m/>
    <m/>
    <m/>
    <m/>
    <m/>
    <s v="NF"/>
  </r>
  <r>
    <n v="25"/>
    <s v="C1/025"/>
    <s v="Joseph "/>
    <m/>
    <s v="Matovu"/>
    <x v="0"/>
    <x v="0"/>
    <x v="7"/>
    <x v="11"/>
    <m/>
    <m/>
    <x v="8"/>
    <m/>
    <s v="NF"/>
    <s v="NF"/>
    <s v="NF"/>
    <s v="NF"/>
    <m/>
    <m/>
    <m/>
    <m/>
    <m/>
    <m/>
    <m/>
    <m/>
    <m/>
    <m/>
    <m/>
    <x v="0"/>
    <m/>
    <m/>
    <m/>
    <m/>
    <n v="0"/>
    <m/>
    <m/>
    <m/>
    <m/>
    <m/>
    <m/>
    <m/>
    <m/>
    <m/>
    <x v="0"/>
    <m/>
    <m/>
    <m/>
    <m/>
    <d v="2011-04-01T00:00:00"/>
    <m/>
    <m/>
    <m/>
    <m/>
    <m/>
    <m/>
    <m/>
    <m/>
    <m/>
    <m/>
    <m/>
    <m/>
    <m/>
    <m/>
    <x v="1"/>
    <s v="Didn’t take up"/>
    <m/>
    <m/>
    <m/>
    <m/>
    <m/>
    <m/>
    <m/>
    <m/>
    <m/>
    <s v="No"/>
    <m/>
    <m/>
    <m/>
    <m/>
    <m/>
    <m/>
    <m/>
    <m/>
    <m/>
    <m/>
    <m/>
    <s v="NF"/>
  </r>
  <r>
    <n v="26"/>
    <s v="C2/001"/>
    <s v="Adebolajo"/>
    <m/>
    <s v="Adeyemo"/>
    <x v="0"/>
    <x v="1"/>
    <x v="0"/>
    <x v="0"/>
    <s v="Epidemiology"/>
    <m/>
    <x v="0"/>
    <s v="Yes"/>
    <m/>
    <s v="Married"/>
    <s v="Married"/>
    <m/>
    <s v="aadeyemo@cartafrica.org"/>
    <s v="adebolajo@hotmail.com"/>
    <m/>
    <s v="M.Sc Immunology"/>
    <d v="1974-02-02T00:00:00"/>
    <s v="Genetic epidemiology in Nigeria"/>
    <s v="Field"/>
    <s v="yes"/>
    <s v="Primary"/>
    <n v="13.5"/>
    <d v="2012-01-16T00:00:00"/>
    <x v="1"/>
    <m/>
    <s v="Prof. Odunayo Moronfoluwa Oluwatosin"/>
    <s v="Prof. Omotade Olayemi Olufemi-Julius"/>
    <m/>
    <n v="2"/>
    <s v="Home"/>
    <s v="Home"/>
    <m/>
    <s v="Yes"/>
    <s v="No"/>
    <m/>
    <s v="Academic"/>
    <s v="Assistant Lecturer"/>
    <m/>
    <x v="0"/>
    <m/>
    <s v="University of Ibadan"/>
    <s v="0000-0002-7486-5758"/>
    <m/>
    <d v="2012-03-01T00:00:00"/>
    <d v="2012-11-01T00:00:00"/>
    <s v="Yes"/>
    <m/>
    <m/>
    <m/>
    <m/>
    <d v="2014-08-01T00:00:00"/>
    <s v="Yes"/>
    <d v="2015-03-01T00:00:00"/>
    <s v="Yes"/>
    <m/>
    <m/>
    <m/>
    <d v="2023-09-14T00:00:00"/>
    <x v="0"/>
    <n v="139"/>
    <n v="131"/>
    <m/>
    <n v="1"/>
    <n v="14"/>
    <n v="0"/>
    <n v="1"/>
    <n v="0"/>
    <n v="0"/>
    <n v="0"/>
    <s v="No"/>
    <n v="0"/>
    <m/>
    <m/>
    <m/>
    <m/>
    <s v="No"/>
    <m/>
    <m/>
    <n v="2"/>
    <s v="NF"/>
    <m/>
    <s v="NF"/>
  </r>
  <r>
    <n v="27"/>
    <s v="C2/002"/>
    <s v="Alinane Linda"/>
    <m/>
    <s v="Nyondo-Mipando"/>
    <x v="1"/>
    <x v="1"/>
    <x v="3"/>
    <x v="3"/>
    <s v="Health Systems and Policy"/>
    <s v="Health Systems and Policy"/>
    <x v="4"/>
    <s v="Yes"/>
    <s v="-"/>
    <s v="Married"/>
    <s v="Married"/>
    <s v="Married"/>
    <s v="alinda@cartafrica.org"/>
    <s v="lindaalinane@gmail.com"/>
    <s v="+265 999 44 1212"/>
    <s v="Master of Nursing (Community Health) Online"/>
    <d v="1976-12-09T00:00:00"/>
    <s v="The feasibility of male involvement in Prevention of Mother to Child Transmission of HIV services in Malawi."/>
    <s v="Field"/>
    <s v="No"/>
    <s v="Primary"/>
    <n v="18"/>
    <d v="2012-01-09T00:00:00"/>
    <x v="1"/>
    <m/>
    <s v="Dr. Angela Chimwaza"/>
    <s v="Dr. Adamson Muula"/>
    <m/>
    <n v="2"/>
    <s v="Home"/>
    <s v="Home"/>
    <m/>
    <s v="Yes"/>
    <s v="Yes"/>
    <m/>
    <s v="Academic"/>
    <s v="Project Coordinator"/>
    <s v="Associate Professor"/>
    <x v="1"/>
    <s v="Deputy Dean, SPH and coordinator of Postgraduate Programs, School of Governance"/>
    <s v="_x000a_University of Liverpool, Department of Women's and Children's Health (2022)"/>
    <s v=" 0000-0002-3572-3810"/>
    <m/>
    <d v="2012-03-01T00:00:00"/>
    <d v="2012-11-01T00:00:00"/>
    <s v="Yes"/>
    <m/>
    <m/>
    <m/>
    <m/>
    <d v="2014-08-01T00:00:00"/>
    <s v="Yes"/>
    <d v="2015-03-01T00:00:00"/>
    <s v="Yes"/>
    <m/>
    <m/>
    <m/>
    <d v="2016-03-31T00:00:00"/>
    <x v="0"/>
    <n v="49"/>
    <n v="41"/>
    <m/>
    <n v="0"/>
    <n v="4"/>
    <n v="36"/>
    <n v="1"/>
    <n v="0"/>
    <n v="1"/>
    <n v="1"/>
    <s v="No"/>
    <n v="0"/>
    <m/>
    <m/>
    <m/>
    <m/>
    <s v="No"/>
    <m/>
    <m/>
    <n v="2"/>
    <n v="2"/>
    <m/>
    <s v="FF"/>
  </r>
  <r>
    <n v="28"/>
    <s v="C2/003"/>
    <s v="Austin"/>
    <s v="Henderson"/>
    <s v="Mtethiwa"/>
    <x v="0"/>
    <x v="1"/>
    <x v="3"/>
    <x v="3"/>
    <s v="Environmental Sciences"/>
    <m/>
    <x v="4"/>
    <s v="Yes"/>
    <m/>
    <m/>
    <s v="NF"/>
    <m/>
    <s v="amtethiwa@cartafrica.org"/>
    <m/>
    <s v="+265888316331"/>
    <s v="M. Sc Limnology &amp; Wetland Ecosystems"/>
    <n v="26796"/>
    <s v="Contribution of domestic waste water treatment plants to proliferation of schistosomiasis and pollution of aquatic resources and ability herbaceous plants for waste water treatment"/>
    <s v="Field"/>
    <s v="yes"/>
    <s v="Primary"/>
    <n v="12"/>
    <d v="2012-03-09T00:00:00"/>
    <x v="1"/>
    <m/>
    <s v="Wilson Mandala"/>
    <s v="Dr. Lucy Namkinga"/>
    <m/>
    <n v="2"/>
    <s v="Home"/>
    <s v="Other"/>
    <m/>
    <s v="Yes"/>
    <s v="Yes"/>
    <m/>
    <s v="Academic"/>
    <s v="Lecturer"/>
    <s v="Associate Professor"/>
    <x v="1"/>
    <m/>
    <s v="University of Malawi"/>
    <s v="0000-0003-0793-5186"/>
    <m/>
    <d v="2012-03-01T00:00:00"/>
    <d v="2012-11-01T00:00:00"/>
    <s v="Yes"/>
    <m/>
    <m/>
    <m/>
    <m/>
    <d v="2014-08-01T00:00:00"/>
    <s v="Yes"/>
    <d v="2015-03-01T00:00:00"/>
    <s v="Yes"/>
    <m/>
    <m/>
    <m/>
    <d v="2016-11-30T00:00:00"/>
    <x v="0"/>
    <n v="57"/>
    <n v="49"/>
    <m/>
    <n v="2"/>
    <n v="1"/>
    <n v="9"/>
    <n v="1"/>
    <n v="1"/>
    <n v="0"/>
    <n v="0"/>
    <s v="No"/>
    <n v="0"/>
    <m/>
    <m/>
    <m/>
    <m/>
    <s v="No"/>
    <m/>
    <m/>
    <s v="NF"/>
    <s v="NF"/>
    <m/>
    <s v="CARNEGIE 2"/>
  </r>
  <r>
    <n v="29"/>
    <s v="C2/004"/>
    <s v="Diana"/>
    <s v="-"/>
    <s v="Menya"/>
    <x v="1"/>
    <x v="1"/>
    <x v="2"/>
    <x v="2"/>
    <s v="Medical Epidemiology"/>
    <s v="Library"/>
    <x v="2"/>
    <s v="Yes"/>
    <m/>
    <s v="Married"/>
    <s v="Married"/>
    <m/>
    <s v="dmenya@cartafrica.org"/>
    <s v="dianamenya@gmail.com"/>
    <s v="+254 720352579/+254 733777500"/>
    <s v="MSc. Clinical Epidemiology"/>
    <d v="1975-05-17T00:00:00"/>
    <m/>
    <s v="Clinical research"/>
    <s v="unkown"/>
    <s v="Primary"/>
    <m/>
    <d v="2013-03-01T00:00:00"/>
    <x v="1"/>
    <m/>
    <s v="Prof. Odipo Osano"/>
    <s v="Prof Rafael Carel"/>
    <m/>
    <n v="2"/>
    <s v="Other "/>
    <s v="Other"/>
    <m/>
    <s v="No"/>
    <s v="No"/>
    <m/>
    <s v="Academic"/>
    <s v="Senior Lecturer"/>
    <s v="Associate Professor"/>
    <x v="1"/>
    <m/>
    <s v="Moi University"/>
    <s v="000 0000337081871"/>
    <m/>
    <d v="2012-03-01T00:00:00"/>
    <d v="2012-11-01T00:00:00"/>
    <s v="Yes"/>
    <m/>
    <m/>
    <m/>
    <m/>
    <d v="2014-08-01T00:00:00"/>
    <s v="Yes"/>
    <d v="2015-03-01T00:00:00"/>
    <s v="Yes"/>
    <m/>
    <m/>
    <m/>
    <d v="2016-11-30T00:00:00"/>
    <x v="0"/>
    <n v="57"/>
    <n v="49"/>
    <s v="Behavioral, Nutritional and Environmental Factors_x000a_associated with Esophageal Cancer in western Kenya"/>
    <n v="8"/>
    <n v="19"/>
    <n v="43"/>
    <n v="2"/>
    <n v="2"/>
    <n v="1"/>
    <n v="0"/>
    <s v="No"/>
    <n v="0"/>
    <m/>
    <m/>
    <m/>
    <m/>
    <s v="No"/>
    <m/>
    <m/>
    <n v="2"/>
    <n v="2"/>
    <n v="2"/>
    <s v="NF"/>
  </r>
  <r>
    <n v="30"/>
    <s v="C2/005"/>
    <s v="Evaline"/>
    <m/>
    <s v="Mcharo"/>
    <x v="1"/>
    <x v="1"/>
    <x v="4"/>
    <x v="10"/>
    <s v="Epidemiology"/>
    <s v="Geography"/>
    <x v="6"/>
    <s v="No"/>
    <m/>
    <s v="Single"/>
    <s v="Single"/>
    <s v="Single"/>
    <s v="emcharo@cartafrica.org"/>
    <s v="mcharoevaline@gmail.com;_x000a_evalinemcharo@yahoo.co.uk"/>
    <m/>
    <s v="MA in demography (online)"/>
    <d v="1979-07-28T00:00:00"/>
    <s v="Socioeconomic determinants of unsafe abortion and its implication to women in Tanzania."/>
    <s v="Field"/>
    <s v="No"/>
    <s v="Primary"/>
    <n v="21.5"/>
    <d v="2012-02-07T00:00:00"/>
    <x v="1"/>
    <m/>
    <s v="Dr. Lawrence Ikamari"/>
    <s v="Dr. Alfred Agwanda Otieno"/>
    <m/>
    <n v="2"/>
    <s v="Host"/>
    <s v="Host"/>
    <m/>
    <s v="Yes"/>
    <s v="Yes"/>
    <m/>
    <s v="Researcher"/>
    <s v="Assistant Lecturer"/>
    <s v="Lecturer"/>
    <x v="2"/>
    <m/>
    <s v="University of Dar es Salaam"/>
    <m/>
    <m/>
    <d v="2012-03-01T00:00:00"/>
    <d v="2012-11-01T00:00:00"/>
    <s v="Yes"/>
    <m/>
    <m/>
    <m/>
    <m/>
    <d v="2014-08-01T00:00:00"/>
    <s v="Yes"/>
    <d v="2015-03-01T00:00:00"/>
    <s v="Yes"/>
    <m/>
    <m/>
    <m/>
    <d v="2016-12-31T00:00:00"/>
    <x v="0"/>
    <n v="58"/>
    <n v="50"/>
    <m/>
    <s v="NF"/>
    <n v="0"/>
    <n v="1"/>
    <n v="0"/>
    <n v="0"/>
    <n v="0"/>
    <n v="1"/>
    <s v="No"/>
    <n v="0"/>
    <m/>
    <m/>
    <m/>
    <m/>
    <s v="No"/>
    <m/>
    <m/>
    <s v="NF"/>
    <s v="NF"/>
    <m/>
    <s v="WT"/>
  </r>
  <r>
    <n v="31"/>
    <s v="C2/006"/>
    <s v="Stephen"/>
    <s v="Ojiambo"/>
    <s v="Wandera"/>
    <x v="0"/>
    <x v="1"/>
    <x v="7"/>
    <x v="11"/>
    <s v="Epidemiology"/>
    <s v="Department of Population Studies"/>
    <x v="9"/>
    <s v="Yes"/>
    <m/>
    <s v="Married"/>
    <s v="Married"/>
    <s v="Married"/>
    <s v="swandera@cartafrica.org"/>
    <s v="swandera@gmail.com"/>
    <s v="+256774976879"/>
    <s v="M.Sc Population &amp; Reproductive Health"/>
    <d v="1984-01-16T00:00:00"/>
    <s v="Intergenerational Support and Health of the Ageing Population In Rural Uganda"/>
    <s v="Field"/>
    <s v="No"/>
    <s v="Primary"/>
    <n v="2"/>
    <d v="2012-02-07T00:00:00"/>
    <x v="1"/>
    <m/>
    <s v="Dr. James Ntozi"/>
    <s v="Dr. Betty Kwagala"/>
    <m/>
    <n v="2"/>
    <s v="Home"/>
    <s v="Home"/>
    <m/>
    <s v="Yes"/>
    <s v="No"/>
    <m/>
    <s v="Academic"/>
    <s v="Assistant Lecturer"/>
    <s v="Senior Lecturer"/>
    <x v="1"/>
    <s v="Head of Department"/>
    <s v="Makerere Univeristy"/>
    <s v="0000-0002-5617-0274"/>
    <m/>
    <d v="2012-03-01T00:00:00"/>
    <d v="2012-11-01T00:00:00"/>
    <s v="Yes"/>
    <m/>
    <m/>
    <m/>
    <s v="Disaparities in health and access to healthcare among older persons in Uganda"/>
    <d v="2014-08-01T00:00:00"/>
    <s v="Yes"/>
    <d v="2015-03-01T00:00:00"/>
    <s v="Yes"/>
    <m/>
    <m/>
    <m/>
    <d v="2016-03-31T00:00:00"/>
    <x v="0"/>
    <n v="49"/>
    <n v="41"/>
    <s v="Disaparities in health and access to healthcare among older persons in Uganda"/>
    <n v="0"/>
    <n v="10"/>
    <n v="16"/>
    <n v="6"/>
    <n v="2"/>
    <n v="2"/>
    <n v="0"/>
    <s v="No"/>
    <n v="0"/>
    <m/>
    <m/>
    <m/>
    <m/>
    <s v="No"/>
    <m/>
    <m/>
    <n v="2"/>
    <n v="3"/>
    <m/>
    <s v="WT"/>
  </r>
  <r>
    <n v="32"/>
    <s v="C2/007"/>
    <s v="Adeniyi"/>
    <s v="Francis"/>
    <s v="Fagbamigbe"/>
    <x v="0"/>
    <x v="1"/>
    <x v="0"/>
    <x v="0"/>
    <s v="BIOSTATISTICS"/>
    <s v="Epidemiology and Medical Statistics"/>
    <x v="0"/>
    <s v="Yes"/>
    <n v="152419"/>
    <m/>
    <s v="Married"/>
    <m/>
    <s v="fadeniyi@cartafrica.org"/>
    <s v="franstel74@yahoo.com"/>
    <s v="+2348061348165"/>
    <s v="Masters in medical statistics"/>
    <d v="1974-02-16T00:00:00"/>
    <s v="Modeling association between bivariate censored outcomes: a case study of bipolar disorder"/>
    <s v="Field"/>
    <s v="No"/>
    <s v="Primary"/>
    <n v="4"/>
    <d v="2012-03-19T00:00:00"/>
    <x v="1"/>
    <m/>
    <s v="Prof. Elijah Afolabi Bamgboye"/>
    <m/>
    <m/>
    <n v="1"/>
    <s v="Home"/>
    <m/>
    <m/>
    <s v="Yes"/>
    <m/>
    <m/>
    <s v="Academic"/>
    <s v="Lecturer II "/>
    <s v="Senior Lecturer"/>
    <x v="1"/>
    <m/>
    <s v="University of Ibadan"/>
    <s v="0000-0001-9184-8258"/>
    <m/>
    <d v="2012-03-01T00:00:00"/>
    <d v="2012-11-01T00:00:00"/>
    <s v="Yes"/>
    <m/>
    <m/>
    <m/>
    <m/>
    <d v="2014-08-01T00:00:00"/>
    <s v="Yes"/>
    <d v="2015-03-01T00:00:00"/>
    <s v="Yes"/>
    <m/>
    <m/>
    <m/>
    <d v="2014-03-31T00:00:00"/>
    <x v="0"/>
    <n v="25"/>
    <n v="17"/>
    <m/>
    <n v="6"/>
    <n v="6"/>
    <n v="93"/>
    <n v="8"/>
    <n v="4"/>
    <n v="18"/>
    <n v="4"/>
    <s v="No"/>
    <n v="0"/>
    <m/>
    <m/>
    <m/>
    <m/>
    <s v="No"/>
    <m/>
    <m/>
    <s v="NF"/>
    <n v="2"/>
    <m/>
    <s v="MAC"/>
  </r>
  <r>
    <n v="33"/>
    <s v="C2/008"/>
    <s v="Tumwine"/>
    <m/>
    <s v="Gabriel"/>
    <x v="0"/>
    <x v="1"/>
    <x v="7"/>
    <x v="11"/>
    <s v="Epidemiology"/>
    <m/>
    <x v="9"/>
    <s v="Yes"/>
    <m/>
    <m/>
    <s v="NF"/>
    <m/>
    <s v="gtumwine@cartafrica.org"/>
    <s v="gtumwine@vetmed.mak.ac.ug; tumwinegabriel@gmail.com _x000a_"/>
    <s v="+256782194819"/>
    <s v="M.Sc Molecular Biology"/>
    <d v="1981-08-27T00:00:00"/>
    <s v="Malaria and filariasis co-infection during pregnancy in high malaria transmission areas of Uganda: Impacts on pregnancy outcomes, immune response and antifolates effects"/>
    <s v="Clinical research"/>
    <s v="yes"/>
    <s v="Primary"/>
    <n v="18.5"/>
    <d v="2012-01-25T00:00:00"/>
    <x v="1"/>
    <m/>
    <s v="Dr. Enock Matovu"/>
    <s v="Dr. Jean Langhorne"/>
    <m/>
    <n v="2"/>
    <s v="Home"/>
    <s v="Other"/>
    <m/>
    <s v="Yes"/>
    <s v="No"/>
    <m/>
    <s v="Academic"/>
    <s v="Teaching Assistant"/>
    <m/>
    <x v="0"/>
    <m/>
    <s v="MAKERERE UNIVERSITY"/>
    <s v="0000-0003-3338-5333"/>
    <m/>
    <d v="2012-03-01T00:00:00"/>
    <d v="2012-11-01T00:00:00"/>
    <s v="Yes"/>
    <m/>
    <m/>
    <m/>
    <m/>
    <d v="2014-08-01T00:00:00"/>
    <s v="Yes"/>
    <d v="2015-03-01T00:00:00"/>
    <s v="Yes"/>
    <m/>
    <m/>
    <m/>
    <m/>
    <x v="3"/>
    <m/>
    <m/>
    <m/>
    <n v="1"/>
    <n v="9"/>
    <n v="0"/>
    <n v="1"/>
    <n v="0"/>
    <n v="0"/>
    <n v="0"/>
    <s v="No"/>
    <n v="0"/>
    <m/>
    <m/>
    <m/>
    <m/>
    <s v="No"/>
    <m/>
    <m/>
    <n v="3"/>
    <s v="NF"/>
    <m/>
    <s v="CARNEGIE 2"/>
  </r>
  <r>
    <n v="34"/>
    <s v="C2/009"/>
    <s v="Herbert"/>
    <s v="Hudson"/>
    <s v="Longwe"/>
    <x v="0"/>
    <x v="1"/>
    <x v="3"/>
    <x v="3"/>
    <s v="Epidemiology"/>
    <s v="Department of Population Studies"/>
    <x v="4"/>
    <s v="Yes"/>
    <m/>
    <s v="Married"/>
    <s v="Married"/>
    <s v="Married"/>
    <s v="hlongwe@cartafrica.org"/>
    <s v="Herbert.longwe@gmail.com,  hlongwe@medcol.mw "/>
    <m/>
    <s v="Master of Philosophy (Tropical Medicine)."/>
    <d v="1979-09-24T00:00:00"/>
    <s v="Investigating the effect of daily cotrimoxazole prophylaxis on the acquisition of malaria specific immunity in HIV exposed children and HIV infected children "/>
    <s v="Clinical research"/>
    <s v="yes"/>
    <s v="Primary"/>
    <n v="5.5"/>
    <d v="2012-02-22T00:00:00"/>
    <x v="1"/>
    <m/>
    <s v="Dr. Wilson Mandala"/>
    <s v="Dr. Adam Cunningham"/>
    <s v="Cal MacLennan"/>
    <n v="3"/>
    <s v="Home"/>
    <s v="Other"/>
    <m/>
    <s v="Yes"/>
    <s v="No"/>
    <m/>
    <m/>
    <s v="Research Scientist"/>
    <s v="Laboratory Director"/>
    <x v="1"/>
    <m/>
    <s v="Columbia University, South Africa"/>
    <s v="0000-0002-2496-896X"/>
    <m/>
    <d v="2012-03-01T00:00:00"/>
    <d v="2012-11-01T00:00:00"/>
    <s v="Yes"/>
    <m/>
    <m/>
    <m/>
    <s v="Efect of daily contrimoxazole prophylaxis on naturally acquired plasmodium falciparum -Specific Immune Responses in HIV - exposed uninfected Malawian Children"/>
    <d v="2014-08-01T00:00:00"/>
    <s v="Yes"/>
    <d v="2015-03-01T00:00:00"/>
    <s v="Yes"/>
    <m/>
    <m/>
    <m/>
    <d v="2015-06-30T00:00:00"/>
    <x v="0"/>
    <n v="40"/>
    <n v="32"/>
    <s v="Efect of daily contrimoxazole prophylaxis on naturally acquired plasmodium falciparum -Specific Immune Responses in HIV - exposed uninfected Malawian Children"/>
    <n v="3"/>
    <n v="1"/>
    <n v="13"/>
    <n v="3"/>
    <n v="0"/>
    <n v="0"/>
    <n v="0"/>
    <s v="No"/>
    <n v="0"/>
    <m/>
    <m/>
    <m/>
    <m/>
    <s v="No"/>
    <m/>
    <m/>
    <n v="1"/>
    <n v="2"/>
    <m/>
    <s v="NF"/>
  </r>
  <r>
    <n v="35"/>
    <s v="C2/010"/>
    <s v="Joseph"/>
    <s v="Maurice"/>
    <s v="Mutisya"/>
    <x v="0"/>
    <x v="1"/>
    <x v="2"/>
    <x v="12"/>
    <s v="Public Health"/>
    <s v="Education Research Program"/>
    <x v="3"/>
    <s v="No"/>
    <m/>
    <s v="Married"/>
    <s v="Married"/>
    <s v="Married"/>
    <s v="jmutisya@cartafrica.org"/>
    <s v="mmutisya@aphrc.org_x000a_mmutisya@ymail.com "/>
    <s v="+25421987850"/>
    <s v="MSC (Population Based Epidemiology)"/>
    <d v="1980-04-11T00:00:00"/>
    <s v="Knowledge, Attitude and Beliefs on Stigma and Discrimination among people living with HIV &amp; AIDS in Kenya: Individual and Community Level Effects"/>
    <s v="Field"/>
    <s v="yes"/>
    <s v="Primary"/>
    <n v="2"/>
    <d v="2012-03-19T00:00:00"/>
    <x v="1"/>
    <m/>
    <s v="Dr. Moses Ngware"/>
    <s v="Dr. Caroline Kabiru"/>
    <s v="Dr. Kandala Ngianga"/>
    <n v="3"/>
    <s v="Home"/>
    <s v="Home"/>
    <s v="Other"/>
    <s v="Yes"/>
    <s v="Yes"/>
    <s v="No"/>
    <s v="Researcher"/>
    <s v="Data Analyst"/>
    <s v="Director Research at Zizi Afrique_x000a_"/>
    <x v="1"/>
    <m/>
    <s v="Zizi Afrique Foundation, Kenya (2022)"/>
    <s v="0000-0001-5981-6344"/>
    <m/>
    <d v="2012-03-05T00:00:00"/>
    <d v="2012-11-12T00:00:00"/>
    <s v="Yes"/>
    <d v="2014-04-11T00:00:00"/>
    <m/>
    <d v="2014-08-29T00:00:00"/>
    <m/>
    <d v="2014-08-01T00:00:00"/>
    <s v="Yes"/>
    <d v="2015-03-01T00:00:00"/>
    <s v="Yes"/>
    <d v="2017-05-04T00:00:00"/>
    <d v="2017-05-04T00:00:00"/>
    <d v="2017-11-08T00:00:00"/>
    <d v="2018-12-04T00:00:00"/>
    <x v="0"/>
    <n v="81"/>
    <n v="73"/>
    <s v="Household food security, child Nutrition, and education: A longitudinal Analysis in Two urban informal Settlements in Kenya"/>
    <n v="6"/>
    <n v="20"/>
    <n v="7"/>
    <n v="1"/>
    <n v="2"/>
    <n v="0"/>
    <n v="0"/>
    <s v="No"/>
    <n v="0"/>
    <m/>
    <m/>
    <m/>
    <m/>
    <s v="No"/>
    <m/>
    <m/>
    <n v="1"/>
    <n v="3"/>
    <m/>
    <s v="CARNEGIE 2"/>
  </r>
  <r>
    <n v="36"/>
    <s v="C2/011"/>
    <s v="Njuguna"/>
    <s v="John"/>
    <s v="Njenga"/>
    <x v="0"/>
    <x v="1"/>
    <x v="2"/>
    <x v="7"/>
    <s v="Demography &amp; Social statistics"/>
    <s v="Population Studies and Research Institute (PSRI"/>
    <x v="6"/>
    <s v="Yes"/>
    <m/>
    <m/>
    <s v="NF"/>
    <m/>
    <s v="jnjega@cartafrica.org"/>
    <m/>
    <s v="+254721473921"/>
    <s v="NF"/>
    <d v="1972-03-11T00:00:00"/>
    <s v="Determinants of Active Life Expectancy among Adult HIV/AIDS Patients in Kenya"/>
    <s v="Field"/>
    <s v="No"/>
    <s v="Primary"/>
    <n v="15"/>
    <d v="2012-02-20T00:00:00"/>
    <x v="1"/>
    <m/>
    <s v="Dr. Lawrence Ikamari"/>
    <s v="Dr. Murungaru Kimani"/>
    <m/>
    <n v="2"/>
    <s v="Home"/>
    <s v="Home"/>
    <m/>
    <s v="Yes"/>
    <s v="No"/>
    <m/>
    <s v="Academic"/>
    <m/>
    <m/>
    <x v="0"/>
    <m/>
    <s v="NF"/>
    <s v="0000-0001-7130-1626"/>
    <m/>
    <d v="2012-03-01T00:00:00"/>
    <d v="2012-11-01T00:00:00"/>
    <s v="Yes"/>
    <m/>
    <m/>
    <m/>
    <m/>
    <d v="2014-08-01T00:00:00"/>
    <s v="Yes"/>
    <d v="2015-03-01T00:00:00"/>
    <s v="Yes"/>
    <m/>
    <m/>
    <m/>
    <d v="2016-12-31T00:00:00"/>
    <x v="0"/>
    <n v="58"/>
    <n v="50"/>
    <m/>
    <n v="1"/>
    <n v="6"/>
    <n v="6"/>
    <n v="0"/>
    <n v="0"/>
    <n v="0"/>
    <n v="0"/>
    <s v="No"/>
    <n v="0"/>
    <m/>
    <m/>
    <m/>
    <m/>
    <s v="No"/>
    <m/>
    <m/>
    <s v="NF"/>
    <s v="NF"/>
    <m/>
    <s v="WT"/>
  </r>
  <r>
    <n v="37"/>
    <s v="C2/012"/>
    <s v="Mary"/>
    <s v="Oluwafunke"/>
    <s v="Obiyan"/>
    <x v="1"/>
    <x v="1"/>
    <x v="0"/>
    <x v="5"/>
    <s v="Demography"/>
    <s v="Demography and Social Statistics"/>
    <x v="7"/>
    <s v="Yes"/>
    <m/>
    <s v="Married"/>
    <s v="Married"/>
    <s v="Married"/>
    <s v="mobiyan@cartafrica.org"/>
    <s v="maryobiyan@gmail.com"/>
    <s v="+2348038161303"/>
    <s v="M.Sc Demography and Social Statistics "/>
    <d v="1980-06-08T00:00:00"/>
    <s v="Wealth Quintile and Fertility Differentials among Households in Nigeria"/>
    <s v="Field"/>
    <s v="No"/>
    <s v="Primary"/>
    <n v="11"/>
    <d v="2012-02-22T00:00:00"/>
    <x v="1"/>
    <m/>
    <s v="Prof. Peter O. Ogunjuyigbe"/>
    <s v="Ambrose Akinlo"/>
    <m/>
    <n v="2"/>
    <s v="Home"/>
    <m/>
    <m/>
    <s v="Yes"/>
    <m/>
    <m/>
    <s v="Academic"/>
    <s v="Lecturer II"/>
    <s v="Senior Lecturer"/>
    <x v="1"/>
    <m/>
    <s v="Obafemi Awolowo University"/>
    <s v="0000-0003-3583-0138"/>
    <m/>
    <d v="2012-03-01T00:00:00"/>
    <d v="2012-11-01T00:00:00"/>
    <s v="Yes"/>
    <m/>
    <m/>
    <m/>
    <m/>
    <d v="2014-08-01T00:00:00"/>
    <s v="Yes"/>
    <d v="2015-03-01T00:00:00"/>
    <s v="Yes"/>
    <m/>
    <m/>
    <m/>
    <d v="2014-03-31T00:00:00"/>
    <x v="0"/>
    <n v="25"/>
    <n v="17"/>
    <m/>
    <n v="1"/>
    <n v="0"/>
    <n v="12"/>
    <n v="1"/>
    <n v="0"/>
    <n v="1"/>
    <n v="0"/>
    <s v="GW, 2016"/>
    <n v="0"/>
    <m/>
    <m/>
    <m/>
    <m/>
    <s v="No"/>
    <m/>
    <m/>
    <n v="2"/>
    <n v="3"/>
    <m/>
    <s v="WT"/>
  </r>
  <r>
    <n v="38"/>
    <s v="C2/013"/>
    <s v="Abiodun"/>
    <s v="Olufunke"/>
    <s v="Oluwatoba"/>
    <x v="1"/>
    <x v="1"/>
    <x v="0"/>
    <x v="0"/>
    <s v="Environmental Sciences"/>
    <m/>
    <x v="0"/>
    <s v="Yes"/>
    <m/>
    <m/>
    <s v="Married"/>
    <s v="Married"/>
    <s v="ooluwatoba@cartafrica.org"/>
    <s v="oluwatobang@yahoo.com"/>
    <s v="+2348023451103"/>
    <s v="M.Sc. Cellular Parasitology, M.Sc Epidemiology"/>
    <d v="1971-12-17T00:00:00"/>
    <s v="Impact of environmental pollution on the prevalence of soil transmitted helminthes infection among primary school children in Ibadan"/>
    <s v="Field"/>
    <s v="No"/>
    <s v="Primary"/>
    <n v="17"/>
    <d v="2012-01-12T00:00:00"/>
    <x v="1"/>
    <m/>
    <s v="Dr. Roseangela Nwuba"/>
    <m/>
    <m/>
    <n v="1"/>
    <s v="Home"/>
    <m/>
    <m/>
    <s v="Yes"/>
    <m/>
    <m/>
    <s v="Academic"/>
    <m/>
    <s v="Lecturer"/>
    <x v="0"/>
    <m/>
    <s v="University of Ibadan"/>
    <s v="0000-0003-1781-2550"/>
    <m/>
    <d v="2012-03-01T00:00:00"/>
    <d v="2012-11-01T00:00:00"/>
    <s v="Yes"/>
    <m/>
    <m/>
    <m/>
    <m/>
    <d v="2014-08-01T00:00:00"/>
    <s v="Yes"/>
    <d v="2015-03-01T00:00:00"/>
    <s v="Yes"/>
    <m/>
    <m/>
    <m/>
    <d v="2019-11-18T00:00:00"/>
    <x v="0"/>
    <n v="93"/>
    <n v="85"/>
    <m/>
    <n v="4"/>
    <n v="0"/>
    <n v="0"/>
    <n v="0"/>
    <n v="0"/>
    <n v="0"/>
    <n v="0"/>
    <s v="No"/>
    <n v="0"/>
    <m/>
    <m/>
    <m/>
    <m/>
    <s v="No"/>
    <m/>
    <m/>
    <n v="3"/>
    <n v="3"/>
    <m/>
    <s v="NF"/>
  </r>
  <r>
    <n v="39"/>
    <s v="C2/014"/>
    <s v="Peter"/>
    <s v="Mpasho"/>
    <s v="Mwamtobe"/>
    <x v="0"/>
    <x v="1"/>
    <x v="3"/>
    <x v="3"/>
    <s v="Disease Epidemiology"/>
    <s v="MATHEMATICS AND STATISTICS"/>
    <x v="4"/>
    <s v="Yes"/>
    <m/>
    <m/>
    <s v="Married"/>
    <s v="Married"/>
    <s v="pmwamtobe@cartafrica.org"/>
    <s v="pmwamtobe@gmail.com,  pmwamtobe@poly.ac.mw "/>
    <s v="265999458069/265888626168"/>
    <s v="MSc in Mathematical Epidemiology (online)"/>
    <d v="1976-03-07T00:00:00"/>
    <s v="Optimal (control of) intervention strategies for malaria – TB co-infection"/>
    <s v="Clinical research"/>
    <s v="yes"/>
    <s v="Primary"/>
    <n v="8"/>
    <d v="2012-10-04T00:00:00"/>
    <x v="1"/>
    <m/>
    <s v="Prof. Ebrahim Momoniat"/>
    <s v="Prof. Shirley Abelman"/>
    <s v="Prof. Jean M. Tchuenche"/>
    <n v="3"/>
    <s v="Other "/>
    <s v="Other "/>
    <s v="Other "/>
    <s v="No"/>
    <s v="No"/>
    <s v="No"/>
    <s v="Academic"/>
    <s v="Lecturer"/>
    <s v="Lecturer"/>
    <x v="2"/>
    <s v="Senior Lecturer, Head of Applied Studies Dept"/>
    <s v="University of Malawi"/>
    <s v="0000-0003-1861-3377"/>
    <m/>
    <d v="2012-03-01T00:00:00"/>
    <d v="2012-11-01T00:00:00"/>
    <s v="Yes"/>
    <m/>
    <m/>
    <m/>
    <m/>
    <d v="2014-08-01T00:00:00"/>
    <s v="Yes"/>
    <d v="2015-03-01T00:00:00"/>
    <s v="Yes"/>
    <m/>
    <m/>
    <m/>
    <d v="2015-03-01T00:00:00"/>
    <x v="0"/>
    <n v="37"/>
    <n v="29"/>
    <m/>
    <n v="0"/>
    <n v="2"/>
    <n v="6"/>
    <n v="1"/>
    <n v="0"/>
    <n v="1"/>
    <n v="0"/>
    <s v="No"/>
    <n v="0"/>
    <m/>
    <m/>
    <m/>
    <m/>
    <s v="No"/>
    <m/>
    <m/>
    <n v="5"/>
    <n v="6"/>
    <m/>
    <s v="NF"/>
  </r>
  <r>
    <n v="40"/>
    <s v="C2/015"/>
    <s v="Siphesihle"/>
    <s v="Primrose Theodora"/>
    <s v="Mtshali"/>
    <x v="1"/>
    <x v="1"/>
    <x v="5"/>
    <x v="6"/>
    <s v="Kinesiology"/>
    <s v="Department of Physiotherapy"/>
    <x v="3"/>
    <s v="Yes"/>
    <m/>
    <m/>
    <s v="NF"/>
    <m/>
    <s v="pmtshali@cartafrica.org"/>
    <s v="Siphe.mtshali@wits.ac.za"/>
    <s v="+27723106078"/>
    <s v="M.Sc Physiotherapy"/>
    <d v="1975-03-17T00:00:00"/>
    <s v="Impact of an education programme on coaches’ knowledge, attitudes and practices on injury prevention amongst football players."/>
    <s v="Field"/>
    <s v="No"/>
    <s v="Primary"/>
    <n v="15.5"/>
    <d v="2012-02-13T00:00:00"/>
    <x v="1"/>
    <d v="2025-03-25T00:00:00"/>
    <s v="Prof. Mbambo-Kekana Nonceba Priscilla"/>
    <s v="Dr. Hellen Myezwa"/>
    <s v="Dr. Kerith Aginsky"/>
    <n v="3"/>
    <s v="Other "/>
    <s v="Home"/>
    <s v="Home/ Host"/>
    <s v="Yes"/>
    <s v="Yes"/>
    <s v="Yes"/>
    <s v="Academic"/>
    <s v="Lecturer"/>
    <m/>
    <x v="0"/>
    <m/>
    <s v="NF"/>
    <s v="0000-0002-8343-0342"/>
    <m/>
    <d v="2012-03-01T00:00:00"/>
    <d v="2012-11-01T00:00:00"/>
    <s v="Yes"/>
    <m/>
    <m/>
    <m/>
    <m/>
    <d v="2014-08-01T00:00:00"/>
    <s v="Yes"/>
    <d v="2015-03-01T00:00:00"/>
    <s v="Yes"/>
    <m/>
    <m/>
    <m/>
    <m/>
    <x v="2"/>
    <m/>
    <m/>
    <m/>
    <n v="1"/>
    <n v="0"/>
    <n v="0"/>
    <n v="0"/>
    <n v="0"/>
    <n v="0"/>
    <n v="0"/>
    <s v="No"/>
    <n v="0"/>
    <m/>
    <m/>
    <m/>
    <m/>
    <s v="No"/>
    <m/>
    <m/>
    <n v="1"/>
    <s v="NF"/>
    <m/>
    <s v="NF"/>
  </r>
  <r>
    <n v="41"/>
    <s v="C2/016"/>
    <s v="Nalugo"/>
    <s v="Scovia"/>
    <s v="Mbalinda"/>
    <x v="1"/>
    <x v="1"/>
    <x v="7"/>
    <x v="11"/>
    <s v="Epidemiology"/>
    <s v="Dept of Nursing"/>
    <x v="9"/>
    <s v="Yes"/>
    <m/>
    <s v="Married"/>
    <s v="Married"/>
    <s v="Married"/>
    <s v="smbalinda@cartafrica.org"/>
    <s v="snmbalinda@gmail.com,  snmbalinda@chs.mak.ac.ug"/>
    <s v="+256782212151"/>
    <s v="MSc. Population and Reproductive Health (online)"/>
    <d v="1978-06-16T00:00:00"/>
    <s v="Assessment of rural Ugandan HIV+ young adults women’s reproductive needs and rights to design a positive prevention service framework"/>
    <s v="Field"/>
    <s v="No"/>
    <s v="Primary"/>
    <n v="29"/>
    <d v="2011-11-20T00:00:00"/>
    <x v="1"/>
    <m/>
    <s v="Dr. Daniel Kabonge Kaye"/>
    <s v="Dr. Noah Kiwanuka"/>
    <s v="Prof. Fred Wabwire-Mangen"/>
    <n v="3"/>
    <s v="Home"/>
    <s v="Home"/>
    <s v="Home/ Host"/>
    <s v="Yes"/>
    <s v="No"/>
    <s v="No"/>
    <s v="Academic"/>
    <s v="Lecturer"/>
    <s v="Lecturer"/>
    <x v="2"/>
    <m/>
    <s v="Makerere Univeristy"/>
    <s v="0000-0002-4945-130X"/>
    <m/>
    <d v="2012-03-01T00:00:00"/>
    <d v="2012-11-01T00:00:00"/>
    <s v="Yes"/>
    <m/>
    <m/>
    <m/>
    <m/>
    <d v="2014-08-01T00:00:00"/>
    <s v="Yes"/>
    <d v="2015-03-01T00:00:00"/>
    <s v="Yes"/>
    <m/>
    <m/>
    <m/>
    <d v="2018-01-08T00:00:00"/>
    <x v="0"/>
    <n v="71"/>
    <n v="63"/>
    <m/>
    <n v="6"/>
    <n v="20"/>
    <n v="18"/>
    <n v="5"/>
    <n v="0"/>
    <n v="0"/>
    <n v="0"/>
    <s v="JAS 2, 2012"/>
    <n v="0"/>
    <m/>
    <m/>
    <m/>
    <m/>
    <s v="No"/>
    <m/>
    <m/>
    <n v="3"/>
    <n v="3"/>
    <m/>
    <s v="NF"/>
  </r>
  <r>
    <n v="42"/>
    <s v="C2/017"/>
    <s v="Nakubulwa"/>
    <m/>
    <s v="Sarah"/>
    <x v="1"/>
    <x v="1"/>
    <x v="7"/>
    <x v="11"/>
    <s v="Obstertrics and reproductive health nursing"/>
    <m/>
    <x v="9"/>
    <s v="Yes"/>
    <m/>
    <m/>
    <s v="NF"/>
    <m/>
    <s v="snakubulwa@cartafrica.org"/>
    <s v="sarahug@gmail.com"/>
    <s v="+256772443416"/>
    <s v="M.Mc Obstetrics &amp; Gynaecology"/>
    <d v="1973-08-16T00:00:00"/>
    <s v="Herpes Simplex Virus type 2 in pregnancy: Assessing the burden and associated factors in women with pre-labour rupture of membranes and exploring the effect of acyclovir on obstetric outcomes in this population in Mulago Clinical research."/>
    <s v="Clinical research"/>
    <s v="No"/>
    <s v="Primary"/>
    <n v="19"/>
    <d v="2012-01-23T00:00:00"/>
    <x v="1"/>
    <m/>
    <s v="Dr. Nazarius Mbona Tumwesigye"/>
    <s v="Dr. Florence Mirembe"/>
    <s v="Dr. Daniel Kabonge Kaye"/>
    <n v="3"/>
    <s v="Home"/>
    <s v="Home"/>
    <s v="Home/ Host"/>
    <s v="Yes"/>
    <s v="No"/>
    <s v="Yes"/>
    <m/>
    <s v="Lecturer"/>
    <s v="Senior Lecturer"/>
    <x v="1"/>
    <m/>
    <s v="Makerere Univeristy"/>
    <s v=" 000 0002 1433 7312"/>
    <m/>
    <d v="2012-03-01T00:00:00"/>
    <d v="2012-11-01T00:00:00"/>
    <s v="Yes"/>
    <m/>
    <m/>
    <m/>
    <m/>
    <d v="2014-08-01T00:00:00"/>
    <s v="Yes"/>
    <d v="2015-03-01T00:00:00"/>
    <s v="Yes"/>
    <m/>
    <m/>
    <m/>
    <d v="2017-01-31T00:00:00"/>
    <x v="0"/>
    <n v="59"/>
    <n v="51"/>
    <m/>
    <s v="NF"/>
    <n v="2"/>
    <n v="0"/>
    <n v="1"/>
    <n v="0"/>
    <n v="0"/>
    <n v="0"/>
    <s v="No"/>
    <n v="0"/>
    <m/>
    <m/>
    <m/>
    <m/>
    <s v="No"/>
    <m/>
    <m/>
    <s v="NF"/>
    <s v="NF"/>
    <m/>
    <s v="NF"/>
  </r>
  <r>
    <n v="43"/>
    <s v="C2/018"/>
    <s v="Simbaharshe"/>
    <m/>
    <s v="Takuva"/>
    <x v="0"/>
    <x v="1"/>
    <x v="5"/>
    <x v="6"/>
    <s v="Epidemiology"/>
    <m/>
    <x v="3"/>
    <s v="Yes"/>
    <m/>
    <m/>
    <s v="NF"/>
    <m/>
    <s v="stakuva@cartafrica.org"/>
    <m/>
    <s v="27727577369"/>
    <s v="M.Sc Epidiomology"/>
    <d v="1977-05-25T00:00:00"/>
    <s v="Epidemiological Studies of Impact of Vitamin D Status and Vitamin D Gene Polymorphisms on HIV Disease Progression and Tuberculosis Susceptibility among HIV-infected Patients"/>
    <s v="Clinical research"/>
    <s v="No"/>
    <s v="Primary"/>
    <n v="1.5"/>
    <d v="2011-12-15T00:00:00"/>
    <x v="1"/>
    <d v="2025-03-25T00:00:00"/>
    <s v="Dr. Tobias Chirwa"/>
    <s v="Dr. Patrick MacPhail"/>
    <s v="Prof. Ian M. Sanne"/>
    <n v="3"/>
    <s v="Home"/>
    <s v="Home"/>
    <s v="Home/ Host"/>
    <s v="Yes"/>
    <s v="No"/>
    <s v="No"/>
    <s v="Researcher"/>
    <s v="Joint Faculty"/>
    <m/>
    <x v="0"/>
    <m/>
    <s v="University of the Witwatersrand"/>
    <s v="0000-0001-6030-2359"/>
    <m/>
    <d v="2012-03-01T00:00:00"/>
    <d v="2012-11-01T00:00:00"/>
    <s v="Yes"/>
    <m/>
    <m/>
    <m/>
    <m/>
    <d v="2014-08-01T00:00:00"/>
    <s v="Yes"/>
    <s v="Not attended"/>
    <s v="No"/>
    <m/>
    <m/>
    <m/>
    <m/>
    <x v="2"/>
    <m/>
    <m/>
    <m/>
    <n v="1"/>
    <n v="31"/>
    <n v="0"/>
    <n v="7"/>
    <n v="3"/>
    <n v="0"/>
    <n v="0"/>
    <s v="No"/>
    <n v="0"/>
    <m/>
    <m/>
    <m/>
    <m/>
    <s v="No"/>
    <m/>
    <m/>
    <s v="NF"/>
    <s v="NF"/>
    <m/>
    <s v="NF"/>
  </r>
  <r>
    <n v="44"/>
    <s v="C2/019"/>
    <s v="Gloria"/>
    <s v="Susan"/>
    <s v="Omosa - Momanyi"/>
    <x v="1"/>
    <x v="1"/>
    <x v="2"/>
    <x v="7"/>
    <m/>
    <m/>
    <x v="3"/>
    <s v="No"/>
    <s v="NF"/>
    <s v="NF"/>
    <s v="NF"/>
    <s v="NF"/>
    <m/>
    <m/>
    <m/>
    <m/>
    <m/>
    <m/>
    <m/>
    <m/>
    <m/>
    <n v="4"/>
    <m/>
    <x v="1"/>
    <d v="2016-10-19T00:00:00"/>
    <m/>
    <m/>
    <m/>
    <n v="0"/>
    <m/>
    <m/>
    <m/>
    <m/>
    <m/>
    <m/>
    <m/>
    <m/>
    <m/>
    <x v="0"/>
    <m/>
    <m/>
    <m/>
    <m/>
    <d v="2012-03-01T00:00:00"/>
    <m/>
    <m/>
    <m/>
    <m/>
    <m/>
    <m/>
    <m/>
    <m/>
    <m/>
    <m/>
    <m/>
    <m/>
    <m/>
    <m/>
    <x v="2"/>
    <s v="Terminated"/>
    <m/>
    <m/>
    <m/>
    <m/>
    <m/>
    <m/>
    <m/>
    <m/>
    <m/>
    <s v="No"/>
    <m/>
    <m/>
    <m/>
    <m/>
    <m/>
    <m/>
    <m/>
    <m/>
    <m/>
    <m/>
    <m/>
    <s v="WT"/>
  </r>
  <r>
    <n v="45"/>
    <s v="C2/020"/>
    <s v="Phanuel"/>
    <s v="Humphrey Jacob"/>
    <s v="Shao"/>
    <x v="0"/>
    <x v="1"/>
    <x v="4"/>
    <x v="4"/>
    <m/>
    <s v="TB Clinic"/>
    <x v="1"/>
    <s v="No"/>
    <s v="NF"/>
    <s v="NF"/>
    <s v="NF"/>
    <s v="NF"/>
    <s v="hshao@cartafrica.org"/>
    <s v="humphreyshao@gmail.com"/>
    <m/>
    <m/>
    <m/>
    <m/>
    <m/>
    <m/>
    <m/>
    <n v="22.5"/>
    <m/>
    <x v="1"/>
    <d v="2016-01-11T00:00:00"/>
    <m/>
    <m/>
    <m/>
    <n v="0"/>
    <m/>
    <m/>
    <m/>
    <m/>
    <m/>
    <m/>
    <m/>
    <m/>
    <m/>
    <x v="0"/>
    <m/>
    <m/>
    <m/>
    <m/>
    <d v="2012-03-01T00:00:00"/>
    <m/>
    <m/>
    <m/>
    <m/>
    <m/>
    <m/>
    <m/>
    <m/>
    <m/>
    <m/>
    <m/>
    <m/>
    <m/>
    <m/>
    <x v="2"/>
    <s v="Terminated"/>
    <m/>
    <m/>
    <m/>
    <m/>
    <m/>
    <m/>
    <m/>
    <m/>
    <m/>
    <s v="No"/>
    <m/>
    <m/>
    <m/>
    <m/>
    <m/>
    <m/>
    <m/>
    <m/>
    <m/>
    <m/>
    <m/>
    <s v="NF"/>
  </r>
  <r>
    <n v="47"/>
    <s v="C3/001"/>
    <s v="Adefolarin"/>
    <s v="Olufolake"/>
    <s v="Adeyinka"/>
    <x v="1"/>
    <x v="2"/>
    <x v="0"/>
    <x v="0"/>
    <s v="Health Promotion Professional"/>
    <s v="Health Promotion and Education"/>
    <x v="0"/>
    <s v="Yes"/>
    <s v="PGX12112012314129"/>
    <s v="Single"/>
    <s v="Single"/>
    <s v="Single"/>
    <s v="aadefolarin@cartafrica.org"/>
    <s v="yinkuss2000@yahoo.com"/>
    <s v="+2348033915930"/>
    <s v="Masters of Public Health (Health Promotion), Master of Social Work"/>
    <d v="1972-08-29T00:00:00"/>
    <s v="Maternal Mental Health and Fetal Outcome Among Pregnant Women Attending University College Clinical research Antenatal Clinic, Ibadan, Nigeria"/>
    <s v="Clinical research"/>
    <s v="No"/>
    <s v="Primary"/>
    <n v="17"/>
    <d v="2013-02-20T00:00:00"/>
    <x v="2"/>
    <m/>
    <s v="Oyedunni Arulogun"/>
    <s v="PROF Oye Gureje"/>
    <m/>
    <n v="2"/>
    <s v="Home"/>
    <m/>
    <m/>
    <s v="Yes"/>
    <m/>
    <m/>
    <s v="Other"/>
    <s v="Principal Social Worker 1"/>
    <s v="Lecturer "/>
    <x v="1"/>
    <s v="Secretary of Ibadan Public Health Conference"/>
    <s v="University of Ibadan"/>
    <s v="0000-0001-7238-2413"/>
    <m/>
    <d v="2013-03-01T00:00:00"/>
    <d v="2013-11-01T00:00:00"/>
    <s v="Yes"/>
    <d v="2014-10-01T00:00:00"/>
    <m/>
    <d v="2015-05-29T00:00:00"/>
    <s v="Effect of training and supervision on health talk delivery on maternal depression among primary health care workers in Ibadan, Nigeria"/>
    <d v="2015-08-01T00:00:00"/>
    <s v="Yes"/>
    <d v="2016-02-28T00:00:00"/>
    <s v="Yes"/>
    <d v="2017-08-29T00:00:00"/>
    <d v="2017-10-03T00:00:00"/>
    <d v="2017-10-30T00:00:00"/>
    <d v="2017-10-30T00:00:00"/>
    <x v="0"/>
    <n v="56"/>
    <n v="48"/>
    <s v="Effect of training and supervision on health talk delivery on maternal depression among primary health care workers in Ibadan, Nigeria"/>
    <n v="0"/>
    <n v="0"/>
    <n v="5"/>
    <n v="2"/>
    <n v="0"/>
    <n v="0"/>
    <n v="0"/>
    <s v="No"/>
    <n v="0"/>
    <m/>
    <m/>
    <m/>
    <m/>
    <s v="No"/>
    <m/>
    <m/>
    <n v="1"/>
    <n v="1"/>
    <m/>
    <s v="WT"/>
  </r>
  <r>
    <n v="48"/>
    <s v="C3/002"/>
    <s v="Angeline"/>
    <m/>
    <s v="Chepchirchir"/>
    <x v="1"/>
    <x v="2"/>
    <x v="2"/>
    <x v="7"/>
    <s v="Epidemiology"/>
    <m/>
    <x v="6"/>
    <s v="Yes"/>
    <m/>
    <s v="Married"/>
    <s v="Married"/>
    <s v="Married"/>
    <s v="achepchirchir@cartafrica.org"/>
    <s v="chepchirchir@uonbi.ac.ke"/>
    <s v="254720440665"/>
    <s v="NF"/>
    <d v="1975-11-04T00:00:00"/>
    <s v="Determination of the Pathogen burden and individual variability in immune response: a comparative study of non-hypertensive and hypertensive subjects at Kenyatta National Clinical research."/>
    <s v="Clinical research"/>
    <s v="yes"/>
    <s v="Primary"/>
    <n v="18.5"/>
    <d v="2013-02-24T00:00:00"/>
    <x v="2"/>
    <m/>
    <s v="Prof. Nyagol Akelo Joshua"/>
    <s v="Prof. Jaoko Walter"/>
    <m/>
    <n v="2"/>
    <s v="Home"/>
    <m/>
    <m/>
    <s v="Yes"/>
    <m/>
    <m/>
    <s v="Academic"/>
    <m/>
    <s v="Lecturer"/>
    <x v="1"/>
    <m/>
    <s v="NF"/>
    <s v="0000-0002-4033-7869"/>
    <m/>
    <d v="2013-03-01T00:00:00"/>
    <d v="2013-11-01T00:00:00"/>
    <s v="Yes"/>
    <m/>
    <m/>
    <m/>
    <m/>
    <d v="2015-08-01T00:00:00"/>
    <s v="Yes"/>
    <d v="2016-02-28T00:00:00"/>
    <s v="Yes"/>
    <m/>
    <m/>
    <m/>
    <d v="2019-12-20T00:00:00"/>
    <x v="0"/>
    <n v="82"/>
    <n v="74"/>
    <m/>
    <n v="2"/>
    <n v="1"/>
    <n v="1"/>
    <n v="0"/>
    <n v="0"/>
    <n v="0"/>
    <n v="0"/>
    <s v="No"/>
    <n v="0"/>
    <m/>
    <m/>
    <m/>
    <m/>
    <s v="No"/>
    <m/>
    <m/>
    <n v="1"/>
    <n v="4"/>
    <m/>
    <s v="WT"/>
  </r>
  <r>
    <n v="49"/>
    <s v="C3/003"/>
    <s v="Anne"/>
    <s v="Majuma"/>
    <s v="Khisa"/>
    <x v="1"/>
    <x v="2"/>
    <x v="2"/>
    <x v="7"/>
    <s v="Obstertrics and reproductive health nursing"/>
    <s v="Reseach Capacity Strengtheniing Division"/>
    <x v="6"/>
    <s v="Yes"/>
    <s v="H80/83881/2012"/>
    <s v="Single"/>
    <s v="Single"/>
    <m/>
    <s v="akhisa@cartafrica.org"/>
    <s v="annekhisa@gmail.com"/>
    <s v="+254 724 348 661"/>
    <s v="MA in Gender and Development Studies"/>
    <d v="1983-10-31T00:00:00"/>
    <s v="Health Seeking Behaviour and Reintegration of Patients with Obstetric Fistula in Kenya "/>
    <s v="Field"/>
    <s v="No"/>
    <s v="Primary"/>
    <n v="6.5"/>
    <d v="2012-07-07T00:00:00"/>
    <x v="2"/>
    <m/>
    <s v="Grace Omoni"/>
    <s v="Prof Isaac Nyamongo"/>
    <s v="Dr Sabina Wakasiaka"/>
    <n v="3"/>
    <s v="Home"/>
    <s v="Home"/>
    <s v="Home"/>
    <s v="Yes"/>
    <s v="No"/>
    <s v="No"/>
    <s v="Other"/>
    <s v="Part Time Lecturer"/>
    <s v="Post Doc Research Fellow"/>
    <x v="1"/>
    <m/>
    <s v="APHRC"/>
    <s v="0000-0001-6110-0118"/>
    <m/>
    <d v="2013-03-01T00:00:00"/>
    <d v="2013-11-01T00:00:00"/>
    <s v="Yes"/>
    <m/>
    <m/>
    <m/>
    <s v="A grounded theory of regaining normalcy: Health seeking behaviour and reintegration of patients with obstetric fistula in Kenya"/>
    <d v="2015-08-01T00:00:00"/>
    <s v="Yes"/>
    <d v="2016-02-28T00:00:00"/>
    <s v="Yes"/>
    <m/>
    <m/>
    <m/>
    <d v="2016-12-31T00:00:00"/>
    <x v="0"/>
    <n v="46"/>
    <n v="38"/>
    <s v="A grounded theory of regaining normalcy: Health seeking behaviour and reintegration of patients with obstetric fistula in Kenya"/>
    <n v="1"/>
    <n v="1"/>
    <n v="4"/>
    <n v="1"/>
    <n v="0"/>
    <n v="0"/>
    <n v="0"/>
    <s v="No"/>
    <n v="0"/>
    <m/>
    <m/>
    <m/>
    <m/>
    <s v="No"/>
    <m/>
    <m/>
    <n v="0"/>
    <n v="0"/>
    <m/>
    <s v="WT"/>
  </r>
  <r>
    <n v="50"/>
    <s v="C3/004"/>
    <s v="Adesola"/>
    <s v="Oluwafunmilola"/>
    <s v="Olumide"/>
    <x v="1"/>
    <x v="2"/>
    <x v="0"/>
    <x v="0"/>
    <s v="Adolescent health"/>
    <s v="Institute of Child health"/>
    <x v="0"/>
    <s v="Yes"/>
    <m/>
    <s v="Single"/>
    <s v="Single"/>
    <m/>
    <s v="asangowawa@cartafrica.org"/>
    <s v="daisyolu@yahoo.com"/>
    <s v="+2348033265796"/>
    <s v="MPH"/>
    <d v="1973-09-06T00:00:00"/>
    <s v="Epidemiology and Costs of Injuries Among Adolescents in Ibadan, South-Western Nigeria"/>
    <s v="Field"/>
    <s v="No"/>
    <s v="Primary"/>
    <n v="6.5"/>
    <d v="2013-02-21T00:00:00"/>
    <x v="2"/>
    <m/>
    <s v="Olayemi Omotade"/>
    <m/>
    <m/>
    <n v="1"/>
    <s v="Home"/>
    <m/>
    <m/>
    <s v="Yes"/>
    <m/>
    <m/>
    <s v="Academic"/>
    <s v="Senior Research Fellow"/>
    <s v="Senior Medical Research Fellow"/>
    <x v="2"/>
    <s v="Head and Actg director Institute of Child Health"/>
    <s v="University of Ibadan"/>
    <s v="0000-0003-4372-9822"/>
    <m/>
    <d v="2013-03-01T00:00:00"/>
    <d v="2013-11-01T00:00:00"/>
    <s v="Yes"/>
    <m/>
    <m/>
    <m/>
    <m/>
    <d v="2015-08-01T00:00:00"/>
    <s v="Yes"/>
    <d v="2016-02-28T00:00:00"/>
    <s v="Yes"/>
    <m/>
    <m/>
    <m/>
    <d v="2017-06-30T00:00:00"/>
    <x v="0"/>
    <n v="52"/>
    <n v="44"/>
    <m/>
    <n v="0"/>
    <n v="18"/>
    <n v="17"/>
    <n v="11"/>
    <n v="1"/>
    <n v="0"/>
    <n v="0"/>
    <s v="No"/>
    <n v="0"/>
    <m/>
    <m/>
    <m/>
    <m/>
    <s v="No"/>
    <m/>
    <m/>
    <n v="0"/>
    <n v="0"/>
    <m/>
    <s v="MAC"/>
  </r>
  <r>
    <n v="51"/>
    <s v="C3/005"/>
    <s v="Kato"/>
    <s v="Charles"/>
    <s v="Drago "/>
    <x v="0"/>
    <x v="2"/>
    <x v="7"/>
    <x v="11"/>
    <s v="Immunity and Infection"/>
    <m/>
    <x v="9"/>
    <s v="Yes"/>
    <m/>
    <s v="Married"/>
    <s v="Married"/>
    <s v="Married"/>
    <s v="ckato@cartafrica.org"/>
    <s v="katodrago@yahoo.com"/>
    <s v="+256712959954"/>
    <s v="MSc. Structural Molecular Biology"/>
    <d v="1979-08-16T00:00:00"/>
    <s v="Cytokine responses &amp; parasite genotypes associated with the pathogenesis of human African trypanosomiasis (HAT) in north-eastern Uganda"/>
    <s v="Experimental model"/>
    <s v="yes"/>
    <s v="Primary"/>
    <n v="18.5"/>
    <d v="2012-09-11T00:00:00"/>
    <x v="2"/>
    <m/>
    <s v="Prof. Matovu Enock"/>
    <s v="Dr. Vincent Pius Alibu"/>
    <m/>
    <n v="2"/>
    <s v="Home"/>
    <m/>
    <m/>
    <s v="Yes"/>
    <m/>
    <m/>
    <s v="Academic"/>
    <s v="Assistant Lecturer"/>
    <s v="Lecturer"/>
    <x v="1"/>
    <m/>
    <s v="Makerere Univeristy"/>
    <s v="0000-0003-3160-6657"/>
    <m/>
    <d v="2013-03-01T00:00:00"/>
    <d v="2013-11-01T00:00:00"/>
    <s v="Yes"/>
    <m/>
    <m/>
    <m/>
    <m/>
    <d v="2015-08-01T00:00:00"/>
    <s v="Yes"/>
    <d v="2016-02-28T00:00:00"/>
    <s v="Yes"/>
    <m/>
    <m/>
    <m/>
    <d v="2016-03-31T00:00:00"/>
    <x v="0"/>
    <n v="37"/>
    <n v="29"/>
    <m/>
    <n v="0"/>
    <n v="6"/>
    <n v="31"/>
    <n v="0"/>
    <n v="1"/>
    <n v="0"/>
    <n v="0"/>
    <s v="No"/>
    <n v="0"/>
    <m/>
    <m/>
    <m/>
    <m/>
    <s v="No"/>
    <m/>
    <m/>
    <n v="1"/>
    <n v="2"/>
    <m/>
    <s v="SIDA"/>
  </r>
  <r>
    <n v="52"/>
    <s v="C3/006"/>
    <s v="Charles "/>
    <s v="Masulani"/>
    <s v="Mwale"/>
    <x v="0"/>
    <x v="2"/>
    <x v="1"/>
    <x v="1"/>
    <s v="Public Health"/>
    <m/>
    <x v="5"/>
    <s v="Yes"/>
    <m/>
    <m/>
    <s v="NF"/>
    <m/>
    <s v="cmwale@cartafrica.org"/>
    <s v="cmmwale@hotmail.com"/>
    <s v="+265999927938"/>
    <s v="Master of Public Health"/>
    <d v="1977-09-27T00:00:00"/>
    <s v="A cross-sectional study on the mental health service delivery for people living with AIDS (PLWAs) in Malawi"/>
    <s v="Field"/>
    <s v="No"/>
    <s v="Primary"/>
    <n v="15"/>
    <d v="2012-10-18T00:00:00"/>
    <x v="2"/>
    <m/>
    <s v="Pascal Mathanga"/>
    <m/>
    <m/>
    <n v="1"/>
    <s v="Home"/>
    <m/>
    <m/>
    <s v="Yes"/>
    <m/>
    <m/>
    <s v="Academic"/>
    <s v="Part Time Senior Lecturer"/>
    <s v="Part Time Senior Lecturer"/>
    <x v="2"/>
    <m/>
    <s v="University of Malawi"/>
    <s v="0000-0001-8676-1713"/>
    <m/>
    <d v="2013-03-01T00:00:00"/>
    <d v="2013-11-01T00:00:00"/>
    <s v="Yes"/>
    <m/>
    <m/>
    <m/>
    <s v="A mixed methods study on designing and testing effectiveness of a psychosocial training intervention (Titukulane) in improving psychological wellbeing of parents for intellectually disabled children in Malawi"/>
    <d v="2015-08-01T00:00:00"/>
    <s v="Yes"/>
    <d v="2016-02-28T00:00:00"/>
    <s v="Yes"/>
    <m/>
    <m/>
    <m/>
    <d v="2017-11-30T00:00:00"/>
    <x v="0"/>
    <n v="57"/>
    <n v="49"/>
    <s v="A mixed methods study on designing and testing effectiveness of a psychosocial training intervention (Titukulane) in improving psychological wellbeing of parents for intellectually disabled children in Malawi"/>
    <n v="0"/>
    <n v="3"/>
    <n v="3"/>
    <n v="2"/>
    <n v="0"/>
    <n v="0"/>
    <n v="0"/>
    <s v="No"/>
    <n v="0"/>
    <m/>
    <m/>
    <m/>
    <m/>
    <s v="No"/>
    <m/>
    <m/>
    <s v="NF"/>
    <s v="NF"/>
    <m/>
    <s v="WT"/>
  </r>
  <r>
    <n v="53"/>
    <s v="C3/007"/>
    <s v="Olusegun"/>
    <s v="Emmanuel"/>
    <s v="Thomas"/>
    <x v="0"/>
    <x v="2"/>
    <x v="0"/>
    <x v="0"/>
    <s v="Pharmaceutical Sciences"/>
    <s v="Pharmaceutical Chemistry"/>
    <x v="0"/>
    <s v="Yes"/>
    <n v="95534"/>
    <s v="Married"/>
    <s v="Married"/>
    <s v="Married"/>
    <s v="tolusegun@cartafrica.org"/>
    <s v="seguntom@yahoo.com"/>
    <s v="+2348034198737"/>
    <s v="MSc. Pharmaceutical Chemistry and Drug Analysis"/>
    <d v="1978-08-06T00:00:00"/>
    <s v="Design, synthesis and genotoxicity evaluation of non-toxic azo dyes based on tetracyclic structures"/>
    <s v="Experimental model"/>
    <s v="yes"/>
    <s v="Primary"/>
    <n v="14.5"/>
    <d v="2012-04-05T00:00:00"/>
    <x v="2"/>
    <m/>
    <s v="Prof. Adegoke Aremu Olajire"/>
    <m/>
    <m/>
    <n v="1"/>
    <s v="Home"/>
    <m/>
    <m/>
    <s v="Yes"/>
    <m/>
    <m/>
    <s v="Academic"/>
    <s v="Lecturer"/>
    <s v="Senior Lecturer"/>
    <x v="1"/>
    <m/>
    <s v="University of Ibadan"/>
    <s v="0000-0001-8519-2125"/>
    <m/>
    <d v="2013-03-01T00:00:00"/>
    <d v="2013-11-01T00:00:00"/>
    <s v="Yes"/>
    <m/>
    <m/>
    <m/>
    <m/>
    <d v="2015-08-01T00:00:00"/>
    <s v="Yes"/>
    <d v="2017-02-28T00:00:00"/>
    <s v="No"/>
    <m/>
    <m/>
    <m/>
    <d v="2017-08-31T00:00:00"/>
    <x v="0"/>
    <n v="54"/>
    <n v="46"/>
    <m/>
    <n v="0"/>
    <n v="3"/>
    <n v="4"/>
    <n v="2"/>
    <n v="0"/>
    <n v="0"/>
    <n v="0"/>
    <s v="No"/>
    <n v="0"/>
    <m/>
    <m/>
    <m/>
    <m/>
    <s v="No"/>
    <m/>
    <m/>
    <m/>
    <n v="1"/>
    <m/>
    <s v="MAC"/>
  </r>
  <r>
    <n v="54"/>
    <s v="C3/008"/>
    <s v="Tonney"/>
    <s v="Stophen"/>
    <s v="Nyirenda"/>
    <x v="0"/>
    <x v="2"/>
    <x v="3"/>
    <x v="3"/>
    <s v="Immunity and Infection"/>
    <s v="Pathology"/>
    <x v="4"/>
    <s v="Yes"/>
    <m/>
    <m/>
    <s v="Married"/>
    <m/>
    <s v="tnyirenda@cartafrica.org"/>
    <s v="tnyirenda@medcol.mw"/>
    <s v="+265995573845"/>
    <s v="MSc. Immunology"/>
    <d v="1981-04-21T00:00:00"/>
    <s v="Development of adaptive immunity to non-typhoidal Salmonella in Children "/>
    <s v="Field"/>
    <s v="yes"/>
    <s v="Primary"/>
    <n v="10.5"/>
    <d v="2011-11-01T00:00:00"/>
    <x v="2"/>
    <m/>
    <s v="Wilson Mandala"/>
    <m/>
    <m/>
    <n v="1"/>
    <s v="Home"/>
    <m/>
    <m/>
    <s v="Yes"/>
    <m/>
    <m/>
    <s v="Academic"/>
    <s v="PhD Student"/>
    <s v="Lecturer"/>
    <x v="1"/>
    <m/>
    <s v="University of Malawi"/>
    <s v="0000-0002-4874-9518"/>
    <m/>
    <d v="2013-03-01T00:00:00"/>
    <d v="2013-11-01T00:00:00"/>
    <s v="Yes"/>
    <m/>
    <m/>
    <m/>
    <m/>
    <d v="2015-08-01T00:00:00"/>
    <s v="Yes"/>
    <d v="2016-02-28T00:00:00"/>
    <s v="Yes"/>
    <m/>
    <m/>
    <m/>
    <d v="2015-06-18T00:00:00"/>
    <x v="0"/>
    <n v="28"/>
    <n v="20"/>
    <m/>
    <n v="1"/>
    <n v="1"/>
    <n v="15"/>
    <n v="2"/>
    <n v="0"/>
    <n v="2"/>
    <n v="0"/>
    <s v="No"/>
    <n v="0"/>
    <m/>
    <m/>
    <m/>
    <m/>
    <s v="No"/>
    <m/>
    <m/>
    <s v="NF"/>
    <s v="NF"/>
    <m/>
    <s v="SIDA"/>
  </r>
  <r>
    <n v="55"/>
    <s v="C3/009"/>
    <s v="Evangeline"/>
    <s v="Wawira"/>
    <s v="Njiru"/>
    <x v="1"/>
    <x v="2"/>
    <x v="2"/>
    <x v="2"/>
    <s v="MEDICAL ANTHROPOLOGY"/>
    <s v="ANTHROPOLOGY AND HUMAN ECOLOGY"/>
    <x v="2"/>
    <s v="Yes"/>
    <s v="SASS/DPHIL/ANT/02/12"/>
    <s v="Married"/>
    <s v="Separated"/>
    <m/>
    <s v="enjiru@cartafrica.org"/>
    <s v="oyungueva@yahoo.com"/>
    <s v="+254-722-624-353"/>
    <s v="Masters in Medicine"/>
    <d v="1973-03-27T00:00:00"/>
    <s v="Situational analysis of cancer care in the Western Kenya population"/>
    <s v="Field"/>
    <s v="No"/>
    <s v="Primary"/>
    <n v="15"/>
    <d v="2012-09-01T00:00:00"/>
    <x v="2"/>
    <m/>
    <s v="Jamin Masinde"/>
    <s v="Dr. Harrison Maithya"/>
    <m/>
    <n v="2"/>
    <s v="Home"/>
    <s v="Home"/>
    <m/>
    <s v="Yes"/>
    <s v="Yes"/>
    <m/>
    <s v="Academic"/>
    <s v="Lecturer"/>
    <m/>
    <x v="0"/>
    <m/>
    <s v="Moi University"/>
    <s v="0000-0002-0064-8777"/>
    <m/>
    <d v="2013-03-01T00:00:00"/>
    <d v="2013-11-01T00:00:00"/>
    <s v="Yes"/>
    <m/>
    <m/>
    <m/>
    <m/>
    <d v="2016-08-03T00:00:00"/>
    <s v="No"/>
    <d v="2017-02-27T00:00:00"/>
    <s v="No"/>
    <m/>
    <m/>
    <m/>
    <m/>
    <x v="3"/>
    <m/>
    <m/>
    <m/>
    <n v="0"/>
    <n v="7"/>
    <n v="0"/>
    <n v="0"/>
    <n v="0"/>
    <n v="0"/>
    <n v="0"/>
    <s v="No"/>
    <n v="0"/>
    <m/>
    <m/>
    <m/>
    <m/>
    <s v="No"/>
    <m/>
    <m/>
    <n v="3"/>
    <s v="NF"/>
    <m/>
    <s v="SIDA"/>
  </r>
  <r>
    <n v="56"/>
    <s v="C3/010"/>
    <s v="Samanta"/>
    <s v="Tresha"/>
    <s v="Lalla-Edward"/>
    <x v="1"/>
    <x v="2"/>
    <x v="5"/>
    <x v="6"/>
    <s v="Public Health"/>
    <s v="Wits Reproductive Health and HIV Institute"/>
    <x v="3"/>
    <s v="Yes"/>
    <n v="705854"/>
    <m/>
    <s v="Married"/>
    <m/>
    <s v="esamanta@cartafrica.org"/>
    <s v="slallaedward@ezintsha.org;"/>
    <n v="113585404"/>
    <s v="Masters in Social Behaviour Studies in HIV/AIDS"/>
    <d v="1980-02-07T00:00:00"/>
    <s v="The effect of combination HIV prevention interventions: a comparison between men who have sex with men (MSM) sex workers and MSM non-sex workers"/>
    <s v="Field"/>
    <s v="No"/>
    <s v="Primary"/>
    <n v="8.5"/>
    <d v="2013-10-01T00:00:00"/>
    <x v="2"/>
    <m/>
    <s v="Maria Elizabeth Rabe"/>
    <m/>
    <m/>
    <n v="1"/>
    <s v="Other "/>
    <m/>
    <m/>
    <s v="No"/>
    <m/>
    <m/>
    <s v="Other"/>
    <s v="M&amp;E Technical Specialist - Wits"/>
    <s v="Program Manager"/>
    <x v="1"/>
    <m/>
    <s v="Ezintsha, South Africa (2021)"/>
    <s v="0000-0003-3597-1643"/>
    <m/>
    <d v="2013-03-01T00:00:00"/>
    <d v="2013-11-01T00:00:00"/>
    <s v="Yes"/>
    <m/>
    <m/>
    <m/>
    <s v="A process evaluation of newly implementing South African Roadside wellness clinics for truck drivers"/>
    <d v="2015-08-01T00:00:00"/>
    <s v="Yes"/>
    <d v="2016-02-28T00:00:00"/>
    <s v="Yes"/>
    <m/>
    <m/>
    <m/>
    <d v="2018-07-10T00:00:00"/>
    <x v="0"/>
    <n v="65"/>
    <n v="57"/>
    <s v="A process evaluation of newly implementing South African Roadside wellness clinics for truck drivers"/>
    <n v="0"/>
    <n v="5"/>
    <n v="31"/>
    <n v="1"/>
    <n v="0"/>
    <n v="0"/>
    <n v="0"/>
    <s v="No"/>
    <n v="0"/>
    <m/>
    <m/>
    <m/>
    <m/>
    <s v="No"/>
    <m/>
    <m/>
    <n v="1"/>
    <n v="2"/>
    <m/>
    <s v="FF"/>
  </r>
  <r>
    <n v="57"/>
    <s v="C3/011"/>
    <s v="Emmanuel"/>
    <m/>
    <s v="Shema"/>
    <x v="0"/>
    <x v="2"/>
    <x v="1"/>
    <x v="1"/>
    <s v="Demography"/>
    <m/>
    <x v="2"/>
    <s v="No"/>
    <s v="EDU/D.Phil/CM/1010/16"/>
    <s v="Married"/>
    <s v="Married"/>
    <m/>
    <s v="esebahutu@cartafrica.org"/>
    <s v="esebahutu@nur.ac.rw_x000a_ sebem01@yahoo.fr"/>
    <s v="250788647761"/>
    <s v="Masters in Social Educational research Methods"/>
    <d v="1976-08-25T00:00:00"/>
    <s v="Building Awareness of both Men and Women through Formal Education with regard to Women’s Sexual and Reproductive Rights towards the Reduction of Fertility Rates in Rwanda: Challenges and Future Trends."/>
    <s v="Field"/>
    <s v="No"/>
    <s v="Primary"/>
    <n v="17.5"/>
    <d v="2013-03-27T00:00:00"/>
    <x v="2"/>
    <m/>
    <s v="Prof Mukwa Wekesa Christopher"/>
    <s v="Dr. Wanyonyi Wamamili David"/>
    <m/>
    <n v="2"/>
    <s v="Host"/>
    <m/>
    <m/>
    <s v="Yes"/>
    <m/>
    <m/>
    <s v="Academic"/>
    <s v="Assistant Lecturer"/>
    <s v="Assistant Lecturer"/>
    <x v="2"/>
    <m/>
    <s v="University of Rwanda"/>
    <m/>
    <m/>
    <d v="2013-03-01T00:00:00"/>
    <d v="2013-11-01T00:00:00"/>
    <s v="Yes"/>
    <d v="2017-05-05T00:00:00"/>
    <d v="2017-05-05T00:00:00"/>
    <m/>
    <s v="Factors Associated with the Integration of Internet in Teaching Comprehensive Sexuality Education in Southern Province, Rwanda"/>
    <d v="2017-08-01T00:00:00"/>
    <s v="No"/>
    <d v="2018-03-05T00:00:00"/>
    <s v="No"/>
    <m/>
    <m/>
    <m/>
    <m/>
    <x v="3"/>
    <m/>
    <m/>
    <m/>
    <n v="0"/>
    <n v="0"/>
    <n v="0"/>
    <n v="0"/>
    <n v="0"/>
    <n v="0"/>
    <n v="0"/>
    <s v="No"/>
    <n v="0"/>
    <m/>
    <m/>
    <m/>
    <m/>
    <s v="No"/>
    <m/>
    <m/>
    <n v="4"/>
    <n v="5"/>
    <m/>
    <s v="FF"/>
  </r>
  <r>
    <n v="58"/>
    <s v="C3/012"/>
    <s v="Fredrick"/>
    <s v="Okoth"/>
    <s v="Okaka"/>
    <x v="0"/>
    <x v="2"/>
    <x v="2"/>
    <x v="2"/>
    <s v="Human Geography"/>
    <s v="Geography"/>
    <x v="2"/>
    <s v="Yes"/>
    <s v="SASS/GEO/DPHIL/01/12"/>
    <s v="Married"/>
    <s v="Married"/>
    <s v="Married"/>
    <s v="fokaka@cartafrica.org"/>
    <s v="fredrickokaka@yaoo.com_x000a_fredrickokaka@gmail.com"/>
    <s v="+254 722 260034"/>
    <s v="Masters of Art (Settlement Geography)"/>
    <d v="1973-05-03T00:00:00"/>
    <s v="Urban Residents’ Perception of Climate Change as a Human Health Risk in Kenya: The Case of Kisumu and Mombasa Urban Centers"/>
    <s v="Field"/>
    <s v="No"/>
    <s v="Primary"/>
    <n v="22.5"/>
    <d v="2012-08-09T00:00:00"/>
    <x v="2"/>
    <m/>
    <s v="Prof. Paul Omondi"/>
    <s v="Prof. Beneah D. O. Odhiambo"/>
    <m/>
    <n v="2"/>
    <s v="Home"/>
    <m/>
    <m/>
    <s v="Yes"/>
    <m/>
    <m/>
    <s v="Academic"/>
    <s v="Assistant Lecturer"/>
    <s v="Senior Lecturer"/>
    <x v="1"/>
    <m/>
    <s v="Moi University"/>
    <s v="0000-0002-7140-0306"/>
    <m/>
    <d v="2013-03-01T00:00:00"/>
    <d v="2013-11-01T00:00:00"/>
    <s v="Yes"/>
    <d v="2014-06-12T00:00:00"/>
    <m/>
    <d v="2014-11-17T00:00:00"/>
    <s v="Urban residents' perception and adaptive capacity and behaviour to the health risks of climate change in Mombasa city, Kenya"/>
    <d v="2015-08-01T00:00:00"/>
    <s v="Yes"/>
    <d v="2016-02-28T00:00:00"/>
    <s v="Yes"/>
    <d v="2016-06-01T00:00:00"/>
    <d v="2016-10-17T00:00:00"/>
    <d v="2016-11-04T00:00:00"/>
    <d v="2016-11-04T00:00:00"/>
    <x v="0"/>
    <n v="45"/>
    <n v="37"/>
    <s v="Urban residents' perception and adaptive capacity and behaviour to the health risks of climate change in Mombasa city, Kenya"/>
    <n v="0"/>
    <n v="1"/>
    <n v="4"/>
    <n v="0"/>
    <n v="0"/>
    <n v="2"/>
    <n v="0"/>
    <s v="No"/>
    <n v="0"/>
    <m/>
    <m/>
    <m/>
    <m/>
    <s v="No"/>
    <m/>
    <m/>
    <n v="3"/>
    <n v="3"/>
    <m/>
    <s v="WT"/>
  </r>
  <r>
    <n v="59"/>
    <s v="C3/013"/>
    <s v="Joel"/>
    <s v="Olayiwola"/>
    <s v="Faronbi"/>
    <x v="0"/>
    <x v="2"/>
    <x v="0"/>
    <x v="5"/>
    <s v="Epidemiology"/>
    <m/>
    <x v="7"/>
    <s v="Yes"/>
    <m/>
    <s v="Married"/>
    <s v="Married"/>
    <s v="Married"/>
    <s v="jfaronbi@cartafrica.org"/>
    <s v="faronbiy2k@yahoh.co.uk"/>
    <s v="+2348033383018"/>
    <s v="MSC Nursing"/>
    <d v="1972-11-05T00:00:00"/>
    <s v="Impact of Nurse Moderated Intervention on the Quality of Life, Burden and Coping Strategies of Caregivers of the Elderly with Chronic Illness."/>
    <s v="Field"/>
    <s v="No"/>
    <s v="Primary"/>
    <n v="20"/>
    <d v="2012-09-26T00:00:00"/>
    <x v="2"/>
    <m/>
    <s v="Olaogun Adenike Ayobola"/>
    <m/>
    <m/>
    <n v="1"/>
    <s v="Home"/>
    <m/>
    <m/>
    <s v="Yes"/>
    <m/>
    <m/>
    <s v="Academic"/>
    <s v="Lecturer II"/>
    <s v="Senior Lecturer"/>
    <x v="1"/>
    <s v="Department Postgraduate programme cordinator"/>
    <s v="Obafemi Awolowo University"/>
    <s v="0000-0003-3392-4472"/>
    <m/>
    <d v="2013-03-01T00:00:00"/>
    <d v="2013-11-01T00:00:00"/>
    <s v="Yes"/>
    <d v="2013-08-20T00:00:00"/>
    <m/>
    <d v="2018-10-30T00:00:00"/>
    <s v="Burden, coping strategies and health related quality of life of caregivers of elderly with chronic illness in Osun State, Nigeria"/>
    <d v="2015-08-01T00:00:00"/>
    <s v="Yes"/>
    <d v="2016-02-28T00:00:00"/>
    <s v="Yes"/>
    <d v="2015-07-20T00:00:00"/>
    <d v="2015-08-15T00:00:00"/>
    <d v="2015-09-11T00:00:00"/>
    <d v="2015-12-12T00:00:00"/>
    <x v="0"/>
    <n v="34"/>
    <n v="26"/>
    <s v="Burden, coping strategies and health related quality of life of caregivers of elderly with chronic illness in Osun State, Nigeria"/>
    <n v="3"/>
    <n v="1"/>
    <n v="13"/>
    <n v="2"/>
    <n v="0"/>
    <n v="3"/>
    <n v="0"/>
    <s v="No"/>
    <n v="0"/>
    <m/>
    <m/>
    <m/>
    <m/>
    <s v="No"/>
    <m/>
    <m/>
    <n v="2"/>
    <n v="3"/>
    <m/>
    <s v="WT"/>
  </r>
  <r>
    <n v="60"/>
    <s v="C3/014"/>
    <s v="Judith"/>
    <s v="Nekesa"/>
    <s v="Mangeni"/>
    <x v="1"/>
    <x v="2"/>
    <x v="2"/>
    <x v="2"/>
    <s v="Epidemiology"/>
    <s v="Epidemiology and Biostatistics"/>
    <x v="6"/>
    <s v="No"/>
    <s v="H80/92321/2013"/>
    <s v="Married"/>
    <s v="Married"/>
    <s v="Married"/>
    <s v="jmangeni@cartafrica.org"/>
    <s v="nakholi2001@yahoo.com"/>
    <s v="+254-722-647-415"/>
    <s v="MPH (Epidemiology and Disease control tract"/>
    <d v="1977-06-17T00:00:00"/>
    <s v="Motivational Interventions in community hypertension screening in western Kenya"/>
    <s v="Field"/>
    <s v="No"/>
    <s v="Primary"/>
    <n v="3.5"/>
    <d v="2013-06-07T00:00:00"/>
    <x v="2"/>
    <m/>
    <s v="Anne Wanjiru Mwangi"/>
    <m/>
    <m/>
    <n v="1"/>
    <s v="Home"/>
    <m/>
    <m/>
    <s v="Yes"/>
    <m/>
    <m/>
    <s v="Academic"/>
    <s v="Assistant Lecturer"/>
    <s v="Lecturer"/>
    <x v="1"/>
    <s v="Head ISO Quality Management system"/>
    <s v="Moi University"/>
    <s v="0000-0001-7333-9329"/>
    <m/>
    <d v="2013-03-01T00:00:00"/>
    <d v="2013-11-01T00:00:00"/>
    <s v="Yes"/>
    <m/>
    <m/>
    <m/>
    <m/>
    <d v="2015-08-01T00:00:00"/>
    <s v="Yes"/>
    <d v="2016-02-28T00:00:00"/>
    <s v="Yes"/>
    <m/>
    <m/>
    <m/>
    <d v="2017-04-30T00:00:00"/>
    <x v="0"/>
    <n v="50"/>
    <n v="42"/>
    <m/>
    <n v="3"/>
    <n v="3"/>
    <n v="10"/>
    <n v="4"/>
    <n v="1"/>
    <n v="0"/>
    <n v="0"/>
    <s v="No"/>
    <n v="0"/>
    <m/>
    <m/>
    <m/>
    <m/>
    <s v="No"/>
    <m/>
    <m/>
    <n v="3"/>
    <n v="3"/>
    <m/>
    <s v="SIDA"/>
  </r>
  <r>
    <n v="61"/>
    <s v="C3/015"/>
    <s v="Ojo"/>
    <s v="Melvin"/>
    <s v="Agunbiade"/>
    <x v="0"/>
    <x v="2"/>
    <x v="0"/>
    <x v="5"/>
    <s v="Sociology"/>
    <s v="Sociology"/>
    <x v="3"/>
    <s v="No"/>
    <n v="671975"/>
    <s v="Married"/>
    <s v="Married"/>
    <s v="Married"/>
    <s v="magunbiade@cartafrica.org"/>
    <s v="ojomelvin@yahoo.com_x000a_ojomelvin@gmail.com"/>
    <s v="+2348059221715"/>
    <s v="MSC Sociology and Anthropology (Medical Sociology option)"/>
    <d v="1976-04-07T00:00:00"/>
    <s v="Attitudes towards Sexuality in Later Life among Yoruba People in Southwestern Nigeria"/>
    <s v="Field"/>
    <s v="No"/>
    <s v="Primary"/>
    <n v="11.5"/>
    <d v="2013-02-25T00:00:00"/>
    <x v="2"/>
    <m/>
    <s v="Emeritus Professor Gilbert Leah"/>
    <m/>
    <m/>
    <n v="1"/>
    <s v="Host"/>
    <m/>
    <m/>
    <s v="No"/>
    <m/>
    <m/>
    <s v="Academic"/>
    <s v="Lecturer II"/>
    <s v="Professor"/>
    <x v="1"/>
    <s v="Co-ordinator the University wide research methodology for all doctoral candidates at OAU"/>
    <s v="Obafemi Awolowo University"/>
    <s v="0000-0001-8566-0662"/>
    <m/>
    <d v="2013-03-04T00:00:00"/>
    <d v="2013-11-01T00:00:00"/>
    <s v="Yes"/>
    <d v="2013-07-30T00:00:00"/>
    <m/>
    <d v="2013-11-29T00:00:00"/>
    <m/>
    <d v="2015-08-11T00:00:00"/>
    <s v="Yes"/>
    <d v="2016-02-29T00:00:00"/>
    <s v="Yes"/>
    <d v="2016-02-29T00:00:00"/>
    <d v="2016-07-08T00:00:00"/>
    <d v="2016-09-05T00:00:00"/>
    <d v="2016-09-07T00:00:00"/>
    <x v="0"/>
    <n v="43"/>
    <n v="35"/>
    <s v="Socio-cultural constructions of Sexuality and help-seeking behaviour among eldeerly Yoruba people in Urban Ibadan, SouthWest Nigeria"/>
    <n v="9"/>
    <n v="5"/>
    <n v="10"/>
    <n v="4"/>
    <n v="2"/>
    <n v="2"/>
    <n v="1"/>
    <s v="No"/>
    <n v="0"/>
    <m/>
    <m/>
    <m/>
    <m/>
    <s v="No"/>
    <m/>
    <m/>
    <n v="1"/>
    <n v="3"/>
    <m/>
    <s v="FF"/>
  </r>
  <r>
    <n v="62"/>
    <s v="C3/016"/>
    <s v="Marjorie"/>
    <s v="Kyomuhendo"/>
    <s v="Niyitegeka"/>
    <x v="1"/>
    <x v="2"/>
    <x v="7"/>
    <x v="11"/>
    <s v="Public Health"/>
    <s v="Department of Journalism and Communication"/>
    <x v="9"/>
    <s v="Yes"/>
    <m/>
    <s v="Married"/>
    <s v="Married"/>
    <s v="Married"/>
    <s v="mkyomuhendo@cartafrica.org"/>
    <s v="marjorie@masscom.mak.ac.ug_x000a_ marjkyom@gmail.com"/>
    <s v="+256776672000/256772672300"/>
    <s v="Master of Philosophy (media studies)"/>
    <d v="1977-12-10T00:00:00"/>
    <s v="Awareness to practice: Improving the Effectiveness of Family Planning Communication in Uganda"/>
    <s v="Field"/>
    <s v="No"/>
    <s v="Primary"/>
    <n v="20.5"/>
    <d v="2013-02-20T00:00:00"/>
    <x v="2"/>
    <m/>
    <s v="Monica Chibita"/>
    <s v="Fred Ntoni Nuwaha"/>
    <m/>
    <n v="2"/>
    <s v="Other "/>
    <s v="Home"/>
    <m/>
    <s v="No"/>
    <m/>
    <m/>
    <s v="Administrative"/>
    <s v="Assistant Lecturer"/>
    <m/>
    <x v="0"/>
    <m/>
    <s v="MAKERERE UNIVERSITY"/>
    <m/>
    <m/>
    <d v="2013-03-01T00:00:00"/>
    <d v="2013-11-01T00:00:00"/>
    <s v="Yes"/>
    <m/>
    <m/>
    <m/>
    <m/>
    <d v="2015-08-01T00:00:00"/>
    <s v="Yes"/>
    <d v="2016-02-28T00:00:00"/>
    <s v="Yes"/>
    <m/>
    <d v="2022-01-17T00:00:00"/>
    <m/>
    <d v="2022-01-17T00:00:00"/>
    <x v="0"/>
    <n v="107"/>
    <n v="99"/>
    <s v="Family planning communication in Uganda: An interrogation of media reporting, communication campaigns and audience perspectives"/>
    <n v="0"/>
    <n v="0"/>
    <n v="0"/>
    <n v="0"/>
    <n v="0"/>
    <n v="0"/>
    <n v="0"/>
    <s v="No"/>
    <n v="0"/>
    <m/>
    <m/>
    <m/>
    <m/>
    <s v="No"/>
    <m/>
    <m/>
    <n v="2"/>
    <n v="2"/>
    <m/>
    <s v="WT"/>
  </r>
  <r>
    <n v="63"/>
    <s v="C3/017"/>
    <s v="Nicolette"/>
    <s v="Prea"/>
    <s v="Naidoo"/>
    <x v="1"/>
    <x v="2"/>
    <x v="5"/>
    <x v="6"/>
    <s v="Public Health"/>
    <m/>
    <x v="3"/>
    <s v="Yes"/>
    <m/>
    <m/>
    <s v="NF"/>
    <m/>
    <s v="nnaidoo@cartafrica.org"/>
    <s v="nnaidoo@wrhi.ac.za"/>
    <s v="0824901214"/>
    <s v="MPH (Health Management)"/>
    <d v="1981-10-06T00:00:00"/>
    <s v="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
    <s v="Field"/>
    <s v="No"/>
    <s v="Primary"/>
    <n v="4"/>
    <d v="2013-03-12T00:00:00"/>
    <x v="2"/>
    <d v="2025-03-25T00:00:00"/>
    <s v="Sinead-Delany Moretlwe"/>
    <s v="Prof Alain Labrique"/>
    <m/>
    <n v="2"/>
    <s v="Home"/>
    <s v="Other"/>
    <m/>
    <s v="Yes"/>
    <s v="No"/>
    <m/>
    <s v="Academic"/>
    <s v="Researcher"/>
    <m/>
    <x v="0"/>
    <m/>
    <s v="University of the Witwatersrand"/>
    <s v="0000-0002-7197-9426"/>
    <m/>
    <d v="2013-03-01T00:00:00"/>
    <d v="2013-11-01T00:00:00"/>
    <s v="Yes"/>
    <m/>
    <m/>
    <m/>
    <m/>
    <d v="2015-08-01T00:00:00"/>
    <s v="Yes"/>
    <d v="2016-02-28T00:00:00"/>
    <s v="Yes"/>
    <m/>
    <m/>
    <m/>
    <m/>
    <x v="2"/>
    <m/>
    <m/>
    <m/>
    <n v="1"/>
    <n v="13"/>
    <n v="0"/>
    <n v="0"/>
    <n v="0"/>
    <n v="0"/>
    <n v="0"/>
    <s v="No"/>
    <n v="0"/>
    <m/>
    <m/>
    <m/>
    <m/>
    <s v="No"/>
    <m/>
    <m/>
    <s v="NF"/>
    <s v="NF"/>
    <m/>
    <s v="NF"/>
  </r>
  <r>
    <n v="64"/>
    <s v="C3/018"/>
    <s v="Olufunmilayo"/>
    <s v="Olufunmilola"/>
    <s v="Banjo"/>
    <x v="1"/>
    <x v="2"/>
    <x v="0"/>
    <x v="5"/>
    <s v="Demography"/>
    <s v="Demography &amp; Social Statistics"/>
    <x v="7"/>
    <s v="Yes"/>
    <s v="SSP/08/09/H/1290"/>
    <s v="Married"/>
    <s v="Married"/>
    <s v="Married"/>
    <s v="obanjo@cartafrica.org"/>
    <s v="banjoolufunmilayo@gmail.com"/>
    <s v="+2348034962623"/>
    <s v="MSc. Demography and Social Statistics"/>
    <d v="1976-06-15T00:00:00"/>
    <s v="Women status and fertility in sub Saharan Africa. "/>
    <s v="Field"/>
    <s v="No"/>
    <s v="Secondary"/>
    <n v="19.5"/>
    <d v="2013-01-30T00:00:00"/>
    <x v="2"/>
    <m/>
    <s v="Bisiriyu Adeleke Luqman"/>
    <s v="Dr. BAMIWUYE, Samson Olusina "/>
    <m/>
    <n v="2"/>
    <s v="Home"/>
    <s v="Home"/>
    <m/>
    <s v="Yes"/>
    <s v="Yes"/>
    <m/>
    <s v="Academic"/>
    <s v="Lecturer II"/>
    <s v="Professor"/>
    <x v="1"/>
    <s v="Acting Director, Centre for Gender and Social policy"/>
    <s v="Obafemi Awolowo University"/>
    <s v="0000-0001-6433-9300"/>
    <m/>
    <d v="2013-03-01T00:00:00"/>
    <d v="2013-11-01T00:00:00"/>
    <s v="Yes"/>
    <m/>
    <m/>
    <m/>
    <m/>
    <d v="2015-08-01T00:00:00"/>
    <s v="Yes"/>
    <d v="2016-02-28T00:00:00"/>
    <s v="Yes"/>
    <m/>
    <m/>
    <m/>
    <d v="2015-05-27T00:00:00"/>
    <x v="0"/>
    <n v="27"/>
    <n v="19"/>
    <m/>
    <n v="1"/>
    <n v="0"/>
    <n v="12"/>
    <n v="0"/>
    <n v="0"/>
    <n v="1"/>
    <n v="1"/>
    <s v="JAS 1, 2013"/>
    <n v="0"/>
    <m/>
    <m/>
    <m/>
    <m/>
    <s v="No"/>
    <m/>
    <m/>
    <n v="5"/>
    <n v="5"/>
    <m/>
    <s v="WT"/>
  </r>
  <r>
    <n v="65"/>
    <s v="C3/019"/>
    <s v="Obasola"/>
    <s v="Ireti"/>
    <s v="Oluwaseun"/>
    <x v="1"/>
    <x v="2"/>
    <x v="0"/>
    <x v="0"/>
    <s v="Public Health"/>
    <m/>
    <x v="0"/>
    <s v="Yes"/>
    <m/>
    <s v="Married"/>
    <s v="Married"/>
    <s v="Married"/>
    <s v="oobasola@cartafrica.org"/>
    <s v="olaseun@yahoo.com"/>
    <s v="+2348033517020"/>
    <s v="Master of Library Science, Archival and information Studies"/>
    <d v="1977-02-11T00:00:00"/>
    <s v="Impact of ICT Utilization in the Provision of Health Information on Maternal and Child Health in Nigeria."/>
    <s v="Field"/>
    <s v="No"/>
    <s v="Primary"/>
    <n v="15"/>
    <d v="2012-09-26T00:00:00"/>
    <x v="2"/>
    <m/>
    <s v="Iyabo Mabawonku"/>
    <m/>
    <m/>
    <n v="1"/>
    <s v="Home"/>
    <m/>
    <m/>
    <s v="Yes"/>
    <m/>
    <m/>
    <s v="Academic"/>
    <s v="Librarian II"/>
    <s v="Senior Librarian_x000a_"/>
    <x v="1"/>
    <m/>
    <s v="University of Ibadan to 2020_x000a_International Atomic Energy Agency"/>
    <s v="0000-0001-8164-3953"/>
    <m/>
    <d v="2013-03-04T00:00:00"/>
    <d v="2013-11-18T00:00:00"/>
    <s v="Yes"/>
    <d v="2014-09-01T00:00:00"/>
    <m/>
    <d v="2015-02-05T00:00:00"/>
    <m/>
    <d v="2015-08-01T00:00:00"/>
    <s v="Yes"/>
    <d v="2016-02-29T00:00:00"/>
    <s v="Yes"/>
    <m/>
    <s v="27/5/2015"/>
    <d v="2017-08-10T00:00:00"/>
    <d v="2017-03-31T00:00:00"/>
    <x v="0"/>
    <n v="49"/>
    <n v="41"/>
    <s v="Mothers’ Perception of ICT use by Health Workers and Disseminated Information on_x000a_Maternal Health Practices in Nigeria"/>
    <n v="1"/>
    <n v="3"/>
    <n v="6"/>
    <n v="3"/>
    <n v="0"/>
    <n v="0"/>
    <n v="0"/>
    <s v="No"/>
    <n v="0"/>
    <m/>
    <m/>
    <m/>
    <m/>
    <s v="No"/>
    <m/>
    <m/>
    <n v="3"/>
    <n v="3"/>
    <m/>
    <s v="SIDA"/>
  </r>
  <r>
    <n v="66"/>
    <s v="C3/020"/>
    <s v="Anitha"/>
    <s v="-"/>
    <s v="Philbert"/>
    <x v="1"/>
    <x v="2"/>
    <x v="4"/>
    <x v="10"/>
    <s v="Zoology/Ecology"/>
    <s v="Zoology and Wildlife Conservation"/>
    <x v="1"/>
    <s v="Yes"/>
    <s v="2012-04-00184"/>
    <s v="Married"/>
    <s v="Married"/>
    <s v="Married"/>
    <s v="panitha@cartafrica.org"/>
    <s v="annybyabato@yahoo.com"/>
    <s v="+255784454541"/>
    <s v="MSC. Applied Zoology"/>
    <d v="1980-09-12T00:00:00"/>
    <s v="Causes and Consequences of Insecticide Resistance in Malaria Vectors.  A Case Study of Dar es Salaam, Tanzania"/>
    <s v="Experimental model"/>
    <s v="yes"/>
    <s v="Primary"/>
    <n v="19.5"/>
    <d v="2012-10-23T00:00:00"/>
    <x v="1"/>
    <m/>
    <s v="Nkwengulila Gamba"/>
    <s v="DR SYLVESTER LYANTAGAYE"/>
    <m/>
    <n v="2"/>
    <s v="Home"/>
    <s v="Home"/>
    <m/>
    <s v="Yes"/>
    <s v="No"/>
    <m/>
    <s v="Academic"/>
    <s v="Assistant Lecturer"/>
    <s v="Lecturer"/>
    <x v="1"/>
    <m/>
    <s v="University of Dar es Salaam"/>
    <s v="0000-0002-0301-2272"/>
    <m/>
    <d v="2013-03-01T00:00:00"/>
    <d v="2013-11-01T00:00:00"/>
    <s v="Yes"/>
    <d v="2013-06-07T00:00:00"/>
    <m/>
    <d v="2013-11-12T00:00:00"/>
    <s v="Insecticide resistance in malaria vectors: seasonal susceptibility mechanisms and relationships to agricultural practices in Magu and Sengerema Agro-Ecosystem Zone"/>
    <d v="2015-08-01T00:00:00"/>
    <s v="Yes"/>
    <d v="2016-02-28T00:00:00"/>
    <s v="Yes"/>
    <d v="2015-09-13T00:00:00"/>
    <d v="2016-07-14T00:00:00"/>
    <d v="2016-08-30T00:00:00"/>
    <d v="2016-08-30T00:00:00"/>
    <x v="0"/>
    <n v="42"/>
    <n v="34"/>
    <s v="Insecticide resistance in malaria vectors: seasonal susceptibility mechanisms and relationships to agricultural practices in Magu and Sengerema Agro-Ecosystem Zone"/>
    <n v="0"/>
    <n v="0"/>
    <n v="8"/>
    <n v="2"/>
    <n v="0"/>
    <n v="0"/>
    <n v="0"/>
    <s v="No"/>
    <n v="0"/>
    <m/>
    <m/>
    <m/>
    <m/>
    <s v="No"/>
    <m/>
    <m/>
    <n v="2"/>
    <n v="2"/>
    <s v="1 by thesis"/>
    <s v="WT"/>
  </r>
  <r>
    <n v="67"/>
    <s v="C3/021"/>
    <s v="Providence"/>
    <s v="Jechirchir"/>
    <s v="Kiptoo"/>
    <x v="1"/>
    <x v="2"/>
    <x v="2"/>
    <x v="2"/>
    <s v="ENVIRONMENTAL HEALTH"/>
    <s v="ENVIRONMENTAL HEALTH AND BIOLOGY"/>
    <x v="2"/>
    <s v="Yes"/>
    <s v="SES/DPHIL/05/12"/>
    <m/>
    <s v="Married"/>
    <m/>
    <s v="pkiptoo@cartafrica.org"/>
    <s v="providencechiri@gmail.com"/>
    <s v="+254722421678"/>
    <s v="MOH (Epidemiology &amp; Disease Control)"/>
    <d v="1979-01-02T00:00:00"/>
    <s v="Maternal pesticide exposures and birth outcomes among flower farm workers in Kenya-A case control study."/>
    <s v="Field"/>
    <s v="No"/>
    <s v="Primary"/>
    <n v="5"/>
    <d v="2012-09-01T00:00:00"/>
    <x v="2"/>
    <m/>
    <s v="Peter M. Gatongi"/>
    <s v="Prof Odipo Osano"/>
    <m/>
    <n v="2"/>
    <s v="Home"/>
    <s v="Other"/>
    <m/>
    <n v="2013"/>
    <m/>
    <m/>
    <m/>
    <s v="Assistant Lecturer"/>
    <m/>
    <x v="0"/>
    <m/>
    <s v="Moi University"/>
    <s v="0000-0001-6975-5434"/>
    <m/>
    <d v="2013-03-01T00:00:00"/>
    <d v="2013-11-01T00:00:00"/>
    <s v="Yes"/>
    <m/>
    <m/>
    <m/>
    <m/>
    <d v="2016-08-01T00:00:00"/>
    <s v="No"/>
    <d v="2017-02-27T00:00:00"/>
    <s v="No"/>
    <m/>
    <m/>
    <m/>
    <m/>
    <x v="3"/>
    <m/>
    <m/>
    <m/>
    <n v="0"/>
    <n v="0"/>
    <n v="0"/>
    <n v="0"/>
    <n v="0"/>
    <n v="0"/>
    <n v="0"/>
    <s v="JAS 4, 2017"/>
    <n v="0"/>
    <m/>
    <m/>
    <m/>
    <m/>
    <s v="No"/>
    <m/>
    <m/>
    <s v="NF"/>
    <s v="NF"/>
    <m/>
    <s v="SIDA"/>
  </r>
  <r>
    <n v="68"/>
    <s v="C3/022"/>
    <s v="Save"/>
    <m/>
    <s v="Kumwenda"/>
    <x v="0"/>
    <x v="2"/>
    <x v="3"/>
    <x v="3"/>
    <s v="Public Health"/>
    <s v="Public Health"/>
    <x v="4"/>
    <s v="Yes"/>
    <s v="201380012518"/>
    <m/>
    <s v="Married"/>
    <s v="Married"/>
    <s v="skumwenda@cartafrica.org"/>
    <s v="skumwenda@gmail.com"/>
    <s v="+265888389452"/>
    <s v="Master of Public Health"/>
    <d v="1977-02-11T00:00:00"/>
    <s v="Comparative analysis of determinants of access to good maternal health care services"/>
    <s v="Field"/>
    <s v="yes"/>
    <s v="Primary"/>
    <n v="8.5"/>
    <d v="2013-11-01T00:00:00"/>
    <x v="2"/>
    <m/>
    <s v="Dr. Chisomo Msefula"/>
    <s v="Dr. Bagrey Ngwira"/>
    <m/>
    <n v="2"/>
    <s v="Home"/>
    <s v="Home"/>
    <m/>
    <s v="No"/>
    <s v="No"/>
    <m/>
    <s v="Academic"/>
    <s v="Lecturer"/>
    <s v="Associate Professor"/>
    <x v="1"/>
    <m/>
    <s v="University of Malawi"/>
    <s v="0000-0002-3329-5875"/>
    <m/>
    <d v="2013-03-01T00:00:00"/>
    <d v="2013-11-01T00:00:00"/>
    <s v="Yes"/>
    <d v="2013-05-21T00:00:00"/>
    <d v="2014-03-02T00:00:00"/>
    <m/>
    <s v="Pathogen survival in Ecosan latrines and the associated health risks"/>
    <d v="2015-08-01T00:00:00"/>
    <s v="Yes"/>
    <d v="2016-02-28T00:00:00"/>
    <s v="Yes"/>
    <m/>
    <m/>
    <m/>
    <d v="2019-04-13T00:00:00"/>
    <x v="0"/>
    <n v="74"/>
    <n v="66"/>
    <m/>
    <n v="1"/>
    <n v="16"/>
    <n v="5"/>
    <n v="5"/>
    <n v="1"/>
    <n v="0"/>
    <n v="0"/>
    <s v="No"/>
    <n v="0"/>
    <m/>
    <m/>
    <m/>
    <m/>
    <s v="No"/>
    <m/>
    <m/>
    <n v="1"/>
    <n v="3"/>
    <m/>
    <s v="SIDA"/>
  </r>
  <r>
    <n v="69"/>
    <s v="C3/023"/>
    <s v="Hakizamungu"/>
    <m/>
    <s v="Massudi"/>
    <x v="0"/>
    <x v="2"/>
    <x v="1"/>
    <x v="1"/>
    <m/>
    <m/>
    <x v="5"/>
    <s v="Yes"/>
    <s v="NF"/>
    <s v="NF"/>
    <s v="NF"/>
    <s v="NF"/>
    <m/>
    <m/>
    <m/>
    <m/>
    <m/>
    <m/>
    <m/>
    <m/>
    <m/>
    <m/>
    <m/>
    <x v="2"/>
    <m/>
    <m/>
    <m/>
    <m/>
    <n v="0"/>
    <m/>
    <m/>
    <m/>
    <m/>
    <m/>
    <m/>
    <m/>
    <m/>
    <m/>
    <x v="0"/>
    <m/>
    <m/>
    <m/>
    <m/>
    <d v="2013-03-01T00:00:00"/>
    <m/>
    <m/>
    <m/>
    <m/>
    <m/>
    <m/>
    <m/>
    <m/>
    <m/>
    <m/>
    <m/>
    <m/>
    <m/>
    <m/>
    <x v="1"/>
    <s v="Didn’t take up"/>
    <m/>
    <m/>
    <m/>
    <m/>
    <m/>
    <m/>
    <m/>
    <m/>
    <m/>
    <s v="No"/>
    <m/>
    <m/>
    <m/>
    <m/>
    <m/>
    <m/>
    <m/>
    <m/>
    <m/>
    <m/>
    <m/>
    <s v="NF"/>
  </r>
  <r>
    <n v="70"/>
    <s v="C3/024"/>
    <s v="Steven"/>
    <m/>
    <s v="Pentz"/>
    <x v="0"/>
    <x v="2"/>
    <x v="5"/>
    <x v="6"/>
    <m/>
    <m/>
    <x v="3"/>
    <s v="No"/>
    <s v="NF"/>
    <s v="NF"/>
    <s v="NF"/>
    <s v="NF"/>
    <m/>
    <m/>
    <m/>
    <m/>
    <m/>
    <m/>
    <m/>
    <m/>
    <m/>
    <m/>
    <m/>
    <x v="2"/>
    <d v="2014-12-31T00:00:00"/>
    <m/>
    <m/>
    <m/>
    <n v="0"/>
    <m/>
    <m/>
    <m/>
    <m/>
    <m/>
    <m/>
    <m/>
    <m/>
    <m/>
    <x v="0"/>
    <m/>
    <m/>
    <m/>
    <m/>
    <d v="2013-03-01T00:00:00"/>
    <m/>
    <m/>
    <m/>
    <m/>
    <m/>
    <m/>
    <m/>
    <m/>
    <m/>
    <m/>
    <m/>
    <m/>
    <m/>
    <m/>
    <x v="2"/>
    <s v="Terminated"/>
    <m/>
    <m/>
    <m/>
    <m/>
    <m/>
    <m/>
    <m/>
    <m/>
    <m/>
    <s v="No"/>
    <m/>
    <m/>
    <m/>
    <m/>
    <m/>
    <m/>
    <m/>
    <m/>
    <m/>
    <m/>
    <m/>
    <s v="NF"/>
  </r>
  <r>
    <n v="71"/>
    <s v="C4/001"/>
    <s v="Ayodele"/>
    <s v="John"/>
    <s v="Alonge"/>
    <x v="0"/>
    <x v="3"/>
    <x v="0"/>
    <x v="0"/>
    <s v="Communication and Information"/>
    <s v="School of Journalism and Mass Communication"/>
    <x v="6"/>
    <s v="No"/>
    <s v="K90/97550/2015"/>
    <s v="Married"/>
    <s v="Married"/>
    <m/>
    <s v="aalonge@cartafrica.org"/>
    <s v="ayoalonge@gmail.com"/>
    <s v="+2348023594427"/>
    <s v="Master of Publishing and Copyright Studies"/>
    <d v="1976-05-26T00:00:00"/>
    <s v="Efficacy of Social Media and Mobile Technology Use for HIV/AIDS Knowledge and Prevention among Teenagers in South-West Nigeria"/>
    <s v="Field"/>
    <s v="No"/>
    <s v="Primary"/>
    <n v="33"/>
    <d v="2015-09-30T00:00:00"/>
    <x v="3"/>
    <m/>
    <s v="Prof wanbii Kiai"/>
    <s v="Dr  Ndei Ndati"/>
    <m/>
    <n v="2"/>
    <s v="Host"/>
    <m/>
    <m/>
    <s v="Yes"/>
    <m/>
    <m/>
    <s v="Academic"/>
    <s v="Librarian II"/>
    <s v="Lecturer II"/>
    <x v="1"/>
    <m/>
    <s v="University of Ibadan"/>
    <s v=" 0000-0001-6014-3271"/>
    <m/>
    <d v="2014-03-02T00:00:00"/>
    <d v="2014-11-03T00:00:00"/>
    <s v="Yes"/>
    <m/>
    <m/>
    <m/>
    <s v="The use of social media for HIV and AIDS communication among university undergraduatres in South - West Nigeria"/>
    <d v="2016-08-03T00:00:00"/>
    <s v="Yes"/>
    <d v="2017-02-27T00:00:00"/>
    <s v="Yes"/>
    <d v="2017-08-04T00:00:00"/>
    <m/>
    <m/>
    <d v="2017-12-20T00:00:00"/>
    <x v="0"/>
    <n v="46"/>
    <n v="38"/>
    <m/>
    <n v="2"/>
    <n v="0"/>
    <n v="2"/>
    <n v="3"/>
    <n v="1"/>
    <n v="0"/>
    <n v="1"/>
    <s v="No"/>
    <n v="0"/>
    <m/>
    <m/>
    <m/>
    <m/>
    <s v="No"/>
    <m/>
    <m/>
    <n v="2"/>
    <n v="3"/>
    <n v="2"/>
    <s v="FF"/>
  </r>
  <r>
    <n v="72"/>
    <s v="C4/002"/>
    <s v="Admire"/>
    <s v="Takuranhamo"/>
    <s v="Chikandiwa"/>
    <x v="0"/>
    <x v="3"/>
    <x v="5"/>
    <x v="6"/>
    <s v="EPIDEMIOLOGY"/>
    <s v="WITS  Reproductive and HIV Research Institute"/>
    <x v="3"/>
    <s v="Yes"/>
    <n v="769258"/>
    <s v="Married"/>
    <s v="Married"/>
    <s v="Married"/>
    <s v="achikandiwa@cartafrica.org"/>
    <s v="achikandiwa@gmail.com"/>
    <s v="27717388187"/>
    <s v="Master of Public Health"/>
    <d v="1981-09-11T00:00:00"/>
    <s v="The effects of HIV infection and treatment on the epidemiology of sexually transmitted infections in men in South Africa"/>
    <s v="Clinical research"/>
    <s v="yes"/>
    <s v="Primary"/>
    <n v="6"/>
    <d v="2017-03-15T00:00:00"/>
    <x v="3"/>
    <m/>
    <s v="Sinead Delany - Moretlwe"/>
    <m/>
    <m/>
    <n v="1"/>
    <s v="Home"/>
    <m/>
    <m/>
    <s v="Yes"/>
    <m/>
    <m/>
    <s v="Researcher"/>
    <s v="Researcher"/>
    <s v="Epidemiologist"/>
    <x v="0"/>
    <m/>
    <s v="University of the Witwatersrand"/>
    <s v="0000-0003-4954-2225"/>
    <m/>
    <d v="2014-03-02T00:00:00"/>
    <d v="2014-11-03T00:00:00"/>
    <s v="Yes"/>
    <d v="2015-12-03T00:00:00"/>
    <d v="2016-07-28T00:00:00"/>
    <m/>
    <s v="Epidemiology of HPV infection and related diseases among HIV positive men in South Africa"/>
    <d v="2017-08-03T00:00:00"/>
    <s v="No"/>
    <d v="2018-03-05T00:00:00"/>
    <s v="No"/>
    <m/>
    <m/>
    <m/>
    <d v="2019-11-30T00:00:00"/>
    <x v="0"/>
    <n v="69"/>
    <n v="61"/>
    <m/>
    <n v="1"/>
    <n v="17"/>
    <n v="11"/>
    <n v="4"/>
    <n v="0"/>
    <n v="0"/>
    <n v="0"/>
    <s v="No"/>
    <n v="0"/>
    <m/>
    <m/>
    <m/>
    <m/>
    <s v="No"/>
    <m/>
    <m/>
    <n v="1"/>
    <s v="NF"/>
    <m/>
    <s v="SIDA"/>
  </r>
  <r>
    <n v="73"/>
    <s v="C4/003"/>
    <s v="Andrew"/>
    <s v="-"/>
    <s v="Tamale"/>
    <x v="0"/>
    <x v="3"/>
    <x v="7"/>
    <x v="11"/>
    <s v="Public Health"/>
    <s v="Wild life and Aquatic Animal Resources"/>
    <x v="9"/>
    <s v="Yes"/>
    <s v="2011/HD17/18372U"/>
    <s v="Married"/>
    <s v="Married"/>
    <s v="Married"/>
    <s v="atamale@cartafrica.org"/>
    <s v="andietam@gmail.com"/>
    <s v="+256752330207/256788671192"/>
    <s v="Master of Public Health"/>
    <d v="1977-10-02T00:00:00"/>
    <s v="Risk Assessment of mercury and lead along the fish value chain in the lake Victoria Basin"/>
    <s v="Experimental model"/>
    <s v="yes"/>
    <s v="Primary"/>
    <n v="25.5"/>
    <d v="2014-03-12T00:00:00"/>
    <x v="3"/>
    <m/>
    <s v="Assoc. Prof. Francis Ejobi"/>
    <s v="Prof MUYANJA Charles"/>
    <s v="Dr. Naigaga Irene"/>
    <n v="3"/>
    <s v="Home"/>
    <m/>
    <m/>
    <s v="No"/>
    <m/>
    <m/>
    <s v="Academic"/>
    <s v="Assistant Lecturer"/>
    <s v="Assistant Lecturer"/>
    <x v="2"/>
    <m/>
    <s v="Makerere Univeristy"/>
    <s v="0000-0002-9742-1172"/>
    <m/>
    <d v="2014-03-02T00:00:00"/>
    <d v="2014-11-03T00:00:00"/>
    <s v="Yes"/>
    <m/>
    <m/>
    <m/>
    <m/>
    <d v="2016-08-03T00:00:00"/>
    <s v="Yes"/>
    <d v="2017-02-27T00:00:00"/>
    <s v="Yes"/>
    <m/>
    <m/>
    <m/>
    <d v="2017-03-30T00:00:00"/>
    <x v="0"/>
    <n v="37"/>
    <n v="29"/>
    <m/>
    <n v="1"/>
    <n v="4"/>
    <n v="8"/>
    <n v="1"/>
    <n v="0"/>
    <n v="0"/>
    <n v="0"/>
    <s v="No"/>
    <n v="0"/>
    <m/>
    <m/>
    <m/>
    <m/>
    <s v="No"/>
    <m/>
    <m/>
    <n v="3"/>
    <n v="4"/>
    <m/>
    <s v="SIDA"/>
  </r>
  <r>
    <n v="74"/>
    <s v="C4/004"/>
    <s v="Boladale"/>
    <s v="Moyosore"/>
    <s v="Mapayi"/>
    <x v="1"/>
    <x v="3"/>
    <x v="0"/>
    <x v="5"/>
    <s v="Psychology"/>
    <s v="Mental Health"/>
    <x v="7"/>
    <s v="Yes"/>
    <s v="CLI/12/13/H/2219"/>
    <s v="Married"/>
    <s v="Married"/>
    <s v="Married"/>
    <s v="bmapayi@cartafrica.org"/>
    <s v="daledosu@yahoo.com"/>
    <s v="+2348033930096"/>
    <s v="Msc Clinical Psychology"/>
    <d v="1974-05-03T00:00:00"/>
    <s v="Integration of FP Services into Mental Health services: An Assessment of Psychosocial Correlates of uptake and continuance of mentally ill females at the Psychiatric Clinic of OAU Teaching Clinical research"/>
    <s v="Clinical research"/>
    <s v="No"/>
    <s v="Primary"/>
    <n v="14"/>
    <d v="2013-03-15T00:00:00"/>
    <x v="3"/>
    <m/>
    <s v="Ukpong Morenike"/>
    <s v="Harrison Abigail"/>
    <m/>
    <n v="2"/>
    <s v="Home"/>
    <m/>
    <m/>
    <s v="Yes"/>
    <m/>
    <m/>
    <s v="Academic"/>
    <s v="Lecturer"/>
    <s v="Associate Professor"/>
    <x v="1"/>
    <s v="Vice Dean, Faculty of clinical Sciences"/>
    <s v="Obafemi Awolowo University"/>
    <s v="0000-0002-0596-2132"/>
    <m/>
    <d v="2014-03-02T00:00:00"/>
    <d v="2014-11-03T00:00:00"/>
    <s v="Yes"/>
    <m/>
    <m/>
    <m/>
    <s v="Integratining family planning into mental helath services for women attending the psychiatric outpatient clinic of Obafemi Awolowo University Teaching Clinical researchs Complex, Ile-Ife"/>
    <d v="2016-08-03T00:00:00"/>
    <s v="Yes"/>
    <d v="2017-02-27T00:00:00"/>
    <s v="Yes"/>
    <m/>
    <m/>
    <m/>
    <d v="2017-03-31T00:00:00"/>
    <x v="0"/>
    <n v="37"/>
    <n v="29"/>
    <s v="Integratining family planning into mental helath services for women attending the psychiatric outpatient clinic of Obafemi Awolowo University Teaching Clinical researchs Complex, Ile-Ife"/>
    <n v="9"/>
    <n v="6"/>
    <n v="15"/>
    <n v="0"/>
    <n v="1"/>
    <n v="0"/>
    <n v="0"/>
    <s v="No"/>
    <n v="0"/>
    <m/>
    <m/>
    <m/>
    <m/>
    <s v="No"/>
    <m/>
    <m/>
    <n v="3"/>
    <n v="3"/>
    <m/>
    <s v="SIDA"/>
  </r>
  <r>
    <n v="75"/>
    <s v="C4/005"/>
    <s v="Bolutife"/>
    <s v="Ayokunnu"/>
    <s v="Olusanya"/>
    <x v="0"/>
    <x v="3"/>
    <x v="0"/>
    <x v="0"/>
    <s v="Medicine"/>
    <s v="Epidemiology and Medical Statistics"/>
    <x v="0"/>
    <s v="Yes"/>
    <n v="65466"/>
    <s v="Married"/>
    <s v="Married"/>
    <s v="Married"/>
    <s v="bolusanya@cartafrica.org"/>
    <s v="bolutifeo@yahoo.com"/>
    <s v="+2348034051563"/>
    <s v="M.Sc Epidemiology &amp; Medical Statistics"/>
    <d v="1975-10-20T00:00:00"/>
    <s v="Assessment of the magnitude, causes and risk factors of childhood blindness in Oyo state, Nigeria"/>
    <s v="Field"/>
    <s v="No"/>
    <s v="Primary"/>
    <n v="3"/>
    <d v="2014-07-10T00:00:00"/>
    <x v="3"/>
    <m/>
    <s v="Prof. Ajayi Ikeoluwapo"/>
    <s v="Prof Baiyeroju Aderonke"/>
    <m/>
    <n v="2"/>
    <s v="Home"/>
    <m/>
    <m/>
    <s v="Yes"/>
    <m/>
    <m/>
    <s v="Academic"/>
    <s v="Lecturer"/>
    <s v="Associate Professor"/>
    <x v="1"/>
    <m/>
    <s v="University of Ibadan"/>
    <s v="0000-0002-8027-2844"/>
    <m/>
    <d v="2014-03-02T00:00:00"/>
    <d v="2014-11-03T00:00:00"/>
    <s v="Yes"/>
    <d v="2017-05-11T00:00:00"/>
    <d v="2017-04-04T00:00:00"/>
    <d v="2017-05-08T00:00:00"/>
    <s v="Development and validation of a screening tool for the early detection of blinding eye diseases among infants attending immunization centres in Ibadan, Nigeria "/>
    <d v="2017-08-03T00:00:00"/>
    <s v="No"/>
    <d v="2018-03-05T00:00:00"/>
    <s v="No"/>
    <m/>
    <m/>
    <m/>
    <d v="2021-03-05T00:00:00"/>
    <x v="0"/>
    <n v="85"/>
    <n v="77"/>
    <m/>
    <n v="14"/>
    <n v="17"/>
    <n v="2"/>
    <n v="5"/>
    <n v="5"/>
    <n v="0"/>
    <n v="0"/>
    <s v="No"/>
    <n v="0"/>
    <m/>
    <m/>
    <m/>
    <m/>
    <s v="No"/>
    <m/>
    <m/>
    <n v="2"/>
    <n v="2"/>
    <m/>
    <s v="WT"/>
  </r>
  <r>
    <n v="76"/>
    <s v="C4/006"/>
    <s v="Chrispus"/>
    <s v="-"/>
    <s v="Mayora"/>
    <x v="0"/>
    <x v="3"/>
    <x v="7"/>
    <x v="11"/>
    <s v="Public health"/>
    <s v="School of public health"/>
    <x v="3"/>
    <s v="No"/>
    <n v="1018550"/>
    <s v="Married"/>
    <s v="Married"/>
    <s v="Married"/>
    <s v="cmayora@cartafrica.org"/>
    <s v="cmayora@musph.ac.ug"/>
    <s v="+256773313016"/>
    <s v="Master of Health Economics"/>
    <d v="1981-08-09T00:00:00"/>
    <s v="Scaling up Community Health workers (CHWs) program in Uganda: Implications for Human Resources for Health Management (HRHM)"/>
    <s v="Field"/>
    <s v="No"/>
    <s v="Primary"/>
    <n v="13.5"/>
    <d v="2015-01-01T00:00:00"/>
    <x v="3"/>
    <m/>
    <s v="Prof. Ngianga Kandala Bakwin"/>
    <s v="Dr. Henry Wamani"/>
    <s v="Dr. Elizabeth Ekirapa-Kiracho"/>
    <n v="3"/>
    <s v="Host"/>
    <m/>
    <m/>
    <s v="Yes"/>
    <m/>
    <m/>
    <s v="Academic"/>
    <s v="Assistant Lecturer"/>
    <s v="Assistant Lecturer"/>
    <x v="2"/>
    <m/>
    <s v="MAKERERE UNIVERSITY"/>
    <s v="0000-0002-6640-6519"/>
    <m/>
    <d v="2014-03-02T00:00:00"/>
    <d v="2014-11-03T00:00:00"/>
    <s v="Yes"/>
    <d v="2015-04-10T00:00:00"/>
    <d v="2015-04-15T00:00:00"/>
    <m/>
    <m/>
    <d v="2016-08-03T00:00:00"/>
    <s v="Yes"/>
    <d v="2017-02-27T00:00:00"/>
    <s v="Yes"/>
    <m/>
    <m/>
    <m/>
    <d v="2021-06-18T00:00:00"/>
    <x v="0"/>
    <n v="88"/>
    <n v="80"/>
    <s v="Retail drug shops market in Uganda: Incentives, effect on health care system, and implications care system, and implications for child health"/>
    <n v="1"/>
    <n v="11"/>
    <n v="3"/>
    <n v="2"/>
    <n v="0"/>
    <n v="0"/>
    <n v="0"/>
    <s v="No"/>
    <n v="0"/>
    <m/>
    <m/>
    <m/>
    <m/>
    <s v="No"/>
    <m/>
    <m/>
    <n v="1"/>
    <n v="2"/>
    <m/>
    <s v="SIDA"/>
  </r>
  <r>
    <n v="77"/>
    <s v="C4/007"/>
    <s v="Caroline"/>
    <s v="Jepkoech"/>
    <s v="Sawe"/>
    <x v="1"/>
    <x v="3"/>
    <x v="2"/>
    <x v="2"/>
    <s v="Applied Human Nutrition"/>
    <s v="Department of Food Science, Nutrition and Technology"/>
    <x v="6"/>
    <s v="No"/>
    <s v="A80/96627/2014"/>
    <s v="Married"/>
    <s v="Married"/>
    <m/>
    <s v="csawe@cartafrica.org"/>
    <s v="carolsawej@yahoo.com"/>
    <s v="+254721540248"/>
    <s v="Master of Public Health"/>
    <d v="1980-05-04T00:00:00"/>
    <s v="Assess the Impact of Community strategy program in Nutritional Status of children under five years in Uasin Gishu County"/>
    <s v="Field"/>
    <s v="No"/>
    <s v="Primary"/>
    <n v="17"/>
    <d v="2014-04-01T00:00:00"/>
    <x v="3"/>
    <m/>
    <s v="Prof W Kogi-Makau"/>
    <s v="Prof Grace A. Ettyang "/>
    <s v="Dr Charkes O Kimamo"/>
    <n v="2"/>
    <s v="Host"/>
    <m/>
    <m/>
    <s v="Yes"/>
    <m/>
    <m/>
    <s v="Academic"/>
    <s v="Administrator"/>
    <s v="Lecturer"/>
    <x v="1"/>
    <m/>
    <s v="Moi University"/>
    <s v="0000-0002-9808-4091"/>
    <m/>
    <d v="2014-03-02T00:00:00"/>
    <d v="2014-11-03T00:00:00"/>
    <s v="Yes"/>
    <d v="2015-02-12T00:00:00"/>
    <d v="2015-03-10T00:00:00"/>
    <m/>
    <s v="Impact of community health workers on nutritional status and cognitive development of children aged less than two years in Kisumu County, Kenya"/>
    <d v="2016-08-03T00:00:00"/>
    <s v="Yes"/>
    <d v="2017-02-27T00:00:00"/>
    <s v="Yes"/>
    <m/>
    <m/>
    <m/>
    <d v="2021-09-03T00:00:00"/>
    <x v="0"/>
    <n v="91"/>
    <n v="83"/>
    <m/>
    <n v="0"/>
    <n v="0"/>
    <n v="0"/>
    <n v="0"/>
    <n v="0"/>
    <n v="0"/>
    <n v="0"/>
    <s v="JAS 3, 2016"/>
    <n v="0"/>
    <m/>
    <m/>
    <m/>
    <m/>
    <s v="No"/>
    <m/>
    <m/>
    <n v="1"/>
    <n v="2"/>
    <m/>
    <s v="SIDA"/>
  </r>
  <r>
    <n v="78"/>
    <s v="C4/008"/>
    <s v="Dieter"/>
    <m/>
    <s v="Hartmann"/>
    <x v="0"/>
    <x v="3"/>
    <x v="5"/>
    <x v="6"/>
    <s v="Civil Engineering"/>
    <s v="School of Mechanical, Industrial and Aeronautical Engineering"/>
    <x v="3"/>
    <s v="Yes"/>
    <m/>
    <s v="Married"/>
    <s v="Married"/>
    <s v="Married"/>
    <s v="dhartmann@cartafrica.org"/>
    <s v="Dieter.Hartmann@wits.ac.za"/>
    <n v="27716861252"/>
    <s v="M.Sc Industrial Enginnering"/>
    <d v="1981-07-14T00:00:00"/>
    <s v="Determining a framework of benchmarks for efficient healthcare delivery in South Africa. "/>
    <s v="Clinical research"/>
    <s v="No"/>
    <s v="Primary"/>
    <n v="12"/>
    <d v="2013-12-09T00:00:00"/>
    <x v="3"/>
    <m/>
    <s v="Prof. Alex van den Heever"/>
    <m/>
    <m/>
    <n v="1"/>
    <s v="Home"/>
    <m/>
    <m/>
    <s v="No"/>
    <m/>
    <m/>
    <s v="Academic"/>
    <s v="Lecturer"/>
    <m/>
    <x v="0"/>
    <m/>
    <s v="University of the Witwatersrand"/>
    <s v="0000-0001-9641-0095"/>
    <m/>
    <d v="2014-03-02T00:00:00"/>
    <d v="2014-11-03T00:00:00"/>
    <s v="Yes"/>
    <d v="2017-04-21T00:00:00"/>
    <d v="2016-05-19T00:00:00"/>
    <m/>
    <s v="Demand management in South African Public Healthcare: The case for failure demand"/>
    <d v="2018-08-03T00:00:00"/>
    <s v="No"/>
    <d v="2019-03-04T00:00:00"/>
    <s v="No"/>
    <m/>
    <m/>
    <m/>
    <d v="2022-04-07T00:00:00"/>
    <x v="0"/>
    <n v="98"/>
    <n v="90"/>
    <s v="Demand management in healthcare service delivery: The case for failure demand"/>
    <n v="4"/>
    <n v="5"/>
    <n v="0"/>
    <n v="2"/>
    <n v="3"/>
    <n v="0"/>
    <n v="0"/>
    <s v="No"/>
    <n v="0"/>
    <m/>
    <m/>
    <m/>
    <m/>
    <s v="No"/>
    <m/>
    <m/>
    <n v="0"/>
    <n v="1"/>
    <m/>
    <s v="SIDA"/>
  </r>
  <r>
    <n v="79"/>
    <s v="C4/009"/>
    <s v="Winnie"/>
    <s v="Chepkurui"/>
    <s v="Mutai"/>
    <x v="1"/>
    <x v="3"/>
    <x v="2"/>
    <x v="7"/>
    <s v="Medical Bacteriology"/>
    <s v="Medical Microbiology"/>
    <x v="6"/>
    <s v="Yes"/>
    <s v="H80/99967/2015"/>
    <s v="Married"/>
    <s v="Separated"/>
    <s v="Separated"/>
    <s v="wmutai@cartafrica.org"/>
    <s v="vynnmutai@gmail.com; vynnemutai@yahoo.com"/>
    <s v="+254724886584"/>
    <s v="Master in medical microbiology"/>
    <d v="1981-09-13T00:00:00"/>
    <s v="Molecular epidemiology of Clostridium difficile among patients in Kenyatta National Clinical research"/>
    <s v="Clinical research"/>
    <s v="yes"/>
    <s v="Primary"/>
    <n v="37"/>
    <d v="2015-03-15T00:00:00"/>
    <x v="3"/>
    <m/>
    <s v="Prof. Omu Anzala"/>
    <m/>
    <m/>
    <n v="1"/>
    <s v="Home"/>
    <m/>
    <m/>
    <s v="Yes"/>
    <m/>
    <m/>
    <s v="Academic"/>
    <s v="Tutorial Fellow"/>
    <s v="Tutorial Fellow"/>
    <x v="0"/>
    <m/>
    <s v="University of Nairobi"/>
    <s v="0000-0003-0612-9430"/>
    <m/>
    <d v="2014-03-02T00:00:00"/>
    <d v="2014-11-03T00:00:00"/>
    <s v="Yes"/>
    <d v="2019-08-22T00:00:00"/>
    <d v="2015-08-22T00:00:00"/>
    <m/>
    <m/>
    <d v="2016-08-03T00:00:00"/>
    <s v="Yes"/>
    <d v="2017-02-27T00:00:00"/>
    <s v="Yes"/>
    <m/>
    <m/>
    <m/>
    <d v="2023-09-22T00:00:00"/>
    <x v="0"/>
    <n v="115"/>
    <n v="107"/>
    <s v="Molecular Epidemiology of Clostridiodes Difficile Among Inpatients Presenting with Diarrhea in Selected Clinical researchs in Nairobi, Kenya.’"/>
    <n v="0"/>
    <n v="5"/>
    <n v="0"/>
    <n v="1"/>
    <n v="0"/>
    <n v="0"/>
    <n v="0"/>
    <s v="JAS 3, 2016"/>
    <n v="0"/>
    <m/>
    <m/>
    <m/>
    <m/>
    <s v="No"/>
    <m/>
    <m/>
    <n v="1"/>
    <n v="3"/>
    <m/>
    <s v="SIDA"/>
  </r>
  <r>
    <n v="80"/>
    <s v="C4/010"/>
    <s v="Tumaini"/>
    <s v="Chiseko"/>
    <s v="Malenga"/>
    <x v="1"/>
    <x v="3"/>
    <x v="3"/>
    <x v="3"/>
    <s v="Medical Athropology"/>
    <s v="Health Systems and Policy Development"/>
    <x v="4"/>
    <s v="Yes"/>
    <s v="201380012572"/>
    <s v="Single"/>
    <s v="Married"/>
    <s v="Married"/>
    <s v="tmalenga@cartafrica.org"/>
    <s v="tmalenga@gmail.com"/>
    <s v="+265999544544"/>
    <s v="M.Sc International Development"/>
    <d v="1984-09-08T00:00:00"/>
    <s v="Determining the predominant motivations that promote transactional sex in densely populated areas in Malawi. "/>
    <s v="Field"/>
    <s v="No"/>
    <s v="Primary"/>
    <n v="36"/>
    <d v="2014-03-31T00:00:00"/>
    <x v="3"/>
    <m/>
    <s v="Prof  Umar Eric "/>
    <s v="Prof Griffiths Frances"/>
    <s v="Prof Van den Berg  Marrit"/>
    <n v="3"/>
    <s v="Home"/>
    <m/>
    <m/>
    <s v="Yes"/>
    <m/>
    <m/>
    <s v="Researcher"/>
    <s v="Research Administrator"/>
    <s v="Research and Policy Analyst"/>
    <x v="1"/>
    <m/>
    <s v="African Institute for Development Policy (AFIDEP)"/>
    <s v="0000-0002-7269-0405"/>
    <m/>
    <d v="2014-03-02T00:00:00"/>
    <d v="2014-11-03T00:00:00"/>
    <s v="Yes"/>
    <m/>
    <m/>
    <m/>
    <m/>
    <d v="2016-08-03T00:00:00"/>
    <s v="Yes"/>
    <d v="2017-02-27T00:00:00"/>
    <s v="Yes"/>
    <m/>
    <d v="2020-12-11T00:00:00"/>
    <m/>
    <d v="2021-12-09T00:00:00"/>
    <x v="0"/>
    <n v="94"/>
    <n v="86"/>
    <m/>
    <n v="0"/>
    <n v="6"/>
    <n v="0"/>
    <n v="1"/>
    <n v="0"/>
    <n v="0"/>
    <n v="0"/>
    <s v="No"/>
    <n v="0"/>
    <m/>
    <m/>
    <m/>
    <m/>
    <s v="No"/>
    <m/>
    <m/>
    <n v="0"/>
    <n v="1"/>
    <m/>
    <s v="FF"/>
  </r>
  <r>
    <n v="81"/>
    <s v="C4/011"/>
    <s v="Flavia"/>
    <s v="Kiweewa"/>
    <s v="Matovu"/>
    <x v="1"/>
    <x v="3"/>
    <x v="7"/>
    <x v="11"/>
    <s v="PUBLIC HEALTH"/>
    <s v="PUBLIC HEALTH"/>
    <x v="3"/>
    <s v="No"/>
    <n v="1060654"/>
    <s v="Married"/>
    <s v="Married"/>
    <s v="Married"/>
    <s v="fmatovu@cartafrica.org"/>
    <s v="fmatovu@mujhu.org"/>
    <s v="+256772544759/256702544759"/>
    <s v="M.Sc Epidemiology"/>
    <d v="1976-11-16T00:00:00"/>
    <s v="Bone Mineral Density Study in Young Adult Women on Depot-medroxyprogesterone  at the Mulago FP Clinic, Uganda"/>
    <s v="Clinical research"/>
    <s v="yes"/>
    <s v="Primary"/>
    <n v="15.5"/>
    <d v="2017-05-31T00:00:00"/>
    <x v="3"/>
    <m/>
    <s v="Dr. Mags Beksinska"/>
    <m/>
    <m/>
    <n v="1"/>
    <s v="Host"/>
    <m/>
    <m/>
    <s v="Yes"/>
    <m/>
    <m/>
    <s v="Researcher"/>
    <s v="Researcher"/>
    <s v="Director of Research"/>
    <x v="0"/>
    <m/>
    <s v="MAKERERE UNIVERSITY"/>
    <s v="0000-0002-0046-4353"/>
    <m/>
    <d v="2014-03-02T00:00:00"/>
    <d v="2014-11-03T00:00:00"/>
    <s v="Yes"/>
    <d v="2015-07-22T00:00:00"/>
    <d v="2019-02-07T00:00:00"/>
    <m/>
    <s v="Bone mineral density in a cohort of young women using Tenofovir and Depo-Provera"/>
    <d v="2016-08-03T00:00:00"/>
    <s v="Yes"/>
    <d v="2017-02-27T00:00:00"/>
    <s v="Yes"/>
    <m/>
    <m/>
    <m/>
    <d v="2021-11-08T00:00:00"/>
    <x v="0"/>
    <n v="93"/>
    <n v="85"/>
    <m/>
    <n v="1"/>
    <n v="15"/>
    <n v="6"/>
    <n v="1"/>
    <n v="1"/>
    <n v="0"/>
    <n v="0"/>
    <s v="No"/>
    <n v="0"/>
    <m/>
    <m/>
    <m/>
    <m/>
    <s v="No"/>
    <m/>
    <m/>
    <s v="NF"/>
    <s v="NF"/>
    <m/>
    <s v="WT"/>
  </r>
  <r>
    <n v="82"/>
    <s v="C4/012"/>
    <s v="Grace"/>
    <s v="Wambura"/>
    <s v="Mbuthia"/>
    <x v="1"/>
    <x v="3"/>
    <x v="2"/>
    <x v="2"/>
    <s v="Anthropology"/>
    <s v="Medical anthropology"/>
    <x v="6"/>
    <s v="No"/>
    <s v="N79/94988/14"/>
    <s v="Married"/>
    <s v="Married"/>
    <s v="Married"/>
    <s v="gmbuthia@cartafrica.org"/>
    <s v="gmbuthia2002@yahoo.co.uk"/>
    <s v="+254 722 287 196"/>
    <s v="MPH-Epidemiology and disease control"/>
    <d v="1979-11-13T00:00:00"/>
    <s v="Assessment of the impact of community health workers programme in the control of tuberculosis in remote pastoralists communities -Kenya  "/>
    <s v="Field"/>
    <s v="No"/>
    <s v="Primary"/>
    <n v="10"/>
    <d v="2014-10-01T00:00:00"/>
    <x v="3"/>
    <m/>
    <s v="Prof. Charles Owour Olungah"/>
    <s v="Dr. Tom Ondicho"/>
    <m/>
    <n v="2"/>
    <s v="Host"/>
    <m/>
    <m/>
    <s v="Yes"/>
    <m/>
    <m/>
    <s v="Academic"/>
    <s v="Assistant Lecturer"/>
    <s v="Lecturer"/>
    <x v="1"/>
    <m/>
    <s v="JKUAT"/>
    <s v="0000-0003-0994-5249"/>
    <m/>
    <d v="2014-03-03T00:00:00"/>
    <d v="2014-11-03T00:00:00"/>
    <s v="Yes"/>
    <m/>
    <m/>
    <m/>
    <s v="Perceptions, stigma and treatment pathways among Tuberclosis patients in West Pokot County, Kenya"/>
    <d v="2016-08-03T00:00:00"/>
    <s v="Yes"/>
    <d v="2017-02-27T00:00:00"/>
    <s v="Yes"/>
    <m/>
    <m/>
    <m/>
    <d v="2018-05-22T00:00:00"/>
    <x v="0"/>
    <n v="51"/>
    <n v="43"/>
    <s v="Treatment pathways perceptions and stigma among tuberculosis _x000a_patients in West- Pokot County Kenya"/>
    <n v="2"/>
    <n v="3"/>
    <n v="5"/>
    <n v="6"/>
    <n v="1"/>
    <n v="0"/>
    <n v="0"/>
    <s v="No"/>
    <n v="0"/>
    <m/>
    <m/>
    <m/>
    <m/>
    <s v="No"/>
    <m/>
    <m/>
    <n v="2"/>
    <n v="3"/>
    <m/>
    <s v="WT"/>
  </r>
  <r>
    <n v="83"/>
    <s v="C4/013"/>
    <s v="Henry"/>
    <m/>
    <s v="Zakumumpa"/>
    <x v="0"/>
    <x v="3"/>
    <x v="7"/>
    <x v="11"/>
    <s v="Public Health"/>
    <s v="Health Policy, Planning and Management"/>
    <x v="9"/>
    <s v="Yes"/>
    <m/>
    <s v="Married"/>
    <s v="Married"/>
    <s v="Married"/>
    <s v="hzakumpa@cartafrica.org"/>
    <s v="zakumumpa@yahoo.com"/>
    <s v="+256772 520519"/>
    <s v="Master of Arts (Social Sector Planning)"/>
    <d v="1975-11-14T00:00:00"/>
    <s v="Characterizing the sustainability of donor-funded ART  programs in Uganda:"/>
    <s v="Field"/>
    <s v="No"/>
    <s v="Primary"/>
    <n v="9.5"/>
    <d v="2013-11-26T00:00:00"/>
    <x v="3"/>
    <m/>
    <s v="Prof. Freddie Ssemgooba"/>
    <s v="Prof Sara Bennett"/>
    <m/>
    <n v="2"/>
    <s v="Home"/>
    <m/>
    <m/>
    <s v="Yes"/>
    <m/>
    <m/>
    <s v="Academic"/>
    <s v="Assistant Registrar"/>
    <s v="Post Doc Research Fellow"/>
    <x v="1"/>
    <m/>
    <s v="Makerere Univeristy"/>
    <s v="0000-0002-8169-1151"/>
    <m/>
    <d v="2014-03-04T00:00:00"/>
    <d v="2014-11-03T00:00:00"/>
    <s v="Yes"/>
    <m/>
    <m/>
    <m/>
    <s v="Examining the sustainability of anti - retroviral therapy  (ART) scale - up implementation in health facilities in Uganda"/>
    <d v="2016-08-03T00:00:00"/>
    <s v="Yes"/>
    <d v="2018-03-05T00:00:00"/>
    <s v="No"/>
    <d v="2018-06-05T00:00:00"/>
    <d v="2018-10-05T00:00:00"/>
    <d v="2018-10-26T00:00:00"/>
    <d v="2018-10-26T00:00:00"/>
    <x v="0"/>
    <n v="56"/>
    <n v="48"/>
    <s v="Examining the sustainability of anti - retroviral therapy  (ART) scale - up implementation in health facilities in Uganda"/>
    <n v="0"/>
    <n v="6"/>
    <n v="19"/>
    <n v="3"/>
    <n v="0"/>
    <n v="0"/>
    <n v="0"/>
    <s v="No"/>
    <n v="0"/>
    <m/>
    <m/>
    <m/>
    <m/>
    <s v="No"/>
    <m/>
    <m/>
    <n v="2"/>
    <n v="3"/>
    <m/>
    <s v="SIDA"/>
  </r>
  <r>
    <n v="84"/>
    <s v="C4/014"/>
    <s v="Irene"/>
    <s v="Richard"/>
    <s v="Moshi"/>
    <x v="1"/>
    <x v="3"/>
    <x v="4"/>
    <x v="4"/>
    <s v="Social Sciences/Medical Athropology"/>
    <s v="Centre for Health Policy"/>
    <x v="3"/>
    <s v="No"/>
    <n v="1197596"/>
    <m/>
    <s v="Married"/>
    <s v="Married"/>
    <s v="imoshi@cartafrica.org"/>
    <s v="imoshi@ihi.or.tz"/>
    <s v="+255 712498879"/>
    <s v="MA Demography"/>
    <d v="1984-05-07T00:00:00"/>
    <s v="Exploring relationships between outdoor human activities and persistent malaria transmission in rural Tanzanian populations"/>
    <s v="Field"/>
    <s v="No"/>
    <s v="Primary"/>
    <n v="9.5"/>
    <d v="2015-02-01T00:00:00"/>
    <x v="3"/>
    <m/>
    <s v="Distinguished Proffesor, Lenore Manderson"/>
    <s v="Associated Prof. Ladislaus Mnyone"/>
    <s v="Distinguished Professor. Moureen Coetzee"/>
    <n v="3"/>
    <s v="Home"/>
    <m/>
    <m/>
    <s v="Yes"/>
    <m/>
    <m/>
    <s v="Researcher"/>
    <s v="Research Officer"/>
    <s v="Research Scientist"/>
    <x v="1"/>
    <m/>
    <s v="Ifakara Health Institute"/>
    <s v="0000-0002-9516-6657"/>
    <m/>
    <d v="2014-03-05T00:00:00"/>
    <d v="2014-11-03T00:00:00"/>
    <s v="Yes"/>
    <d v="2015-07-20T00:00:00"/>
    <d v="2015-08-14T00:00:00"/>
    <m/>
    <s v="Outdoor Malaria Transmission: Human activities and the risks of acquiring malaria infection in rural communities of Morogoro Region, Tanzania"/>
    <d v="2016-08-03T00:00:00"/>
    <s v="Yes"/>
    <d v="2017-02-27T00:00:00"/>
    <s v="Yes"/>
    <m/>
    <m/>
    <m/>
    <d v="2019-12-31T00:00:00"/>
    <x v="0"/>
    <n v="70"/>
    <n v="62"/>
    <m/>
    <n v="1"/>
    <n v="5"/>
    <n v="3"/>
    <n v="2"/>
    <n v="0"/>
    <n v="0"/>
    <n v="0"/>
    <s v="JAS 3, 2016"/>
    <n v="0"/>
    <m/>
    <m/>
    <m/>
    <m/>
    <s v="No"/>
    <m/>
    <m/>
    <n v="1"/>
    <n v="2"/>
    <m/>
    <s v="SIDA"/>
  </r>
  <r>
    <n v="85"/>
    <s v="C4/015"/>
    <s v="Magutah"/>
    <s v="Joel"/>
    <s v="Karani"/>
    <x v="0"/>
    <x v="3"/>
    <x v="2"/>
    <x v="2"/>
    <s v="Medical physiology"/>
    <s v="Medical physiology"/>
    <x v="6"/>
    <s v="No"/>
    <s v="H80/95068/2014"/>
    <s v="Married"/>
    <s v="Married"/>
    <s v="Married"/>
    <s v="jkarani@cartafrica.org"/>
    <s v="kmagutah@gmail.com"/>
    <s v="+254721545063"/>
    <s v="Master of Science. Medical Physiology"/>
    <d v="1978-01-07T00:00:00"/>
    <s v="Cardio-respiratory fitness trends in physically healthy Kenyan Populace from rural and Urban set-ups"/>
    <s v="Field"/>
    <s v="yes"/>
    <s v="Primary"/>
    <n v="13"/>
    <d v="2014-01-03T00:00:00"/>
    <x v="3"/>
    <m/>
    <s v="Prof. Nilesh B. Patel"/>
    <s v="Prof. Kihumbu Thairu"/>
    <m/>
    <n v="2"/>
    <s v="Host"/>
    <m/>
    <m/>
    <s v="Yes"/>
    <m/>
    <m/>
    <s v="Academic"/>
    <s v="Graduate Assistant"/>
    <s v="Lecturer"/>
    <x v="1"/>
    <m/>
    <s v="Moi University"/>
    <s v="0000-0003-3105-2981"/>
    <m/>
    <d v="2014-03-06T00:00:00"/>
    <d v="2014-11-03T00:00:00"/>
    <s v="Yes"/>
    <d v="2015-05-01T00:00:00"/>
    <d v="2015-06-01T00:00:00"/>
    <d v="2015-08-01T00:00:00"/>
    <s v="The effect of short and long bouts of Home based moderate intensity exercises on cardiorespiratory fitness among sedentary Western Kenya Adults Aged at least 50 Years."/>
    <d v="2016-08-03T00:00:00"/>
    <s v="Yes"/>
    <d v="2017-02-25T00:00:00"/>
    <s v="Yes"/>
    <d v="2018-01-15T00:00:00"/>
    <d v="2018-09-06T00:00:00"/>
    <d v="2018-11-22T00:00:00"/>
    <d v="2018-11-30T00:00:00"/>
    <x v="0"/>
    <n v="57"/>
    <n v="49"/>
    <s v="The Effect of Short and Long Bouts of Home-based Moderate Intensity Exercises on Cardiorespiratory Fitness among Sedentary Western-Kenya Adults Aged at least 50 Years."/>
    <n v="1"/>
    <n v="4"/>
    <n v="3"/>
    <n v="2"/>
    <n v="0"/>
    <n v="0"/>
    <n v="0"/>
    <s v="No"/>
    <n v="0"/>
    <m/>
    <m/>
    <m/>
    <m/>
    <s v="No"/>
    <m/>
    <m/>
    <n v="2"/>
    <n v="2"/>
    <m/>
    <s v="SIDA"/>
  </r>
  <r>
    <n v="86"/>
    <s v="C4/016"/>
    <s v="Jackline"/>
    <s v="Chepchirchir"/>
    <s v="Sitienei"/>
    <x v="1"/>
    <x v="3"/>
    <x v="2"/>
    <x v="2"/>
    <s v="Public Health"/>
    <s v="Center of Health Policy"/>
    <x v="3"/>
    <s v="No"/>
    <n v="1061559"/>
    <m/>
    <s v="Married"/>
    <m/>
    <s v="jsitienei@cartafrica.org"/>
    <s v="sitieneij@yahoo.com"/>
    <s v="+254722926800"/>
    <s v="Master of International Research Ethics"/>
    <d v="1969-04-04T00:00:00"/>
    <s v="Multilevel Community Participation in Health Facilities, Western Kenya"/>
    <s v="Field"/>
    <s v="No"/>
    <s v="Primary"/>
    <n v="16"/>
    <d v="2014-02-23T00:00:00"/>
    <x v="3"/>
    <m/>
    <s v="Mabel Nangami"/>
    <m/>
    <m/>
    <n v="1"/>
    <s v="Home"/>
    <m/>
    <m/>
    <s v="No"/>
    <m/>
    <m/>
    <s v="Academic"/>
    <s v="Assistant Lecturer"/>
    <s v="Lecturer"/>
    <x v="1"/>
    <m/>
    <s v="Moi University"/>
    <s v="0000-0001-6182-2209"/>
    <m/>
    <d v="2014-03-02T00:00:00"/>
    <d v="2014-11-03T00:00:00"/>
    <s v="Yes"/>
    <d v="2016-07-04T00:00:00"/>
    <d v="2017-09-11T00:00:00"/>
    <m/>
    <m/>
    <d v="2016-08-03T00:00:00"/>
    <s v="Yes"/>
    <d v="2017-02-27T00:00:00"/>
    <s v="Yes"/>
    <m/>
    <m/>
    <m/>
    <m/>
    <x v="3"/>
    <m/>
    <m/>
    <m/>
    <n v="2"/>
    <n v="3"/>
    <n v="0"/>
    <n v="3"/>
    <n v="0"/>
    <n v="0"/>
    <n v="0"/>
    <s v="No"/>
    <n v="0"/>
    <m/>
    <m/>
    <m/>
    <m/>
    <s v="No"/>
    <m/>
    <m/>
    <s v="NF"/>
    <s v="NF"/>
    <m/>
    <s v="CARNEGIE"/>
  </r>
  <r>
    <n v="87"/>
    <s v="C4/017"/>
    <s v="Kaitesi"/>
    <s v="Batamuliza"/>
    <s v="Mukara"/>
    <x v="1"/>
    <x v="3"/>
    <x v="1"/>
    <x v="1"/>
    <s v="Public Health"/>
    <s v="Health Policy"/>
    <x v="9"/>
    <s v="No"/>
    <s v="2014/HD07/18709X"/>
    <s v="Separated"/>
    <s v="Divorced"/>
    <s v="Divorced"/>
    <s v="kmukara@cartafrica.org"/>
    <s v="kaibat@hotmail.com"/>
    <s v="+250 788467587"/>
    <s v="M.Sc Audiology"/>
    <d v="1977-06-18T00:00:00"/>
    <s v="Audiology: Planning and policies for improved care in resource limited settings – the case of Rwanda"/>
    <s v="Field"/>
    <s v="No"/>
    <s v="Primary"/>
    <n v="7.5"/>
    <d v="2015-12-15T00:00:00"/>
    <x v="3"/>
    <m/>
    <s v="Dr. Peter Waiswa"/>
    <m/>
    <m/>
    <n v="1"/>
    <s v="Host"/>
    <m/>
    <m/>
    <s v="Yes"/>
    <m/>
    <m/>
    <s v="Academic"/>
    <s v="Lecturer"/>
    <s v="CEO"/>
    <x v="1"/>
    <m/>
    <s v="Hearing Health Rwanda (2019)"/>
    <s v="0000-0003-0585-2846"/>
    <m/>
    <d v="2014-03-02T00:00:00"/>
    <d v="2014-11-03T00:00:00"/>
    <s v="Yes"/>
    <m/>
    <m/>
    <m/>
    <m/>
    <d v="2016-08-03T00:00:00"/>
    <s v="Yes"/>
    <d v="2017-02-27T00:00:00"/>
    <s v="Yes"/>
    <m/>
    <d v="2021-01-25T00:00:00"/>
    <m/>
    <d v="2021-05-17T00:00:00"/>
    <x v="0"/>
    <n v="87"/>
    <n v="79"/>
    <s v="Prevalence of ear infections and care seeking practices in children under five in a dsitrict of Kigali city, Rwanda"/>
    <n v="0"/>
    <n v="4"/>
    <n v="0"/>
    <n v="0"/>
    <n v="1"/>
    <n v="0"/>
    <n v="0"/>
    <s v="No"/>
    <n v="0"/>
    <m/>
    <m/>
    <m/>
    <m/>
    <s v="No"/>
    <m/>
    <m/>
    <n v="2"/>
    <n v="2"/>
    <m/>
    <s v="SIDA/DAAD"/>
  </r>
  <r>
    <n v="88"/>
    <s v="C4/018"/>
    <s v="Harrison"/>
    <s v="Lackson"/>
    <s v="Tembo"/>
    <x v="0"/>
    <x v="3"/>
    <x v="3"/>
    <x v="3"/>
    <s v="Public Health"/>
    <s v="Basic Medical Sciences"/>
    <x v="4"/>
    <s v="Yes"/>
    <s v="2013-07-00251"/>
    <s v="NF"/>
    <s v="Married"/>
    <m/>
    <s v="ltembo@cartafrica.org"/>
    <s v="ltembo@medcol.mw"/>
    <s v="+265997723601"/>
    <s v="M.Sc Human Anatomy"/>
    <n v="30152"/>
    <s v="Assessing the effect of HIV/AIDS on bone microstructure and composition on bone tissue."/>
    <s v="Clinical research"/>
    <s v="yes"/>
    <s v="Primary"/>
    <n v="25"/>
    <d v="2014-02-22T00:00:00"/>
    <x v="3"/>
    <d v="2020-02-06T00:00:00"/>
    <s v="Professor Amadi O. Ihunwo "/>
    <m/>
    <m/>
    <n v="1"/>
    <s v="Other "/>
    <m/>
    <m/>
    <s v="Yes"/>
    <m/>
    <m/>
    <s v="Academic"/>
    <s v="Lecturer"/>
    <m/>
    <x v="0"/>
    <m/>
    <s v="University of Malawi"/>
    <m/>
    <m/>
    <d v="2014-03-02T00:00:00"/>
    <d v="2014-11-03T00:00:00"/>
    <s v="Yes"/>
    <m/>
    <m/>
    <m/>
    <m/>
    <n v="42585"/>
    <s v="Yes"/>
    <m/>
    <s v="No"/>
    <m/>
    <m/>
    <m/>
    <m/>
    <x v="2"/>
    <s v="Terminated"/>
    <m/>
    <m/>
    <n v="0"/>
    <n v="2"/>
    <n v="0"/>
    <n v="1"/>
    <n v="0"/>
    <n v="0"/>
    <n v="0"/>
    <s v="No"/>
    <n v="0"/>
    <m/>
    <m/>
    <m/>
    <m/>
    <s v="No"/>
    <m/>
    <m/>
    <s v="NF"/>
    <s v="NF"/>
    <m/>
    <s v="SIDA"/>
  </r>
  <r>
    <n v="89"/>
    <s v="C4/019"/>
    <s v="Mohamed"/>
    <s v="Kassim"/>
    <s v="Ally"/>
    <x v="0"/>
    <x v="3"/>
    <x v="4"/>
    <x v="10"/>
    <s v="Library Science"/>
    <s v="Information Studies"/>
    <x v="1"/>
    <s v="Yes"/>
    <n v="1034515"/>
    <s v="Married"/>
    <s v="Married"/>
    <s v="Married"/>
    <s v="mkassim@cartafrica.org"/>
    <s v="mohdie2@yahoo.com"/>
    <s v="+255 713 742 525"/>
    <s v="M.A Information Studies"/>
    <d v="1981-06-27T00:00:00"/>
    <s v="Maternal Health Information Needs and Information Seeking Behavior of Women of Reproductive Age in Rural Tanzania"/>
    <s v="Field"/>
    <s v="No"/>
    <s v="Primary"/>
    <n v="28"/>
    <d v="2014-04-01T00:00:00"/>
    <x v="3"/>
    <m/>
    <s v="Prof. Jangawe Msuya"/>
    <m/>
    <m/>
    <n v="1"/>
    <s v="Home"/>
    <m/>
    <m/>
    <s v="No"/>
    <m/>
    <m/>
    <s v="Researcher"/>
    <s v="Assistant Lecturer"/>
    <s v="Senior Lecturer"/>
    <x v="1"/>
    <m/>
    <s v="University of Dar es Salaam"/>
    <s v="0000-0002-3016-9283"/>
    <m/>
    <d v="2014-03-02T00:00:00"/>
    <d v="2014-11-03T00:00:00"/>
    <s v="Yes"/>
    <m/>
    <m/>
    <m/>
    <m/>
    <d v="2016-08-03T00:00:00"/>
    <s v="Yes"/>
    <d v="2017-02-27T00:00:00"/>
    <s v="Yes"/>
    <m/>
    <m/>
    <m/>
    <d v="2018-04-11T00:00:00"/>
    <x v="0"/>
    <n v="50"/>
    <n v="42"/>
    <s v="Maternal health information needs and seeking behaviour of_x000a_women of reproductive age in rural Tanzania: a case of_x000a_Mpwapwa district, Dodoma region"/>
    <n v="0"/>
    <n v="0"/>
    <n v="6"/>
    <n v="1"/>
    <n v="0"/>
    <n v="0"/>
    <n v="0"/>
    <s v="No"/>
    <n v="0"/>
    <m/>
    <m/>
    <m/>
    <m/>
    <s v="No"/>
    <m/>
    <m/>
    <n v="1"/>
    <n v="1"/>
    <m/>
    <s v="SIDA"/>
  </r>
  <r>
    <n v="90"/>
    <s v="C4/020"/>
    <s v="Mbithi"/>
    <s v="Michael"/>
    <s v="Mutua"/>
    <x v="0"/>
    <x v="3"/>
    <x v="2"/>
    <x v="12"/>
    <s v="Public Health"/>
    <s v="Research"/>
    <x v="3"/>
    <s v="No"/>
    <s v="SSP11/12/H/2901"/>
    <s v="Married"/>
    <s v="Married"/>
    <s v="Married"/>
    <s v="mmutua@cartafrica.org"/>
    <s v="mutua_mike@yahoo.com;mmutua@bristolpark.or.ke; mutuamike@gmail.com_x000a_"/>
    <s v="+25422365431"/>
    <s v="Master of Social Statistics "/>
    <d v="1977-05-25T00:00:00"/>
    <s v="Abortion and Post Abortion Care in Kenya"/>
    <s v="Field"/>
    <s v="No"/>
    <s v="Primary"/>
    <n v="21"/>
    <d v="2014-04-27T00:00:00"/>
    <x v="3"/>
    <m/>
    <s v="Prof Manderson Lenore"/>
    <s v="Prof Musenge Eustasius"/>
    <s v="Dr Achia Thomas"/>
    <n v="3"/>
    <s v="Host"/>
    <m/>
    <m/>
    <s v="Yes"/>
    <m/>
    <m/>
    <s v="Researcher"/>
    <s v="Statistical Data Analyst"/>
    <s v="Consultant"/>
    <x v="2"/>
    <m/>
    <s v="Self employed (2019)"/>
    <s v="0000-0002-7326-3886"/>
    <m/>
    <d v="2014-03-02T00:00:00"/>
    <d v="2014-11-03T00:00:00"/>
    <s v="Yes"/>
    <d v="2015-08-19T00:00:00"/>
    <d v="2015-07-10T00:00:00"/>
    <m/>
    <s v="Quality of post abortion Care in Kenya"/>
    <d v="2016-08-03T00:00:00"/>
    <s v="Yes"/>
    <d v="2017-02-27T00:00:00"/>
    <s v="Yes"/>
    <m/>
    <m/>
    <m/>
    <d v="2019-07-11T00:00:00"/>
    <x v="0"/>
    <n v="65"/>
    <n v="57"/>
    <m/>
    <n v="2"/>
    <n v="17"/>
    <n v="6"/>
    <n v="3"/>
    <n v="1"/>
    <n v="0"/>
    <n v="0"/>
    <s v="No"/>
    <n v="0"/>
    <m/>
    <m/>
    <m/>
    <m/>
    <s v="No"/>
    <m/>
    <m/>
    <n v="3"/>
    <n v="3"/>
    <m/>
    <s v="SIDA"/>
  </r>
  <r>
    <n v="91"/>
    <s v="C4/021"/>
    <s v="Modupe"/>
    <s v="Oladunni"/>
    <s v="Taiwo"/>
    <x v="1"/>
    <x v="3"/>
    <x v="0"/>
    <x v="5"/>
    <s v="Health Psychology"/>
    <s v="Center for Gender and Social Policy Studies"/>
    <x v="7"/>
    <s v="Yes"/>
    <s v="0702658H"/>
    <s v="Married"/>
    <s v="Married"/>
    <s v="Married"/>
    <s v="mtaiwo@cartafrica.org"/>
    <s v="oladunnitaiwo@gmail.com"/>
    <s v="+234(0)8062234960"/>
    <s v="MPA-   Reproductive Health "/>
    <d v="1971-11-02T00:00:00"/>
    <s v="Relationship between Psychological well-being and HAART adherence among HIV/AIDS infected persons in three nationally designated treatment centers in Southwest Nigeria"/>
    <s v="Field"/>
    <s v="No"/>
    <s v="Primary"/>
    <n v="26"/>
    <d v="2012-09-04T00:00:00"/>
    <x v="3"/>
    <m/>
    <s v="Professor Funmi Togonu-Bickersteth"/>
    <m/>
    <m/>
    <n v="1"/>
    <s v="Home"/>
    <m/>
    <m/>
    <s v="Yes"/>
    <m/>
    <m/>
    <s v="Academic"/>
    <s v="Junior Research Fellow"/>
    <m/>
    <x v="0"/>
    <m/>
    <s v="Obafemi Awolowo University"/>
    <s v="0000-0002-1377-3470"/>
    <m/>
    <d v="2014-03-02T00:00:00"/>
    <d v="2014-11-03T00:00:00"/>
    <s v="Yes"/>
    <m/>
    <m/>
    <m/>
    <m/>
    <d v="2016-08-03T00:00:00"/>
    <s v="Yes"/>
    <d v="2017-02-27T00:00:00"/>
    <s v="Yes"/>
    <m/>
    <m/>
    <m/>
    <d v="2016-03-31T00:00:00"/>
    <x v="0"/>
    <n v="25"/>
    <n v="17"/>
    <m/>
    <n v="3"/>
    <n v="0"/>
    <n v="2"/>
    <n v="0"/>
    <n v="0"/>
    <n v="0"/>
    <n v="0"/>
    <s v="No"/>
    <n v="0"/>
    <m/>
    <m/>
    <m/>
    <m/>
    <s v="No"/>
    <m/>
    <m/>
    <n v="1"/>
    <n v="1"/>
    <m/>
    <s v="SIDA"/>
  </r>
  <r>
    <n v="92"/>
    <s v="C4/022"/>
    <s v="Nkosiyazi"/>
    <s v="-"/>
    <s v="Dube"/>
    <x v="0"/>
    <x v="3"/>
    <x v="5"/>
    <x v="6"/>
    <s v="Social Development"/>
    <s v="Social Work"/>
    <x v="3"/>
    <s v="Yes"/>
    <s v="U803/98508/2015"/>
    <s v="Married"/>
    <s v="Married"/>
    <s v="Married"/>
    <s v="ndube@cartafrica.org"/>
    <s v="dubenkosipnj@gmail.com"/>
    <s v="+27730933485"/>
    <s v="Master of Arts (Social Work – Social Development)"/>
    <d v="1977-06-11T00:00:00"/>
    <s v="Exploring the experiences and social complexity associated with non/disclosure of HIV status to children born HIV positive living at Child and Youth Care Centres in South Africa"/>
    <s v="Field"/>
    <s v="No"/>
    <s v="Primary"/>
    <n v="20.5"/>
    <d v="2014-01-01T00:00:00"/>
    <x v="3"/>
    <m/>
    <s v="Professor Edwell Kaseke"/>
    <s v="Professor Edmarie Pretorius"/>
    <m/>
    <n v="2"/>
    <s v="Home"/>
    <m/>
    <m/>
    <s v="Yes"/>
    <m/>
    <m/>
    <s v="Academic"/>
    <s v="Tutor"/>
    <s v="Senior Lecturer"/>
    <x v="1"/>
    <s v="Deputy Head of Department and course Cordinator (2021 Jan)"/>
    <s v="University of the Witwatersrand"/>
    <s v="0000-0002-3036-2008"/>
    <m/>
    <d v="2014-03-02T00:00:00"/>
    <d v="2014-11-03T00:00:00"/>
    <s v="Yes"/>
    <m/>
    <m/>
    <m/>
    <s v="Informal social security and its contributions towards meeting the needs of the poor: The case of stokvels in Soweto, Johannesburg"/>
    <d v="2016-08-03T00:00:00"/>
    <s v="Yes"/>
    <d v="2018-03-05T00:00:00"/>
    <s v="No"/>
    <m/>
    <m/>
    <m/>
    <d v="2018-07-04T00:00:00"/>
    <x v="0"/>
    <n v="53"/>
    <n v="45"/>
    <s v="Informal social security and its contributions towards meeting the needs of the poor: The case of stokvels in Soweto, Johannesburg"/>
    <n v="1"/>
    <n v="5"/>
    <n v="6"/>
    <n v="2"/>
    <n v="2"/>
    <n v="0"/>
    <n v="0"/>
    <s v="No"/>
    <n v="0"/>
    <m/>
    <m/>
    <m/>
    <m/>
    <s v="No"/>
    <m/>
    <m/>
    <n v="1"/>
    <n v="2"/>
    <n v="1"/>
    <s v="SIDA"/>
  </r>
  <r>
    <n v="93"/>
    <s v="C4/023"/>
    <s v="Nilian"/>
    <s v="Ayuma"/>
    <s v="Mukungu"/>
    <x v="1"/>
    <x v="3"/>
    <x v="2"/>
    <x v="7"/>
    <s v="Pharmacognosy"/>
    <s v="Pharmacology and Pharmacognosy"/>
    <x v="6"/>
    <s v="Yes"/>
    <s v="2013-07-00246"/>
    <s v="Married"/>
    <s v="Married"/>
    <s v="Married"/>
    <s v="nmukungu@cartafrica.org"/>
    <s v="nillyanne2004@yahoo.com"/>
    <s v="+254 721291660"/>
    <s v="M.Sc Pharmacognosy"/>
    <d v="1982-04-24T00:00:00"/>
    <s v="Antimalarial activity of plants used for treating malaria in rural western Kenya"/>
    <s v="Field"/>
    <s v="yes"/>
    <s v="Primary"/>
    <n v="38"/>
    <d v="2015-03-02T00:00:00"/>
    <x v="3"/>
    <m/>
    <s v="Prof. Mwangi Julius "/>
    <m/>
    <m/>
    <n v="1"/>
    <s v="Home"/>
    <m/>
    <m/>
    <s v="Yes"/>
    <m/>
    <m/>
    <s v="Academic"/>
    <s v="Graduate Assistant"/>
    <s v="Lecturer"/>
    <x v="0"/>
    <m/>
    <s v="UNIVERSITY OF NAIROBI"/>
    <s v="0000-0002-7510-247X"/>
    <m/>
    <d v="2014-03-02T00:00:00"/>
    <d v="2014-11-03T00:00:00"/>
    <s v="Yes"/>
    <d v="2015-07-14T00:00:00"/>
    <d v="2015-05-13T00:00:00"/>
    <m/>
    <m/>
    <d v="2016-08-03T00:00:00"/>
    <s v="Yes"/>
    <d v="2017-02-27T00:00:00"/>
    <s v="Yes"/>
    <m/>
    <m/>
    <m/>
    <d v="2022-09-23T00:00:00"/>
    <x v="0"/>
    <n v="103"/>
    <n v="95"/>
    <m/>
    <n v="0"/>
    <n v="1"/>
    <n v="0"/>
    <n v="1"/>
    <n v="0"/>
    <n v="0"/>
    <n v="0"/>
    <s v="No"/>
    <n v="0"/>
    <m/>
    <m/>
    <m/>
    <m/>
    <s v="No"/>
    <m/>
    <m/>
    <n v="2"/>
    <n v="3"/>
    <m/>
    <s v="SIDA"/>
  </r>
  <r>
    <n v="94"/>
    <s v="C4/024"/>
    <s v="Respicius"/>
    <s v="Shombusho"/>
    <s v="Damian"/>
    <x v="0"/>
    <x v="3"/>
    <x v="4"/>
    <x v="10"/>
    <s v="Political Science and Public Administration"/>
    <s v="Political Science and Public Administration"/>
    <x v="1"/>
    <s v="Yes"/>
    <s v="BMSP13/14/H/1471"/>
    <s v="Married"/>
    <s v="Married"/>
    <s v="Married"/>
    <s v="rdamian@cartafrica.org"/>
    <s v="shumbusho35@gmail.com"/>
    <s v="+255713428318/ 255738679039"/>
    <s v="M.A (Political Science and Public Administration"/>
    <d v="1980-04-24T00:00:00"/>
    <s v="Financial Accountability in Rural Public Health: The Case of Maternal Health in Kigoma and Rukwa Regions"/>
    <s v="Field"/>
    <s v="No"/>
    <s v="Primary"/>
    <n v="19.5"/>
    <d v="2014-04-17T00:00:00"/>
    <x v="3"/>
    <m/>
    <s v="Dr Benson Alfred Bana"/>
    <s v="Professor/Kessy/Thebald/Ambrose"/>
    <m/>
    <n v="2"/>
    <s v="Home"/>
    <m/>
    <m/>
    <s v="Yes"/>
    <m/>
    <m/>
    <s v="Academic"/>
    <s v="Assistant Lecturer"/>
    <s v="Lecturer"/>
    <x v="1"/>
    <m/>
    <s v="University of Dar es Salaam"/>
    <s v="0000-0001-9761-2270"/>
    <m/>
    <d v="2014-03-02T00:00:00"/>
    <d v="2014-11-03T00:00:00"/>
    <s v="Yes"/>
    <d v="2014-03-08T00:00:00"/>
    <m/>
    <d v="2015-03-17T00:00:00"/>
    <s v="Community empowerment and accountability in Rural Primary Health Care: The case of Kasulu District in Tanzania"/>
    <d v="2016-08-03T00:00:00"/>
    <s v="Yes"/>
    <d v="2017-02-27T00:00:00"/>
    <s v="Yes"/>
    <d v="2018-03-06T00:00:00"/>
    <d v="2018-10-03T00:00:00"/>
    <d v="2018-10-26T00:00:00"/>
    <d v="2018-11-13T00:00:00"/>
    <x v="0"/>
    <n v="57"/>
    <n v="49"/>
    <s v="Community empowerment and accountability in Rural Primary Health Care: The case of Kasulu District in Tanzania"/>
    <n v="0"/>
    <n v="0"/>
    <n v="3"/>
    <n v="2"/>
    <n v="0"/>
    <n v="0"/>
    <n v="0"/>
    <s v="No"/>
    <n v="0"/>
    <m/>
    <m/>
    <m/>
    <m/>
    <s v="No"/>
    <m/>
    <m/>
    <n v="2"/>
    <n v="2"/>
    <m/>
    <s v="WT"/>
  </r>
  <r>
    <n v="95"/>
    <s v="C4/025"/>
    <s v="Sunday"/>
    <s v="Joseph"/>
    <s v="Ayamolowo"/>
    <x v="0"/>
    <x v="3"/>
    <x v="0"/>
    <x v="5"/>
    <s v="Nursing"/>
    <s v="Learners’ Support Services, Centre for Distance Learning"/>
    <x v="7"/>
    <s v="Yes"/>
    <m/>
    <s v="Married"/>
    <s v="Married"/>
    <s v="Married"/>
    <s v="sayamolowo@cartafrica.org"/>
    <s v="olowoyamolowo@yahoo.com"/>
    <s v="+2347038761908"/>
    <s v="Master of Science (MSc) in Nursing."/>
    <d v="1976-09-28T00:00:00"/>
    <s v="Burden and coping pattern of pregnant teenagers and teenage mothers in selected primary health care centres in Ekiti state, Nigeria"/>
    <s v="Field"/>
    <s v="No"/>
    <s v="Primary"/>
    <n v="31.5"/>
    <d v="2014-08-15T00:00:00"/>
    <x v="3"/>
    <m/>
    <s v="Prof Irinoye  Oladunni Omolola"/>
    <m/>
    <m/>
    <n v="1"/>
    <s v="Home"/>
    <m/>
    <m/>
    <s v="Yes"/>
    <m/>
    <m/>
    <s v="Academic"/>
    <s v="Lecturer II"/>
    <s v="Senior Lecturer"/>
    <x v="1"/>
    <m/>
    <s v="Obafemi Awolowo University"/>
    <s v="0000-0003-3307-6485"/>
    <m/>
    <d v="2014-03-02T00:00:00"/>
    <d v="2014-11-03T00:00:00"/>
    <s v="Yes"/>
    <m/>
    <m/>
    <m/>
    <m/>
    <d v="2017-08-04T00:00:00"/>
    <s v="No"/>
    <d v="2018-03-05T00:00:00"/>
    <s v="No"/>
    <m/>
    <m/>
    <m/>
    <d v="2018-11-29T00:00:00"/>
    <x v="0"/>
    <n v="57"/>
    <n v="49"/>
    <s v="Effect of Technology-moderated Intervention on Family Childbirth Experiences, Maternal and Newborn  outcomes_x000a_in Home and Clinical research Deliveries in Ekiti State"/>
    <n v="0"/>
    <n v="1"/>
    <n v="4"/>
    <n v="1"/>
    <n v="2"/>
    <n v="0"/>
    <n v="0"/>
    <s v="No"/>
    <n v="0"/>
    <m/>
    <m/>
    <m/>
    <m/>
    <s v="No"/>
    <m/>
    <m/>
    <n v="2"/>
    <n v="3"/>
    <m/>
    <s v="CARNEGIE"/>
  </r>
  <r>
    <n v="96"/>
    <s v="C4/026"/>
    <s v="Oladapo"/>
    <s v="Oluwaseun"/>
    <s v="Akinyemi"/>
    <x v="0"/>
    <x v="3"/>
    <x v="0"/>
    <x v="0"/>
    <s v="Public Health"/>
    <s v="Health Policy and Management"/>
    <x v="3"/>
    <s v="Yes"/>
    <m/>
    <s v="Married"/>
    <s v="Married"/>
    <s v="Married"/>
    <s v="aoladapo@cartafrica.org"/>
    <s v="seunakinyemi@hotmail.com"/>
    <s v="2348035020136"/>
    <s v="M.Sc International Public Health"/>
    <d v="1977-02-01T00:00:00"/>
    <s v="Analysis of Maternal Health Policies in Nigeria: Challenges and Lessons"/>
    <s v="Field"/>
    <s v="No"/>
    <s v="Primary"/>
    <n v="17.5"/>
    <d v="2014-02-25T00:00:00"/>
    <x v="3"/>
    <m/>
    <s v="Mary Kawonga"/>
    <m/>
    <m/>
    <n v="1"/>
    <s v="Other "/>
    <m/>
    <m/>
    <s v="No"/>
    <m/>
    <m/>
    <s v="Academic"/>
    <s v="Lecturer I"/>
    <s v="Senior Lecturer"/>
    <x v="1"/>
    <m/>
    <s v="UNIVERSITY OF IBADAN"/>
    <s v="0000-0003-4135-1459"/>
    <m/>
    <d v="2014-03-02T00:00:00"/>
    <d v="2014-11-03T00:00:00"/>
    <s v="Yes"/>
    <d v="2016-07-29T00:00:00"/>
    <d v="2016-07-29T00:00:00"/>
    <m/>
    <s v="Scale up of community-based injectable contraceptives in Gombe state, Nigeria"/>
    <d v="2017-08-05T00:00:00"/>
    <s v="No"/>
    <d v="2018-03-05T00:00:00"/>
    <s v="No"/>
    <m/>
    <m/>
    <m/>
    <d v="2020-11-02T00:00:00"/>
    <x v="0"/>
    <n v="81"/>
    <n v="72"/>
    <s v="Scale up of community-based injectable contaceptives in Gombe, Nigeria"/>
    <n v="5"/>
    <n v="17"/>
    <n v="16"/>
    <n v="0"/>
    <n v="2"/>
    <n v="0"/>
    <n v="0"/>
    <s v="No"/>
    <n v="0"/>
    <m/>
    <m/>
    <m/>
    <m/>
    <s v="No"/>
    <m/>
    <m/>
    <n v="3"/>
    <n v="3"/>
    <m/>
    <s v="CARNEGIE"/>
  </r>
  <r>
    <n v="97"/>
    <s v="C4/027"/>
    <s v="Sara"/>
    <s v="Jewett"/>
    <s v="Nieuwoudt"/>
    <x v="1"/>
    <x v="3"/>
    <x v="5"/>
    <x v="6"/>
    <s v="Public Health"/>
    <s v="Division of Social &amp; Behaviour Change Communication"/>
    <x v="3"/>
    <s v="Yes"/>
    <m/>
    <s v="Married"/>
    <s v="Married"/>
    <s v="Married"/>
    <s v="snieuwoudt@cartafrica.org"/>
    <s v="sara.nieuwoudt@gmail.com or sara.nieuwoudt@wits.ac.z"/>
    <s v="+27834284392"/>
    <s v="MPH (Behavioral Sciences &amp; Health Education) "/>
    <d v="1978-04-07T00:00:00"/>
    <s v="The role of social capital in health seeking and maternal and child health outcomes of urban migrants in Johannesburg, South Africa "/>
    <s v="Field"/>
    <s v="No"/>
    <s v="Primary"/>
    <n v="7"/>
    <d v="2014-08-16T00:00:00"/>
    <x v="3"/>
    <m/>
    <s v="Prof. Lenore Manderson"/>
    <m/>
    <m/>
    <n v="1"/>
    <s v="Home"/>
    <m/>
    <m/>
    <s v="Yes"/>
    <m/>
    <m/>
    <s v="Academic"/>
    <s v="Lecturer"/>
    <s v="Senior Lecturer"/>
    <x v="2"/>
    <s v=" &amp; Social and Behaviour Change Communication Coordinator"/>
    <s v="University of the Witwatersrand"/>
    <s v=" 0000-0002-6658-2061"/>
    <m/>
    <d v="2014-03-02T00:00:00"/>
    <d v="2014-11-03T00:00:00"/>
    <s v="Yes"/>
    <m/>
    <m/>
    <m/>
    <m/>
    <d v="2017-08-06T00:00:00"/>
    <s v="No"/>
    <d v="2018-03-05T00:00:00"/>
    <s v="No"/>
    <m/>
    <m/>
    <m/>
    <d v="2019-07-12T00:00:00"/>
    <x v="0"/>
    <n v="65"/>
    <n v="57"/>
    <m/>
    <n v="0"/>
    <n v="2"/>
    <n v="2"/>
    <n v="2"/>
    <n v="1"/>
    <n v="0"/>
    <n v="0"/>
    <s v="No"/>
    <n v="365"/>
    <m/>
    <m/>
    <m/>
    <m/>
    <s v="Yes"/>
    <m/>
    <m/>
    <n v="1"/>
    <n v="1"/>
    <m/>
    <s v="WT"/>
  </r>
  <r>
    <n v="98"/>
    <s v="C5/001"/>
    <s v="Cheikh Mbacké"/>
    <m/>
    <s v="Faye"/>
    <x v="0"/>
    <x v="4"/>
    <x v="8"/>
    <x v="12"/>
    <s v="Public Health"/>
    <s v="Research Division"/>
    <x v="3"/>
    <s v="No"/>
    <n v="1513579"/>
    <s v="Married"/>
    <s v="Married"/>
    <s v="Married"/>
    <s v="cfaye@cartafrica.org"/>
    <s v="cmfaye@hotmail.com"/>
    <s v="+254739211509"/>
    <s v="Masters in Statistics"/>
    <d v="1976-07-08T00:00:00"/>
    <s v="Maternal characteristics,reproductive behaviors, breastfeeding practices and nutritional outcomes among children under five years in Nairobi’s informal settlements."/>
    <s v="Field"/>
    <s v="No"/>
    <s v="Primary"/>
    <n v="5.5"/>
    <d v="2016-01-01T00:00:00"/>
    <x v="4"/>
    <m/>
    <s v="DonatienBeguy, PhD"/>
    <s v="Elizabeth Kimani, PhD"/>
    <s v="Sharon Fonn"/>
    <n v="3"/>
    <s v="Home"/>
    <s v="Home"/>
    <s v="Host"/>
    <s v="Yes"/>
    <s v="No"/>
    <s v="Yes"/>
    <s v="Researcher"/>
    <s v="Senior Research Officer"/>
    <s v="Research Scientist"/>
    <x v="1"/>
    <s v="Head, APHRC West Africa Region Office"/>
    <s v="APHRC Sengal"/>
    <s v="0000-0002-4028-0575"/>
    <s v="No"/>
    <d v="2015-03-02T00:00:00"/>
    <d v="2015-11-02T00:00:00"/>
    <s v="Yes"/>
    <m/>
    <d v="2016-05-02T00:00:00"/>
    <m/>
    <s v="Factors associated with stunting and recovery from stunting among under-five children in Nairobi informal settlements"/>
    <d v="2017-07-31T00:00:00"/>
    <s v="Yes"/>
    <d v="2019-03-04T00:00:00"/>
    <s v="No"/>
    <m/>
    <m/>
    <m/>
    <d v="2019-06-30T00:00:00"/>
    <x v="0"/>
    <n v="52"/>
    <n v="44"/>
    <m/>
    <n v="4"/>
    <n v="2"/>
    <n v="19"/>
    <n v="1"/>
    <n v="1"/>
    <n v="0"/>
    <n v="0"/>
    <s v="No"/>
    <n v="0"/>
    <m/>
    <m/>
    <m/>
    <m/>
    <s v="No"/>
    <m/>
    <m/>
    <n v="3"/>
    <n v="3"/>
    <m/>
    <s v="SIDA"/>
  </r>
  <r>
    <n v="99"/>
    <s v="C5/002"/>
    <s v="Celestin"/>
    <m/>
    <s v="Ndikumana"/>
    <x v="0"/>
    <x v="4"/>
    <x v="1"/>
    <x v="1"/>
    <s v="Human Resource Management"/>
    <s v="Development Studies"/>
    <x v="2"/>
    <s v="No"/>
    <s v="SHRD/PhDH/03/15"/>
    <s v="Married"/>
    <s v="Married"/>
    <s v="Married"/>
    <s v="cndikumana@cartafrica.org"/>
    <s v="cndikumana@hotmail.com"/>
    <s v="+250 788833975"/>
    <s v="M. BA International Business"/>
    <d v="1980-01-01T00:00:00"/>
    <s v="The interface of environmental management in the Clinical researchity industry in Rwanda: A practical approach to sustainable health."/>
    <s v="Field"/>
    <s v="No"/>
    <s v="Primary"/>
    <n v="39"/>
    <d v="2017-09-15T00:00:00"/>
    <x v="4"/>
    <m/>
    <s v="Dr. Ruth J. Tubey"/>
    <s v="Dr. Alice Kurgat"/>
    <m/>
    <n v="2"/>
    <s v="Host"/>
    <s v="Host"/>
    <m/>
    <s v="Yes"/>
    <s v="No"/>
    <m/>
    <s v="Academic"/>
    <s v="Assistant Lecturer"/>
    <s v="Senior Lecturer"/>
    <x v="1"/>
    <s v="Head of Department: Governance and Public Science and International Relations Administration; Political"/>
    <s v="University of Rwanda"/>
    <s v="0000-0002-5726-6921"/>
    <s v="No"/>
    <d v="2015-03-02T00:00:00"/>
    <d v="2015-11-02T00:00:00"/>
    <s v="Yes"/>
    <d v="2017-04-25T00:00:00"/>
    <d v="2017-05-08T00:00:00"/>
    <m/>
    <s v="Effect of Human Resource Managenment Practices on the retention of professional health workers in the Public District Clinical researchs in Kigali, Rwanda"/>
    <d v="2017-07-31T00:00:00"/>
    <s v="Yes"/>
    <d v="2018-03-05T00:00:00"/>
    <s v="Yes"/>
    <m/>
    <m/>
    <m/>
    <d v="2019-12-31T00:00:00"/>
    <x v="0"/>
    <n v="58"/>
    <n v="50"/>
    <m/>
    <n v="0"/>
    <n v="1"/>
    <n v="2"/>
    <n v="2"/>
    <n v="0"/>
    <n v="0"/>
    <n v="0"/>
    <s v="No"/>
    <n v="0"/>
    <m/>
    <m/>
    <m/>
    <m/>
    <s v="No"/>
    <m/>
    <m/>
    <n v="1"/>
    <n v="3"/>
    <m/>
    <s v="SIDA"/>
  </r>
  <r>
    <n v="100"/>
    <s v="C5/003"/>
    <s v="Esther"/>
    <s v="Kikelomo"/>
    <s v="Afolabi"/>
    <x v="1"/>
    <x v="4"/>
    <x v="0"/>
    <x v="5"/>
    <s v="Nursing"/>
    <s v="Nursing Science"/>
    <x v="7"/>
    <s v="Yes"/>
    <s v="BMSP13/14/H/0859"/>
    <s v="Married"/>
    <s v="Married"/>
    <s v="Married"/>
    <s v="eafolabi@cartafrica.org"/>
    <s v="eafolabi16@gmail.com"/>
    <s v="+234 803 801 3115"/>
    <s v="M.Sc Nursing"/>
    <d v="1982-02-16T00:00:00"/>
    <s v="Correlation of cervical cancer risk factors with cervical smear and histopathological diagnosis among reproductive age women in Ile- Ife, Osun State."/>
    <s v="Clinical research"/>
    <s v="yes"/>
    <s v="Primary"/>
    <n v="22"/>
    <d v="2014-04-19T00:00:00"/>
    <x v="4"/>
    <m/>
    <s v="Prof. Oluwafemi N. Mimiko"/>
    <s v="Dr. A. A. E Olaogun"/>
    <m/>
    <n v="2"/>
    <s v="Home"/>
    <s v="Home"/>
    <m/>
    <s v="No"/>
    <s v="Yes"/>
    <m/>
    <s v="Academic"/>
    <s v="Lecturer II"/>
    <s v="Senior Lecturer"/>
    <x v="1"/>
    <m/>
    <s v="Arden University (2023)"/>
    <s v="0000-0002-0381-737X."/>
    <s v="Yes"/>
    <d v="2015-03-02T00:00:00"/>
    <d v="2015-11-02T00:00:00"/>
    <s v="Yes"/>
    <m/>
    <m/>
    <m/>
    <m/>
    <d v="2017-07-31T00:00:00"/>
    <s v="Yes"/>
    <d v="2018-03-05T00:00:00"/>
    <s v="Yes"/>
    <m/>
    <m/>
    <m/>
    <d v="2018-05-30T00:00:00"/>
    <x v="0"/>
    <n v="39"/>
    <n v="31"/>
    <m/>
    <n v="0"/>
    <n v="0"/>
    <n v="3"/>
    <n v="0"/>
    <n v="0"/>
    <n v="0"/>
    <n v="0"/>
    <s v="No"/>
    <n v="0"/>
    <m/>
    <m/>
    <m/>
    <m/>
    <s v="No"/>
    <m/>
    <m/>
    <n v="3"/>
    <n v="3"/>
    <m/>
    <s v="SIDA"/>
  </r>
  <r>
    <n v="101"/>
    <s v="C5/004"/>
    <s v="Yolanda"/>
    <s v="Malele"/>
    <s v="Kolisa"/>
    <x v="1"/>
    <x v="4"/>
    <x v="5"/>
    <x v="6"/>
    <s v="Community Dentistry"/>
    <s v="Community Dentistry"/>
    <x v="3"/>
    <s v="Yes"/>
    <s v="8803014E"/>
    <s v="Married"/>
    <s v="Married"/>
    <m/>
    <s v="ykolisa@cartafrica.org"/>
    <s v="yolanda.kolisa@wits.ac.za"/>
    <s v="837800907"/>
    <s v="MPH, M.Dental"/>
    <d v="1971-10-30T00:00:00"/>
    <s v="Measurement of oral health related quality of life(OHRQoL) in HIV-infected and non-infected children: Investigation of socio- cultural influences in a South African context."/>
    <s v="Field"/>
    <s v="No"/>
    <s v="Primary"/>
    <n v="11.5"/>
    <d v="2016-03-01T00:00:00"/>
    <x v="4"/>
    <m/>
    <s v="Dr. Jude Igumbor"/>
    <s v="Prof. Magnus Hakeburg"/>
    <m/>
    <n v="2"/>
    <s v="Home"/>
    <s v="Other"/>
    <m/>
    <s v="Yes"/>
    <s v="No"/>
    <m/>
    <s v="Academic"/>
    <m/>
    <s v="Lecturer"/>
    <x v="0"/>
    <m/>
    <s v="UNIVERSITY OF THE WITWATERSRAND"/>
    <s v="0000-0003-3368-9193"/>
    <s v="No"/>
    <d v="2015-03-02T00:00:00"/>
    <d v="2015-11-02T00:00:00"/>
    <s v="Yes"/>
    <m/>
    <m/>
    <m/>
    <m/>
    <d v="2017-07-31T00:00:00"/>
    <s v="Yes"/>
    <d v="2018-03-05T00:00:00"/>
    <s v="Yes"/>
    <m/>
    <m/>
    <m/>
    <d v="2021-05-18T00:00:00"/>
    <x v="0"/>
    <n v="75"/>
    <n v="67"/>
    <s v="Oral Health needs and Oral Health related Quality of Life of Adolescents Living with HIV in Johannesburg, South Africa"/>
    <n v="2"/>
    <n v="5"/>
    <n v="1"/>
    <n v="1"/>
    <n v="0"/>
    <n v="0"/>
    <n v="0"/>
    <s v="No"/>
    <n v="0"/>
    <m/>
    <m/>
    <m/>
    <m/>
    <s v="No"/>
    <m/>
    <m/>
    <n v="3"/>
    <n v="3"/>
    <m/>
    <s v="SIDA"/>
  </r>
  <r>
    <n v="102"/>
    <s v="C5/005"/>
    <s v="Taiwo"/>
    <s v="Akinyode"/>
    <s v="Obembe"/>
    <x v="0"/>
    <x v="4"/>
    <x v="0"/>
    <x v="0"/>
    <s v="Public Health"/>
    <s v="Health Policy"/>
    <x v="3"/>
    <s v="No"/>
    <n v="951466"/>
    <s v="Married"/>
    <s v="Married"/>
    <m/>
    <s v="tobembe@cartafrica.org"/>
    <s v="tobems@yahoo.com"/>
    <s v="+234 805 840 9495"/>
    <s v="MPH"/>
    <d v="1979-05-17T00:00:00"/>
    <s v="Coping with out of pocket payment among urban poor: Findings from South Western Nigeria."/>
    <s v="Field"/>
    <s v="No"/>
    <s v="Primary"/>
    <n v="18"/>
    <d v="2016-07-04T00:00:00"/>
    <x v="4"/>
    <m/>
    <s v="Dr. Oyediran Oyewole"/>
    <s v="Sharon Fonn"/>
    <m/>
    <n v="2"/>
    <s v="Home"/>
    <s v="Host"/>
    <m/>
    <s v="Yes"/>
    <s v="Yes"/>
    <m/>
    <s v="Academic"/>
    <m/>
    <m/>
    <x v="0"/>
    <m/>
    <s v="UNIVERSITY OF IBADAN"/>
    <s v="0000-0001-9610-1137"/>
    <s v="Yes"/>
    <d v="2015-03-02T00:00:00"/>
    <d v="2015-11-02T00:00:00"/>
    <s v="Yes"/>
    <d v="2016-06-14T00:00:00"/>
    <d v="2016-09-07T00:00:00"/>
    <m/>
    <s v="Patterns of expenditure, coping mechanisms among urban slum dwellers admitted for emergency surgeries in Ibadan, Nigeria"/>
    <d v="2017-07-31T00:00:00"/>
    <s v="Yes"/>
    <d v="2018-03-05T00:00:00"/>
    <s v="Yes"/>
    <m/>
    <m/>
    <m/>
    <d v="2021-11-29T00:00:00"/>
    <x v="0"/>
    <n v="81"/>
    <n v="73"/>
    <s v="Patterns of expenditure, coping mechanisms among urban slum dwellers admitted for emergency surgeries in Ibadan, Nigeria"/>
    <n v="0"/>
    <n v="15"/>
    <n v="3"/>
    <n v="6"/>
    <n v="1"/>
    <n v="0"/>
    <n v="0"/>
    <s v="No"/>
    <n v="0"/>
    <m/>
    <m/>
    <m/>
    <m/>
    <s v="Yes"/>
    <m/>
    <m/>
    <n v="2"/>
    <s v="NF"/>
    <m/>
    <s v="SIDA"/>
  </r>
  <r>
    <n v="103"/>
    <s v="C5/006"/>
    <s v="Emmanuel"/>
    <s v="Wilson"/>
    <s v="Kaindoa"/>
    <x v="0"/>
    <x v="4"/>
    <x v="4"/>
    <x v="4"/>
    <s v="Medical Entomology"/>
    <s v="Environmental Health and Ecological Science"/>
    <x v="3"/>
    <s v="No"/>
    <n v="1362999"/>
    <s v="Single"/>
    <s v="Married"/>
    <s v="Married"/>
    <s v="ekaindoa@cartafrica.org"/>
    <s v="ekaindoa@ihi.or.tz"/>
    <s v="+255787430307"/>
    <s v="Masters of Science in Biology and Control of Parasites and Disease Vectors"/>
    <d v="1985-12-25T00:00:00"/>
    <s v="Assessing the impact of settlement patterns and distances between households on malaria transmission in rural Tanzanian populations."/>
    <s v="Field"/>
    <s v="yes"/>
    <s v="Primary"/>
    <n v="8.5"/>
    <d v="2015-08-15T00:00:00"/>
    <x v="4"/>
    <m/>
    <s v="Fredros Okumu"/>
    <m/>
    <m/>
    <n v="1"/>
    <s v="Home"/>
    <m/>
    <m/>
    <s v="Yes"/>
    <m/>
    <m/>
    <s v="Researcher"/>
    <s v="Research scientist"/>
    <s v="Research Scientist"/>
    <x v="2"/>
    <s v="Deputy Head, Environmental Health Dept"/>
    <s v="Ifakara Health Institute"/>
    <s v="0000-0001-6170-5694"/>
    <m/>
    <d v="2015-03-02T00:00:00"/>
    <d v="2015-11-02T00:00:00"/>
    <s v="Yes"/>
    <m/>
    <m/>
    <m/>
    <m/>
    <d v="2017-07-31T00:00:00"/>
    <s v="Yes"/>
    <d v="2018-03-05T00:00:00"/>
    <s v="Yes"/>
    <m/>
    <m/>
    <m/>
    <d v="2019-12-31T00:00:00"/>
    <x v="0"/>
    <n v="58"/>
    <n v="50"/>
    <s v="Assessing Relationship between Human Settlement Patterns and_x000a_Malaria Risk in a Residual Transmission Setting in South-Eastern_x000a_Tanzania"/>
    <n v="1"/>
    <n v="16"/>
    <n v="9"/>
    <n v="3"/>
    <n v="0"/>
    <n v="0"/>
    <n v="0"/>
    <s v="No"/>
    <n v="0"/>
    <m/>
    <m/>
    <m/>
    <m/>
    <s v="No"/>
    <m/>
    <m/>
    <n v="0"/>
    <n v="1"/>
    <m/>
    <s v="SIDA"/>
  </r>
  <r>
    <n v="104"/>
    <s v="C5/007"/>
    <s v="Esther"/>
    <s v="Wamuyu"/>
    <s v="Karumi"/>
    <x v="1"/>
    <x v="4"/>
    <x v="2"/>
    <x v="7"/>
    <s v="Pharmacy"/>
    <s v="Pharmacology and Pharmacognosy"/>
    <x v="6"/>
    <s v="Yes"/>
    <s v="U803/98509/2015"/>
    <m/>
    <s v="Single"/>
    <m/>
    <s v="ekarumi@cartafrica.org"/>
    <s v="e_karumi@yahoo.com"/>
    <s v="+254721293354"/>
    <s v="M.Sc Pharmacognosy"/>
    <d v="1980-02-26T00:00:00"/>
    <s v="Antioxidant, antidiabetic and hypolipidemic activities of selected medicinal plants used by the Maasai"/>
    <s v="Field"/>
    <s v="yes"/>
    <s v="Primary"/>
    <n v="28.5"/>
    <d v="2015-09-08T00:00:00"/>
    <x v="4"/>
    <m/>
    <s v="Prof. Julius Wanjohi Mwangi"/>
    <s v="Dr. Kennedy Omondi Abuga"/>
    <m/>
    <n v="2"/>
    <s v="Home"/>
    <s v="Home"/>
    <m/>
    <s v="Yes"/>
    <s v="No"/>
    <m/>
    <s v="Academic"/>
    <s v="Lecturer"/>
    <s v="Lecturer"/>
    <x v="0"/>
    <m/>
    <s v="UNIVERSITY OF NAIROBI"/>
    <s v=" 0000-0001-6367-1010"/>
    <s v="No"/>
    <d v="2015-03-02T00:00:00"/>
    <d v="2015-11-02T00:00:00"/>
    <s v="Yes"/>
    <d v="2015-09-01T00:00:00"/>
    <d v="2019-02-07T00:00:00"/>
    <m/>
    <s v="A study of antioxidant, hypoglycemic and hypolipidemic activities of plants used in food by the Maasai community"/>
    <d v="2017-07-31T00:00:00"/>
    <s v="Yes"/>
    <d v="2018-03-05T00:00:00"/>
    <s v="Yes"/>
    <m/>
    <m/>
    <m/>
    <m/>
    <x v="3"/>
    <m/>
    <m/>
    <m/>
    <n v="0"/>
    <n v="0"/>
    <n v="0"/>
    <n v="0"/>
    <n v="0"/>
    <n v="0"/>
    <n v="0"/>
    <s v="No"/>
    <n v="0"/>
    <m/>
    <m/>
    <m/>
    <m/>
    <s v="No"/>
    <m/>
    <m/>
    <n v="2"/>
    <s v="NF"/>
    <m/>
    <s v="SIDA/DAAD"/>
  </r>
  <r>
    <n v="105"/>
    <s v="C5/008"/>
    <s v="Folusho"/>
    <s v="Mubowale"/>
    <s v="Balogun"/>
    <x v="1"/>
    <x v="4"/>
    <x v="0"/>
    <x v="0"/>
    <s v="Pediatrics"/>
    <s v="Institute of Child Health"/>
    <x v="0"/>
    <s v="Yes"/>
    <n v="130949"/>
    <s v="Married"/>
    <s v="Married"/>
    <s v="Married"/>
    <s v="fbalogun@cartafrica.org"/>
    <s v="folushom@yahoo.com"/>
    <s v="+234 812 8797 778"/>
    <s v="Master of Public Health"/>
    <d v="1976-05-22T00:00:00"/>
    <s v="The state of adolescent immunization in Ibadan, Nigeria."/>
    <s v="Field"/>
    <s v="No"/>
    <s v="Primary"/>
    <n v="18"/>
    <d v="2014-08-01T00:00:00"/>
    <x v="4"/>
    <m/>
    <s v="Prof. Olayemi Olufemi  Omotade"/>
    <s v="Prof.  Mikael  Svensson"/>
    <m/>
    <n v="2"/>
    <s v="Home"/>
    <m/>
    <m/>
    <s v="Yes"/>
    <m/>
    <m/>
    <s v="Academic"/>
    <m/>
    <m/>
    <x v="0"/>
    <m/>
    <s v="University of Ibadan"/>
    <s v="0000-0002-2645-9106"/>
    <m/>
    <d v="2015-03-02T00:00:00"/>
    <d v="2015-11-02T00:00:00"/>
    <s v="Yes"/>
    <d v="2014-04-01T00:00:00"/>
    <d v="2016-01-15T00:00:00"/>
    <m/>
    <s v="Understanding and acceptability of HPV vaccine for adolescents by stakeholders in selected communities in Ibadan, Nigeria"/>
    <d v="2017-07-31T00:00:00"/>
    <s v="Yes"/>
    <d v="2018-03-05T00:00:00"/>
    <s v="Yes"/>
    <m/>
    <m/>
    <m/>
    <d v="2020-01-02T00:00:00"/>
    <x v="0"/>
    <n v="59"/>
    <n v="51"/>
    <m/>
    <n v="0"/>
    <n v="7"/>
    <n v="7"/>
    <n v="6"/>
    <n v="3"/>
    <n v="0"/>
    <n v="0"/>
    <s v="JAS 1 &amp;2, 2015"/>
    <n v="0"/>
    <m/>
    <m/>
    <m/>
    <m/>
    <s v="No"/>
    <m/>
    <m/>
    <n v="3"/>
    <n v="3"/>
    <m/>
    <s v="SIDA/DAAD"/>
  </r>
  <r>
    <n v="106"/>
    <s v="C5/009"/>
    <s v="Felix"/>
    <m/>
    <s v="Khuluza"/>
    <x v="0"/>
    <x v="4"/>
    <x v="3"/>
    <x v="3"/>
    <s v="Pharmaceutical Analysis"/>
    <s v="Pharmacy"/>
    <x v="4"/>
    <s v="Yes"/>
    <s v="201580013236"/>
    <s v="Married"/>
    <s v="Married"/>
    <s v="Married"/>
    <s v="fkhuluza@cartafrica.org"/>
    <s v="fkhuluza@medcol.mw"/>
    <s v="+265(0)999 289874"/>
    <s v="Master of Health Economics,"/>
    <d v="1980-03-25T00:00:00"/>
    <s v="Quality and content of live-saving medicines in the formal and informal sector in Malawi, and assessment of the economic or financial costs of counterfeit and sub standard medicines to the healthcare provider."/>
    <s v="Field"/>
    <s v="yes"/>
    <s v="Primary"/>
    <n v="28.5"/>
    <d v="2015-02-02T00:00:00"/>
    <x v="4"/>
    <m/>
    <s v="Professor Lutz Heide"/>
    <s v="Prof. Dr. Ulrike Holzgrabe"/>
    <m/>
    <n v="2"/>
    <s v="Home"/>
    <s v="Other"/>
    <m/>
    <s v="Yes"/>
    <s v="No"/>
    <m/>
    <s v="Academic"/>
    <s v="Lecturer "/>
    <s v="Associate Professor"/>
    <x v="1"/>
    <m/>
    <s v="University of Malawi"/>
    <s v=" 0000-0002-8334-0160"/>
    <s v="No"/>
    <d v="2015-03-02T00:00:00"/>
    <d v="2015-11-02T00:00:00"/>
    <s v="Yes"/>
    <d v="2014-12-01T00:00:00"/>
    <m/>
    <d v="2015-07-29T00:00:00"/>
    <s v="Quality, availability and affordability of antimalarial and antibiotic medicines in Malawi"/>
    <d v="2017-07-31T00:00:00"/>
    <s v="Yes"/>
    <d v="2018-03-05T00:00:00"/>
    <s v="Yes"/>
    <d v="2018-01-19T00:00:00"/>
    <d v="2018-08-16T00:00:00"/>
    <d v="2018-11-20T00:00:00"/>
    <d v="2018-12-31T00:00:00"/>
    <x v="0"/>
    <n v="46"/>
    <n v="38"/>
    <s v="Quality, availability and affordability of antimalarial and antibiotic medicines in Malawi"/>
    <n v="1"/>
    <n v="3"/>
    <n v="13"/>
    <n v="2"/>
    <n v="0"/>
    <n v="0"/>
    <n v="0"/>
    <s v="No"/>
    <n v="0"/>
    <m/>
    <m/>
    <m/>
    <m/>
    <s v="No"/>
    <m/>
    <m/>
    <n v="1"/>
    <n v="3"/>
    <n v="3"/>
    <s v="SIDA"/>
  </r>
  <r>
    <n v="107"/>
    <s v="C5/010"/>
    <s v="Fred"/>
    <m/>
    <s v="Maniragba"/>
    <x v="0"/>
    <x v="4"/>
    <x v="7"/>
    <x v="11"/>
    <s v="Demography"/>
    <s v="Population Studies"/>
    <x v="9"/>
    <s v="Yes"/>
    <s v="203001135.   Reg No. 2014/HD06/18709U"/>
    <s v="Married"/>
    <s v="Married"/>
    <s v="Married"/>
    <s v="fmaniragaba@cartafrica.org"/>
    <s v="fmaniragaba@gmail.com"/>
    <s v="+256 777 821673"/>
    <s v="M.Sc Population Studies"/>
    <d v="1981-05-12T00:00:00"/>
    <s v="Intimate partner violence and fertility outcomes in Uganda."/>
    <s v="Field"/>
    <s v="No"/>
    <s v="Primary"/>
    <n v="32.5"/>
    <d v="2015-05-01T00:00:00"/>
    <x v="4"/>
    <m/>
    <s v="Prof. James Ntozi"/>
    <s v="Dr. Betty Kwagala"/>
    <m/>
    <n v="2"/>
    <s v="Home"/>
    <s v="Home"/>
    <m/>
    <s v="Yes"/>
    <s v="No"/>
    <m/>
    <s v="Academic"/>
    <s v="Assistant Lecturer"/>
    <s v="Assistant Lecturer"/>
    <x v="2"/>
    <m/>
    <s v="Makerere Univeristy"/>
    <s v="0000-0001-5977-1924"/>
    <s v="No"/>
    <d v="2015-03-02T00:00:00"/>
    <d v="2015-11-02T00:00:00"/>
    <s v="Yes"/>
    <d v="2016-05-04T00:00:00"/>
    <d v="2016-07-02T00:00:00"/>
    <m/>
    <s v="Determinants of quality of life of older persons in rural Uganda"/>
    <d v="2017-07-31T00:00:00"/>
    <s v="Yes"/>
    <d v="2018-03-05T00:00:00"/>
    <s v="Yes"/>
    <m/>
    <m/>
    <m/>
    <d v="2019-07-31T00:00:00"/>
    <x v="0"/>
    <n v="53"/>
    <n v="45"/>
    <m/>
    <n v="0"/>
    <n v="2"/>
    <n v="3"/>
    <n v="1"/>
    <n v="0"/>
    <n v="0"/>
    <n v="0"/>
    <s v="No"/>
    <n v="0"/>
    <m/>
    <m/>
    <m/>
    <m/>
    <s v="No"/>
    <m/>
    <m/>
    <n v="1"/>
    <n v="3"/>
    <m/>
    <s v="SIDA"/>
  </r>
  <r>
    <n v="108"/>
    <s v="C5/011"/>
    <s v="Hellen"/>
    <s v="Jepngetich"/>
    <s v="Jepngetich"/>
    <x v="1"/>
    <x v="4"/>
    <x v="2"/>
    <x v="2"/>
    <s v="Medical education"/>
    <s v="Medical education"/>
    <x v="2"/>
    <s v="Yes"/>
    <s v="SM/PhDME/05/15"/>
    <s v="Married"/>
    <s v="Married"/>
    <s v="Married"/>
    <s v="hjepngetich@cartafrica.org"/>
    <s v="jepngetichkeny@gmail.com and kenyhellen@yahoo.com"/>
    <s v="+254721271337"/>
    <s v="NF"/>
    <d v="1978-01-01T00:00:00"/>
    <s v="Determinants of male involvement in sexual andreproductive health services in Kenya."/>
    <s v="Field"/>
    <s v="No"/>
    <s v="Primary"/>
    <n v="8"/>
    <d v="2015-09-10T00:00:00"/>
    <x v="4"/>
    <m/>
    <s v="Prof  Mabel Nangami"/>
    <s v="Prof  Joyce Baliddawa"/>
    <s v="Dr. Caleb Isaboke Nyamwange"/>
    <n v="3"/>
    <s v="Home"/>
    <m/>
    <m/>
    <s v="No"/>
    <m/>
    <m/>
    <s v="Academic"/>
    <m/>
    <s v="Lecturer"/>
    <x v="0"/>
    <s v="Head of Department of Environmental Health and Disaster Risk Management at the School of Public Health, College of Health Sciences"/>
    <s v="MOI UNIVERSITY"/>
    <m/>
    <m/>
    <d v="2015-03-02T00:00:00"/>
    <d v="2015-11-02T00:00:00"/>
    <s v="Yes"/>
    <d v="2021-07-16T00:00:00"/>
    <d v="2021-07-16T00:00:00"/>
    <m/>
    <m/>
    <d v="2017-07-31T00:00:00"/>
    <s v="Yes"/>
    <d v="2018-03-05T00:00:00"/>
    <s v="Yes"/>
    <m/>
    <m/>
    <m/>
    <d v="2020-11-20T00:00:00"/>
    <x v="0"/>
    <n v="69"/>
    <n v="61"/>
    <s v="Bachelor of science environmental health graduates academic competences and public health work expectations in Kenya: Graduate and emplyers perspectives"/>
    <m/>
    <n v="2"/>
    <n v="0"/>
    <n v="2"/>
    <n v="0"/>
    <n v="0"/>
    <n v="0"/>
    <s v="JAS 1, 2015"/>
    <n v="0"/>
    <m/>
    <d v="2020-03-15T00:00:00"/>
    <d v="2020-08-06T00:00:00"/>
    <n v="5"/>
    <s v="No"/>
    <m/>
    <m/>
    <n v="4"/>
    <n v="4"/>
    <m/>
    <s v="SIDA"/>
  </r>
  <r>
    <n v="109"/>
    <s v="C5/012"/>
    <s v="Hillary"/>
    <s v="Kipruto"/>
    <s v="Sang"/>
    <x v="0"/>
    <x v="4"/>
    <x v="2"/>
    <x v="2"/>
    <s v="LINGUISTICS"/>
    <s v="LINGUISTICS AND FOREIGN LANGUAGES"/>
    <x v="2"/>
    <s v="Yes"/>
    <s v="SASS/DPHIL/LIN/06/14"/>
    <m/>
    <s v="Married"/>
    <m/>
    <s v="hsang@cartafrica.org"/>
    <s v="hillarysang@yahoo.com"/>
    <s v="+254 724 017107"/>
    <s v="NF"/>
    <d v="1983-03-17T00:00:00"/>
    <s v="Communication disorders in school children identified with psychiatric disorders"/>
    <s v="Field"/>
    <s v="No"/>
    <s v="Primary"/>
    <n v="16.5"/>
    <d v="2014-09-01T00:00:00"/>
    <x v="4"/>
    <m/>
    <s v="Dr. Tom Abuom"/>
    <m/>
    <m/>
    <n v="1"/>
    <s v="Home"/>
    <m/>
    <m/>
    <s v="Yes"/>
    <m/>
    <m/>
    <s v="Academic"/>
    <m/>
    <s v="Lecturer"/>
    <x v="0"/>
    <m/>
    <s v="MOI UNIVERSITY"/>
    <m/>
    <m/>
    <d v="2015-03-02T00:00:00"/>
    <d v="2015-11-02T00:00:00"/>
    <s v="Yes"/>
    <m/>
    <m/>
    <m/>
    <m/>
    <d v="2017-07-31T00:00:00"/>
    <s v="Yes"/>
    <d v="2018-03-05T00:00:00"/>
    <s v="Yes"/>
    <m/>
    <m/>
    <m/>
    <m/>
    <x v="3"/>
    <m/>
    <m/>
    <m/>
    <m/>
    <n v="2"/>
    <n v="0"/>
    <n v="2"/>
    <n v="0"/>
    <n v="0"/>
    <n v="0"/>
    <s v="No"/>
    <n v="0"/>
    <m/>
    <m/>
    <m/>
    <m/>
    <s v="Yes"/>
    <m/>
    <m/>
    <s v="NF"/>
    <s v="NF"/>
    <m/>
    <s v="SIDA"/>
  </r>
  <r>
    <n v="110"/>
    <s v="C5/013"/>
    <s v="Ikeola"/>
    <s v="Adejoke"/>
    <s v="Adeoye"/>
    <x v="1"/>
    <x v="4"/>
    <x v="0"/>
    <x v="0"/>
    <s v="MATERNAL HEALTH"/>
    <s v="EPIDEMIOLOGY AND MEDICAL STATISTICS"/>
    <x v="0"/>
    <s v="Yes"/>
    <n v="148600"/>
    <s v="Married"/>
    <s v="Married"/>
    <m/>
    <s v="iadeoye@cartafrica.org"/>
    <s v="adeoyeikeola@yahoo.com"/>
    <s v="+234-8052153252"/>
    <s v="Master in Public Health"/>
    <d v="1973-02-08T00:00:00"/>
    <s v="Maternal obesity and associated maternal, periantal and neo natal outcomes among women in Ibadan, Nigeria"/>
    <s v="Field"/>
    <s v="No"/>
    <s v="Primary"/>
    <n v="14.5"/>
    <d v="2013-02-01T00:00:00"/>
    <x v="4"/>
    <m/>
    <s v="Prof. Afolabi Bamigboye"/>
    <m/>
    <m/>
    <n v="1"/>
    <s v="Home"/>
    <m/>
    <m/>
    <s v="Yes"/>
    <m/>
    <m/>
    <s v="Academic"/>
    <m/>
    <s v="Lecturer"/>
    <x v="0"/>
    <m/>
    <s v="UNIVERSITY OF IBADAN"/>
    <s v="0000-0003-3085-0965"/>
    <m/>
    <d v="2015-03-02T00:00:00"/>
    <d v="2015-11-02T00:00:00"/>
    <s v="Yes"/>
    <d v="2018-01-01T00:00:00"/>
    <d v="2018-01-27T00:00:00"/>
    <m/>
    <s v="The prevalence, determinants, preganancy and neonatal outcomes of Maternal obesity and its associated metabolic Dysfunction in Ibadan, Nigeria "/>
    <d v="2019-07-29T00:00:00"/>
    <s v="No"/>
    <d v="2020-03-01T00:00:00"/>
    <s v="No"/>
    <m/>
    <d v="2021-07-15T00:00:00"/>
    <d v="2021-08-03T00:00:00"/>
    <d v="2021-08-03T00:00:00"/>
    <x v="0"/>
    <n v="78"/>
    <n v="70"/>
    <m/>
    <n v="5"/>
    <n v="10"/>
    <n v="4"/>
    <n v="1"/>
    <n v="3"/>
    <n v="1"/>
    <n v="0"/>
    <s v="No"/>
    <n v="0"/>
    <m/>
    <d v="2017-03-01T00:00:00"/>
    <d v="2018-02-01T00:00:00"/>
    <n v="12"/>
    <s v="No"/>
    <m/>
    <m/>
    <n v="3"/>
    <n v="3"/>
    <m/>
    <s v="SIDA"/>
  </r>
  <r>
    <n v="111"/>
    <s v="C5/014"/>
    <s v="Justine"/>
    <s v="Nnakate"/>
    <s v="Bukenya"/>
    <x v="1"/>
    <x v="4"/>
    <x v="7"/>
    <x v="11"/>
    <s v="Public Health"/>
    <s v="Community Health &amp; Behavioural Sciencess"/>
    <x v="9"/>
    <s v="Yes"/>
    <n v="216023303"/>
    <s v="Married"/>
    <s v="Married"/>
    <s v="Married"/>
    <s v="jbukenya@cartafrica.org"/>
    <s v="jbukenya@musph.ac.ug"/>
    <s v="+256772446355"/>
    <s v="MPH"/>
    <d v="1971-08-24T00:00:00"/>
    <s v="Pregnancy experiences and reproductive health outcome among adolescents in Uganda."/>
    <s v="Field"/>
    <s v="No"/>
    <s v="Primary"/>
    <n v="11"/>
    <d v="2017-01-30T00:00:00"/>
    <x v="4"/>
    <m/>
    <s v="Christopher Garimoi Orach, PhD"/>
    <s v="David Guwatudde, PhD"/>
    <m/>
    <n v="2"/>
    <s v="Home"/>
    <s v="Home"/>
    <m/>
    <s v="No"/>
    <s v="Yes"/>
    <m/>
    <s v="Academic"/>
    <s v="Lecturer"/>
    <s v="Lecturer"/>
    <x v="2"/>
    <m/>
    <s v="MAKERERE UNIVERSITY"/>
    <s v="0000-0001-9139-6183"/>
    <s v="Yes"/>
    <d v="2015-03-02T00:00:00"/>
    <d v="2015-11-02T00:00:00"/>
    <s v="Yes"/>
    <m/>
    <m/>
    <m/>
    <m/>
    <d v="2017-07-31T00:00:00"/>
    <s v="Yes"/>
    <d v="2018-03-05T00:00:00"/>
    <s v="Yes"/>
    <m/>
    <d v="2021-02-26T00:00:00"/>
    <m/>
    <d v="2021-05-17T00:00:00"/>
    <x v="0"/>
    <n v="75"/>
    <n v="67"/>
    <s v="Pregnancy Planning and utilization of Maternal Health Services by Female Sex workers in Uganda"/>
    <n v="10"/>
    <n v="27"/>
    <n v="7"/>
    <n v="1"/>
    <n v="0"/>
    <n v="0"/>
    <n v="0"/>
    <s v="No"/>
    <n v="0"/>
    <m/>
    <m/>
    <m/>
    <m/>
    <s v="No"/>
    <m/>
    <m/>
    <n v="4"/>
    <n v="4"/>
    <m/>
    <s v="SIDA"/>
  </r>
  <r>
    <n v="112"/>
    <s v="C5/015"/>
    <s v="Jeanette"/>
    <m/>
    <s v="Dawa"/>
    <x v="1"/>
    <x v="4"/>
    <x v="2"/>
    <x v="7"/>
    <s v="Public Health"/>
    <s v="KAVI - Institute of Clinical Reasearch"/>
    <x v="6"/>
    <s v="Yes"/>
    <s v="H84/50941/2016"/>
    <s v="Married"/>
    <s v="Married"/>
    <s v="Married"/>
    <s v="jdawa@cartafrica.org"/>
    <s v="jandawa@cartafrica.org"/>
    <s v="+254722653696"/>
    <s v="M.Sc Public Health"/>
    <d v="1984-02-16T00:00:00"/>
    <s v="An assessment of breast cancer risk factors among urban black Kenyan females."/>
    <s v="Field"/>
    <s v="No"/>
    <s v="Primary"/>
    <n v="25.5"/>
    <d v="2015-10-13T00:00:00"/>
    <x v="4"/>
    <m/>
    <s v="Prof.Omu Anzala"/>
    <m/>
    <m/>
    <n v="1"/>
    <s v="Home"/>
    <m/>
    <m/>
    <s v="Yes"/>
    <m/>
    <m/>
    <s v="Other"/>
    <s v="Medical Epidemiologist"/>
    <s v="Medical Epidemiologist and Center Director"/>
    <x v="0"/>
    <m/>
    <s v="Washington State University, Kenya Office (GLOBAL HEALTH PROG)"/>
    <s v="0000-0001-9405-148X"/>
    <m/>
    <d v="2015-03-02T00:00:00"/>
    <d v="2015-11-02T00:00:00"/>
    <s v="Yes"/>
    <d v="2016-02-19T00:00:00"/>
    <d v="2017-01-13T00:00:00"/>
    <m/>
    <s v="Modelling the health and economic impact of the influenza vaccine in Kenya"/>
    <d v="2017-07-31T00:00:00"/>
    <s v="Yes"/>
    <d v="2018-03-05T00:00:00"/>
    <s v="Yes"/>
    <m/>
    <m/>
    <m/>
    <d v="2020-11-25T00:00:00"/>
    <x v="0"/>
    <n v="69"/>
    <n v="61"/>
    <s v="Modelling the health and economic impact of the influenza vaccine in Kenya"/>
    <n v="0"/>
    <n v="6"/>
    <n v="8"/>
    <n v="1"/>
    <n v="0"/>
    <n v="0"/>
    <n v="0"/>
    <s v="No"/>
    <n v="0"/>
    <m/>
    <m/>
    <m/>
    <m/>
    <s v="No"/>
    <m/>
    <m/>
    <n v="0"/>
    <n v="0"/>
    <m/>
    <s v="CARNEGIE/DAAD"/>
  </r>
  <r>
    <n v="113"/>
    <s v="C5/016"/>
    <s v="Jepchirchir"/>
    <m/>
    <s v="Kiplagat"/>
    <x v="1"/>
    <x v="4"/>
    <x v="2"/>
    <x v="2"/>
    <s v="Public Health"/>
    <s v="Epidemiology and Biostatistics"/>
    <x v="3"/>
    <s v="No"/>
    <n v="1317323"/>
    <s v="Married"/>
    <s v="Married"/>
    <s v="Married"/>
    <s v="jkiplagat@cartafrica.org"/>
    <s v="chiri2809@gmail.com"/>
    <s v="+254722288653"/>
    <s v="Masters Epidemiology &amp; Disease Control"/>
    <d v="1980-09-28T00:00:00"/>
    <s v="HIV among adults aged 50years and older in East Africa."/>
    <s v="Clinical research - Retrospective and prospective"/>
    <s v="No"/>
    <s v="Primary and secondary"/>
    <n v="25"/>
    <d v="2015-08-06T00:00:00"/>
    <x v="4"/>
    <m/>
    <s v="Ann Mwangi, PhD"/>
    <s v="Charles Chasela, PhD"/>
    <m/>
    <n v="2"/>
    <s v="Home"/>
    <s v="Host"/>
    <m/>
    <s v="Yes"/>
    <s v="No"/>
    <m/>
    <s v="Academic"/>
    <m/>
    <s v="Research Adminstrator"/>
    <x v="1"/>
    <s v="AMPATH Associate Director of Research"/>
    <m/>
    <s v="0000-0002-7836-2138"/>
    <s v="No"/>
    <d v="2015-03-02T00:00:00"/>
    <d v="2015-11-02T00:00:00"/>
    <s v="Yes"/>
    <d v="2016-02-12T00:00:00"/>
    <d v="2016-04-07T00:00:00"/>
    <m/>
    <s v="Characteristics, outcomes and experiences of HIV infected adults aged 50 years and older in Western kenya"/>
    <d v="2017-07-31T00:00:00"/>
    <s v="Yes"/>
    <d v="2018-03-05T00:00:00"/>
    <s v="Yes"/>
    <m/>
    <m/>
    <m/>
    <d v="2019-10-31T00:00:00"/>
    <x v="0"/>
    <n v="56"/>
    <n v="48"/>
    <m/>
    <n v="3"/>
    <n v="8"/>
    <n v="4"/>
    <n v="2"/>
    <n v="0"/>
    <n v="0"/>
    <n v="0"/>
    <s v="No"/>
    <n v="0"/>
    <m/>
    <m/>
    <m/>
    <m/>
    <s v="No"/>
    <m/>
    <m/>
    <n v="1"/>
    <n v="2"/>
    <m/>
    <s v="SIDA"/>
  </r>
  <r>
    <n v="114"/>
    <s v="C5/017"/>
    <s v="Kikelomo"/>
    <s v="Abayowa"/>
    <s v="Mbada"/>
    <x v="1"/>
    <x v="4"/>
    <x v="0"/>
    <x v="5"/>
    <s v="Political Science"/>
    <s v="Political Science"/>
    <x v="7"/>
    <s v="Yes"/>
    <s v="SSP/13/14/H/0871"/>
    <s v="Married"/>
    <s v="Married"/>
    <s v="Married"/>
    <s v="kmbada@cartafrica.org"/>
    <s v="menteekas@yahoo.com"/>
    <s v="2348137729864"/>
    <s v="M.Sc Political Science"/>
    <d v="1981-12-23T00:00:00"/>
    <s v="Political economy of poverty and health in Ghana and Nigeria: A comparative policy analysis of the Millennium Development Goals."/>
    <s v="Policy analysis"/>
    <s v="No"/>
    <s v="Primary"/>
    <n v="17"/>
    <d v="2014-04-15T00:00:00"/>
    <x v="4"/>
    <m/>
    <s v="Prof. Oluwafemi N. Mimiko"/>
    <m/>
    <m/>
    <n v="1"/>
    <s v="Home"/>
    <m/>
    <m/>
    <s v="Yes"/>
    <m/>
    <m/>
    <s v="Academic"/>
    <s v="Assistant Lecturer"/>
    <s v="Lecturer I"/>
    <x v="1"/>
    <m/>
    <s v="Obafemi Awolowo University"/>
    <s v="0000-0002-2157-1940"/>
    <m/>
    <d v="2015-03-02T00:00:00"/>
    <d v="2015-11-02T00:00:00"/>
    <s v="Yes"/>
    <d v="2021-07-04T00:00:00"/>
    <d v="2021-07-04T00:00:00"/>
    <m/>
    <m/>
    <d v="2017-07-31T00:00:00"/>
    <s v="Yes"/>
    <d v="2019-03-04T00:00:00"/>
    <s v="No"/>
    <m/>
    <m/>
    <m/>
    <d v="2018-08-15T00:00:00"/>
    <x v="0"/>
    <n v="42"/>
    <n v="34"/>
    <m/>
    <n v="1"/>
    <n v="0"/>
    <n v="1"/>
    <n v="6"/>
    <n v="0"/>
    <n v="0"/>
    <n v="0"/>
    <s v="JAS 1, 2015 &amp; JAS 4, 2019"/>
    <n v="0"/>
    <m/>
    <m/>
    <m/>
    <m/>
    <s v="No"/>
    <m/>
    <m/>
    <n v="2"/>
    <n v="4"/>
    <m/>
    <s v="SIDA"/>
  </r>
  <r>
    <n v="115"/>
    <s v="C5/018"/>
    <s v="Lester"/>
    <m/>
    <s v="Kapanda"/>
    <x v="0"/>
    <x v="4"/>
    <x v="3"/>
    <x v="3"/>
    <s v="Epidemeology and Public Health"/>
    <s v="Public Health"/>
    <x v="4"/>
    <s v="Yes"/>
    <s v="201580013245"/>
    <s v="Married"/>
    <s v="Married"/>
    <s v="Married"/>
    <s v="lkapanda@cartafrica.org"/>
    <s v="lrphiri@medcol.mw"/>
    <s v="+265 994 958 249"/>
    <s v="M.Sc Epidemiology"/>
    <d v="1974-09-27T00:00:00"/>
    <s v="Exploring the potential drivers of demand and supply for transactional sex and sex work among female sex workers and their clients in Malawi."/>
    <s v="Field"/>
    <s v="No"/>
    <s v="Primary"/>
    <n v="20"/>
    <d v="2015-03-16T00:00:00"/>
    <x v="4"/>
    <m/>
    <s v="Prof. Adamson Muula"/>
    <s v="Dr. Chima Izgubara"/>
    <s v="Dr. Nicola Desmond "/>
    <n v="3"/>
    <s v="Home"/>
    <s v="Other"/>
    <s v="Other"/>
    <s v="Yes"/>
    <s v="Yes"/>
    <s v="No"/>
    <s v="Academic"/>
    <m/>
    <m/>
    <x v="0"/>
    <m/>
    <s v="University of Malawi"/>
    <s v="0000-0003-2887-2954"/>
    <s v="Yes"/>
    <d v="2015-03-02T00:00:00"/>
    <d v="2015-11-02T00:00:00"/>
    <s v="Yes"/>
    <m/>
    <m/>
    <m/>
    <m/>
    <d v="2017-07-31T00:00:00"/>
    <s v="Yes"/>
    <d v="2018-03-05T00:00:00"/>
    <s v="Yes"/>
    <m/>
    <m/>
    <m/>
    <d v="2020-03-19T00:00:00"/>
    <x v="0"/>
    <n v="61"/>
    <n v="53"/>
    <m/>
    <n v="0"/>
    <n v="3"/>
    <n v="1"/>
    <n v="0"/>
    <n v="0"/>
    <n v="0"/>
    <n v="0"/>
    <s v="No"/>
    <n v="0"/>
    <m/>
    <m/>
    <m/>
    <m/>
    <s v="No"/>
    <m/>
    <m/>
    <n v="2"/>
    <n v="2"/>
    <m/>
    <s v="SIDA"/>
  </r>
  <r>
    <n v="116"/>
    <s v="C5/019"/>
    <s v="Maria"/>
    <s v="Chifuniro"/>
    <s v="Chikalipo"/>
    <x v="1"/>
    <x v="4"/>
    <x v="3"/>
    <x v="3"/>
    <s v="Nursing and Midwifery"/>
    <s v="Public Health"/>
    <x v="4"/>
    <s v="Yes"/>
    <s v="201580013238"/>
    <s v="Married"/>
    <s v="Married"/>
    <s v="Married"/>
    <s v="mchikalipo@cartafrica.org"/>
    <s v="mchikalipo@kcn.unima.mw"/>
    <s v="+ 265 888309781"/>
    <s v="MA Social Development"/>
    <d v="1970-05-05T00:00:00"/>
    <s v="Centering pregnancy: Astrategy in improving maternal and neonatal outcomes among adolescents."/>
    <s v="Field"/>
    <s v="No"/>
    <s v="Primary"/>
    <n v="30"/>
    <d v="2015-12-14T00:00:00"/>
    <x v="4"/>
    <m/>
    <s v="Prof. Adamson Muula"/>
    <s v="Prof. Ellen Chirwa"/>
    <m/>
    <n v="2"/>
    <s v="Home"/>
    <s v="Home"/>
    <m/>
    <s v="Yes"/>
    <s v="No"/>
    <m/>
    <s v="Academic"/>
    <s v="Lecturer"/>
    <m/>
    <x v="0"/>
    <m/>
    <s v="University of Malawi"/>
    <s v="0000-0001-7062-9785"/>
    <s v="No"/>
    <d v="2015-03-02T00:00:00"/>
    <d v="2015-11-02T00:00:00"/>
    <s v="Yes"/>
    <d v="2015-06-11T00:00:00"/>
    <d v="2016-01-13T00:00:00"/>
    <m/>
    <s v="Feasibility, acceptability and effectiveness of couple antenatal education in Blantyre, Malawi"/>
    <d v="2017-07-31T00:00:00"/>
    <s v="Yes"/>
    <d v="2018-03-05T00:00:00"/>
    <s v="Yes"/>
    <m/>
    <m/>
    <m/>
    <d v="2019-11-30T00:00:00"/>
    <x v="0"/>
    <n v="57"/>
    <n v="49"/>
    <m/>
    <n v="0"/>
    <n v="4"/>
    <n v="2"/>
    <n v="2"/>
    <n v="0"/>
    <n v="0"/>
    <n v="0"/>
    <s v="No"/>
    <n v="0"/>
    <m/>
    <m/>
    <m/>
    <m/>
    <s v="No"/>
    <m/>
    <m/>
    <s v="NF"/>
    <s v="NF"/>
    <m/>
    <s v="SIDA"/>
  </r>
  <r>
    <n v="117"/>
    <s v="C5/020"/>
    <s v="Nomathemba"/>
    <s v="Chiwoneso"/>
    <s v="Chandiwana"/>
    <x v="1"/>
    <x v="4"/>
    <x v="5"/>
    <x v="6"/>
    <s v="Child and Adolescent Health"/>
    <s v="Wits Reproductive Health and HIV Institute"/>
    <x v="3"/>
    <s v="Yes"/>
    <s v="0403769G"/>
    <m/>
    <s v="Married"/>
    <m/>
    <s v="nchandiwana@cartafrica.org"/>
    <s v="nomathemba.chandiwana@gmail.com"/>
    <n v="27761643215"/>
    <s v="MPH Epidiomology &amp; Biostatistics"/>
    <m/>
    <s v="Impact of strengthening the continuum of care of HIV-infected pregnant and post-natal women and infantsin primary care clinics of South Africa."/>
    <s v="Clinical research"/>
    <s v="No"/>
    <s v="Primary"/>
    <n v="18"/>
    <d v="2017-02-01T00:00:00"/>
    <x v="4"/>
    <d v="2025-03-25T00:00:00"/>
    <s v="Prof. Charles S. Chasela"/>
    <s v="Dr. Lee Fairlie"/>
    <m/>
    <n v="2"/>
    <s v="Home"/>
    <s v="Home"/>
    <m/>
    <s v="No"/>
    <s v="Yes"/>
    <m/>
    <s v="Researcher"/>
    <s v="Technical advisor"/>
    <s v="Technical advisor"/>
    <x v="0"/>
    <m/>
    <s v="WITS RHI"/>
    <s v="0000-0001-7866-2651"/>
    <s v="Yes"/>
    <d v="2015-03-02T00:00:00"/>
    <d v="2015-11-02T00:00:00"/>
    <s v="Yes"/>
    <m/>
    <m/>
    <m/>
    <m/>
    <d v="2017-07-31T00:00:00"/>
    <s v="Yes"/>
    <d v="2018-03-05T00:00:00"/>
    <s v="Yes"/>
    <m/>
    <m/>
    <m/>
    <m/>
    <x v="2"/>
    <m/>
    <m/>
    <m/>
    <n v="0"/>
    <n v="0"/>
    <n v="14"/>
    <n v="0"/>
    <n v="0"/>
    <n v="0"/>
    <n v="0"/>
    <s v="JAS 4, 2018"/>
    <n v="0"/>
    <m/>
    <m/>
    <m/>
    <m/>
    <s v="No"/>
    <m/>
    <m/>
    <s v="NF"/>
    <s v="NF"/>
    <m/>
    <s v="SIDA"/>
  </r>
  <r>
    <n v="118"/>
    <s v="C5/021"/>
    <s v="Oyewale"/>
    <s v="Mayowa"/>
    <s v="Morakinyo"/>
    <x v="0"/>
    <x v="4"/>
    <x v="0"/>
    <x v="0"/>
    <s v="Environmental Health"/>
    <s v="Environmental Health Sciences"/>
    <x v="0"/>
    <s v="Yes"/>
    <n v="12963"/>
    <m/>
    <s v="Married"/>
    <m/>
    <s v="omorakinyo@cartafrica.org"/>
    <s v="wahlemirax@gmail.com"/>
    <s v="+2348034626106"/>
    <s v="MPH Environmental Health"/>
    <d v="1980-02-01T00:00:00"/>
    <s v="Molecular characterization of bio aerosols associated with sick building syndrome and related health risks in secondary schools in Ibadan,Nigeria."/>
    <s v="Clinical research"/>
    <s v="yes"/>
    <s v="Primary"/>
    <n v="13"/>
    <d v="2013-07-04T00:00:00"/>
    <x v="4"/>
    <m/>
    <s v="Prof. Ana Godson Rowland"/>
    <m/>
    <m/>
    <n v="1"/>
    <s v="Home"/>
    <m/>
    <m/>
    <s v="Yes"/>
    <m/>
    <m/>
    <s v="Academic"/>
    <s v="Lecturer"/>
    <s v="Lecturer"/>
    <x v="0"/>
    <m/>
    <s v="UNIVERSITY OF IBADAN"/>
    <s v="0000-0001-5289-9378"/>
    <m/>
    <d v="2015-03-02T00:00:00"/>
    <d v="2015-11-02T00:00:00"/>
    <s v="Yes"/>
    <d v="2015-02-02T00:00:00"/>
    <d v="2016-04-11T00:00:00"/>
    <m/>
    <s v="Indoor school building characteristics and molecular profiling of Bioaerosols as predictors of respiratory morbidities among primary school children in Ibadan, Nigeria "/>
    <d v="2017-07-31T00:00:00"/>
    <s v="Yes"/>
    <d v="2018-03-05T00:00:00"/>
    <s v="Yes"/>
    <m/>
    <m/>
    <m/>
    <d v="2023-01-31T00:00:00"/>
    <x v="0"/>
    <n v="95"/>
    <n v="87"/>
    <s v="Indoor Air Quality and Bioaerosols’ Size Distribution as Predictors of Respiratory Morbidities among Pupils in Ibadan North Local Government Area, Oyo State."/>
    <n v="0"/>
    <n v="25"/>
    <n v="0"/>
    <n v="3"/>
    <n v="1"/>
    <n v="1"/>
    <n v="1"/>
    <s v="No"/>
    <n v="0"/>
    <m/>
    <m/>
    <m/>
    <m/>
    <s v="No"/>
    <m/>
    <m/>
    <n v="2"/>
    <n v="3"/>
    <m/>
    <s v="SIDA"/>
  </r>
  <r>
    <n v="119"/>
    <s v="C5/022"/>
    <s v="Raymond"/>
    <s v="Felix"/>
    <s v="Odokonyero"/>
    <x v="0"/>
    <x v="4"/>
    <x v="7"/>
    <x v="11"/>
    <s v="Mental Health"/>
    <s v="Psychiatry"/>
    <x v="9"/>
    <s v="Yes"/>
    <m/>
    <s v="NF"/>
    <s v="NF"/>
    <m/>
    <s v="rodokonyero@cartafrica.org"/>
    <s v="rayhaddock@yahoo.com"/>
    <s v="+256701547646"/>
    <s v="NF"/>
    <m/>
    <s v="Investigating the relationship between parenting styles and coping techniques among parents with their adolescents’problem behavior in post conflict Northern Uganda"/>
    <s v="Field"/>
    <s v="No"/>
    <s v="Primary"/>
    <n v="15"/>
    <d v="2015-03-01T00:00:00"/>
    <x v="4"/>
    <d v="2020-04-09T00:00:00"/>
    <s v="Prof. Wilson Winston Muhwezi"/>
    <s v="Prof. Seggane Musisi"/>
    <s v="Dr.Akena Dickens Howard"/>
    <n v="3"/>
    <s v="Home"/>
    <s v="Home"/>
    <s v="Home"/>
    <s v="Yes"/>
    <s v="No"/>
    <s v="No"/>
    <m/>
    <s v="Lecturer"/>
    <s v="Lecturer"/>
    <x v="0"/>
    <m/>
    <s v="MAKERERE UNIVERSITY"/>
    <m/>
    <s v="No"/>
    <d v="2015-03-02T00:00:00"/>
    <d v="2015-11-02T00:00:00"/>
    <s v="Yes"/>
    <m/>
    <m/>
    <m/>
    <m/>
    <s v="Not attended"/>
    <s v="No"/>
    <s v="Not attended"/>
    <s v="No"/>
    <m/>
    <m/>
    <m/>
    <m/>
    <x v="2"/>
    <s v="Terminated"/>
    <m/>
    <m/>
    <m/>
    <n v="2"/>
    <n v="0"/>
    <n v="0"/>
    <n v="0"/>
    <n v="0"/>
    <n v="0"/>
    <s v="No"/>
    <n v="0"/>
    <m/>
    <m/>
    <m/>
    <m/>
    <s v="No"/>
    <m/>
    <m/>
    <s v="NF"/>
    <s v="NF"/>
    <m/>
    <s v="SIDA"/>
  </r>
  <r>
    <n v="120"/>
    <s v="C5/023"/>
    <s v="Gift"/>
    <m/>
    <s v="Khangamwa"/>
    <x v="0"/>
    <x v="4"/>
    <x v="3"/>
    <x v="3"/>
    <m/>
    <m/>
    <x v="4"/>
    <s v="Yes"/>
    <s v="NF"/>
    <s v="NF"/>
    <s v="NF"/>
    <s v="NF"/>
    <m/>
    <m/>
    <m/>
    <m/>
    <m/>
    <m/>
    <m/>
    <m/>
    <m/>
    <m/>
    <m/>
    <x v="4"/>
    <d v="2017-12-31T00:00:00"/>
    <m/>
    <m/>
    <m/>
    <n v="0"/>
    <m/>
    <m/>
    <m/>
    <m/>
    <m/>
    <m/>
    <m/>
    <m/>
    <m/>
    <x v="0"/>
    <m/>
    <m/>
    <m/>
    <d v="2017-07-05T00:00:00"/>
    <d v="2015-03-02T00:00:00"/>
    <m/>
    <m/>
    <m/>
    <m/>
    <m/>
    <m/>
    <m/>
    <m/>
    <m/>
    <m/>
    <m/>
    <m/>
    <m/>
    <m/>
    <x v="2"/>
    <s v="Terminated"/>
    <m/>
    <m/>
    <m/>
    <m/>
    <m/>
    <m/>
    <m/>
    <m/>
    <m/>
    <s v="No"/>
    <m/>
    <m/>
    <m/>
    <m/>
    <m/>
    <m/>
    <m/>
    <m/>
    <m/>
    <m/>
    <m/>
    <s v="SIDA"/>
  </r>
  <r>
    <n v="121"/>
    <s v="C5/024"/>
    <s v="Masoud"/>
    <s v="Hussein"/>
    <s v="Mahundi"/>
    <x v="0"/>
    <x v="4"/>
    <x v="4"/>
    <x v="10"/>
    <m/>
    <m/>
    <x v="1"/>
    <s v="Yes"/>
    <s v="NF"/>
    <s v="NF"/>
    <s v="NF"/>
    <s v="NF"/>
    <m/>
    <m/>
    <m/>
    <m/>
    <m/>
    <m/>
    <m/>
    <m/>
    <m/>
    <m/>
    <m/>
    <x v="4"/>
    <d v="2018-08-30T00:00:00"/>
    <m/>
    <m/>
    <m/>
    <n v="0"/>
    <m/>
    <m/>
    <m/>
    <m/>
    <m/>
    <m/>
    <m/>
    <m/>
    <m/>
    <x v="0"/>
    <m/>
    <m/>
    <m/>
    <m/>
    <d v="2015-03-02T00:00:00"/>
    <m/>
    <m/>
    <m/>
    <m/>
    <m/>
    <m/>
    <m/>
    <m/>
    <m/>
    <m/>
    <m/>
    <m/>
    <m/>
    <m/>
    <x v="2"/>
    <s v="Terminated"/>
    <m/>
    <m/>
    <m/>
    <m/>
    <m/>
    <m/>
    <m/>
    <m/>
    <m/>
    <s v="No"/>
    <m/>
    <m/>
    <m/>
    <m/>
    <m/>
    <m/>
    <m/>
    <m/>
    <m/>
    <m/>
    <m/>
    <s v="SIDA"/>
  </r>
  <r>
    <n v="122"/>
    <s v="C5/025"/>
    <s v="Callen"/>
    <s v="Kwamboka"/>
    <s v="Onyambu"/>
    <x v="1"/>
    <x v="4"/>
    <x v="2"/>
    <x v="7"/>
    <m/>
    <m/>
    <x v="6"/>
    <s v="Yes"/>
    <s v="NF"/>
    <s v="NF"/>
    <s v="NF"/>
    <s v="NF"/>
    <m/>
    <m/>
    <m/>
    <m/>
    <m/>
    <m/>
    <m/>
    <m/>
    <m/>
    <m/>
    <m/>
    <x v="4"/>
    <d v="2018-08-30T00:00:00"/>
    <m/>
    <m/>
    <m/>
    <n v="0"/>
    <m/>
    <m/>
    <m/>
    <m/>
    <m/>
    <m/>
    <m/>
    <m/>
    <m/>
    <x v="0"/>
    <m/>
    <m/>
    <m/>
    <d v="2017-07-05T00:00:00"/>
    <d v="2015-03-02T00:00:00"/>
    <m/>
    <m/>
    <m/>
    <m/>
    <m/>
    <m/>
    <m/>
    <m/>
    <m/>
    <m/>
    <m/>
    <m/>
    <m/>
    <m/>
    <x v="2"/>
    <s v="Terminated"/>
    <m/>
    <m/>
    <m/>
    <m/>
    <m/>
    <m/>
    <m/>
    <m/>
    <m/>
    <s v="No"/>
    <m/>
    <m/>
    <m/>
    <m/>
    <m/>
    <m/>
    <m/>
    <m/>
    <m/>
    <m/>
    <m/>
    <s v="SIDA"/>
  </r>
  <r>
    <n v="123"/>
    <s v="C6/001"/>
    <s v="Beatrice"/>
    <s v="Waitherero"/>
    <s v="Maina"/>
    <x v="1"/>
    <x v="5"/>
    <x v="2"/>
    <x v="12"/>
    <s v="Public Health"/>
    <s v="School of Public Health"/>
    <x v="3"/>
    <s v="No"/>
    <n v="1617548"/>
    <s v="Single"/>
    <s v="Single"/>
    <s v="Single"/>
    <s v="bmaina@cartafrica.org"/>
    <s v="waithereromaina@yahoo.com; bmaina@aphrc.org"/>
    <s v="+254 (20) 4001000; +254 721 456679"/>
    <s v="MA Population Studies"/>
    <d v="1977-05-15T00:00:00"/>
    <s v="Investigating the social co-construction of masculinity(ies) and sexual development among very young male adolescents in urban slums in Nairobi, Kenya"/>
    <s v="Field"/>
    <s v="No"/>
    <s v="Primary"/>
    <n v="8"/>
    <d v="2017-03-22T00:00:00"/>
    <x v="5"/>
    <m/>
    <s v="Dr. Caroline Kabiru"/>
    <s v="Dr Yandisa Sikweyiya"/>
    <m/>
    <n v="2"/>
    <s v="Home"/>
    <s v="Host"/>
    <m/>
    <s v="Yes"/>
    <s v="Yes"/>
    <m/>
    <s v="Researcher"/>
    <s v="Research Officer"/>
    <s v="Associate Research Scientist"/>
    <x v="1"/>
    <m/>
    <s v="APHRC"/>
    <s v="0000-0001-6205-3296"/>
    <m/>
    <d v="2016-02-28T00:00:00"/>
    <d v="2016-11-07T00:00:00"/>
    <s v="Yes"/>
    <d v="2017-09-27T00:00:00"/>
    <d v="2017-11-24T00:00:00"/>
    <m/>
    <s v="Investigating the social co-construction of masculinity(ies) and sexual development among very young male adolescents in urban slums in Nairobi, Kenya"/>
    <d v="2018-07-28T00:00:00"/>
    <s v="Yes"/>
    <d v="2019-03-04T00:00:00"/>
    <s v="Yes"/>
    <m/>
    <m/>
    <m/>
    <d v="2021-09-22T00:00:00"/>
    <x v="0"/>
    <n v="67"/>
    <n v="59"/>
    <s v="Investigating the social co-construction of masculinity(ies) and sexual development among very young male adolescents in urban slums in Nairobi, Kenya"/>
    <n v="6"/>
    <n v="13"/>
    <n v="3"/>
    <n v="0"/>
    <n v="0"/>
    <n v="0"/>
    <n v="0"/>
    <s v="No"/>
    <n v="0"/>
    <m/>
    <m/>
    <m/>
    <m/>
    <s v="No"/>
    <m/>
    <m/>
    <n v="0"/>
    <n v="0"/>
    <n v="2"/>
    <s v="SIDA"/>
  </r>
  <r>
    <n v="124"/>
    <s v="C6/002"/>
    <s v="Betty"/>
    <s v="Karimi"/>
    <s v="Mwiti"/>
    <x v="1"/>
    <x v="5"/>
    <x v="2"/>
    <x v="7"/>
    <s v="Design"/>
    <s v="School of the Arts and Design"/>
    <x v="6"/>
    <s v="Yes"/>
    <s v="B80/51242/2016"/>
    <s v="Married"/>
    <s v="Married"/>
    <s v="Married"/>
    <s v="bmwiti@cartafrica.org"/>
    <s v="mwiti.bk@gmail.com"/>
    <s v="+254 722 694853"/>
    <s v="MA Design"/>
    <d v="1984-03-23T00:00:00"/>
    <s v="ACTION TO HEALTH:  DECREASING THE INCIDENCE OF LIFESTYLE DISEASES  IN  INFORMAL SETTLEMENTS IN NAIROBI, KENYA THROUGH A POPULATION-LED COMMUNICATION STRATEGY"/>
    <s v="Field"/>
    <s v="No"/>
    <s v="Primary"/>
    <n v="34.5"/>
    <d v="2016-11-30T00:00:00"/>
    <x v="5"/>
    <m/>
    <s v="Dr. Lilac A. Osanjo"/>
    <s v="Dr. Ambole Amollo Lorraine"/>
    <m/>
    <n v="2"/>
    <s v="Home"/>
    <m/>
    <m/>
    <s v="Yes"/>
    <m/>
    <m/>
    <s v="Academic"/>
    <s v="Tutorial Fellow"/>
    <s v="Tutorial Fellow"/>
    <x v="0"/>
    <m/>
    <s v="University of Nairobi"/>
    <s v="0000-0001-7064-8003"/>
    <m/>
    <d v="2016-02-28T00:00:00"/>
    <d v="2016-11-07T00:00:00"/>
    <s v="Yes"/>
    <m/>
    <m/>
    <m/>
    <s v="Action to health: Decreasing the incidence of lifestyle diseases in informal settlement in Nairobi through a population led communication strategy"/>
    <d v="2018-07-28T00:00:00"/>
    <s v="Yes"/>
    <d v="2019-03-04T00:00:00"/>
    <s v="Yes"/>
    <m/>
    <m/>
    <m/>
    <d v="2020-08-26T00:00:00"/>
    <x v="0"/>
    <n v="54"/>
    <n v="46"/>
    <s v="Bottom-Up Approach: A community-Led Intervention in fighting lifestyle diseases in Urban informal settlements in Nairobi, Kenya"/>
    <n v="0"/>
    <n v="1"/>
    <n v="1"/>
    <n v="0"/>
    <n v="0"/>
    <n v="0"/>
    <n v="0"/>
    <s v="No"/>
    <n v="0"/>
    <m/>
    <d v="2020-04-20T00:00:00"/>
    <d v="2020-06-11T00:00:00"/>
    <n v="2"/>
    <s v="No"/>
    <m/>
    <m/>
    <n v="1"/>
    <n v="1"/>
    <m/>
    <s v="SIDA"/>
  </r>
  <r>
    <n v="125"/>
    <s v="C6/003"/>
    <s v="Chimwemwe"/>
    <s v="Chikoko"/>
    <s v="Kwanjo-Banda"/>
    <x v="1"/>
    <x v="5"/>
    <x v="3"/>
    <x v="3"/>
    <s v="Nursing"/>
    <s v="Medical and Surgical Nursing"/>
    <x v="4"/>
    <s v="Yes"/>
    <s v="201680013682"/>
    <s v="Married"/>
    <s v="Married"/>
    <m/>
    <s v="cbanda@cartafrica.org"/>
    <s v="joychikoko@yahoo.co.uk"/>
    <s v="+265884711313"/>
    <s v="MSC Nursing"/>
    <d v="1983-10-20T00:00:00"/>
    <s v="Personal, behavioural and environmental factors associated with self-management among diabetic patients attending Queen Elizabeth Central Clinical research diabetes clinic in Malawi: a mixed methods study"/>
    <s v="Clinical research"/>
    <s v="No"/>
    <s v="Primary"/>
    <n v="24"/>
    <d v="2017-04-01T00:00:00"/>
    <x v="5"/>
    <m/>
    <s v="Prof. Moffat Nyirenda"/>
    <s v="Dr. Belinda Gombachika"/>
    <m/>
    <n v="2"/>
    <s v="Other "/>
    <s v="Home"/>
    <m/>
    <s v="No"/>
    <s v="Yes"/>
    <m/>
    <s v="Academic"/>
    <s v="Lecturer"/>
    <s v="Lecturer"/>
    <x v="0"/>
    <m/>
    <s v="Malawi Liverpool Welcome Trust Clinical Research Program (2021)"/>
    <s v="0000-0001-9337-3583"/>
    <m/>
    <d v="2016-02-28T00:00:00"/>
    <d v="2016-11-07T00:00:00"/>
    <s v="Yes"/>
    <d v="2017-08-31T00:00:00"/>
    <d v="2017-09-19T00:00:00"/>
    <d v="2017-10-04T00:00:00"/>
    <s v="A mixed methods study on diabetes self management and social cognitive constructs at Queen Elizabeth Cantral Clinical research, Blantyre "/>
    <d v="2018-07-28T00:00:00"/>
    <s v="Yes"/>
    <d v="2019-03-04T00:00:00"/>
    <s v="Yes"/>
    <d v="2021-09-24T00:00:00"/>
    <m/>
    <m/>
    <m/>
    <x v="3"/>
    <m/>
    <m/>
    <m/>
    <m/>
    <n v="2"/>
    <n v="0"/>
    <n v="1"/>
    <n v="0"/>
    <n v="0"/>
    <n v="0"/>
    <s v="No"/>
    <n v="0"/>
    <m/>
    <m/>
    <m/>
    <m/>
    <s v="No"/>
    <m/>
    <m/>
    <m/>
    <m/>
    <m/>
    <s v="WT-DELTAS"/>
  </r>
  <r>
    <n v="126"/>
    <s v="C6/004"/>
    <s v="Oluwaseyi"/>
    <s v="Dolapo"/>
    <s v="Somefun"/>
    <x v="1"/>
    <x v="5"/>
    <x v="0"/>
    <x v="6"/>
    <s v="Demography and Population Studies"/>
    <s v="Dept of Demography and Population studies"/>
    <x v="3"/>
    <s v="Yes"/>
    <n v="6815541"/>
    <s v="Single"/>
    <s v="Single"/>
    <s v="Single"/>
    <s v="dsomefun@cartafrica.org"/>
    <s v="seyi.somefun@gmail.com"/>
    <s v="+27788552595"/>
    <s v="Master Demography &amp; Population Studies"/>
    <d v="1989-04-16T00:00:00"/>
    <s v="Beyond Risk: Understanding a Framework for Improving Adolescents' Sexual Health in Nigeria "/>
    <s v="Field"/>
    <s v="No"/>
    <s v="Primary"/>
    <n v="5.5"/>
    <d v="2016-04-04T00:00:00"/>
    <x v="5"/>
    <m/>
    <s v="Prof. Clifford Odimegwu"/>
    <m/>
    <m/>
    <n v="1"/>
    <s v="Home"/>
    <m/>
    <m/>
    <s v="No"/>
    <m/>
    <m/>
    <s v="Researcher"/>
    <s v="Research Associate"/>
    <s v="Research Associate"/>
    <x v="2"/>
    <m/>
    <s v="University of Western Cape, South Africa"/>
    <s v="0000-0002-3842-2685"/>
    <m/>
    <d v="2016-02-28T00:00:00"/>
    <d v="2016-11-07T00:00:00"/>
    <s v="Yes"/>
    <d v="2017-01-18T00:00:00"/>
    <d v="2018-05-22T00:00:00"/>
    <m/>
    <s v="Beyond Risk: Understanding a framework for improving adolescents's sexual health in Nigeria"/>
    <d v="2018-07-28T00:00:00"/>
    <s v="Yes"/>
    <d v="2019-03-04T00:00:00"/>
    <s v="Yes"/>
    <m/>
    <m/>
    <m/>
    <d v="2019-10-30T00:00:00"/>
    <x v="0"/>
    <n v="45"/>
    <n v="36"/>
    <m/>
    <n v="2"/>
    <n v="14"/>
    <n v="7"/>
    <n v="2"/>
    <n v="3"/>
    <n v="0"/>
    <n v="0"/>
    <s v="No"/>
    <n v="0"/>
    <m/>
    <d v="2022-12-01T00:00:00"/>
    <d v="2023-02-28T00:00:00"/>
    <n v="3"/>
    <s v="No"/>
    <m/>
    <m/>
    <n v="0"/>
    <n v="0"/>
    <n v="3"/>
    <s v="SIDA"/>
  </r>
  <r>
    <n v="127"/>
    <s v="C6/005"/>
    <s v="Valens"/>
    <m/>
    <s v="Mbarushimana"/>
    <x v="0"/>
    <x v="5"/>
    <x v="1"/>
    <x v="1"/>
    <s v="Public Health"/>
    <s v="Community Health"/>
    <x v="3"/>
    <s v="Yes"/>
    <n v="1584607"/>
    <s v="Married"/>
    <s v="Married"/>
    <m/>
    <s v="vmbarushimana@cartafrica.org"/>
    <s v="mbavalens@gmail.com; vmbarushimana@ur.ac.rw; mbavalens@yahoo.fr; vmbarushimana@nursph.org"/>
    <s v="+250788490718"/>
    <s v="Master of Public Health"/>
    <d v="1979-01-20T00:00:00"/>
    <s v="Early adolescents' knowledge, beliefs and behaviors regarding gender and sexuality in Rwanda: implications for their sexual experiences and health outcomes."/>
    <s v="Field"/>
    <s v="No"/>
    <s v="Primary"/>
    <n v="31.5"/>
    <d v="2017-03-16T00:00:00"/>
    <x v="5"/>
    <m/>
    <s v="Daphney Conco"/>
    <s v="Dr. Laetitia Nyirazinyoye"/>
    <m/>
    <n v="2"/>
    <s v="Other "/>
    <s v="Home"/>
    <m/>
    <s v="No"/>
    <s v="No"/>
    <m/>
    <s v="Academic"/>
    <s v="Assistant Lecturer"/>
    <s v="Lecturer"/>
    <x v="2"/>
    <m/>
    <s v="UNIVERSITY OF RWANDA"/>
    <s v="0000-0002-9700-0343"/>
    <m/>
    <d v="2016-02-28T00:00:00"/>
    <d v="2016-11-07T00:00:00"/>
    <s v="Yes"/>
    <d v="2018-11-29T00:00:00"/>
    <d v="2018-12-03T00:00:00"/>
    <m/>
    <s v="Early adolescents' knoledge, beliefs and behaviors regarding gender and sexuality in Rwanda: implications for their sexual experiences and health outcomes"/>
    <d v="2023-01-11T00:00:00"/>
    <s v="No"/>
    <d v="2021-08-23T00:00:00"/>
    <s v="No"/>
    <m/>
    <m/>
    <m/>
    <d v="2024-10-26T00:00:00"/>
    <x v="0"/>
    <n v="104"/>
    <n v="96"/>
    <s v="Early adolescents' knowledge, beliefs and behaviors regarding gender and sexuality in Rwanda: implications for their sexual experiences and health outcomes."/>
    <n v="1"/>
    <n v="1"/>
    <n v="0"/>
    <n v="0"/>
    <n v="0"/>
    <n v="0"/>
    <n v="0"/>
    <s v="No"/>
    <n v="0"/>
    <m/>
    <m/>
    <m/>
    <m/>
    <s v="No"/>
    <m/>
    <m/>
    <n v="2"/>
    <n v="4"/>
    <m/>
    <s v="WT-DELTAS"/>
  </r>
  <r>
    <n v="128"/>
    <s v="C6/006"/>
    <s v="Eniola"/>
    <m/>
    <s v="Bamgboye"/>
    <x v="0"/>
    <x v="5"/>
    <x v="0"/>
    <x v="0"/>
    <s v="EPIDEMIOLOGY"/>
    <s v="EPIDEMIOLOGY AND MEDICAL STATISTICS"/>
    <x v="0"/>
    <s v="Yes"/>
    <n v="98769"/>
    <s v="Married"/>
    <s v="Married"/>
    <s v="Married"/>
    <s v="ebamgboye@cartafrica.org"/>
    <s v="dr_enip@yahoo.co.uk"/>
    <s v="+234 8029537711"/>
    <s v="M.Sc Epidemiology &amp; Bio Statistics"/>
    <d v="1981-05-15T00:00:00"/>
    <s v="Modeling the effect of HIV on the survival of multi drug resistant tuberculosis co infected patients in Oyo State, South Western Nigeria."/>
    <s v="Field"/>
    <s v="No"/>
    <s v="Primary"/>
    <n v="5.5"/>
    <d v="2016-08-08T00:00:00"/>
    <x v="5"/>
    <m/>
    <s v="Dr. Ikeoluwapo  Ajayi"/>
    <m/>
    <m/>
    <n v="1"/>
    <s v="Home"/>
    <m/>
    <m/>
    <s v="Yes"/>
    <m/>
    <m/>
    <s v="Academic"/>
    <s v="Lecturer 1"/>
    <s v="Senior Lecturer"/>
    <x v="0"/>
    <m/>
    <s v="UNIVERSITY OF IBADAN"/>
    <s v="0000-0003-0500-8557"/>
    <m/>
    <d v="2016-02-28T00:00:00"/>
    <d v="2016-11-07T00:00:00"/>
    <s v="Yes"/>
    <d v="2017-01-17T00:00:00"/>
    <d v="2017-01-17T00:00:00"/>
    <d v="2018-01-16T00:00:00"/>
    <s v="Modelling the effect of HIV Co-infection on the survival of patients with multidrugs resistant Tuberculosis in Oyo State, Southern Western, Nigeria"/>
    <d v="2018-07-28T00:00:00"/>
    <s v="Yes"/>
    <d v="2019-03-04T00:00:00"/>
    <s v="Yes"/>
    <m/>
    <m/>
    <m/>
    <d v="2021-03-21T00:00:00"/>
    <x v="0"/>
    <n v="61"/>
    <n v="53"/>
    <m/>
    <n v="4"/>
    <n v="2"/>
    <n v="0"/>
    <n v="0"/>
    <n v="1"/>
    <n v="0"/>
    <n v="0"/>
    <s v="No"/>
    <n v="0"/>
    <m/>
    <d v="2020-03-17T00:00:00"/>
    <d v="2021-02-15T00:00:00"/>
    <n v="11"/>
    <s v="No"/>
    <m/>
    <m/>
    <n v="2"/>
    <n v="2"/>
    <m/>
    <s v="WT -DELTAS"/>
  </r>
  <r>
    <n v="129"/>
    <s v="C6/007"/>
    <s v="Nomfundo"/>
    <s v="Nzuza"/>
    <s v="Moroe"/>
    <x v="1"/>
    <x v="5"/>
    <x v="5"/>
    <x v="6"/>
    <s v="Audiology"/>
    <s v="Speech Pathology and Audiology"/>
    <x v="3"/>
    <s v="Yes"/>
    <s v="0103374D"/>
    <m/>
    <s v="Married"/>
    <s v="Married"/>
    <s v="fmoroe@cartafrica.org "/>
    <s v="nomfundo.moroe7@gmail.com"/>
    <s v="+27823178862"/>
    <s v="MA Audiology"/>
    <d v="1982-01-25T00:00:00"/>
    <s v="Occupational Noise-Induced Hearing Loss in South African Large Scale Mines: From policy formulation to implementation and monitoring"/>
    <s v="Field"/>
    <s v="No"/>
    <s v="Primary"/>
    <n v="13.5"/>
    <d v="2015-02-01T00:00:00"/>
    <x v="5"/>
    <m/>
    <s v="Prof. KatijahKhoza-Shangase"/>
    <m/>
    <m/>
    <n v="1"/>
    <s v="Home"/>
    <m/>
    <m/>
    <s v="Yes"/>
    <m/>
    <m/>
    <s v="Academic"/>
    <s v="Tutor"/>
    <s v="Associate Professor "/>
    <x v="1"/>
    <m/>
    <s v="University of the Witwatersrand"/>
    <s v="0000-0001-7186-5632"/>
    <m/>
    <d v="2016-02-28T00:00:00"/>
    <d v="2016-11-01T00:00:00"/>
    <s v="Yes"/>
    <d v="2016-03-01T00:00:00"/>
    <d v="2016-03-01T00:00:00"/>
    <d v="2016-04-01T00:00:00"/>
    <s v="Occupational Noise-induced hearing loss in South African Large Scale Mines: From policy formulation to implementation and monitoring "/>
    <d v="2018-07-28T00:00:00"/>
    <s v="Yes"/>
    <d v="2019-03-04T00:00:00"/>
    <s v="Yes"/>
    <d v="2018-08-01T00:00:00"/>
    <d v="2018-08-01T00:00:00"/>
    <d v="2018-10-20T00:00:00"/>
    <d v="2018-10-25T00:00:00"/>
    <x v="0"/>
    <n v="32"/>
    <n v="24"/>
    <s v="Occupational Noise-Induced Hearing Loss in South African Large Scale Mines: From policy_x000a_formulation to implementation and monitoring"/>
    <n v="1"/>
    <n v="8"/>
    <n v="20"/>
    <n v="7"/>
    <n v="1"/>
    <n v="0"/>
    <n v="0"/>
    <s v="No"/>
    <n v="0"/>
    <m/>
    <m/>
    <m/>
    <m/>
    <s v="No"/>
    <m/>
    <m/>
    <n v="2"/>
    <n v="2"/>
    <m/>
    <s v="WT -DELTAS"/>
  </r>
  <r>
    <n v="130"/>
    <s v="C6/008"/>
    <s v="Godwin"/>
    <m/>
    <s v="Anywar"/>
    <x v="0"/>
    <x v="5"/>
    <x v="7"/>
    <x v="11"/>
    <s v="Botany"/>
    <s v="Plant Sciences, Microbiology &amp; Biotechnology"/>
    <x v="9"/>
    <s v="Yes"/>
    <s v="2015/HD13/18793U"/>
    <s v="Married"/>
    <s v="Married"/>
    <s v="Married"/>
    <s v="ganywar@cartafrica.org"/>
    <s v="godwinanywar@gmail.com"/>
    <s v="+256 702983410"/>
    <s v="M.Sc Botany"/>
    <d v="1982-10-06T00:00:00"/>
    <s v="Antiviral, immunomodulatory and phytochemical profiles of medicinal plants used by traditional medicine practitioners for the treatment of HIV/AIDS in Uganda"/>
    <s v="Field"/>
    <s v="yes"/>
    <s v="Primary"/>
    <n v="17.5"/>
    <d v="2016-09-25T00:00:00"/>
    <x v="5"/>
    <m/>
    <s v="Ass. Prof. Kakudidi Eseszah"/>
    <s v="Ass. Prof. Byamukama Robert"/>
    <s v="Prof. Dr. Emmrich Frank, Fraunhofer "/>
    <n v="3"/>
    <s v="Home"/>
    <s v="Home"/>
    <s v="Other"/>
    <s v="Yes"/>
    <s v="No"/>
    <s v="No"/>
    <s v="Academic"/>
    <s v="Teaching Assistant"/>
    <s v="Lecturer"/>
    <x v="1"/>
    <s v=" Appointed as a Review editor in the Journal Frontiers in Pharmacology-Ethnopharmacology Section."/>
    <s v="MAKERERE UNIVERSITY"/>
    <s v="0000-0003-0926-1832"/>
    <m/>
    <d v="2016-02-28T00:00:00"/>
    <d v="2016-11-07T00:00:00"/>
    <s v="Yes"/>
    <d v="2017-01-10T00:00:00"/>
    <d v="2017-05-03T00:00:00"/>
    <m/>
    <s v="Antiviral, immunomodulatory and phytochemical profiles of medicinal plants used by traditional medicine practitioners for the treatment of HIV/AIDS in Uganda"/>
    <d v="2018-07-28T00:00:00"/>
    <s v="Yes"/>
    <d v="2019-03-04T00:00:00"/>
    <s v="Yes"/>
    <m/>
    <d v="2021-10-07T00:00:00"/>
    <m/>
    <d v="2022-02-15T00:00:00"/>
    <x v="0"/>
    <n v="72"/>
    <n v="64"/>
    <s v="Ethnopharmacogology, cytotoxicity, antiviral and immunodulatory profiles of medical plant species used by herbalists in treating people living with HIV/AIDS in Uganda"/>
    <n v="4"/>
    <n v="20"/>
    <n v="5"/>
    <n v="3"/>
    <n v="2"/>
    <n v="0"/>
    <n v="0"/>
    <s v="No"/>
    <n v="0"/>
    <m/>
    <m/>
    <m/>
    <m/>
    <s v="No"/>
    <m/>
    <m/>
    <n v="2"/>
    <n v="4"/>
    <m/>
    <s v="WT -DELTAS/DAAD"/>
  </r>
  <r>
    <n v="131"/>
    <s v="C6/009"/>
    <s v="John"/>
    <s v="Olugbenga"/>
    <s v="Abe"/>
    <x v="0"/>
    <x v="5"/>
    <x v="0"/>
    <x v="5"/>
    <s v="DEMOGRAPHY AND SOCIAL STATISTICS"/>
    <s v="DEMOGRAPHY AND SOCIAL STATISTICS"/>
    <x v="7"/>
    <s v="Yes"/>
    <s v="SSP15/16/R/0003"/>
    <s v="Married"/>
    <s v="Married"/>
    <s v="Married"/>
    <s v="jabe@cartafrica.org"/>
    <s v="abegbenga7@gmail.com"/>
    <s v="+2348034460713"/>
    <s v="Masters in Demography and Social Statistics"/>
    <d v="1979-04-07T00:00:00"/>
    <s v="Labour Force Disengagement Transitions and Quality of Life of Older Persons in Formal Organisations in Osun State, Nigeria"/>
    <s v="Field"/>
    <s v="No"/>
    <s v="Primary"/>
    <n v="24.5"/>
    <d v="2016-11-09T00:00:00"/>
    <x v="5"/>
    <m/>
    <s v="Prof. Akinyemi Ibukun Akanni"/>
    <s v="Dr. Oyedokun Olugbenga Amos"/>
    <m/>
    <n v="2"/>
    <s v="Home"/>
    <m/>
    <m/>
    <s v="Yes"/>
    <m/>
    <m/>
    <s v="Academic"/>
    <s v="Assistant Lecturer"/>
    <s v="Senior Lecturer"/>
    <x v="1"/>
    <s v="Department Postgraduate programme cordinator"/>
    <s v="Aquatech College of Agriculture "/>
    <s v="0000-0002-6312-0195"/>
    <m/>
    <d v="2016-02-28T00:00:00"/>
    <d v="2016-11-07T00:00:00"/>
    <s v="Yes"/>
    <d v="2017-10-26T00:00:00"/>
    <d v="2017-11-07T00:00:00"/>
    <m/>
    <s v="Labour force disengagement transitions and quality of life of older persons in formal organisations in Osun State, Nigeria"/>
    <d v="2018-07-28T00:00:00"/>
    <s v="Yes"/>
    <d v="2019-03-04T00:00:00"/>
    <s v="Yes"/>
    <m/>
    <m/>
    <m/>
    <d v="2019-06-21T00:00:00"/>
    <x v="0"/>
    <n v="40"/>
    <n v="32"/>
    <m/>
    <n v="2"/>
    <n v="3"/>
    <n v="0"/>
    <n v="0"/>
    <n v="0"/>
    <n v="0"/>
    <n v="0"/>
    <s v="No"/>
    <n v="0"/>
    <m/>
    <m/>
    <m/>
    <m/>
    <s v="No"/>
    <m/>
    <m/>
    <n v="1"/>
    <n v="2"/>
    <m/>
    <s v="SIDA"/>
  </r>
  <r>
    <n v="132"/>
    <s v="C6/010"/>
    <s v="Justin"/>
    <m/>
    <s v="Kumala"/>
    <x v="0"/>
    <x v="5"/>
    <x v="3"/>
    <x v="3"/>
    <s v="Biomedical research"/>
    <s v="Wits Research institute for Malaria (WRIM)"/>
    <x v="3"/>
    <s v="No"/>
    <n v="1598631"/>
    <s v="Single"/>
    <s v="Married"/>
    <m/>
    <s v="jkumala@cartafrica.org"/>
    <s v="justinkumala@yahoo.com"/>
    <s v="+27711374112"/>
    <s v="M.Sc Molecular Biology"/>
    <d v="1988-04-09T00:00:00"/>
    <s v="The impact of insecticide resistance on malaria vector control in Chikwawa, Southern Malawi"/>
    <s v="Experimental model"/>
    <s v="yes"/>
    <s v="Primary"/>
    <n v="25"/>
    <d v="2016-09-09T00:00:00"/>
    <x v="5"/>
    <m/>
    <s v="Prof. Maureen Coetzee"/>
    <s v="Dr. Themba Mzilahowa"/>
    <m/>
    <n v="2"/>
    <s v="Host"/>
    <s v="Home"/>
    <m/>
    <s v="Yes"/>
    <s v="Yes"/>
    <m/>
    <s v="Researcher"/>
    <s v="Research Assistant"/>
    <s v="Research Scientist"/>
    <x v="0"/>
    <m/>
    <s v="UNIVERSITY OF MALAWI"/>
    <s v="0000-0001-6357-9441"/>
    <m/>
    <d v="2016-02-28T00:00:00"/>
    <d v="2016-11-07T00:00:00"/>
    <s v="Yes"/>
    <d v="2018-06-06T00:00:00"/>
    <d v="2018-08-14T00:00:00"/>
    <d v="2017-09-14T00:00:00"/>
    <s v="The efect of insecticide resistance on malaria vector control in Chikwawa, Southern Malawi"/>
    <d v="2018-07-28T00:00:00"/>
    <s v="Yes"/>
    <d v="2019-03-04T00:00:00"/>
    <s v="Yes"/>
    <d v="2024-07-29T00:00:00"/>
    <m/>
    <m/>
    <d v="2024-11-14T00:00:00"/>
    <x v="0"/>
    <n v="105"/>
    <n v="97"/>
    <s v="The effect of insecticide resistance on Malaria vector control in Chikwawa, Southern Malawi"/>
    <n v="0"/>
    <n v="2"/>
    <n v="0"/>
    <n v="0"/>
    <n v="0"/>
    <n v="0"/>
    <n v="0"/>
    <s v="No"/>
    <n v="0"/>
    <m/>
    <m/>
    <m/>
    <m/>
    <s v="No"/>
    <m/>
    <m/>
    <n v="0"/>
    <s v="NF"/>
    <m/>
    <s v="WT-DELTAS"/>
  </r>
  <r>
    <n v="133"/>
    <s v="C6/011"/>
    <s v="Joan"/>
    <s v="Nankya"/>
    <s v="Mutyoba"/>
    <x v="1"/>
    <x v="5"/>
    <x v="7"/>
    <x v="11"/>
    <s v="PUBLIC HEALTH"/>
    <s v="Epidemiology &amp; Biostatistics"/>
    <x v="9"/>
    <s v="Yes"/>
    <s v="2014/HD07/18654U"/>
    <s v="Married"/>
    <s v="Married"/>
    <s v="Married"/>
    <s v="jmutyoba@cartafrica.org"/>
    <s v="eron.jm@hotmail.com"/>
    <s v="+256 772 324 309"/>
    <s v="MS Epidemiology &amp; Biostatistics"/>
    <d v="1971-04-16T00:00:00"/>
    <s v="Hepatitis B Among Pregnant Women:Epidemiology, Knowledge, perceptions and behavioral intentions"/>
    <s v="Field"/>
    <s v="No"/>
    <s v="Primary"/>
    <n v="8"/>
    <d v="2016-04-04T00:00:00"/>
    <x v="5"/>
    <m/>
    <s v="Professor Ponsiano Ocama"/>
    <s v="Assoc. Professor Frederick Makumbi"/>
    <m/>
    <n v="2"/>
    <s v="Home"/>
    <s v="Home"/>
    <m/>
    <s v="No"/>
    <s v="Yes"/>
    <m/>
    <s v="Academic"/>
    <s v="Lecturer"/>
    <s v="Senior Lecturer"/>
    <x v="1"/>
    <m/>
    <s v="MAKERERE UNIVERSITY"/>
    <s v="0000-0002-0661-5933"/>
    <m/>
    <d v="2016-02-28T00:00:00"/>
    <d v="2016-11-07T00:00:00"/>
    <s v="Yes"/>
    <d v="2016-07-13T00:00:00"/>
    <d v="2016-12-14T00:00:00"/>
    <m/>
    <s v="Hepatitis B among pregnant women: Epidemiology, knowledge, perceptions and behavioral intentions"/>
    <d v="2018-07-28T00:00:00"/>
    <s v="Yes"/>
    <d v="2019-03-04T00:00:00"/>
    <s v="Yes"/>
    <m/>
    <d v="2021-11-11T00:00:00"/>
    <m/>
    <d v="2022-02-15T00:00:00"/>
    <x v="0"/>
    <n v="72"/>
    <n v="64"/>
    <s v="Hepatitis B among Ugandan pregnant women: Studies on Epidemiology, Knowledge, Perceptions and Behavioural Intentions"/>
    <n v="5"/>
    <n v="15"/>
    <n v="3"/>
    <n v="1"/>
    <n v="1"/>
    <n v="0"/>
    <n v="0"/>
    <s v="No"/>
    <n v="0"/>
    <m/>
    <m/>
    <m/>
    <m/>
    <s v="No"/>
    <m/>
    <m/>
    <n v="4"/>
    <n v="4"/>
    <m/>
    <s v="WT-DELTAS"/>
  </r>
  <r>
    <n v="134"/>
    <s v="C6/012"/>
    <s v="Kudus"/>
    <s v="Oluwatoyin"/>
    <s v="Adebayo"/>
    <x v="0"/>
    <x v="5"/>
    <x v="0"/>
    <x v="0"/>
    <s v="Sociology"/>
    <s v="Sociology"/>
    <x v="0"/>
    <s v="Yes"/>
    <n v="121147"/>
    <s v="Single"/>
    <s v="Married"/>
    <s v="Married"/>
    <s v="kadebayo@cartafrica.org"/>
    <s v="oluwatoyinkudus@gmail.com"/>
    <s v="+2348029516738"/>
    <s v="M.Sc Sociology"/>
    <d v="1984-01-14T00:00:00"/>
    <s v="Migration and settlement experiences of Nigerians in Guangzhou, China"/>
    <s v="Field"/>
    <s v="No"/>
    <s v="Primary"/>
    <n v="17.5"/>
    <d v="2013-03-25T00:00:00"/>
    <x v="5"/>
    <m/>
    <s v="Prof Omololu O. Femi"/>
    <m/>
    <m/>
    <n v="1"/>
    <s v="Home"/>
    <m/>
    <m/>
    <s v="Yes"/>
    <m/>
    <m/>
    <s v="Academic"/>
    <s v="Tutorial Assistant"/>
    <s v="Research Fellow I"/>
    <x v="1"/>
    <m/>
    <s v="University of Ibadan"/>
    <s v="0000-0002-3746-4963"/>
    <m/>
    <d v="2016-02-28T00:00:00"/>
    <d v="2016-11-07T00:00:00"/>
    <s v="Yes"/>
    <d v="2016-02-20T00:00:00"/>
    <d v="2016-05-10T00:00:00"/>
    <d v="2017-07-05T00:00:00"/>
    <s v="International migration and settlement experiences of Nigerians in Guangzhou, China"/>
    <d v="2018-07-28T00:00:00"/>
    <s v="Yes"/>
    <d v="2019-03-04T00:00:00"/>
    <s v="Yes"/>
    <m/>
    <m/>
    <m/>
    <d v="2019-04-30T00:00:00"/>
    <x v="0"/>
    <n v="39"/>
    <n v="30"/>
    <m/>
    <n v="1"/>
    <n v="3"/>
    <n v="14"/>
    <n v="1"/>
    <n v="0"/>
    <n v="0"/>
    <n v="0"/>
    <s v="No"/>
    <n v="0"/>
    <m/>
    <m/>
    <m/>
    <m/>
    <s v="No"/>
    <m/>
    <m/>
    <n v="0"/>
    <n v="0"/>
    <m/>
    <s v="SIDA"/>
  </r>
  <r>
    <n v="135"/>
    <s v="C6/013"/>
    <s v="Taofeek"/>
    <s v="Kolawole"/>
    <s v="Aliyu"/>
    <x v="0"/>
    <x v="5"/>
    <x v="0"/>
    <x v="5"/>
    <s v="Sociology and Anthropology"/>
    <s v="Sociology and Anthropology"/>
    <x v="7"/>
    <s v="Yes"/>
    <s v="SSP15/16/R/0083"/>
    <s v="Married"/>
    <s v="Married"/>
    <s v="Married"/>
    <s v="kaliyu@cartafrica.org"/>
    <s v="aliyukola@gmail.com"/>
    <s v="+2348060100021"/>
    <s v="M.Sc Sociology &amp; Anthropology"/>
    <d v="1980-09-25T00:00:00"/>
    <s v="Socio-ecological Factors Influencing Parent-adolescent Communication on Sexual and Reproductive Health Issues in Selected Slum Communities of Ibadan, Southwest, Nigeria"/>
    <s v="Field"/>
    <s v="No"/>
    <s v="Primary"/>
    <n v="22"/>
    <d v="2016-12-20T00:00:00"/>
    <x v="5"/>
    <m/>
    <s v="Prof. Anna Baranowska-Rataj"/>
    <m/>
    <m/>
    <n v="1"/>
    <s v="Home"/>
    <m/>
    <m/>
    <s v="Yes"/>
    <m/>
    <m/>
    <s v="Academic"/>
    <s v="Assistant Lecturer"/>
    <s v="Senior Lecturer "/>
    <x v="1"/>
    <m/>
    <s v="Obafemi Awolowo University"/>
    <s v="0000-0001-7896-1061"/>
    <m/>
    <d v="2016-02-28T00:00:00"/>
    <d v="2016-11-07T00:00:00"/>
    <s v="Yes"/>
    <d v="2018-04-12T00:00:00"/>
    <d v="2017-11-07T00:00:00"/>
    <m/>
    <s v="Socio -ecological factors influencing parent -adolescent Communication on sexual and reproductive Health issues in selected slum cCommunities of Ibadan, Southwest, Nigeria"/>
    <d v="2018-07-28T00:00:00"/>
    <s v="Yes"/>
    <d v="2019-03-04T00:00:00"/>
    <s v="Yes"/>
    <m/>
    <m/>
    <m/>
    <d v="2019-08-01T00:00:00"/>
    <x v="0"/>
    <n v="42"/>
    <n v="33"/>
    <m/>
    <n v="0"/>
    <n v="0"/>
    <n v="0"/>
    <n v="0"/>
    <n v="0"/>
    <n v="0"/>
    <n v="0"/>
    <s v="No"/>
    <n v="0"/>
    <m/>
    <m/>
    <m/>
    <m/>
    <s v="No"/>
    <m/>
    <m/>
    <n v="2"/>
    <n v="2"/>
    <m/>
    <s v="WT-DELTAS"/>
  </r>
  <r>
    <n v="136"/>
    <s v="C6/014"/>
    <s v="Khumbo"/>
    <s v="Michael"/>
    <s v="Kalulu"/>
    <x v="0"/>
    <x v="5"/>
    <x v="3"/>
    <x v="3"/>
    <s v="Engineering"/>
    <s v="Environmental Health"/>
    <x v="4"/>
    <s v="Yes"/>
    <s v="PhD/13/MPL/001"/>
    <s v="Married"/>
    <s v="Married"/>
    <s v="Married"/>
    <s v="kkalulu@cartafrica.org"/>
    <s v="kmkalulu@gmail.com"/>
    <s v="+265 999 691 961"/>
    <s v="M.BA, Masters in Integrated Water Resources"/>
    <d v="1979-05-24T00:00:00"/>
    <s v="Improving resource efficiency in treatment of faecal sludge from unplanned settlements of in the cities of Malawi"/>
    <s v="Field"/>
    <s v="No"/>
    <s v="Primary"/>
    <n v="7.5"/>
    <d v="2014-07-08T00:00:00"/>
    <x v="5"/>
    <m/>
    <s v="Asso. Prof. Bernard Thole (PhD)"/>
    <s v="Ass. Prof. Theresa Mkandawire (PhD) "/>
    <s v="Prof. Grant Kululanga (PhD) "/>
    <n v="3"/>
    <s v="Home"/>
    <s v="Home"/>
    <s v="Home"/>
    <s v="Yes"/>
    <s v="No"/>
    <s v="No"/>
    <s v="Academic"/>
    <s v="Senior Lecturer"/>
    <s v="Senior Lecturer"/>
    <x v="1"/>
    <m/>
    <s v="University of Malawi"/>
    <s v="0000-0001-9841-9173"/>
    <m/>
    <d v="2016-02-28T00:00:00"/>
    <d v="2016-11-07T00:00:00"/>
    <s v="Yes"/>
    <d v="2016-12-16T00:00:00"/>
    <d v="2017-11-09T00:00:00"/>
    <m/>
    <s v="Improving resource efficiency in treatment of faecal sludge from unplanned settlements of in the cities of Malawi"/>
    <d v="2018-07-28T00:00:00"/>
    <s v="Yes"/>
    <d v="2019-03-04T00:00:00"/>
    <s v="Yes"/>
    <m/>
    <d v="2020-04-13T00:00:00"/>
    <d v="2020-04-27T00:00:00"/>
    <d v="2020-04-27T00:00:00"/>
    <x v="0"/>
    <n v="50"/>
    <n v="42"/>
    <m/>
    <n v="3"/>
    <n v="2"/>
    <n v="2"/>
    <n v="1"/>
    <n v="0"/>
    <n v="0"/>
    <n v="0"/>
    <s v="No"/>
    <n v="0"/>
    <m/>
    <m/>
    <m/>
    <m/>
    <s v="No"/>
    <m/>
    <m/>
    <n v="2"/>
    <n v="2"/>
    <m/>
    <s v="WT-DELTAS"/>
  </r>
  <r>
    <n v="137"/>
    <s v="C6/015"/>
    <s v="Mumuni"/>
    <m/>
    <s v="Adejumo"/>
    <x v="0"/>
    <x v="5"/>
    <x v="0"/>
    <x v="0"/>
    <s v="Environmental Health"/>
    <s v="Environmental Health Sciences"/>
    <x v="0"/>
    <s v="Yes"/>
    <n v="136414"/>
    <s v="Married"/>
    <s v="Married"/>
    <s v="Married"/>
    <s v="madejumo@cartafrica.org"/>
    <s v="adejumo_mumuni@yahoo.com"/>
    <s v="+234 8050821482"/>
    <s v="MPH Environmental Health"/>
    <d v="1976-09-24T00:00:00"/>
    <s v="Improving greywater quality and Harnessing Water Resources through Algae Based Technology in a Low to Middle-Income Community in South-West Nigeria"/>
    <s v="Field"/>
    <s v="No"/>
    <s v="Primary"/>
    <n v="18.5"/>
    <d v="2013-05-09T00:00:00"/>
    <x v="5"/>
    <m/>
    <s v="Dr. Elizabeth O. OLORUNTOBA"/>
    <s v="Prof. M.K.C. SRIDHAR"/>
    <m/>
    <n v="2"/>
    <s v="Home"/>
    <s v="Home"/>
    <m/>
    <s v="Yes"/>
    <m/>
    <m/>
    <s v="Academic"/>
    <s v="Lecturer II"/>
    <s v="Lecturer I"/>
    <x v="1"/>
    <m/>
    <s v="UNIVERSITY OF IBADAN"/>
    <s v="0000-0003-4797-7508"/>
    <m/>
    <d v="2016-02-28T00:00:00"/>
    <d v="2016-11-07T00:00:00"/>
    <s v="Yes"/>
    <d v="2017-05-02T00:00:00"/>
    <d v="2017-11-10T00:00:00"/>
    <d v="2017-11-07T00:00:00"/>
    <s v="Improving greywater quality and harnessing water resources through algae based technology in Low to Middle income community in South West Nigeria"/>
    <d v="2018-07-28T00:00:00"/>
    <s v="Yes"/>
    <d v="2019-03-04T00:00:00"/>
    <s v="Yes"/>
    <m/>
    <d v="2021-09-03T00:00:00"/>
    <d v="2021-09-14T00:00:00"/>
    <d v="2021-09-14T00:00:00"/>
    <x v="0"/>
    <n v="67"/>
    <n v="59"/>
    <m/>
    <n v="2"/>
    <n v="4"/>
    <n v="0"/>
    <n v="1"/>
    <n v="1"/>
    <n v="0"/>
    <n v="0"/>
    <s v="No"/>
    <n v="0"/>
    <m/>
    <m/>
    <m/>
    <m/>
    <s v="No"/>
    <m/>
    <m/>
    <n v="1"/>
    <n v="2"/>
    <m/>
    <s v="WT-DELTAS"/>
  </r>
  <r>
    <n v="138"/>
    <s v="C6/016"/>
    <s v="Macellina"/>
    <s v="Yinyinade"/>
    <s v="Ijadunola"/>
    <x v="1"/>
    <x v="5"/>
    <x v="0"/>
    <x v="5"/>
    <s v="Public Health"/>
    <s v="Community Health"/>
    <x v="7"/>
    <s v="Yes"/>
    <s v="CLP/13/14/H/2482"/>
    <s v="Married"/>
    <s v="Married"/>
    <s v="Married"/>
    <s v="mijadunola@cartafrica.org"/>
    <s v="yijadun@yahoo.com"/>
    <s v="+234 803 706 2008"/>
    <s v="MPH"/>
    <d v="1972-12-26T00:00:00"/>
    <s v="CHARACTERISTICS OF SKIPPED GENERATION HOUSEHOLDS AND HEALTH OF ADOLESCENTS IN IFE-IJESA ZONE, OSUN STATE, NIGERIA."/>
    <s v="Field"/>
    <s v="No"/>
    <s v="Primary"/>
    <n v="15.5"/>
    <d v="2014-08-11T00:00:00"/>
    <x v="5"/>
    <m/>
    <s v="Prof. Adesegun O. Fatusi"/>
    <s v="Dr. Olapeju A. Esimai"/>
    <m/>
    <n v="2"/>
    <s v="Home"/>
    <s v="Home"/>
    <m/>
    <s v="No"/>
    <s v="Yes"/>
    <m/>
    <s v="Academic"/>
    <s v="Senior Lecturer"/>
    <s v="Professor "/>
    <x v="1"/>
    <m/>
    <s v="Obafemi Awolowo University"/>
    <s v="0000-0002-4838-0431"/>
    <m/>
    <d v="2016-02-28T00:00:00"/>
    <d v="2016-11-07T00:00:00"/>
    <s v="Yes"/>
    <d v="2017-11-30T00:00:00"/>
    <d v="2018-01-30T00:00:00"/>
    <d v="2018-01-30T00:00:00"/>
    <s v="Characteristics of skipped generation houseolds and health of adolescents in Ife-Ijesa Nigeria: Implications for grandparents and adolescent Health"/>
    <d v="2018-07-28T00:00:00"/>
    <s v="Yes"/>
    <d v="2019-03-04T00:00:00"/>
    <s v="Yes"/>
    <m/>
    <m/>
    <m/>
    <d v="2019-12-14T00:00:00"/>
    <x v="0"/>
    <n v="46"/>
    <n v="38"/>
    <m/>
    <n v="11"/>
    <n v="7"/>
    <n v="5"/>
    <n v="0"/>
    <n v="1"/>
    <n v="0"/>
    <n v="0"/>
    <s v="No"/>
    <n v="0"/>
    <m/>
    <m/>
    <m/>
    <m/>
    <s v="No"/>
    <m/>
    <m/>
    <n v="3"/>
    <n v="3"/>
    <m/>
    <s v="WT-DELTAS"/>
  </r>
  <r>
    <n v="139"/>
    <s v="C6/017"/>
    <s v="Marie Chantal"/>
    <m/>
    <s v="Uwimana"/>
    <x v="1"/>
    <x v="5"/>
    <x v="1"/>
    <x v="1"/>
    <s v="Midwifery"/>
    <s v="Nursing Education"/>
    <x v="3"/>
    <s v="No"/>
    <n v="1586122"/>
    <s v="Married"/>
    <s v="Married"/>
    <s v="Married"/>
    <s v="muwimana@cartafrica.org"/>
    <s v="uwimac@yahoo.fr"/>
    <s v="+250(0) 788 527 435"/>
    <s v="Master of Nursing Management"/>
    <d v="1974-04-05T00:00:00"/>
    <s v="DEVELOPING AND PILOT TESTING OF A LABOUR SUPPORT INTERVENTION BY NURSES AND MIDWIVES AT PUBLIC HEALTH FACILITIES IN RWANDA"/>
    <s v="Clinical research"/>
    <s v="No"/>
    <s v="Primary"/>
    <n v="36"/>
    <d v="2017-02-16T00:00:00"/>
    <x v="5"/>
    <m/>
    <s v="Dr. Gorrette Nalwadda K"/>
    <s v="Prof. Nazarius Mbona T"/>
    <m/>
    <n v="2"/>
    <s v="Other "/>
    <s v="Other"/>
    <m/>
    <s v="No"/>
    <s v="Yes"/>
    <m/>
    <s v="Academic"/>
    <s v="Head of Midwifery"/>
    <s v="Senior Lecturer"/>
    <x v="1"/>
    <m/>
    <s v="University of Rwanda"/>
    <s v="0000-0001-6105-2611"/>
    <m/>
    <d v="2016-02-28T00:00:00"/>
    <d v="2016-11-07T00:00:00"/>
    <s v="Yes"/>
    <d v="2017-09-15T00:00:00"/>
    <d v="2018-03-15T00:00:00"/>
    <m/>
    <m/>
    <d v="2019-07-29T00:00:00"/>
    <s v="No"/>
    <d v="2020-03-01T00:00:00"/>
    <s v="No"/>
    <m/>
    <m/>
    <m/>
    <d v="2020-08-24T00:00:00"/>
    <x v="0"/>
    <n v="54"/>
    <n v="46"/>
    <s v="Measuring the importance of labour support practice for mothers and nurses and midwives at public health facilities in Rwanda"/>
    <n v="0"/>
    <n v="1"/>
    <n v="1"/>
    <n v="1"/>
    <n v="0"/>
    <n v="0"/>
    <n v="0"/>
    <s v="No"/>
    <n v="0"/>
    <m/>
    <m/>
    <m/>
    <m/>
    <s v="No"/>
    <m/>
    <m/>
    <n v="2"/>
    <n v="2"/>
    <m/>
    <s v="SIDA"/>
  </r>
  <r>
    <n v="140"/>
    <s v="C6/018"/>
    <s v="Mary"/>
    <s v="Wanjira"/>
    <s v="Njue-Kamau"/>
    <x v="1"/>
    <x v="5"/>
    <x v="2"/>
    <x v="7"/>
    <s v="COMMUNITY HEALTH"/>
    <s v="COMMUNITY HEALTH NURSING"/>
    <x v="6"/>
    <s v="Yes"/>
    <s v="H80/50154/2015"/>
    <s v="Married"/>
    <s v="Married"/>
    <s v="Married"/>
    <s v="mwanjira@cartafrica.org"/>
    <s v="mwkamau@gmail.com"/>
    <s v="+254 727 736810"/>
    <s v="Msc. Public Health"/>
    <d v="1975-08-20T00:00:00"/>
    <s v="Iron and Folic Acid Supplementation (IFAS) among pregnant women: A community based approach in Kiambu County"/>
    <s v="Field"/>
    <s v="No"/>
    <s v="Primary"/>
    <n v="23.5"/>
    <d v="2015-09-25T00:00:00"/>
    <x v="5"/>
    <m/>
    <s v="Dr. Waithira Mirie"/>
    <s v="Dr. Samuel T. Kimani  "/>
    <m/>
    <n v="2"/>
    <s v="Home"/>
    <s v="Home"/>
    <m/>
    <s v="Yes"/>
    <m/>
    <m/>
    <s v="Academic"/>
    <s v="Lecturer"/>
    <s v="Lecturer"/>
    <x v="2"/>
    <m/>
    <s v="University of Nairobi"/>
    <s v=" 0000-0002-4167-3549"/>
    <m/>
    <d v="2016-02-28T00:00:00"/>
    <d v="2016-11-07T00:00:00"/>
    <s v="Yes"/>
    <d v="2015-08-12T00:00:00"/>
    <d v="2015-09-02T00:00:00"/>
    <m/>
    <s v="Iron and folic acid supplementation (IFAS) among pregnant women: A community based approach in Kiambu County"/>
    <d v="2018-07-28T00:00:00"/>
    <s v="Yes"/>
    <d v="2019-03-04T00:00:00"/>
    <s v="Yes"/>
    <m/>
    <m/>
    <m/>
    <d v="2019-12-20T00:00:00"/>
    <x v="0"/>
    <n v="46"/>
    <n v="38"/>
    <m/>
    <n v="11"/>
    <n v="3"/>
    <n v="5"/>
    <n v="2"/>
    <n v="0"/>
    <n v="0"/>
    <n v="0"/>
    <s v="No"/>
    <n v="0"/>
    <m/>
    <m/>
    <m/>
    <m/>
    <s v="No"/>
    <m/>
    <m/>
    <n v="3"/>
    <n v="3"/>
    <m/>
    <s v="SIDA"/>
  </r>
  <r>
    <n v="141"/>
    <s v="C6/019"/>
    <s v="Makhosazane"/>
    <s v="Nomhle"/>
    <s v="Khoza"/>
    <x v="1"/>
    <x v="5"/>
    <x v="5"/>
    <x v="6"/>
    <s v="Clinical Medicine"/>
    <s v="Wits Reproductive Health &amp; HIV Institute"/>
    <x v="3"/>
    <s v="Yes"/>
    <n v="781183"/>
    <s v="Married"/>
    <s v="Married"/>
    <s v="Married"/>
    <s v="nkhoza@cartafrica.org"/>
    <s v="nomhle@tuks.co.za; u21128716@tuks.co.za"/>
    <s v="+27765125071"/>
    <s v="MA Research Psychology"/>
    <d v="1983-06-04T00:00:00"/>
    <s v="The use of cash transfers for cash outcomes: exploring the influence of gender"/>
    <s v="Field"/>
    <s v="No"/>
    <s v="Primary"/>
    <n v="28"/>
    <d v="2015-02-01T00:00:00"/>
    <x v="5"/>
    <m/>
    <s v="Catherine MacPhail"/>
    <s v="Prof. Delany-Moretlwe"/>
    <m/>
    <n v="2"/>
    <s v="Other "/>
    <s v="Other"/>
    <m/>
    <s v="No"/>
    <s v="No"/>
    <m/>
    <s v="Researcher"/>
    <s v="Honorary Researcher"/>
    <s v="Researcher"/>
    <x v="0"/>
    <m/>
    <s v="UNIVERSITY OF THE WITWATERSRAND"/>
    <s v="0000-0003-1312-7783"/>
    <m/>
    <d v="2016-02-28T00:00:00"/>
    <d v="2016-11-07T00:00:00"/>
    <s v="Yes"/>
    <m/>
    <m/>
    <m/>
    <s v="The social consequences of cash transfers on adolescent recipients and their relationships"/>
    <d v="2018-07-28T00:00:00"/>
    <s v="Yes"/>
    <d v="2019-03-04T00:00:00"/>
    <s v="Yes"/>
    <d v="2022-04-29T00:00:00"/>
    <m/>
    <m/>
    <d v="2022-06-06T00:00:00"/>
    <x v="0"/>
    <n v="76"/>
    <n v="67"/>
    <s v="Exploring the social consequences of cash transfers on adolescent recipients and their relationships"/>
    <n v="0"/>
    <n v="18"/>
    <n v="0"/>
    <n v="1"/>
    <n v="0"/>
    <n v="0"/>
    <n v="0"/>
    <s v="No"/>
    <n v="0"/>
    <m/>
    <m/>
    <m/>
    <m/>
    <s v="No"/>
    <m/>
    <m/>
    <n v="3"/>
    <n v="3"/>
    <m/>
    <s v="SIDA"/>
  </r>
  <r>
    <n v="142"/>
    <s v="C6/020"/>
    <s v="Aanuoluwapo"/>
    <s v="Omobolanle"/>
    <s v="Olajubu"/>
    <x v="1"/>
    <x v="5"/>
    <x v="0"/>
    <x v="5"/>
    <s v="Nursing"/>
    <s v="Nursing Science"/>
    <x v="7"/>
    <s v="Yes"/>
    <s v="Bmsp13/14/H/0861"/>
    <s v="Married"/>
    <s v="Married"/>
    <m/>
    <s v="oolajubu@cartafrica.org"/>
    <s v="bolajubu@gmail.com"/>
    <s v="+234 8062784468"/>
    <s v="M.Sc Community Health"/>
    <d v="1980-11-25T00:00:00"/>
    <s v="Impact of a Mobile Health Intervention on Uptake of Postnatal Care Services and Related Outcomes among Mothers in Osun State, Nigeria"/>
    <s v="Field"/>
    <s v="No"/>
    <s v="Primary"/>
    <n v="19"/>
    <d v="2014-09-26T00:00:00"/>
    <x v="5"/>
    <m/>
    <s v="Prof. R. B. Fajemilehin"/>
    <s v="Prof. B. S. Afolabi"/>
    <m/>
    <n v="2"/>
    <s v="Home"/>
    <m/>
    <m/>
    <s v="Yes"/>
    <m/>
    <m/>
    <s v="Academic"/>
    <s v="Lecturer"/>
    <s v="Professor"/>
    <x v="1"/>
    <m/>
    <s v="Obafemi Awolowo University"/>
    <s v="0000-0001-9617-8660"/>
    <m/>
    <d v="2016-02-28T00:00:00"/>
    <d v="2016-11-07T00:00:00"/>
    <s v="Yes"/>
    <m/>
    <m/>
    <m/>
    <s v="Impact Of A Mobile Health Intervention On Uptake Of Postnatal Care Services And Related Outcomes Among Mothers In Osun State, Nigeria."/>
    <d v="2018-07-28T00:00:00"/>
    <s v="Yes"/>
    <d v="2021-08-02T00:00:00"/>
    <s v="No"/>
    <m/>
    <m/>
    <m/>
    <d v="2018-06-30T00:00:00"/>
    <x v="0"/>
    <n v="29"/>
    <n v="20"/>
    <m/>
    <n v="2"/>
    <n v="1"/>
    <n v="8"/>
    <n v="3"/>
    <n v="0"/>
    <n v="0"/>
    <n v="0"/>
    <s v="No"/>
    <n v="0"/>
    <m/>
    <m/>
    <m/>
    <m/>
    <s v="No"/>
    <m/>
    <m/>
    <n v="1"/>
    <n v="1"/>
    <m/>
    <s v="SIDA"/>
  </r>
  <r>
    <n v="143"/>
    <s v="C6/021"/>
    <s v="Olivia"/>
    <s v="Millicent Awino"/>
    <s v="Osiro"/>
    <x v="1"/>
    <x v="5"/>
    <x v="2"/>
    <x v="7"/>
    <s v="Restorative and Preventive dentistry"/>
    <s v="Conservative and Prosthetic Dentistry"/>
    <x v="6"/>
    <s v="Yes"/>
    <s v="V91/51081/2016"/>
    <s v="Married"/>
    <s v="Married"/>
    <s v="Married"/>
    <s v="oosiro@cartafrica.org"/>
    <s v="oaosiro@uonbi.ac.ke"/>
    <s v="+254 722 861488"/>
    <s v="M.Sc Dental Materials"/>
    <d v="1982-01-18T00:00:00"/>
    <s v="Development of a glass ionomer cement using fluorspar from Kerio Valley and other raw materials in Kenya"/>
    <s v="Experimental model"/>
    <s v="yes"/>
    <s v="Primary"/>
    <n v="17.5"/>
    <d v="2016-10-06T00:00:00"/>
    <x v="5"/>
    <m/>
    <s v="Prof. David Kinuthia Kariuki"/>
    <s v="Dr. Elizabeth Dimba"/>
    <s v="Prof. Loice Gathece"/>
    <n v="3"/>
    <s v="Home"/>
    <s v="Home"/>
    <s v="Home"/>
    <s v="Yes"/>
    <s v="No"/>
    <s v="No"/>
    <s v="Academic"/>
    <s v="Lecturer"/>
    <s v="Senior Lecturer"/>
    <x v="1"/>
    <s v="Chairman of Department of Conservative and Prosthetic Dentistry  (Sep, 2020)"/>
    <s v="University of Nairobi"/>
    <s v="0000-0002-0095-4694"/>
    <m/>
    <d v="2016-02-28T00:00:00"/>
    <d v="2016-11-07T00:00:00"/>
    <s v="Yes"/>
    <d v="2016-10-10T00:00:00"/>
    <d v="2016-06-27T00:00:00"/>
    <m/>
    <s v="Development of a prototype for a restorative dental cement in Kenya"/>
    <d v="2018-07-28T00:00:00"/>
    <s v="Yes"/>
    <d v="2019-03-04T00:00:00"/>
    <s v="Yes"/>
    <m/>
    <m/>
    <m/>
    <d v="2019-11-20T00:00:00"/>
    <x v="0"/>
    <n v="45"/>
    <n v="37"/>
    <m/>
    <n v="2"/>
    <n v="2"/>
    <n v="2"/>
    <n v="4"/>
    <n v="0"/>
    <n v="0"/>
    <n v="0"/>
    <s v="JAS 1, 2016"/>
    <n v="0"/>
    <m/>
    <m/>
    <m/>
    <m/>
    <s v="No"/>
    <m/>
    <m/>
    <n v="2"/>
    <n v="2"/>
    <m/>
    <s v="SIDA/DAAD"/>
  </r>
  <r>
    <n v="144"/>
    <s v="C6/022"/>
    <s v="Olutoyin"/>
    <s v="Olubunmi"/>
    <s v="Sekoni"/>
    <x v="1"/>
    <x v="5"/>
    <x v="0"/>
    <x v="0"/>
    <s v="Public Health"/>
    <m/>
    <x v="3"/>
    <s v="No"/>
    <s v="Not yet available"/>
    <s v="Married"/>
    <s v="Married"/>
    <m/>
    <s v="osekoni@cartafrica.org"/>
    <s v="t1toyin@yahoo.com"/>
    <s v="+234-803-357-9048"/>
    <s v="MPH"/>
    <d v="1972-09-18T00:00:00"/>
    <s v="Structural factors associated with sexual risk behaviour among Out-of-School adolescents in an Urban slum in South West Nigeria"/>
    <s v="Field"/>
    <s v="No"/>
    <s v="Primary"/>
    <n v="4"/>
    <d v="2017-06-05T00:00:00"/>
    <x v="5"/>
    <m/>
    <s v="Prof. Christofides Nicola"/>
    <s v="Prof. Mall Sumaya"/>
    <m/>
    <n v="2"/>
    <m/>
    <m/>
    <m/>
    <m/>
    <m/>
    <m/>
    <s v="Academic"/>
    <s v="Lecturer 1"/>
    <s v="Lecturer"/>
    <x v="0"/>
    <m/>
    <s v="UNIVERSITY OF IBADAN"/>
    <s v="0000-0001-6993-1100"/>
    <m/>
    <d v="2016-02-28T00:00:00"/>
    <d v="2016-11-07T00:00:00"/>
    <s v="Yes"/>
    <d v="2017-11-30T00:00:00"/>
    <d v="2018-02-07T00:00:00"/>
    <m/>
    <m/>
    <d v="2019-07-29T00:00:00"/>
    <s v="No"/>
    <m/>
    <s v="No"/>
    <m/>
    <m/>
    <m/>
    <d v="2023-06-28T00:00:00"/>
    <x v="0"/>
    <n v="89"/>
    <n v="80"/>
    <m/>
    <n v="3"/>
    <n v="9"/>
    <n v="0"/>
    <n v="2"/>
    <n v="0"/>
    <n v="0"/>
    <n v="0"/>
    <s v="No"/>
    <n v="0"/>
    <m/>
    <m/>
    <m/>
    <m/>
    <s v="No"/>
    <m/>
    <m/>
    <n v="2"/>
    <m/>
    <m/>
    <s v="SIDA"/>
  </r>
  <r>
    <n v="145"/>
    <s v="C6/023"/>
    <s v="Mpho"/>
    <s v="Primrose"/>
    <s v="Molete"/>
    <x v="1"/>
    <x v="5"/>
    <x v="5"/>
    <x v="6"/>
    <s v="Oral Health"/>
    <s v="Public Health"/>
    <x v="3"/>
    <s v="Yes"/>
    <s v="9200430H"/>
    <s v="Married"/>
    <s v="Married"/>
    <s v="Married"/>
    <s v="pmpho@cartafrica.org"/>
    <s v="mpho.molete@wits.ac.za"/>
    <s v="0027 647523860"/>
    <s v="Master in Dentistry, M.Sc Dental Public health"/>
    <d v="1973-11-25T00:00:00"/>
    <s v="Extent of oral health service integration into the school health program in the Tshwane District."/>
    <s v="Field"/>
    <s v="No"/>
    <s v="Primary"/>
    <n v="12"/>
    <d v="2016-01-04T00:00:00"/>
    <x v="5"/>
    <m/>
    <s v="Dr. Jude Igumbor"/>
    <s v="Prof. Aimee Stewart"/>
    <m/>
    <n v="2"/>
    <s v="Home"/>
    <s v="Home"/>
    <m/>
    <s v="Yes"/>
    <s v="Yes"/>
    <m/>
    <s v="Academic"/>
    <s v="Specialist in Community Dentistry"/>
    <s v="Registered Specialist"/>
    <x v="0"/>
    <m/>
    <s v="UNIVERSITY OF THE WITWATERSRAND"/>
    <s v="0000-0001-9227-3927"/>
    <m/>
    <d v="2016-02-28T00:00:00"/>
    <d v="2016-11-07T00:00:00"/>
    <s v="Yes"/>
    <d v="2017-01-18T00:00:00"/>
    <d v="2017-01-27T00:00:00"/>
    <m/>
    <s v="Schoolbased oral health programmes in Tshwane District of Gauteng: Scope, implemntation and outcomes"/>
    <d v="2018-07-28T00:00:00"/>
    <s v="Yes"/>
    <d v="2019-03-04T00:00:00"/>
    <s v="Yes"/>
    <m/>
    <m/>
    <m/>
    <d v="2021-04-30T00:00:00"/>
    <x v="0"/>
    <n v="63"/>
    <n v="54"/>
    <s v="School-based oral health programmes in the Tshwane District of Gauteng: scope, implementation and outcomes.'"/>
    <n v="2"/>
    <n v="6"/>
    <n v="1"/>
    <n v="3"/>
    <n v="1"/>
    <n v="0"/>
    <n v="0"/>
    <s v="No"/>
    <n v="0"/>
    <m/>
    <m/>
    <m/>
    <m/>
    <s v="No"/>
    <m/>
    <m/>
    <n v="2"/>
    <n v="2"/>
    <m/>
    <s v="SIDA"/>
  </r>
  <r>
    <n v="146"/>
    <s v="C6/024"/>
    <s v="Tutu"/>
    <s v="Said"/>
    <s v="Mzee"/>
    <x v="1"/>
    <x v="5"/>
    <x v="4"/>
    <x v="4"/>
    <s v="Molecular genetics"/>
    <s v="Molecular biology and biotechnology"/>
    <x v="1"/>
    <s v="No"/>
    <s v="2016-07-00173"/>
    <s v="Married"/>
    <s v="Married"/>
    <m/>
    <s v="stutu@cartafrica.org"/>
    <s v="tmzee@ihi.or.tz"/>
    <s v="+255713869915"/>
    <s v="M.SC Biotechnology"/>
    <d v="1978-09-16T00:00:00"/>
    <s v="Molecular epidemiology of antibiotic resistant bacteria and their interaction mechanisms in human, livestock and environment.  "/>
    <s v="Experimental model"/>
    <s v="yes"/>
    <s v="Primary"/>
    <n v="36"/>
    <d v="2016-10-20T00:00:00"/>
    <x v="5"/>
    <m/>
    <s v="Dr. Rose J Masalu"/>
    <m/>
    <m/>
    <n v="1"/>
    <s v="Host"/>
    <m/>
    <m/>
    <s v="No"/>
    <m/>
    <m/>
    <s v="Researcher"/>
    <s v="Quality Assurance Officer"/>
    <s v="Research Scientist"/>
    <x v="0"/>
    <m/>
    <s v="IFAKARA HEALTH INSTITUTE"/>
    <s v="0000-0002-5918-0574"/>
    <m/>
    <d v="2016-02-28T00:00:00"/>
    <d v="2016-11-07T00:00:00"/>
    <s v="Yes"/>
    <d v="2017-04-13T00:00:00"/>
    <d v="2017-07-20T00:00:00"/>
    <m/>
    <s v="Molecular epidemiology of Antibiotic resistant S.aureaus in Livestock and their human contacts"/>
    <d v="2018-07-28T00:00:00"/>
    <s v="Yes"/>
    <d v="2019-03-04T00:00:00"/>
    <s v="Yes"/>
    <m/>
    <m/>
    <m/>
    <d v="2024-05-31T00:00:00"/>
    <x v="0"/>
    <n v="100"/>
    <n v="91"/>
    <m/>
    <n v="2"/>
    <n v="1"/>
    <n v="0"/>
    <n v="0"/>
    <n v="0"/>
    <n v="0"/>
    <n v="0"/>
    <s v="JAS 1, 2016"/>
    <n v="0"/>
    <m/>
    <m/>
    <m/>
    <m/>
    <s v="No"/>
    <m/>
    <m/>
    <m/>
    <m/>
    <m/>
    <s v="WT-DELTAS"/>
  </r>
  <r>
    <n v="147"/>
    <s v="C6/025"/>
    <s v="Edwin"/>
    <s v="Kipkosgei"/>
    <s v="Cheruiyot Sang"/>
    <x v="0"/>
    <x v="5"/>
    <x v="2"/>
    <x v="2"/>
    <s v="Biostatistics"/>
    <s v="Public and Population Health"/>
    <x v="3"/>
    <s v="No"/>
    <s v="NF"/>
    <s v="NF"/>
    <s v="NF"/>
    <s v="NF"/>
    <s v="esang@cartafrica.org"/>
    <s v="edwin.ampath@gmail.com"/>
    <s v="+254711531441"/>
    <m/>
    <m/>
    <m/>
    <m/>
    <m/>
    <m/>
    <m/>
    <m/>
    <x v="6"/>
    <d v="2018-08-30T00:00:00"/>
    <m/>
    <m/>
    <m/>
    <n v="0"/>
    <m/>
    <m/>
    <m/>
    <m/>
    <m/>
    <m/>
    <m/>
    <m/>
    <m/>
    <x v="0"/>
    <m/>
    <s v="MOI UNIVERSITY"/>
    <m/>
    <m/>
    <d v="2016-02-28T00:00:00"/>
    <m/>
    <m/>
    <m/>
    <m/>
    <m/>
    <m/>
    <m/>
    <m/>
    <m/>
    <m/>
    <m/>
    <m/>
    <m/>
    <m/>
    <x v="2"/>
    <s v="Terminated"/>
    <m/>
    <m/>
    <m/>
    <m/>
    <m/>
    <m/>
    <m/>
    <m/>
    <m/>
    <s v="No"/>
    <m/>
    <m/>
    <m/>
    <m/>
    <m/>
    <m/>
    <m/>
    <m/>
    <m/>
    <m/>
    <m/>
    <s v="WT-DELTAS"/>
  </r>
  <r>
    <n v="148"/>
    <s v="C7/001"/>
    <s v="Abigail"/>
    <s v="Ruth"/>
    <s v="Dreyer"/>
    <x v="1"/>
    <x v="6"/>
    <x v="5"/>
    <x v="6"/>
    <s v="Medical Education"/>
    <s v="School of Public Health"/>
    <x v="3"/>
    <s v="Yes"/>
    <n v="530939"/>
    <s v="Single"/>
    <s v="Single"/>
    <s v="Single"/>
    <s v="adreyer@cartafrica.org"/>
    <s v="abigaildreyer@gmail.com"/>
    <s v="+27 116152976"/>
    <s v="Masters of Public Health"/>
    <d v="1974-09-16T00:00:00"/>
    <s v="Comparative analysis of decentralised training platforms in undergraduate medical education at four South African universities"/>
    <s v="Field"/>
    <s v="No"/>
    <m/>
    <n v="3.5"/>
    <d v="2016-09-01T00:00:00"/>
    <x v="6"/>
    <m/>
    <s v="Prof. Laetitia Rispel  "/>
    <m/>
    <m/>
    <n v="1"/>
    <s v="Home"/>
    <m/>
    <m/>
    <s v="Yes"/>
    <m/>
    <m/>
    <s v="Academic"/>
    <s v="Lecturer"/>
    <s v="Lecturer"/>
    <x v="0"/>
    <m/>
    <s v="UNIVERSITY OF THE WITWATERSRAND"/>
    <s v="0000-0002-0499-0094"/>
    <m/>
    <d v="2017-02-27T00:00:00"/>
    <d v="2017-11-06T00:00:00"/>
    <s v="Yes"/>
    <m/>
    <m/>
    <d v="2017-07-28T00:00:00"/>
    <s v="A comparative study of decentralized training platforms in undergraduate medical education at four South African Universities"/>
    <d v="2019-07-29T00:00:00"/>
    <s v="Yes"/>
    <d v="2021-08-02T00:00:00"/>
    <s v="No"/>
    <m/>
    <m/>
    <m/>
    <d v="2025-07-14T00:00:00"/>
    <x v="0"/>
    <n v="101"/>
    <n v="93"/>
    <s v="A comparative study of decentralised training platforms in undergraduate medical education at four South African universities"/>
    <n v="2"/>
    <n v="3"/>
    <m/>
    <m/>
    <m/>
    <m/>
    <m/>
    <s v="No"/>
    <s v="No"/>
    <m/>
    <m/>
    <m/>
    <m/>
    <s v="No"/>
    <m/>
    <m/>
    <n v="1"/>
    <m/>
    <m/>
    <s v="WT-DELTAS"/>
  </r>
  <r>
    <n v="149"/>
    <s v="C7/002"/>
    <s v="Alexander"/>
    <s v="-"/>
    <s v="Kagaha"/>
    <x v="0"/>
    <x v="6"/>
    <x v="7"/>
    <x v="11"/>
    <s v="Sociology"/>
    <s v="Sociology and Social Anthropology"/>
    <x v="3"/>
    <s v="No"/>
    <n v="1834444"/>
    <s v="Single"/>
    <s v="Single"/>
    <s v="Single"/>
    <s v="akagaha@cartafrica.org"/>
    <s v="akagaha@gmail.com"/>
    <s v="+256772419211"/>
    <s v="MA Sociology; Msc. Development Management"/>
    <d v="1978-07-22T00:00:00"/>
    <s v="The Power Discourse in Health Services Uptake: A case of Maternal and Child Health services uptake in Eastern Uganda"/>
    <s v="Field"/>
    <s v="No"/>
    <m/>
    <m/>
    <d v="2017-06-03T00:00:00"/>
    <x v="6"/>
    <m/>
    <s v="Prof. Eleanor Manderson"/>
    <m/>
    <m/>
    <n v="1"/>
    <s v="Host"/>
    <m/>
    <m/>
    <s v="No"/>
    <m/>
    <m/>
    <s v="Academic"/>
    <s v="Assistant Lecturer "/>
    <s v="Assistant Lecturer"/>
    <x v="0"/>
    <m/>
    <s v="MAKERERE UNIVERSITY"/>
    <s v="0000-0002-7787-8597"/>
    <m/>
    <d v="2017-02-27T00:00:00"/>
    <d v="2017-11-06T00:00:00"/>
    <s v="Yes"/>
    <d v="2018-05-04T00:00:00"/>
    <d v="2018-05-02T00:00:00"/>
    <m/>
    <s v="Policy and Practice of Abortion Care in Eastern Uganda"/>
    <d v="2019-07-29T00:00:00"/>
    <s v="Yes"/>
    <d v="2020-03-01T00:00:00"/>
    <s v="Yes"/>
    <m/>
    <m/>
    <m/>
    <d v="2021-05-21T00:00:00"/>
    <x v="0"/>
    <n v="51"/>
    <n v="43"/>
    <s v="Policy and Practice of Abortion care in Eastern Uganda"/>
    <n v="1"/>
    <n v="2"/>
    <n v="2"/>
    <m/>
    <m/>
    <m/>
    <m/>
    <s v="No"/>
    <s v="Yes"/>
    <s v="PhD Research and dissertation writing "/>
    <d v="2017-04-05T00:00:00"/>
    <d v="2020-05-31T00:00:00"/>
    <n v="37"/>
    <s v="No"/>
    <m/>
    <m/>
    <n v="0"/>
    <n v="0"/>
    <m/>
    <s v="WT-DELTAS"/>
  </r>
  <r>
    <n v="150"/>
    <s v="C7/003"/>
    <s v="Abiola"/>
    <s v="Olubusola"/>
    <s v="Komolafe"/>
    <x v="1"/>
    <x v="6"/>
    <x v="0"/>
    <x v="5"/>
    <s v="Nursing"/>
    <s v="Department of Nursing Science"/>
    <x v="7"/>
    <s v="Yes"/>
    <s v="BMSP15/16/H/0919"/>
    <s v="Married"/>
    <s v="Married"/>
    <s v="Married"/>
    <s v="akomolafe@cartafrica.org"/>
    <s v="abiolakomolafe2016@gmail.com"/>
    <s v="XESC"/>
    <s v="MSc. (Nursing), OAU"/>
    <d v="1973-06-08T00:00:00"/>
    <s v="Digital Enabled Intervention for Improved Data Capture among Nurses in Perinatal Care in Selected Health Care Facilities in Osun State"/>
    <s v="Field"/>
    <s v="No"/>
    <m/>
    <m/>
    <d v="2016-03-29T00:00:00"/>
    <x v="6"/>
    <m/>
    <s v="Prof. Irinoye Oladunni Omolola "/>
    <m/>
    <m/>
    <n v="1"/>
    <s v="Home"/>
    <m/>
    <m/>
    <s v="Yes"/>
    <m/>
    <m/>
    <s v="Researcher"/>
    <s v="Instructor"/>
    <s v="Lecturer"/>
    <x v="0"/>
    <m/>
    <s v="Obafemi Awolowo University"/>
    <s v="0000-0002-2123-7782"/>
    <m/>
    <d v="2017-02-27T00:00:00"/>
    <d v="2017-11-06T00:00:00"/>
    <s v="Yes"/>
    <d v="2018-09-05T00:00:00"/>
    <d v="2018-09-10T00:00:00"/>
    <m/>
    <s v="Determinants of Implementation Success of Emergency Obstetric and Neonatal Care in Selected Health Facilities in Osun State, Nigeria"/>
    <d v="2019-07-29T00:00:00"/>
    <s v="Yes"/>
    <d v="2020-03-01T00:00:00"/>
    <s v="Yes"/>
    <m/>
    <m/>
    <m/>
    <d v="2019-12-14T00:00:00"/>
    <x v="0"/>
    <n v="34"/>
    <n v="26"/>
    <m/>
    <n v="0"/>
    <n v="1"/>
    <n v="2"/>
    <m/>
    <m/>
    <m/>
    <m/>
    <s v="No"/>
    <s v="No"/>
    <m/>
    <m/>
    <m/>
    <m/>
    <s v="No"/>
    <m/>
    <m/>
    <n v="3"/>
    <n v="3"/>
    <m/>
    <s v="WT-DELTAS"/>
  </r>
  <r>
    <n v="151"/>
    <s v="C7/004"/>
    <s v="Blessings"/>
    <s v="Nyasilia Kaunda"/>
    <s v="Kaunda-Khangamwa"/>
    <x v="1"/>
    <x v="6"/>
    <x v="3"/>
    <x v="3"/>
    <s v="Medical Anthropology"/>
    <s v="Public and Population Health"/>
    <x v="3"/>
    <s v="No"/>
    <n v="1487823"/>
    <s v="Married"/>
    <s v="Married"/>
    <s v="Married"/>
    <s v="bkaunda@cartafrica.org"/>
    <s v="b.n.kaunda@gmail.com"/>
    <s v="+ 265 888 554052"/>
    <s v="Master of Science in Medical Anthropology"/>
    <d v="1982-06-03T00:00:00"/>
    <s v="Sexuality and reproductive health needs of adolescents living with HIV in Malawi: An anthropological study of teen club members and non-members"/>
    <s v="Field"/>
    <s v="No"/>
    <m/>
    <n v="18"/>
    <d v="2017-04-30T00:00:00"/>
    <x v="6"/>
    <m/>
    <s v="Prof. Eleanor Manderson"/>
    <s v="Prof. Munthali, Alister"/>
    <s v="Dr. Chipeta, Effie"/>
    <n v="3"/>
    <s v="Host"/>
    <m/>
    <m/>
    <s v="No"/>
    <m/>
    <m/>
    <s v="Researcher"/>
    <s v="Research Scientist"/>
    <s v="Research Fellow"/>
    <x v="0"/>
    <m/>
    <s v="UNIVERSITY OF MALAWI"/>
    <s v="0000-0001-7345-9427"/>
    <m/>
    <d v="2017-02-27T00:00:00"/>
    <d v="2017-11-06T00:00:00"/>
    <s v="Yes"/>
    <d v="2018-05-15T00:00:00"/>
    <d v="2018-08-17T00:00:00"/>
    <d v="2018-08-17T00:00:00"/>
    <s v="Sexual and reproductive health, service use and resilience among adolescents in urban Blantyre"/>
    <d v="2019-07-29T00:00:00"/>
    <s v="Yes"/>
    <d v="2020-03-01T00:00:00"/>
    <s v="Yes"/>
    <m/>
    <m/>
    <m/>
    <d v="2021-05-21T00:00:00"/>
    <x v="0"/>
    <n v="51"/>
    <n v="43"/>
    <s v="Sexual and reproductive health, service use and resilience among adolescents in urban Blantyre"/>
    <n v="1"/>
    <n v="9"/>
    <n v="2"/>
    <m/>
    <m/>
    <m/>
    <m/>
    <s v="No"/>
    <s v="Yes"/>
    <s v="I work as a research scientist in a research institution and they cannot afford to employ me while studying for the PhD."/>
    <d v="2019-07-01T00:00:00"/>
    <d v="2020-12-31T00:00:00"/>
    <n v="17"/>
    <s v="No"/>
    <m/>
    <m/>
    <n v="2"/>
    <n v="2"/>
    <m/>
    <s v="WT-DELTAS"/>
  </r>
  <r>
    <n v="152"/>
    <s v="C7/005"/>
    <s v="Celestin"/>
    <m/>
    <s v="Banamwana"/>
    <x v="0"/>
    <x v="6"/>
    <x v="1"/>
    <x v="1"/>
    <s v="Environmental Sciences"/>
    <s v="Environmental Studies"/>
    <x v="9"/>
    <s v="No"/>
    <m/>
    <s v="Married"/>
    <s v="Married"/>
    <m/>
    <s v="cbanamwana@cartafrica.org"/>
    <s v="banacele@yahoo.fr"/>
    <s v="+250785160088"/>
    <s v="Biodiversity Concervation Sciences"/>
    <d v="1982-12-11T00:00:00"/>
    <s v="The use of Ecological Sanitation (EcoSan) latrines towards sustainable economics in Rwanda "/>
    <s v="Field"/>
    <m/>
    <m/>
    <m/>
    <d v="2017-06-30T00:00:00"/>
    <x v="6"/>
    <m/>
    <s v="Dr. David Musoke, PhD "/>
    <s v=" Assoc. Prof. Nazarius Mbona Tumwesigye"/>
    <s v="Assoc.Prof.Theoneste Ntakirutimana"/>
    <n v="3"/>
    <s v="Host"/>
    <m/>
    <m/>
    <s v="Yes"/>
    <m/>
    <m/>
    <s v="Academic"/>
    <s v="Assistant Lecturer"/>
    <s v="Senior Lecturer"/>
    <x v="2"/>
    <m/>
    <s v="UNIVERSITY OF RWANDA"/>
    <s v="0000-0002-2817-2926 "/>
    <m/>
    <d v="2017-02-27T00:00:00"/>
    <d v="2017-11-06T00:00:00"/>
    <s v="Yes"/>
    <d v="2018-07-09T00:00:00"/>
    <d v="2018-12-13T00:00:00"/>
    <m/>
    <s v="Ecological sanitation technology uptake and health risks among users of its products in Burera District, Rwanda"/>
    <d v="2021-01-11T00:00:00"/>
    <s v="No"/>
    <d v="2021-08-02T00:00:00"/>
    <s v="No"/>
    <m/>
    <m/>
    <m/>
    <d v="2023-12-13T00:00:00"/>
    <x v="0"/>
    <m/>
    <n v="74"/>
    <m/>
    <m/>
    <m/>
    <m/>
    <m/>
    <m/>
    <m/>
    <m/>
    <s v="No"/>
    <m/>
    <m/>
    <m/>
    <m/>
    <m/>
    <m/>
    <m/>
    <m/>
    <n v="3"/>
    <m/>
    <m/>
    <s v="WT-DELTAS/DAAD"/>
  </r>
  <r>
    <n v="153"/>
    <s v="C7/006"/>
    <s v="Catherine"/>
    <s v="Mawia"/>
    <s v="Musyoka"/>
    <x v="1"/>
    <x v="6"/>
    <x v="2"/>
    <x v="7"/>
    <s v="Clinical Psychology"/>
    <s v="Department of Psychiatry"/>
    <x v="6"/>
    <s v="Yes"/>
    <n v="10127492016"/>
    <s v="Married"/>
    <s v="Married"/>
    <s v="Married"/>
    <s v="cmusyoka@cartafrica.org"/>
    <s v="camulundu2011@gmail.com"/>
    <s v="+254 721 723514, +254 720 326 306"/>
    <s v="Master of Science Clinical Psychology"/>
    <d v="1972-09-28T00:00:00"/>
    <s v="Evaluating the Effectiveness of Peer Mentorship Programs in the Prevention of Alcohol and Drug Abuse among Students at the University of Nairobi"/>
    <s v="Field"/>
    <s v="No"/>
    <m/>
    <n v="21"/>
    <d v="2017-09-04T00:00:00"/>
    <x v="6"/>
    <m/>
    <s v="Dr. Muthoni Mathai"/>
    <s v="Dr William Byansi"/>
    <s v="Dr Thomas Crea"/>
    <n v="3"/>
    <s v="Home"/>
    <m/>
    <m/>
    <s v="Yes"/>
    <m/>
    <m/>
    <s v="Other"/>
    <s v="Clinical Psychologist"/>
    <s v="Clinical Psychologist &amp; ADAP Program Coordinator"/>
    <x v="0"/>
    <m/>
    <s v="UNIVERSITY OF NAIROBI"/>
    <s v="0000-0001-6669-9860"/>
    <m/>
    <d v="2017-02-27T00:00:00"/>
    <d v="2017-11-06T00:00:00"/>
    <s v="Yes"/>
    <d v="2018-02-09T00:00:00"/>
    <d v="2018-05-31T00:00:00"/>
    <m/>
    <s v="Prevention of Alcohol and Substance Abuse: mHealth Technology Based Peer Mentoring Among University of Nairobi Students"/>
    <d v="2019-07-29T00:00:00"/>
    <s v="Yes"/>
    <d v="2020-03-01T00:00:00"/>
    <s v="Yes"/>
    <d v="2021-03-05T00:00:00"/>
    <d v="2021-09-29T00:00:00"/>
    <m/>
    <d v="2021-09-29T00:00:00"/>
    <x v="0"/>
    <n v="56"/>
    <n v="47"/>
    <m/>
    <n v="0"/>
    <n v="2"/>
    <n v="0"/>
    <m/>
    <m/>
    <m/>
    <m/>
    <s v="No"/>
    <s v="No"/>
    <m/>
    <m/>
    <m/>
    <m/>
    <s v="No"/>
    <m/>
    <m/>
    <n v="5"/>
    <n v="5"/>
    <m/>
    <s v="WT-DELTAS/DAAD"/>
  </r>
  <r>
    <n v="154"/>
    <s v="C7/007"/>
    <s v="Eniola"/>
    <s v="Olubukola"/>
    <s v="Cadmus"/>
    <x v="1"/>
    <x v="6"/>
    <x v="0"/>
    <x v="0"/>
    <s v="Public Health"/>
    <s v="Community Medicine"/>
    <x v="0"/>
    <s v="Yes"/>
    <n v="1706"/>
    <s v="Married"/>
    <s v="Married"/>
    <s v="Married"/>
    <s v="colubukola@cartafrica.org"/>
    <s v="eniyolacadmus@gmail.com"/>
    <s v="+234802360510"/>
    <m/>
    <d v="1976-06-17T00:00:00"/>
    <s v="Feasibility and preferences of older persons in Oyo State Nigeria regarding ageing in place: A Rural-Urban Comparison"/>
    <s v="Field"/>
    <m/>
    <m/>
    <n v="30.5"/>
    <d v="2017-09-21T00:00:00"/>
    <x v="6"/>
    <m/>
    <s v="Prof. Eme Owoaje Theodara"/>
    <s v="Dr Adebusoye Adekunle Lawrence"/>
    <m/>
    <n v="2"/>
    <s v="Home"/>
    <m/>
    <m/>
    <s v="Yes"/>
    <m/>
    <m/>
    <s v="Academic"/>
    <m/>
    <s v="Senior Lecturer"/>
    <x v="1"/>
    <m/>
    <s v="UNIVERSITY OF IBADAN"/>
    <s v="0000-0002-0201-1462"/>
    <m/>
    <d v="2017-02-27T00:00:00"/>
    <d v="2017-11-06T00:00:00"/>
    <s v="Yes"/>
    <m/>
    <m/>
    <m/>
    <s v="An exploration of models for community care and desire to Age in Place among older persons in Oyo State, South Western Nigeria"/>
    <d v="2019-07-29T00:00:00"/>
    <s v="Yes"/>
    <d v="2020-03-01T00:00:00"/>
    <s v="Yes"/>
    <m/>
    <d v="2021-08-27T00:00:00"/>
    <d v="2021-09-13T00:00:00"/>
    <d v="2021-09-13T00:00:00"/>
    <x v="0"/>
    <n v="55"/>
    <n v="47"/>
    <s v="Unmet Needs for Informal Support and Their Health Implications for Older Adults in Oyo State, Nigeria"/>
    <n v="7"/>
    <n v="9"/>
    <n v="4"/>
    <m/>
    <m/>
    <m/>
    <m/>
    <s v="No"/>
    <m/>
    <m/>
    <d v="2020-09-04T00:00:00"/>
    <d v="2021-03-01T00:00:00"/>
    <n v="6"/>
    <m/>
    <m/>
    <m/>
    <n v="4"/>
    <n v="4"/>
    <m/>
    <s v="WT-DELTAS"/>
  </r>
  <r>
    <n v="155"/>
    <s v="C7/008"/>
    <s v="Wanangwa"/>
    <s v="Chimwaza"/>
    <s v="Manda"/>
    <x v="1"/>
    <x v="6"/>
    <x v="3"/>
    <x v="3"/>
    <s v="Public Health"/>
    <s v="Public Health"/>
    <x v="3"/>
    <s v="No"/>
    <n v="1746377"/>
    <s v="Married"/>
    <s v="Married"/>
    <m/>
    <s v="wmanda@cartafrica.org"/>
    <s v="wchimwaza@medcol.mw"/>
    <s v="+265999445465"/>
    <s v="Master of Public Health"/>
    <d v="1981-08-18T00:00:00"/>
    <s v="Lived Experiences of Couple Adopters of Modern Contraceptive Methods: Husbands’ Perspectives"/>
    <s v="Field"/>
    <s v="No"/>
    <m/>
    <n v="20"/>
    <d v="2017-08-31T00:00:00"/>
    <x v="6"/>
    <m/>
    <s v="Associate Professor Yandisa Sikweyiya"/>
    <s v="Associate Professor Mphatso Kamndaya"/>
    <m/>
    <n v="2"/>
    <s v="Home"/>
    <m/>
    <m/>
    <s v="Yes"/>
    <m/>
    <m/>
    <s v="Researcher"/>
    <s v="Research Coordinator"/>
    <s v="Research coordinator"/>
    <x v="0"/>
    <m/>
    <s v="UNIVERSITY OF MALAWI"/>
    <s v="0000-0001-8061-8457"/>
    <m/>
    <d v="2017-02-27T00:00:00"/>
    <d v="2017-11-06T00:00:00"/>
    <s v="Yes"/>
    <d v="2018-08-29T00:00:00"/>
    <d v="2018-11-06T00:00:00"/>
    <m/>
    <s v="Social Support and Sexual Health among Very Young adolescent girls in two Districts in Malawi: A Narrative Inquiry"/>
    <d v="2019-07-29T00:00:00"/>
    <s v="Yes"/>
    <d v="2020-03-01T00:00:00"/>
    <s v="Yes"/>
    <m/>
    <m/>
    <m/>
    <d v="2023-11-18T00:00:00"/>
    <x v="0"/>
    <n v="81"/>
    <n v="73"/>
    <s v="Social support and sexual health among very young adolescent girls in two districts in Malawi: A narrative inquiry"/>
    <n v="1"/>
    <n v="0"/>
    <n v="0"/>
    <m/>
    <m/>
    <m/>
    <m/>
    <s v="JAS 1&amp;2, 2017"/>
    <s v="No"/>
    <m/>
    <m/>
    <m/>
    <m/>
    <s v="No"/>
    <m/>
    <m/>
    <n v="2"/>
    <m/>
    <m/>
    <s v="SIDA"/>
  </r>
  <r>
    <n v="156"/>
    <s v="C7/009"/>
    <s v="Madalitso"/>
    <s v="Enock"/>
    <s v="Chisati"/>
    <x v="0"/>
    <x v="6"/>
    <x v="3"/>
    <x v="3"/>
    <s v="Exercise Science"/>
    <s v="Physiotherapy"/>
    <x v="4"/>
    <s v="Yes"/>
    <s v="201580013286"/>
    <s v="Married"/>
    <s v="Married"/>
    <s v="Married"/>
    <s v="echisati@cartafrica.org"/>
    <s v="echisati@medcol.mw"/>
    <s v="+265888168284"/>
    <s v="MSc in Exercise Physiology and Sports Sciences"/>
    <d v="1976-06-05T00:00:00"/>
    <s v="Lipodystrophy and physical fitness surveillance of people living with HIV while on antiretroviral therapy in Malawi"/>
    <s v="Clinical research"/>
    <m/>
    <m/>
    <n v="18.5"/>
    <d v="2016-11-30T00:00:00"/>
    <x v="6"/>
    <m/>
    <s v="Professor Lampiao Fanuel"/>
    <s v="Professor Demitri Constantino"/>
    <m/>
    <n v="2"/>
    <s v="Home"/>
    <m/>
    <m/>
    <s v="No"/>
    <m/>
    <m/>
    <s v="Academic"/>
    <s v="Lecturer"/>
    <s v="Associate Professor"/>
    <x v="1"/>
    <s v="Head of department of Physiotherapy; Country Contact |Global Observatory for Physical Activity (GoPA); Part Time Lecturer|Health &amp; Fitness Professionals Academy (HFPA) International; Chairperson |College of Medicine HPC Sports Science Committee; (Oct 22020)"/>
    <s v="UNIVERSITY OF MALAWI"/>
    <s v="0000-0001-5596-9386"/>
    <m/>
    <d v="2017-02-27T00:00:00"/>
    <d v="2017-11-06T00:00:00"/>
    <s v="Yes"/>
    <d v="2017-06-06T00:00:00"/>
    <d v="2017-08-28T00:00:00"/>
    <m/>
    <s v="Physical fitness and bone mineral density in people living with HIV and receiving antiretroviral therapy in Blantyre, Malawi"/>
    <d v="2019-07-29T00:00:00"/>
    <s v="Yes"/>
    <d v="2020-03-01T00:00:00"/>
    <s v="Yes"/>
    <m/>
    <d v="2020-11-12T00:00:00"/>
    <m/>
    <d v="2020-12-16T00:00:00"/>
    <x v="0"/>
    <n v="46"/>
    <n v="38"/>
    <s v="Reduced bone mineral density among people living wih HIV and receiving ant-retroviral therapy in Blantyre, Malawi: Pharmacological challenges, prevalence and the role of exercise"/>
    <n v="2"/>
    <n v="8"/>
    <n v="2"/>
    <m/>
    <m/>
    <m/>
    <m/>
    <s v="No"/>
    <s v="No"/>
    <m/>
    <m/>
    <m/>
    <m/>
    <s v="No"/>
    <m/>
    <m/>
    <n v="3"/>
    <n v="3"/>
    <m/>
    <s v="WT-DELTAS"/>
  </r>
  <r>
    <n v="157"/>
    <s v="C7/010"/>
    <s v="Edna"/>
    <s v="Wairimu"/>
    <s v="Kamau"/>
    <x v="1"/>
    <x v="6"/>
    <x v="2"/>
    <x v="7"/>
    <s v="Internal Medicine"/>
    <s v="Clinical Medicine and Therapeutics"/>
    <x v="6"/>
    <s v="Yes"/>
    <m/>
    <s v="Married"/>
    <s v="Married"/>
    <m/>
    <s v="ekamau@cartafrica.org"/>
    <s v="dr.ednakamau@gmail.com"/>
    <s v="+254 722-649187"/>
    <m/>
    <d v="1980-02-23T00:00:00"/>
    <s v="Detection of esophageal squamous cell dysplasia and early squamous cell carcinoma in high risk populations"/>
    <m/>
    <m/>
    <m/>
    <n v="22.5"/>
    <d v="2017-08-31T00:00:00"/>
    <x v="6"/>
    <d v="2021-01-18T00:00:00"/>
    <s v="Professor Lucy Muchiri"/>
    <m/>
    <m/>
    <n v="1"/>
    <s v="Home"/>
    <m/>
    <m/>
    <s v="Yes"/>
    <m/>
    <m/>
    <s v="Academic"/>
    <m/>
    <m/>
    <x v="0"/>
    <m/>
    <s v="UNIVERSITY OF NAIROBI"/>
    <m/>
    <m/>
    <d v="2017-02-27T00:00:00"/>
    <d v="2017-11-06T00:00:00"/>
    <s v="Yes"/>
    <d v="2017-08-23T00:00:00"/>
    <d v="2017-10-18T00:00:00"/>
    <d v="2017-11-08T00:00:00"/>
    <s v="Non-Alcoholic Steatohepatitis and Advanced Fibrosis in Patients with Non-Alcoholic Fatty Liver Disease at the Kenyatta National Clinical research - The Diagnostic Utility of Non-Invasive Tests"/>
    <s v="Not attended"/>
    <s v="No"/>
    <s v="Not attended"/>
    <s v="No"/>
    <m/>
    <m/>
    <m/>
    <m/>
    <x v="2"/>
    <s v="Terminated"/>
    <m/>
    <m/>
    <m/>
    <m/>
    <m/>
    <m/>
    <m/>
    <m/>
    <m/>
    <s v="No"/>
    <m/>
    <m/>
    <m/>
    <m/>
    <m/>
    <m/>
    <m/>
    <m/>
    <m/>
    <m/>
    <m/>
    <s v="WT-DELTAS"/>
  </r>
  <r>
    <n v="158"/>
    <s v="C7/011"/>
    <s v="Felishana"/>
    <s v="Jepkosgei"/>
    <s v="Cherop"/>
    <x v="1"/>
    <x v="6"/>
    <x v="2"/>
    <x v="2"/>
    <s v="Management Science"/>
    <s v="Management Science, School of Business and Economics"/>
    <x v="2"/>
    <s v="No"/>
    <s v="SBE/DPHIL/BM/18/15"/>
    <s v="Single"/>
    <s v="Single"/>
    <s v="Single"/>
    <s v="fcherop@cartafrica.org"/>
    <s v="fcherop@gmail.com"/>
    <s v="+254720296334"/>
    <s v="MBA, Strategic Management, MSc. International Health Research Ethics "/>
    <d v="1981-06-17T00:00:00"/>
    <s v="Entrepreneurial Orientation and Self-Concept Traits on Health Outcomes of People Living With HIV/Aids in Western Kenya"/>
    <s v="Field"/>
    <s v="No"/>
    <m/>
    <m/>
    <d v="2017-05-01T00:00:00"/>
    <x v="6"/>
    <m/>
    <s v="Prof. Michael Korir"/>
    <s v="Dr. Juddy Wachira"/>
    <m/>
    <n v="2"/>
    <s v="Home"/>
    <m/>
    <m/>
    <s v="No"/>
    <m/>
    <m/>
    <s v="Academic"/>
    <s v="Graduate Assistant"/>
    <s v="Lecturer"/>
    <x v="0"/>
    <m/>
    <s v="MOI UNIVERSITY"/>
    <s v="0000-0001-5599-0839"/>
    <m/>
    <d v="2017-02-27T00:00:00"/>
    <d v="2017-11-06T00:00:00"/>
    <s v="Yes"/>
    <m/>
    <m/>
    <m/>
    <s v="Strategic Leadership, Relational Dynamics and Patient Loyalty to HIV Care in a Public Clinical research in Eldoret, Western Kenya"/>
    <d v="2021-01-11T00:00:00"/>
    <s v="No"/>
    <d v="2021-08-02T00:00:00"/>
    <s v="No"/>
    <m/>
    <m/>
    <m/>
    <d v="2022-12-22T00:00:00"/>
    <x v="0"/>
    <n v="70"/>
    <n v="62"/>
    <s v="Strategic Clinical Leader Attributes and Health System Factors Associated with Patient Loyalty to HIV Care in Moi Teaching and Referral Clinical research, Eldoret, Kenya"/>
    <n v="3"/>
    <m/>
    <m/>
    <m/>
    <m/>
    <m/>
    <m/>
    <s v="JAS 3&amp;4, 2021"/>
    <s v="No"/>
    <m/>
    <m/>
    <m/>
    <m/>
    <s v="No"/>
    <m/>
    <m/>
    <n v="0"/>
    <m/>
    <m/>
    <s v="WT-DELTAS/DAAD"/>
  </r>
  <r>
    <n v="159"/>
    <s v="C7/012"/>
    <s v="Folake"/>
    <s v="Barakat"/>
    <s v="Lawal"/>
    <x v="1"/>
    <x v="6"/>
    <x v="0"/>
    <x v="0"/>
    <s v="Dentistry"/>
    <s v="Department of Periodontology and Community Dentistry"/>
    <x v="0"/>
    <s v="Yes"/>
    <m/>
    <s v="Married"/>
    <s v="Married"/>
    <s v="Married"/>
    <s v="flawal@cartafrica.org"/>
    <s v="folakemilawal@yahoo.com"/>
    <s v="+2348023658988"/>
    <s v="MDS"/>
    <d v="1979-06-29T00:00:00"/>
    <s v="Evaluation and comparison of oral health education delivery strategies in the promotion of oral health among adolescents in Ibadan"/>
    <s v="Field"/>
    <s v="No"/>
    <m/>
    <n v="32.5"/>
    <d v="2017-04-03T00:00:00"/>
    <x v="6"/>
    <m/>
    <s v="Professor Oke Aderemi Gbemisola"/>
    <m/>
    <m/>
    <n v="1"/>
    <s v="Home"/>
    <m/>
    <m/>
    <s v="Yes"/>
    <m/>
    <m/>
    <s v="Academic"/>
    <s v="Coordinator Community oral health programme"/>
    <s v="Professor"/>
    <x v="1"/>
    <m/>
    <s v="UNIVERSITY OF IBADAN"/>
    <s v="0000-0002-3193-387X"/>
    <m/>
    <d v="2017-02-27T00:00:00"/>
    <d v="2017-11-06T00:00:00"/>
    <s v="Yes"/>
    <m/>
    <d v="2018-03-16T00:00:00"/>
    <m/>
    <s v="Comparison of school based oral health promotion strategies among adolescents in Ibadan, Nigeria"/>
    <d v="2019-07-29T00:00:00"/>
    <s v="Yes"/>
    <d v="2020-03-01T00:00:00"/>
    <s v="Yes"/>
    <m/>
    <m/>
    <m/>
    <d v="2021-09-21T00:00:00"/>
    <x v="0"/>
    <n v="55"/>
    <n v="47"/>
    <m/>
    <n v="12"/>
    <n v="14"/>
    <n v="8"/>
    <m/>
    <m/>
    <m/>
    <m/>
    <s v="No"/>
    <s v="No"/>
    <m/>
    <d v="2020-09-03T00:00:00"/>
    <d v="2021-04-01T00:00:00"/>
    <n v="7"/>
    <s v="No"/>
    <m/>
    <m/>
    <n v="4"/>
    <n v="4"/>
    <m/>
    <s v="WT-DELTAS"/>
  </r>
  <r>
    <n v="160"/>
    <s v="C7/013"/>
    <s v="Funmilola"/>
    <s v="Folasade"/>
    <s v="Oyinlola"/>
    <x v="1"/>
    <x v="6"/>
    <x v="0"/>
    <x v="5"/>
    <s v="Demography and Social Statistics"/>
    <s v="Demography and Social Statistics"/>
    <x v="7"/>
    <s v="Yes"/>
    <s v="SSP15/16/R/0001"/>
    <s v="Married"/>
    <s v="Married"/>
    <s v="Married"/>
    <s v="foyinlola@cartafrica.org"/>
    <s v="funmibek1@yahoo.com"/>
    <s v="+2347037847020"/>
    <s v="M.sc Demography and Social Statistics"/>
    <d v="1981-06-20T00:00:00"/>
    <s v="Childbearing Choices and Intentions among Married Women in Nigeria"/>
    <s v="Field"/>
    <s v="No"/>
    <m/>
    <m/>
    <d v="2016-11-09T00:00:00"/>
    <x v="6"/>
    <m/>
    <s v="Prof. Bamiwuye Olusina"/>
    <s v="Dr. Adedokun Sulaimon "/>
    <m/>
    <n v="2"/>
    <s v="Home"/>
    <m/>
    <m/>
    <s v="Yes"/>
    <m/>
    <m/>
    <s v="Academic"/>
    <s v="Assistant lecturer"/>
    <s v="Senior Lecturer"/>
    <x v="1"/>
    <m/>
    <s v="Obafemi Awolowo University"/>
    <s v="0000-0002-9630-963X"/>
    <m/>
    <d v="2017-02-27T00:00:00"/>
    <d v="2017-11-06T00:00:00"/>
    <s v="Yes"/>
    <d v="2018-05-10T00:00:00"/>
    <d v="2018-05-14T00:00:00"/>
    <m/>
    <s v="Individual, Household and Neighbourhood Factors Influencing Women's Reproductive Choices in Nigeria"/>
    <d v="2019-07-29T00:00:00"/>
    <s v="Yes"/>
    <d v="2020-03-01T00:00:00"/>
    <s v="Yes"/>
    <m/>
    <m/>
    <m/>
    <d v="2019-11-14T00:00:00"/>
    <x v="0"/>
    <n v="33"/>
    <n v="25"/>
    <m/>
    <n v="0"/>
    <n v="0"/>
    <n v="2"/>
    <m/>
    <m/>
    <m/>
    <m/>
    <s v="JAS1, 2017"/>
    <s v="No"/>
    <m/>
    <m/>
    <m/>
    <m/>
    <s v="No"/>
    <m/>
    <m/>
    <n v="2"/>
    <n v="2"/>
    <m/>
    <s v="WT-DELTAS"/>
  </r>
  <r>
    <n v="161"/>
    <s v="C7/014"/>
    <s v="Justus"/>
    <s v="Khashmottoh"/>
    <s v="Musasiah"/>
    <x v="0"/>
    <x v="6"/>
    <x v="2"/>
    <x v="12"/>
    <s v="Social Sciences"/>
    <s v="Research Capacity Strengthening Division"/>
    <x v="3"/>
    <s v="No"/>
    <m/>
    <s v="Married"/>
    <s v="Married"/>
    <m/>
    <s v="jmusasiah@cartafrica.org"/>
    <s v="musasiahjustus@yahoo.com; justus.musasiah.ke@gmail.com"/>
    <s v="+254720970716"/>
    <m/>
    <d v="1981-03-23T00:00:00"/>
    <s v="Assessing the importance of private providers in Maternal Health Services in Nairobi Slums"/>
    <m/>
    <m/>
    <m/>
    <m/>
    <d v="2017-04-30T00:00:00"/>
    <x v="6"/>
    <d v="2020-04-09T00:00:00"/>
    <s v="Dr. Caryn Abrahams"/>
    <s v="Prof. Alex Van Den Heever"/>
    <m/>
    <n v="2"/>
    <s v="Host"/>
    <m/>
    <m/>
    <s v="Yes"/>
    <m/>
    <m/>
    <s v="Administrative"/>
    <m/>
    <m/>
    <x v="0"/>
    <m/>
    <m/>
    <s v="0000-0001-8586-186X"/>
    <m/>
    <d v="2017-02-27T00:00:00"/>
    <d v="2017-11-06T00:00:00"/>
    <s v="Yes"/>
    <m/>
    <m/>
    <m/>
    <m/>
    <s v="Not attended"/>
    <s v="No"/>
    <s v="Not attended"/>
    <s v="No"/>
    <m/>
    <m/>
    <m/>
    <m/>
    <x v="2"/>
    <s v="Terminated"/>
    <m/>
    <m/>
    <m/>
    <m/>
    <m/>
    <m/>
    <m/>
    <m/>
    <m/>
    <s v="No"/>
    <m/>
    <m/>
    <m/>
    <m/>
    <m/>
    <m/>
    <m/>
    <m/>
    <m/>
    <m/>
    <m/>
    <s v="SIDA"/>
  </r>
  <r>
    <n v="162"/>
    <s v="C7/015"/>
    <s v="Judith"/>
    <s v="Reegan Mulubwa"/>
    <s v="Mwansa-Kambafwile"/>
    <x v="1"/>
    <x v="6"/>
    <x v="5"/>
    <x v="6"/>
    <s v="Epidemiology and Biostatistics"/>
    <s v="Public Health"/>
    <x v="3"/>
    <s v="No"/>
    <n v="1512734"/>
    <s v="Married"/>
    <s v="Married"/>
    <m/>
    <s v="jmwansa@cartafrica.org"/>
    <s v="judy.mwansa@gmail.com"/>
    <s v="+27739217403"/>
    <m/>
    <d v="1976-10-26T00:00:00"/>
    <s v="Initial Lost to follow-up and Contact Tracing among Tuberculosis patients: The Role of Ward-based Outreach Teams and SMS Technology"/>
    <s v="Field"/>
    <m/>
    <m/>
    <n v="5"/>
    <d v="2016-03-14T00:00:00"/>
    <x v="6"/>
    <m/>
    <s v="Prof. Colin Menezes  "/>
    <m/>
    <m/>
    <n v="1"/>
    <s v="Home"/>
    <m/>
    <m/>
    <s v="No"/>
    <m/>
    <m/>
    <s v="Researcher"/>
    <s v="Program Manager"/>
    <s v="Senior Epidemiologist"/>
    <x v="1"/>
    <m/>
    <s v="UNIVERSITY OF THE WITWATERSRAND"/>
    <s v="0000-0001-8552-2366"/>
    <m/>
    <d v="2017-02-27T00:00:00"/>
    <d v="2017-11-06T00:00:00"/>
    <s v="Yes"/>
    <d v="2016-08-17T00:00:00"/>
    <d v="2018-08-08T00:00:00"/>
    <d v="2017-06-30T00:00:00"/>
    <s v="Initial lost to follow up and contact tracing amongst tuberclosis patients: the role of ward based outreach teams (WBOT'S) and short message services (SMS) technology"/>
    <d v="2019-07-29T00:00:00"/>
    <s v="Yes"/>
    <d v="2021-08-02T00:00:00"/>
    <s v="No"/>
    <m/>
    <m/>
    <m/>
    <d v="2023-03-10T00:00:00"/>
    <x v="0"/>
    <m/>
    <n v="65"/>
    <s v="Initial lost to follow up and contact tracing amongst tuberclosis patients: the role of ward based outreach teams (WBOT'S) and short message services (SMS) technology"/>
    <n v="10"/>
    <n v="8"/>
    <n v="0"/>
    <m/>
    <m/>
    <m/>
    <m/>
    <s v="JAS 2, 2017"/>
    <m/>
    <m/>
    <m/>
    <m/>
    <m/>
    <m/>
    <m/>
    <m/>
    <n v="3"/>
    <m/>
    <m/>
    <s v="SIDA"/>
  </r>
  <r>
    <n v="163"/>
    <s v="C7/016"/>
    <s v="Kellen"/>
    <s v="Joyce"/>
    <s v="Karimi"/>
    <x v="1"/>
    <x v="6"/>
    <x v="2"/>
    <x v="7"/>
    <s v="EPIDEMIOLOGY/ BIOSTATISTICS"/>
    <s v="SCHOOL OF PUBLIC HEALTH"/>
    <x v="3"/>
    <s v="No"/>
    <n v="2012904"/>
    <s v="Married"/>
    <s v="Married"/>
    <m/>
    <s v="kkarimi@cartafrica.org"/>
    <s v="karimikellen@gmail.com"/>
    <s v="+254(0)721263316"/>
    <m/>
    <d v="1979-11-10T00:00:00"/>
    <s v="Prevalence and Risk factors of non-communicable diseases related to urban ground water among households in informal settlements, Kisumu City, Kenya"/>
    <s v="Laboratory"/>
    <m/>
    <m/>
    <n v="23"/>
    <d v="2017-06-30T00:00:00"/>
    <x v="6"/>
    <m/>
    <s v="Prof. Mutuku A. Mwanthi"/>
    <m/>
    <m/>
    <n v="1"/>
    <s v="Home"/>
    <m/>
    <m/>
    <s v="Yes"/>
    <m/>
    <m/>
    <s v="Researcher"/>
    <s v="Research Associate"/>
    <s v="Lecturer"/>
    <x v="0"/>
    <m/>
    <s v="UNIVERSITY OF NAIROBI"/>
    <s v="0000-0001-7064-8003"/>
    <m/>
    <d v="2017-02-27T00:00:00"/>
    <d v="2017-11-06T00:00:00"/>
    <s v="Yes"/>
    <d v="2018-08-29T00:00:00"/>
    <d v="2019-04-24T00:00:00"/>
    <m/>
    <s v="Investigation of Contamination of Community Groundwater Sources with Antibiotics in Informal Settlements in Kisumu, Kenya"/>
    <d v="2021-01-11T00:00:00"/>
    <s v="No"/>
    <d v="2021-08-02T00:00:00"/>
    <s v="No"/>
    <m/>
    <m/>
    <m/>
    <d v="2023-09-26T00:00:00"/>
    <x v="0"/>
    <n v="79"/>
    <n v="71"/>
    <s v="Investigation of contamination of community groundwater sources with antibiotics in informal settlements in Kisumu, Kenya"/>
    <m/>
    <m/>
    <m/>
    <m/>
    <m/>
    <m/>
    <m/>
    <s v="JAS 3&amp;4, 2021"/>
    <m/>
    <m/>
    <m/>
    <m/>
    <m/>
    <m/>
    <m/>
    <m/>
    <n v="1"/>
    <m/>
    <m/>
    <s v="SIDA/DAAD"/>
  </r>
  <r>
    <n v="164"/>
    <s v="C7/017"/>
    <s v="Marceline"/>
    <s v="Francis"/>
    <s v="Finda"/>
    <x v="1"/>
    <x v="6"/>
    <x v="4"/>
    <x v="4"/>
    <s v="Public Health"/>
    <s v="Public Health"/>
    <x v="3"/>
    <s v="No"/>
    <s v="Carta-17-17"/>
    <s v="Single"/>
    <s v="Single"/>
    <s v="Single"/>
    <s v="mfinda@cartafrica.org"/>
    <s v="marcelinefinda@gmail.com"/>
    <s v="+255684967440"/>
    <m/>
    <d v="1979-11-22T00:00:00"/>
    <s v="Effective outbreak Communication to urban and rural communities in Tanzania, using Zika as an example "/>
    <s v="Clinical research"/>
    <m/>
    <m/>
    <m/>
    <d v="2017-03-31T00:00:00"/>
    <x v="6"/>
    <m/>
    <s v="Dr. Fredros Okumu"/>
    <m/>
    <m/>
    <n v="1"/>
    <s v="Host"/>
    <m/>
    <m/>
    <s v="No"/>
    <m/>
    <m/>
    <s v="Researcher"/>
    <m/>
    <s v="Research Scientist"/>
    <x v="0"/>
    <m/>
    <s v="IFAKARA HEALTH INSTITUTE"/>
    <s v="0000-0003-4460-4415"/>
    <m/>
    <d v="2017-02-27T00:00:00"/>
    <d v="2017-11-06T00:00:00"/>
    <s v="Yes"/>
    <d v="2018-06-12T00:00:00"/>
    <d v="2018-06-29T00:00:00"/>
    <m/>
    <s v="Awareness and acceptance of alternative technologies for malaria control among stakeholders in Tanzania: A community engagement processs"/>
    <d v="2019-07-29T00:00:00"/>
    <s v="Yes"/>
    <d v="2020-03-01T00:00:00"/>
    <s v="Yes"/>
    <d v="2021-07-15T00:00:00"/>
    <m/>
    <m/>
    <d v="2021-09-30T00:00:00"/>
    <x v="0"/>
    <n v="56"/>
    <n v="47"/>
    <s v="Awareness and acceptance of alternative technologies for malaria control among stakeholders in Tanzania: A community engagement processs"/>
    <n v="1"/>
    <n v="23"/>
    <n v="8"/>
    <m/>
    <m/>
    <m/>
    <m/>
    <s v="No"/>
    <m/>
    <m/>
    <m/>
    <m/>
    <m/>
    <m/>
    <m/>
    <m/>
    <n v="4"/>
    <n v="4"/>
    <m/>
    <s v="SIDA"/>
  </r>
  <r>
    <n v="165"/>
    <s v="C7/018"/>
    <s v="Martha"/>
    <s v="Kabudula"/>
    <s v="Makwero"/>
    <x v="1"/>
    <x v="6"/>
    <x v="3"/>
    <x v="3"/>
    <s v="Medicine"/>
    <s v="Family Medicine"/>
    <x v="3"/>
    <s v="No"/>
    <n v="2083454"/>
    <s v="Married"/>
    <s v="Married"/>
    <s v="Married"/>
    <s v="mmakwero@cartafrica.org"/>
    <s v="marthamakwero@gmail.com"/>
    <s v="+265 884111312"/>
    <s v="Masters in Medicine ( Family Medicine)"/>
    <d v="1975-03-03T00:00:00"/>
    <s v="Assessment of chronic care patients’ perspectives on core attributes of patient centered care in Malawi"/>
    <s v="Laboratory"/>
    <s v="yes"/>
    <m/>
    <n v="19.5"/>
    <d v="2017-03-22T00:00:00"/>
    <x v="6"/>
    <m/>
    <s v="Prof. Adamson Muula"/>
    <s v="Jude Igumbor"/>
    <m/>
    <n v="2"/>
    <s v="Host"/>
    <m/>
    <m/>
    <s v="Yes"/>
    <m/>
    <m/>
    <s v="Academic"/>
    <s v="Clinical Lecturer"/>
    <s v="Clinical Lecturer &amp; Senior advisor"/>
    <x v="1"/>
    <s v="Head of Department, Family Medicine department"/>
    <s v="UNIVERSITY OF MALAWI"/>
    <s v="0000-0002-8396-5056"/>
    <m/>
    <d v="2017-02-27T00:00:00"/>
    <d v="2017-11-06T00:00:00"/>
    <s v="Yes"/>
    <d v="2019-05-08T00:00:00"/>
    <d v="2019-07-02T00:00:00"/>
    <m/>
    <s v="STAKEHOLDERS' UNDERSTANDING AND EXPERIENCES OF PATIENT CENTRED CARE: A CASE STUDY OF DIABETES MELLITUS MANAGEMENT IN BLANTYRE, MALAWI."/>
    <d v="2021-01-11T00:00:00"/>
    <s v="No"/>
    <d v="2021-08-02T00:00:00"/>
    <s v="No"/>
    <m/>
    <m/>
    <m/>
    <d v="2024-10-30T00:00:00"/>
    <x v="0"/>
    <n v="93"/>
    <n v="84"/>
    <s v="The Assessment of Patient-centered Care among diabetic patients in Southern Malawi"/>
    <n v="0"/>
    <n v="13"/>
    <n v="0"/>
    <m/>
    <m/>
    <m/>
    <m/>
    <s v="No"/>
    <s v="No"/>
    <m/>
    <m/>
    <m/>
    <m/>
    <s v="No"/>
    <m/>
    <m/>
    <n v="2"/>
    <m/>
    <m/>
    <s v="SIDA"/>
  </r>
  <r>
    <n v="166"/>
    <s v="C7/019"/>
    <s v="Marie Claire"/>
    <s v="-"/>
    <s v="Uwamahoro"/>
    <x v="1"/>
    <x v="6"/>
    <x v="1"/>
    <x v="1"/>
    <s v="Nursing"/>
    <s v="Nursing"/>
    <x v="3"/>
    <s v="No"/>
    <n v="1760159"/>
    <s v="Married"/>
    <s v="Married"/>
    <s v="Married"/>
    <s v="muwamahoro@cartafrica.org"/>
    <s v="clairuwa073@gmail.com"/>
    <s v="+250788402547"/>
    <m/>
    <d v="1979-08-15T00:00:00"/>
    <s v="Developing intervention strategies to improve health literacy and quality of life for diabetic patients in Rwanda"/>
    <s v="Clinical research"/>
    <m/>
    <m/>
    <n v="15"/>
    <d v="2017-07-01T00:00:00"/>
    <x v="6"/>
    <m/>
    <s v="Dr. Nokuthula Mafutha"/>
    <s v="Professor Daleen Casteleijn"/>
    <m/>
    <n v="2"/>
    <s v="Host"/>
    <m/>
    <m/>
    <s v="Yes"/>
    <m/>
    <m/>
    <s v="Academic"/>
    <m/>
    <s v="Post-Doctoral Associate"/>
    <x v="1"/>
    <m/>
    <s v="UNIVERSITY OF CALGARY (2022)"/>
    <s v="0000-0002-0750-3992"/>
    <m/>
    <d v="2017-02-27T00:00:00"/>
    <d v="2017-11-06T00:00:00"/>
    <s v="Yes"/>
    <d v="2018-02-15T00:00:00"/>
    <d v="2018-04-06T00:00:00"/>
    <m/>
    <s v="Development and pilot testing of an instrument to assess self management barriers among patients diagonised with type 2 diabetes patients in Rwanda."/>
    <d v="2019-07-29T00:00:00"/>
    <s v="Yes"/>
    <d v="2020-03-01T00:00:00"/>
    <s v="Yes"/>
    <m/>
    <m/>
    <m/>
    <d v="2021-05-28T00:00:00"/>
    <x v="0"/>
    <n v="52"/>
    <n v="43"/>
    <m/>
    <m/>
    <m/>
    <m/>
    <m/>
    <m/>
    <m/>
    <m/>
    <s v="No"/>
    <m/>
    <m/>
    <d v="2020-04-09T00:00:00"/>
    <d v="2020-07-23T00:00:00"/>
    <n v="4"/>
    <m/>
    <m/>
    <m/>
    <n v="3"/>
    <n v="3"/>
    <m/>
    <s v="SIDA"/>
  </r>
  <r>
    <n v="167"/>
    <s v="C7/020"/>
    <s v="Nishimwe"/>
    <s v="Aurore"/>
    <s v="Aurore"/>
    <x v="1"/>
    <x v="6"/>
    <x v="1"/>
    <x v="1"/>
    <s v="Public Health"/>
    <s v="Public Health"/>
    <x v="3"/>
    <s v="No"/>
    <n v="1941393"/>
    <s v="Married"/>
    <s v="Married"/>
    <s v="Married"/>
    <s v="naurore@cartafrica.org"/>
    <s v="aurorehirwa@gmail.com"/>
    <s v="+250788814121"/>
    <s v="Master of Science in Health Informatics"/>
    <d v="1986-12-14T00:00:00"/>
    <s v="M-Health To Battle Maternal Death In Sub - Saharan Africa. Case Of Rwanda"/>
    <s v="Field"/>
    <s v="No"/>
    <m/>
    <n v="10.5"/>
    <d v="2017-04-01T00:00:00"/>
    <x v="6"/>
    <m/>
    <s v="Dr. Daphney Nozizwe Conco "/>
    <m/>
    <m/>
    <n v="1"/>
    <s v="Host"/>
    <m/>
    <m/>
    <s v="No"/>
    <m/>
    <m/>
    <s v="Academic"/>
    <s v="Assistant Lecturer"/>
    <s v="Senior lecturer"/>
    <x v="1"/>
    <s v="Deputy team leader/ digital health"/>
    <s v="UNIVERSITY OF RWANDA"/>
    <s v="0000-0002-8019-2561"/>
    <m/>
    <d v="2017-02-27T00:00:00"/>
    <d v="2017-11-06T00:00:00"/>
    <s v="Yes"/>
    <d v="2018-08-10T00:00:00"/>
    <d v="2018-11-12T00:00:00"/>
    <d v="2018-12-11T00:00:00"/>
    <s v="Safe delivery mhealth application and clinical decision making among nurses and midwives on basic emergency obstetric and newborn carein district Clinical researchs in Rwanda"/>
    <d v="2019-07-29T00:00:00"/>
    <s v="Yes"/>
    <d v="2020-03-01T00:00:00"/>
    <s v="Yes"/>
    <m/>
    <m/>
    <m/>
    <d v="2022-10-17T00:00:00"/>
    <x v="0"/>
    <n v="68"/>
    <n v="60"/>
    <s v="Safe delivery mhealth application and clinical decision making among nurses and midwives on basic emergency obstetric and newborn carein district Clinical researchs in Rwanda"/>
    <n v="0"/>
    <n v="9"/>
    <n v="0"/>
    <m/>
    <m/>
    <m/>
    <m/>
    <s v="No"/>
    <s v="Yes"/>
    <s v="I am on 4-year study leave for Ph.D. (20% contract) since March 2018 which implies that I am implementing 20% of my workload at my work Institution."/>
    <d v="2018-03-01T00:00:00"/>
    <d v="2022-03-01T00:00:00"/>
    <n v="48"/>
    <s v="No"/>
    <m/>
    <m/>
    <n v="2"/>
    <m/>
    <m/>
    <s v="SIDA"/>
  </r>
  <r>
    <n v="168"/>
    <s v="C7/021"/>
    <s v="Olufemi"/>
    <s v="Mayowa"/>
    <s v="Adetutu"/>
    <x v="0"/>
    <x v="6"/>
    <x v="0"/>
    <x v="5"/>
    <s v="DEMOGRAPHY AND SOCIAL STATISTICS"/>
    <s v="DEPARTMENT OF DEMOGRAPHY AND SOCIAL STATISTICS"/>
    <x v="7"/>
    <s v="Yes"/>
    <s v="SSP15/16/R/0002"/>
    <s v="Married"/>
    <s v="Married"/>
    <s v="Married"/>
    <s v="oadetutu@cartafrica.org"/>
    <s v="femzhor2006@yahoo.com"/>
    <s v="+2347038065386"/>
    <s v="DEMOGRAPHY AND SOCIAL STATISTICS"/>
    <d v="1979-07-23T00:00:00"/>
    <s v="Individual and Social Contexts of  Risky Sexual Behaviour of Emerging Adults in Nigeria"/>
    <s v="Field"/>
    <s v="No"/>
    <m/>
    <m/>
    <d v="2016-11-09T00:00:00"/>
    <x v="6"/>
    <m/>
    <s v="Dr. Sola Asa"/>
    <m/>
    <m/>
    <n v="1"/>
    <s v="Home"/>
    <m/>
    <m/>
    <s v="Yes"/>
    <m/>
    <m/>
    <s v="Academic"/>
    <m/>
    <s v="Lecturer I"/>
    <x v="0"/>
    <m/>
    <s v="Obafemi Awolowo University"/>
    <s v="0000-0001-5699-7055"/>
    <m/>
    <d v="2017-02-27T00:00:00"/>
    <d v="2017-11-06T00:00:00"/>
    <s v="Yes"/>
    <d v="2016-02-19T00:00:00"/>
    <d v="2016-02-19T00:00:00"/>
    <m/>
    <s v="Contextual Determinants of Sexual Behaviour of Emerging Adults in Nigeria"/>
    <d v="2019-07-29T00:00:00"/>
    <s v="Yes"/>
    <d v="2020-03-01T00:00:00"/>
    <s v="Yes"/>
    <m/>
    <m/>
    <m/>
    <d v="2019-12-14T00:00:00"/>
    <x v="0"/>
    <n v="34"/>
    <n v="26"/>
    <m/>
    <n v="0"/>
    <n v="0"/>
    <n v="3"/>
    <m/>
    <m/>
    <m/>
    <m/>
    <s v="No"/>
    <s v="No"/>
    <m/>
    <m/>
    <m/>
    <m/>
    <s v="No"/>
    <m/>
    <m/>
    <n v="1"/>
    <n v="3"/>
    <m/>
    <s v="SIDA"/>
  </r>
  <r>
    <n v="169"/>
    <s v="C7/022"/>
    <s v="Olufunmilola"/>
    <s v="Onabanjo"/>
    <s v="Ogun"/>
    <x v="1"/>
    <x v="6"/>
    <x v="0"/>
    <x v="0"/>
    <s v="Community Medicine"/>
    <s v="Medicine"/>
    <x v="0"/>
    <s v="Yes"/>
    <s v="PGX16121713024003"/>
    <s v="Married"/>
    <s v="Married"/>
    <m/>
    <s v="oogun@cartafrica.org"/>
    <s v="olufunmiogun@gmail.com"/>
    <s v="+2348032137984"/>
    <m/>
    <d v="1972-04-28T00:00:00"/>
    <s v="Usefulness of immunohistochemistry in the characterization of malignant potential in pterygium specimens following excision"/>
    <s v="Clinical research"/>
    <m/>
    <m/>
    <m/>
    <d v="2017-10-30T00:00:00"/>
    <x v="6"/>
    <m/>
    <s v="Prof. Charles O. Bekibele"/>
    <m/>
    <m/>
    <n v="1"/>
    <s v="Home"/>
    <m/>
    <m/>
    <s v="No"/>
    <m/>
    <m/>
    <s v="Academic"/>
    <m/>
    <m/>
    <x v="0"/>
    <m/>
    <s v="UNIVERSITY OF IBADAN"/>
    <s v="0000-0001-6433-9300"/>
    <m/>
    <d v="2017-02-27T00:00:00"/>
    <d v="2017-11-06T00:00:00"/>
    <s v="Yes"/>
    <d v="2018-07-31T00:00:00"/>
    <d v="2018-08-20T00:00:00"/>
    <m/>
    <s v="Health related quality of life, mental health status and lived experiences of visually impaired adolescents in selected institutions in Oyo state, Nigeria"/>
    <d v="2019-07-29T00:00:00"/>
    <s v="Yes"/>
    <d v="2020-03-01T00:00:00"/>
    <s v="Yes"/>
    <m/>
    <m/>
    <m/>
    <d v="2021-12-13T00:00:00"/>
    <x v="0"/>
    <n v="58"/>
    <n v="50"/>
    <m/>
    <n v="17"/>
    <n v="2"/>
    <n v="0"/>
    <m/>
    <m/>
    <m/>
    <m/>
    <s v="No"/>
    <m/>
    <m/>
    <d v="2020-09-01T00:00:00"/>
    <d v="2021-05-01T00:00:00"/>
    <n v="9"/>
    <m/>
    <m/>
    <m/>
    <n v="3"/>
    <n v="3"/>
    <m/>
    <s v="SIDA"/>
  </r>
  <r>
    <n v="170"/>
    <s v="C7/023"/>
    <s v="Oluseye"/>
    <s v="Ademola"/>
    <s v="Okunola"/>
    <x v="0"/>
    <x v="6"/>
    <x v="0"/>
    <x v="5"/>
    <s v="SOCIOLOGY"/>
    <s v="SOCIOLOGY AND ANTHROPOLOGY"/>
    <x v="7"/>
    <s v="Yes"/>
    <m/>
    <s v="Married"/>
    <s v="Married"/>
    <m/>
    <s v="ookunola@cartafrica.org"/>
    <s v="spancho2001@yahoo.com"/>
    <s v="+2347039086791"/>
    <m/>
    <d v="1977-09-19T00:00:00"/>
    <s v="Socio-Cultural Determinants of Healthcare Utilisation among Caregivers for Under-Five Children in South Western Nigeria"/>
    <s v="Field"/>
    <m/>
    <m/>
    <m/>
    <d v="2017-04-12T00:00:00"/>
    <x v="6"/>
    <m/>
    <s v="Prof. M.A.O Aluko"/>
    <m/>
    <m/>
    <n v="1"/>
    <s v="Home"/>
    <m/>
    <m/>
    <s v="Yes"/>
    <m/>
    <m/>
    <s v="Researcher"/>
    <m/>
    <s v="Research Fellow"/>
    <x v="0"/>
    <m/>
    <s v="OBAFEMI AWOLOWO UNIVERSITY"/>
    <s v="0000-0003-4138-0233"/>
    <m/>
    <d v="2017-02-27T00:00:00"/>
    <d v="2017-11-06T00:00:00"/>
    <s v="Yes"/>
    <d v="2018-04-10T00:00:00"/>
    <d v="2018-12-17T00:00:00"/>
    <m/>
    <s v="Sociological Analysis of Self-medication practices in the care of Under-five Children by Caregivers in South western Nigeria"/>
    <d v="2019-07-29T00:00:00"/>
    <s v="Yes"/>
    <d v="2020-03-01T00:00:00"/>
    <s v="Yes"/>
    <m/>
    <d v="2021-03-17T00:00:00"/>
    <d v="2021-07-26T00:00:00"/>
    <d v="2021-08-02T00:00:00"/>
    <x v="0"/>
    <n v="54"/>
    <n v="45"/>
    <s v="Sociological Analysis of Self-medication practices in the care of Under-five Children by Caregivers in Southwestern Nigeria."/>
    <n v="0"/>
    <n v="1"/>
    <n v="0"/>
    <m/>
    <m/>
    <m/>
    <m/>
    <s v="No"/>
    <m/>
    <m/>
    <m/>
    <m/>
    <m/>
    <m/>
    <m/>
    <m/>
    <m/>
    <m/>
    <m/>
    <s v="SIDA"/>
  </r>
  <r>
    <n v="171"/>
    <s v="C7/024"/>
    <s v="Olusola"/>
    <s v="Oluyinka"/>
    <s v="Olawoye"/>
    <x v="1"/>
    <x v="6"/>
    <x v="0"/>
    <x v="0"/>
    <s v="Ophthalmologist"/>
    <s v="Department of Ophthalmology"/>
    <x v="0"/>
    <s v="Yes"/>
    <n v="155101"/>
    <s v="Married"/>
    <s v="Married"/>
    <s v="Married"/>
    <s v="oolawoye@cartafrica.org"/>
    <s v="solaolawoye@yahoo.com"/>
    <s v="+2348023890063"/>
    <m/>
    <d v="1974-07-04T00:00:00"/>
    <s v="Prevalence and Determinants of Primary Open Angle Glaucoma in a sub-urban population in South West Nigeria"/>
    <s v="Clinical research"/>
    <m/>
    <m/>
    <m/>
    <d v="2015-10-30T00:00:00"/>
    <x v="6"/>
    <m/>
    <s v="Prof. Olufunmilayo Fawole"/>
    <s v="Prof. Ashaye"/>
    <m/>
    <n v="2"/>
    <s v="Home"/>
    <m/>
    <m/>
    <s v="Yes"/>
    <m/>
    <m/>
    <s v="Academic"/>
    <s v="Lecturer"/>
    <s v="Professor"/>
    <x v="0"/>
    <m/>
    <s v="UNIVERSITY OF IBADAN"/>
    <s v="0000-0003-2357-8924"/>
    <m/>
    <d v="2017-02-27T00:00:00"/>
    <d v="2017-11-06T00:00:00"/>
    <s v="Yes"/>
    <d v="2017-09-27T00:00:00"/>
    <d v="2018-01-19T00:00:00"/>
    <m/>
    <s v="Pathways to care and Clinical research retention of glaucoma patients in South West Nigeria"/>
    <d v="2019-07-29T00:00:00"/>
    <s v="Yes"/>
    <d v="2020-03-01T00:00:00"/>
    <s v="Yes"/>
    <m/>
    <m/>
    <m/>
    <d v="2021-07-25T00:00:00"/>
    <x v="0"/>
    <n v="53"/>
    <n v="45"/>
    <m/>
    <n v="14"/>
    <n v="13"/>
    <n v="5"/>
    <m/>
    <m/>
    <m/>
    <m/>
    <s v="No"/>
    <m/>
    <m/>
    <d v="2020-09-03T00:00:00"/>
    <d v="2021-06-01T00:00:00"/>
    <n v="9"/>
    <m/>
    <m/>
    <m/>
    <n v="4"/>
    <n v="4"/>
    <m/>
    <s v="SIDA"/>
  </r>
  <r>
    <n v="172"/>
    <s v="C7/025"/>
    <s v="Stevens"/>
    <s v="M.B"/>
    <s v="Kisaka"/>
    <x v="0"/>
    <x v="6"/>
    <x v="7"/>
    <x v="11"/>
    <s v="Epidemiology"/>
    <s v="Epidemiology and Biostatistics"/>
    <x v="6"/>
    <s v="No"/>
    <s v="W80/52986/2018"/>
    <s v="Married"/>
    <s v="Married"/>
    <s v="Married"/>
    <s v="skisaka@cartafrica.org"/>
    <s v="bmks@dr.com"/>
    <s v="+256 392 945 160"/>
    <s v="Master of Public Health"/>
    <d v="1980-10-10T00:00:00"/>
    <s v="HIV - Brucellosis co-infections in Uganda: Epidemiology, clinical profiles, antimicrobial susceptibility patterns and molecular characterization of Brucella species"/>
    <s v="Field and Laboratory"/>
    <m/>
    <m/>
    <m/>
    <d v="2017-06-01T00:00:00"/>
    <x v="6"/>
    <m/>
    <s v="Prof. Fredrick Edward Makumbi"/>
    <m/>
    <m/>
    <n v="1"/>
    <s v="Home"/>
    <m/>
    <m/>
    <s v="Yes"/>
    <m/>
    <m/>
    <s v="Academic"/>
    <s v="Assistant Lecturer"/>
    <s v="Lecturer"/>
    <x v="0"/>
    <m/>
    <s v="NATIONAL AGRICULTURAL RESEARCH ORGANOZATION (NARO) - 2023"/>
    <s v="0000-0001-7848-316X"/>
    <m/>
    <d v="2017-02-27T00:00:00"/>
    <d v="2017-11-06T00:00:00"/>
    <s v="Yes"/>
    <m/>
    <d v="2019-01-30T00:00:00"/>
    <m/>
    <s v="PRE-CLINICAL CARE, CLINICAL MANAGEMENT AND OUTCOMES OF DOG BITE INJURIES IN HIGH RABIES BURDEN DISTRICTS OF WAKISO AND KAMPALA, UGANDA"/>
    <d v="2019-07-29T00:00:00"/>
    <s v="Yes"/>
    <d v="2020-03-01T00:00:00"/>
    <s v="Yes"/>
    <m/>
    <m/>
    <m/>
    <d v="2022-12-06T00:00:00"/>
    <x v="0"/>
    <n v="70"/>
    <n v="62"/>
    <s v="Preclinical care, clinical management and outcomes of dog bites injuries in high Rabies burden districts of Wakiso and Kampala, Uganda"/>
    <n v="5"/>
    <n v="5"/>
    <m/>
    <m/>
    <m/>
    <m/>
    <m/>
    <s v="No"/>
    <s v="Yes"/>
    <s v="I study out of my home country and home institution."/>
    <d v="2018-08-01T00:00:00"/>
    <d v="2020-08-01T00:00:00"/>
    <n v="24"/>
    <s v="No"/>
    <m/>
    <m/>
    <n v="1"/>
    <n v="2"/>
    <m/>
    <s v="SIDA/DAAD"/>
  </r>
  <r>
    <n v="173"/>
    <s v="C7/026"/>
    <s v="Sonti"/>
    <s v="Imogene"/>
    <s v="Pilusa"/>
    <x v="1"/>
    <x v="6"/>
    <x v="5"/>
    <x v="6"/>
    <s v="PHYSIOTHERAPY"/>
    <s v="PHYSIOTHERAPY"/>
    <x v="3"/>
    <s v="Yes"/>
    <s v="9311506K"/>
    <s v="Married"/>
    <s v="Married"/>
    <s v="Married"/>
    <s v="spilusa@cartafrica.org"/>
    <s v="sonti.pilusa@wits.ac.za"/>
    <s v="082 053 6190"/>
    <m/>
    <d v="1975-07-01T00:00:00"/>
    <s v="Prevalence of Secondary and Co-Morbidities in People with Physical Disabilities  "/>
    <s v="Field"/>
    <m/>
    <m/>
    <m/>
    <d v="2017-02-03T00:00:00"/>
    <x v="6"/>
    <m/>
    <s v="Hellen Myezwa"/>
    <s v="Prof. Joanne Potterton "/>
    <s v="Prof. Joanne Potterton "/>
    <n v="3"/>
    <s v="Home"/>
    <m/>
    <m/>
    <s v="No"/>
    <m/>
    <m/>
    <s v="Academic"/>
    <s v="Lecturer"/>
    <s v="Senior Lecturer"/>
    <x v="1"/>
    <m/>
    <s v="UNIVERSITY OF THE WITWATERSRAND"/>
    <s v="0000-0003-0606-9669"/>
    <m/>
    <d v="2017-02-27T00:00:00"/>
    <d v="2017-11-06T00:00:00"/>
    <s v="Yes"/>
    <d v="2017-09-27T00:00:00"/>
    <d v="2017-12-11T00:00:00"/>
    <d v="2018-01-16T00:00:00"/>
    <s v="Prevention care for secondary health conditions amongst people living with spinal cord iinjuries in the Tshwane Metropolitan area"/>
    <d v="2019-07-29T00:00:00"/>
    <s v="Yes"/>
    <d v="2020-03-01T00:00:00"/>
    <s v="Yes"/>
    <m/>
    <m/>
    <m/>
    <d v="2021-11-09T00:00:00"/>
    <x v="0"/>
    <n v="57"/>
    <n v="49"/>
    <s v="Prevention care of secondary health conditions among people living with spinal cord injuries in the Tshwane Metropolitan area"/>
    <n v="0"/>
    <n v="7"/>
    <n v="3"/>
    <m/>
    <m/>
    <m/>
    <m/>
    <s v="No"/>
    <m/>
    <m/>
    <m/>
    <m/>
    <m/>
    <m/>
    <m/>
    <m/>
    <n v="3"/>
    <n v="3"/>
    <m/>
    <s v="SIDA"/>
  </r>
  <r>
    <n v="174"/>
    <s v="C7/027"/>
    <s v="Gad"/>
    <m/>
    <s v="Rutayisire"/>
    <x v="0"/>
    <x v="6"/>
    <x v="1"/>
    <x v="1"/>
    <s v="Immunology and Clinical microbiology"/>
    <s v="Microbiology"/>
    <x v="9"/>
    <s v="No"/>
    <s v="NF"/>
    <s v="NF"/>
    <s v="NF"/>
    <s v="NF"/>
    <s v="grutayisire@cartafrica.org"/>
    <s v="gadrutal@yahoo.co.uk"/>
    <s v="+25078886881"/>
    <m/>
    <d v="1978-05-05T00:00:00"/>
    <s v="Molecular and social behaviour factors associated with mother to child transmission of drug resistant HIV-1 strains in District Clinical research’s PMTCT Clinic, Rwanda"/>
    <m/>
    <m/>
    <m/>
    <m/>
    <d v="2017-04-20T00:00:00"/>
    <x v="6"/>
    <d v="2017-12-31T00:00:00"/>
    <m/>
    <m/>
    <m/>
    <n v="0"/>
    <m/>
    <m/>
    <m/>
    <m/>
    <m/>
    <m/>
    <m/>
    <m/>
    <m/>
    <x v="0"/>
    <m/>
    <s v="UNIVERSITY OF RWANDA"/>
    <m/>
    <m/>
    <d v="2017-02-27T00:00:00"/>
    <d v="2017-11-06T00:00:00"/>
    <s v="Yes"/>
    <m/>
    <m/>
    <m/>
    <m/>
    <m/>
    <m/>
    <m/>
    <m/>
    <m/>
    <m/>
    <m/>
    <m/>
    <x v="2"/>
    <s v="Terminated"/>
    <m/>
    <m/>
    <m/>
    <m/>
    <m/>
    <m/>
    <m/>
    <m/>
    <m/>
    <s v="No"/>
    <m/>
    <m/>
    <m/>
    <m/>
    <m/>
    <m/>
    <m/>
    <m/>
    <m/>
    <m/>
    <m/>
    <s v="WT-DELTAS"/>
  </r>
  <r>
    <n v="175"/>
    <s v="C8/001"/>
    <s v=" Lindiwe"/>
    <m/>
    <s v="Farlane"/>
    <x v="1"/>
    <x v="7"/>
    <x v="5"/>
    <x v="6"/>
    <s v="Public Health"/>
    <s v="Monitoring &amp; Evaluation"/>
    <x v="3"/>
    <s v="Yes"/>
    <m/>
    <s v="Single"/>
    <s v="Single"/>
    <m/>
    <s v="lfarlane@cartafrica.org"/>
    <s v="lindiwefarlane@gmail.com"/>
    <s v="+27113585324"/>
    <s v="MA HEALTH PROMOTION"/>
    <d v="1980-09-21T00:00:00"/>
    <s v="Systematic review and cohort analysis of at risk children tracked and managed through the 90-90-90 HIV treatment cascade in the City of Johannesburg District, South Africa"/>
    <s v="Field"/>
    <m/>
    <m/>
    <n v="23"/>
    <d v="2019-01-02T00:00:00"/>
    <x v="7"/>
    <m/>
    <s v="Lee Fairlie"/>
    <s v="Saiqa Mullick"/>
    <s v="Nancy Yinger"/>
    <n v="3"/>
    <s v="Home"/>
    <s v="Home"/>
    <m/>
    <s v="Yes"/>
    <s v="No"/>
    <s v="No"/>
    <s v="Other"/>
    <s v="TECHNICAL HEAD: MONITORING &amp; EVALUATION"/>
    <s v="TECHNICAL SPECIALIST: STRATEGIC INFORMATION"/>
    <x v="0"/>
    <m/>
    <s v="UNIVERSITY OF THE WITWATERSRAND"/>
    <s v="0000-0002-2051-0118"/>
    <m/>
    <d v="2018-03-05T00:00:00"/>
    <d v="2018-11-05T00:00:00"/>
    <s v="Yes"/>
    <d v="2019-11-30T00:00:00"/>
    <d v="2020-04-30T00:00:00"/>
    <m/>
    <s v="Improving 90-90-90 HIV coverage for children and adolescents in the inner city of Johannesburg, South Africa: an outcome evaluation"/>
    <d v="2021-01-11T00:00:00"/>
    <s v="Yes"/>
    <d v="2021-08-02T00:00:00"/>
    <s v="Yes"/>
    <m/>
    <m/>
    <m/>
    <d v="2025-04-29T00:00:00"/>
    <x v="0"/>
    <n v="86"/>
    <n v="78"/>
    <s v="Implementation evaluation of the Paediatric and Adolescent Scale-up Plan for 90-90-90 HIV outcomes in the inner City of Johannesburg, South Africa"/>
    <n v="2"/>
    <n v="0"/>
    <n v="0"/>
    <m/>
    <m/>
    <m/>
    <m/>
    <s v="No"/>
    <m/>
    <m/>
    <m/>
    <m/>
    <m/>
    <m/>
    <m/>
    <m/>
    <n v="2"/>
    <m/>
    <m/>
    <s v="SIDA"/>
  </r>
  <r>
    <n v="176"/>
    <s v="C8/002"/>
    <s v="Adeleye"/>
    <s v="Abiodun"/>
    <s v="Adeomi"/>
    <x v="0"/>
    <x v="7"/>
    <x v="0"/>
    <x v="5"/>
    <s v="Public Health"/>
    <s v="Community Health"/>
    <x v="3"/>
    <s v="No"/>
    <m/>
    <m/>
    <s v="Married"/>
    <s v="Married"/>
    <s v="aadeomi@cartafrica.org"/>
    <s v="leyeadeomi@yahoo.com"/>
    <s v="+234 803 653 5077"/>
    <m/>
    <d v="1979-12-26T00:00:00"/>
    <s v="Pattern and determinants of the nutritional status of school-aged children and adolescents in Nigeria; using multi-level modeling"/>
    <s v="Field"/>
    <m/>
    <m/>
    <n v="6"/>
    <d v="2018-08-06T00:00:00"/>
    <x v="7"/>
    <m/>
    <s v="Dr Kerstin Klipstein-Grobusch "/>
    <m/>
    <m/>
    <n v="1"/>
    <s v="Host"/>
    <m/>
    <m/>
    <s v="Yes"/>
    <m/>
    <m/>
    <s v="Academic"/>
    <m/>
    <s v="Senior Lecturer"/>
    <x v="0"/>
    <m/>
    <s v="OBAFEMI AWOLOWO UNIVERSITY"/>
    <s v="0000-0002-6645-7295"/>
    <m/>
    <d v="2018-03-05T00:00:00"/>
    <d v="2018-11-05T00:00:00"/>
    <s v="Yes"/>
    <d v="2019-09-12T00:00:00"/>
    <d v="2019-04-15T00:00:00"/>
    <m/>
    <s v="THE DOUBLE BURDEN OF MALNUTRITION AMONG SCHOOL-AGED CHILDREN AND ADOLESCENTS; THE NIGERIAN EXPERIENCE"/>
    <d v="2021-01-11T00:00:00"/>
    <s v="Yes"/>
    <d v="2021-08-02T00:00:00"/>
    <s v="Yes"/>
    <m/>
    <m/>
    <m/>
    <d v="2022-05-11T00:00:00"/>
    <x v="0"/>
    <n v="51"/>
    <n v="43"/>
    <m/>
    <n v="9"/>
    <n v="7"/>
    <n v="2"/>
    <m/>
    <m/>
    <m/>
    <m/>
    <s v="No"/>
    <m/>
    <m/>
    <m/>
    <m/>
    <m/>
    <m/>
    <m/>
    <m/>
    <n v="2"/>
    <n v="3"/>
    <m/>
    <s v="WT-DELTAS"/>
  </r>
  <r>
    <n v="177"/>
    <s v="C8/003"/>
    <s v="Jean de Dieu"/>
    <m/>
    <s v="Habimana"/>
    <x v="0"/>
    <x v="7"/>
    <x v="1"/>
    <x v="1"/>
    <s v="Applied Human Nutrition"/>
    <s v="Food Science, Nutrition and Technology"/>
    <x v="5"/>
    <s v="Yes"/>
    <m/>
    <s v="Married"/>
    <s v="Married"/>
    <m/>
    <s v="jhabimana@cartafrica.org"/>
    <s v="kajado7@gmail.com"/>
    <s v="+250788446024"/>
    <s v="MSc of applied Human Nutrition"/>
    <d v="1980-03-08T00:00:00"/>
    <s v="Prevalence of Aflatoxin from Breast Milk and its effect on nutrition status of children under two years old in Nyamagabe District of Rwanda"/>
    <s v="Field"/>
    <s v="No"/>
    <m/>
    <n v="25"/>
    <d v="2018-03-01T00:00:00"/>
    <x v="7"/>
    <m/>
    <s v="Dr. John Wangoh"/>
    <m/>
    <m/>
    <n v="1"/>
    <s v="Host"/>
    <m/>
    <m/>
    <s v="No"/>
    <m/>
    <m/>
    <s v="Academic"/>
    <s v="Academic Staff"/>
    <s v="Assistant Lecturer"/>
    <x v="2"/>
    <s v="Member of Exams moderattion commeittee"/>
    <s v="UNIVERSITY OF RWANDA"/>
    <s v="0000-0002-7473-853X"/>
    <m/>
    <d v="2018-03-05T00:00:00"/>
    <d v="2018-11-05T00:00:00"/>
    <s v="Yes"/>
    <d v="2020-09-08T00:00:00"/>
    <d v="2021-04-30T00:00:00"/>
    <m/>
    <s v="Positive deviance in child growth"/>
    <d v="2021-10-01T00:00:00"/>
    <s v="No"/>
    <d v="2022-06-20T00:00:00"/>
    <s v="No"/>
    <m/>
    <m/>
    <m/>
    <m/>
    <x v="3"/>
    <m/>
    <m/>
    <m/>
    <m/>
    <m/>
    <m/>
    <m/>
    <m/>
    <m/>
    <m/>
    <s v="No"/>
    <s v="No"/>
    <m/>
    <m/>
    <m/>
    <m/>
    <s v="No"/>
    <m/>
    <m/>
    <n v="1"/>
    <m/>
    <m/>
    <s v="SIDA"/>
  </r>
  <r>
    <n v="178"/>
    <s v="C8/004"/>
    <s v="Julienne"/>
    <m/>
    <s v="Murererehe"/>
    <x v="1"/>
    <x v="7"/>
    <x v="1"/>
    <x v="1"/>
    <s v="Dentistry"/>
    <s v="Oral  maxillofacial surgery and pathology"/>
    <x v="3"/>
    <s v="No"/>
    <m/>
    <s v="Single"/>
    <s v="Married"/>
    <m/>
    <s v="jmurererehe@cartafrica.org"/>
    <s v="jmurererehe@yahoo.com"/>
    <s v="+250788593017"/>
    <m/>
    <d v="1984-01-01T00:00:00"/>
    <s v="Effect of early treatment of dental caries and periodontal diseases on the psycho-social functionality and viral load among HIV-infected patients in Rwanda."/>
    <s v="Clinical research"/>
    <m/>
    <m/>
    <n v="23"/>
    <d v="2018-10-30T00:00:00"/>
    <x v="7"/>
    <m/>
    <s v="Prof. V Yengopal "/>
    <s v="Dr Yolanda Malele-Kolisa; Yolanda.Kolisa@wits.ac.za; University of the Witwatersrand"/>
    <m/>
    <n v="2"/>
    <s v="Host"/>
    <m/>
    <m/>
    <s v="Yes"/>
    <m/>
    <m/>
    <s v="Academic"/>
    <s v="Assistant Lecturer "/>
    <s v="Professor"/>
    <x v="1"/>
    <m/>
    <s v="UNIVERSITY OF RWANDA"/>
    <s v="0000-0001-7980-1107"/>
    <m/>
    <d v="2018-03-05T00:00:00"/>
    <d v="2018-11-05T00:00:00"/>
    <s v="Yes"/>
    <d v="2019-11-28T00:00:00"/>
    <d v="2020-03-05T00:00:00"/>
    <m/>
    <s v="Risk factors to caries and periodontal diseases among HIV-positive adults on Antiretroviral treatment in Nyarugenge district, Rwanda"/>
    <d v="2021-10-01T00:00:00"/>
    <s v="No"/>
    <d v="2022-06-20T00:00:00"/>
    <s v="No"/>
    <m/>
    <m/>
    <m/>
    <d v="2024-05-22T00:00:00"/>
    <x v="0"/>
    <n v="75"/>
    <n v="67"/>
    <s v="Risk factors for caries and periodontal diseases: A comparative study among HIV-positive and HIV-negative adults in Nyarugenge district, Rwanda."/>
    <n v="1"/>
    <n v="2"/>
    <n v="0"/>
    <m/>
    <m/>
    <m/>
    <m/>
    <s v="No"/>
    <m/>
    <m/>
    <d v="2020-05-01T00:00:00"/>
    <d v="2020-07-31T00:00:00"/>
    <n v="3"/>
    <m/>
    <m/>
    <m/>
    <n v="0"/>
    <m/>
    <m/>
    <s v="SIDA"/>
  </r>
  <r>
    <n v="179"/>
    <s v="C8/005"/>
    <s v="Jacob"/>
    <s v="Wale"/>
    <s v="Mobolaji"/>
    <x v="0"/>
    <x v="7"/>
    <x v="0"/>
    <x v="5"/>
    <s v="Demography and Social Statistics"/>
    <s v="Demography and Social Statistics"/>
    <x v="7"/>
    <s v="Yes"/>
    <s v="SSP16/17/H/0462"/>
    <s v="Married"/>
    <s v="Married"/>
    <s v="Married"/>
    <s v="jmobolaji@cartafrica.org"/>
    <s v="mobolawale@gmail.com"/>
    <s v="+2348030755825"/>
    <s v="M.Sc. Demography and Social Statistics"/>
    <d v="1980-01-17T00:00:00"/>
    <s v="Individual and Family Context of Social Support and Quality of Life of Elderly in South Western Nigeria"/>
    <s v="Field"/>
    <s v="No"/>
    <m/>
    <n v="18"/>
    <d v="2017-05-15T00:00:00"/>
    <x v="7"/>
    <m/>
    <s v="Prof. Akanni Ibukun Akinyemi"/>
    <s v="Dr. Bola Lukman Solanke"/>
    <m/>
    <n v="2"/>
    <s v="Home"/>
    <s v="Home"/>
    <m/>
    <s v="Yes"/>
    <s v="No"/>
    <m/>
    <s v="Academic"/>
    <s v="Assistant Lecturer"/>
    <s v="Senior Lecturer"/>
    <x v="1"/>
    <m/>
    <s v="OBAFEMI AWOLOWO UNIVERSITY"/>
    <s v="0000-0002-4996-9387"/>
    <m/>
    <d v="2018-03-05T00:00:00"/>
    <d v="2018-11-05T00:00:00"/>
    <s v="Yes"/>
    <d v="2019-07-10T00:00:00"/>
    <d v="2019-07-29T00:00:00"/>
    <m/>
    <s v="Determinants and Health Implication of Unmet Needs for Informal Support for Older people in South-Western Nigeria."/>
    <d v="2021-01-11T00:00:00"/>
    <s v="Yes"/>
    <d v="2021-08-02T00:00:00"/>
    <s v="Yes"/>
    <m/>
    <d v="2021-08-13T00:00:00"/>
    <d v="2021-09-22T00:00:00"/>
    <d v="2021-09-22T00:00:00"/>
    <x v="0"/>
    <n v="43"/>
    <n v="35"/>
    <m/>
    <n v="0"/>
    <n v="3"/>
    <n v="3"/>
    <m/>
    <m/>
    <m/>
    <m/>
    <s v="No"/>
    <s v="No"/>
    <m/>
    <m/>
    <m/>
    <m/>
    <s v="Yes"/>
    <n v="43891"/>
    <n v="44012"/>
    <n v="2"/>
    <n v="3"/>
    <m/>
    <s v="SIDA"/>
  </r>
  <r>
    <n v="180"/>
    <s v="C8/006"/>
    <s v="Doris"/>
    <m/>
    <s v="Kwesiga"/>
    <x v="1"/>
    <x v="7"/>
    <x v="7"/>
    <x v="11"/>
    <s v="Public Health"/>
    <s v="Health Policy, Planning and Management"/>
    <x v="9"/>
    <s v="Yes"/>
    <n v="207019377"/>
    <m/>
    <s v="Married"/>
    <m/>
    <s v="dkwesiga@cartafrica.org"/>
    <s v="dknnkwesiga@gmail.com"/>
    <s v="+256 750 972487"/>
    <m/>
    <d v="1981-01-13T00:00:00"/>
    <s v="Factors affecting measurement of pregnancy and adverse pregnancy outcomes in survey data collection and HDSS longitudinal surveillance"/>
    <m/>
    <m/>
    <m/>
    <n v="33"/>
    <d v="2017-11-06T00:00:00"/>
    <x v="7"/>
    <d v="2020-02-06T00:00:00"/>
    <m/>
    <m/>
    <m/>
    <n v="0"/>
    <m/>
    <m/>
    <m/>
    <m/>
    <m/>
    <m/>
    <s v="Researcher"/>
    <m/>
    <m/>
    <x v="0"/>
    <m/>
    <s v="MAKERERE UNIVERSITY"/>
    <m/>
    <m/>
    <d v="2018-03-05T00:00:00"/>
    <m/>
    <s v="No"/>
    <m/>
    <m/>
    <m/>
    <m/>
    <m/>
    <m/>
    <m/>
    <m/>
    <m/>
    <m/>
    <m/>
    <m/>
    <x v="2"/>
    <s v="Terminated"/>
    <m/>
    <m/>
    <n v="3"/>
    <m/>
    <m/>
    <m/>
    <m/>
    <m/>
    <m/>
    <s v="No"/>
    <m/>
    <m/>
    <m/>
    <m/>
    <m/>
    <m/>
    <m/>
    <m/>
    <n v="2"/>
    <m/>
    <m/>
    <s v="SIDA"/>
  </r>
  <r>
    <n v="181"/>
    <s v="C8/007"/>
    <s v="Samuel"/>
    <s v="Waweru"/>
    <s v="Mwaniki"/>
    <x v="0"/>
    <x v="7"/>
    <x v="2"/>
    <x v="7"/>
    <s v="Pharmacy"/>
    <m/>
    <x v="3"/>
    <s v="No"/>
    <n v="2160178"/>
    <s v="Married"/>
    <s v="Married"/>
    <m/>
    <s v="smwaniki@cartafrica.org"/>
    <s v="smwanex@gmail.com"/>
    <s v="+254 721 543 351"/>
    <s v="MSC. TROPICAL AND INFECTIOUS DISEASES"/>
    <d v="1982-02-28T00:00:00"/>
    <s v="Sexual health of male university students who have sex with men in Nairobi, Kenya: Needs and Responses"/>
    <s v="Laboratory"/>
    <s v="yes"/>
    <m/>
    <n v="3"/>
    <d v="2018-09-30T00:00:00"/>
    <x v="7"/>
    <m/>
    <s v="Dr. Thesla Palanee "/>
    <s v="Dr. Peter Mugo"/>
    <m/>
    <n v="2"/>
    <s v="Host"/>
    <m/>
    <m/>
    <s v="No"/>
    <m/>
    <m/>
    <s v="Administrative"/>
    <s v="PHARMACIST"/>
    <s v="PHARMACIST"/>
    <x v="0"/>
    <s v="Member, CARTA Steering Committee "/>
    <s v="UNIVERSITY OF NAIROBI"/>
    <s v="0000-0001-8682-311X"/>
    <m/>
    <d v="2018-03-05T00:00:00"/>
    <d v="2018-11-05T00:00:00"/>
    <s v="Yes"/>
    <d v="2019-11-28T00:00:00"/>
    <d v="2020-02-04T00:00:00"/>
    <m/>
    <s v="HIV, STI and related factors among tertiary male students who have sex with men in Nairobi, Kenya and Blantyre, Malawi"/>
    <d v="2021-10-01T00:00:00"/>
    <s v="No"/>
    <d v="2023-07-03T00:00:00"/>
    <s v="No"/>
    <d v="2023-01-23T00:00:00"/>
    <m/>
    <m/>
    <d v="2023-06-10T00:00:00"/>
    <x v="0"/>
    <n v="64"/>
    <n v="56"/>
    <s v="Integrated biological behavioural assessment of human immunodeficiency virus and sexually transmitted infections among tertiary student men who have sex with men in Nairobi, Kenya"/>
    <n v="1"/>
    <n v="2"/>
    <n v="0"/>
    <m/>
    <m/>
    <m/>
    <m/>
    <s v="No"/>
    <s v="Yes"/>
    <s v="TO CONCENTRATE ON PROTOCOL DEVELOPMENT AND DATA COLLECTION"/>
    <d v="2019-07-01T00:00:00"/>
    <d v="2020-06-30T00:00:00"/>
    <n v="11"/>
    <s v="No"/>
    <m/>
    <m/>
    <n v="2"/>
    <m/>
    <m/>
    <s v="WT-DELTAS"/>
  </r>
  <r>
    <n v="182"/>
    <s v="C8/008"/>
    <s v="Christine"/>
    <s v="Minoo"/>
    <s v="Mbindyo"/>
    <x v="1"/>
    <x v="7"/>
    <x v="2"/>
    <x v="7"/>
    <s v="Veterinary Microbiology"/>
    <s v="Veterinary Pathology, Microbiology and Parasitology"/>
    <x v="6"/>
    <s v="Yes"/>
    <m/>
    <s v="Single"/>
    <s v="Single"/>
    <m/>
    <s v="cmbindyo@cartafrica.org"/>
    <s v="christineminoo@yahoo.com"/>
    <s v="+254726467024"/>
    <s v="Msc in Applied Microbiology (Bacteriology option)"/>
    <d v="1986-08-26T00:00:00"/>
    <s v="CHARACTERIZATION OF MICROBIOTA OF RAW MILK FROM HEALTHY AND MASTITIC DAIRY COWS BY METAGENOMIC ANALYSIS AND ASSESSMENT OF ANTIMICROBIAL RESISTANCE POTENTIAL FOR THE DETECTED STRAINS IN KIAMBU COUNTY"/>
    <s v="Laboratory"/>
    <m/>
    <m/>
    <n v="10"/>
    <d v="2018-10-01T00:00:00"/>
    <x v="7"/>
    <m/>
    <s v="Prof. George Gitao"/>
    <s v="Prof. Paul Plummer"/>
    <s v="Prof. Charles Mulei"/>
    <n v="3"/>
    <s v="Home"/>
    <s v="Other"/>
    <s v="Home"/>
    <s v="Yes"/>
    <s v="No"/>
    <s v="No"/>
    <s v="Academic"/>
    <s v="Tutorial Fellow"/>
    <s v="Lecturer"/>
    <x v="1"/>
    <m/>
    <s v="UNIVERSITY OF NAIROBI"/>
    <s v="0000-0001-7423-0341"/>
    <m/>
    <d v="2018-03-05T00:00:00"/>
    <d v="2018-11-05T00:00:00"/>
    <s v="Yes"/>
    <d v="2018-08-22T00:00:00"/>
    <d v="2019-01-03T00:00:00"/>
    <m/>
    <s v="Bovine mastitis: Characterization of milk microbial diversity, their antibiotic resistance and factors linked to these profiles in dairy cows in Kenya"/>
    <d v="2021-01-11T00:00:00"/>
    <s v="Yes"/>
    <d v="2021-08-02T00:00:00"/>
    <s v="Yes"/>
    <m/>
    <m/>
    <m/>
    <d v="2022-04-28T00:00:00"/>
    <x v="0"/>
    <n v="50"/>
    <n v="42"/>
    <m/>
    <n v="1"/>
    <n v="2"/>
    <n v="0"/>
    <m/>
    <m/>
    <m/>
    <m/>
    <s v="No"/>
    <m/>
    <m/>
    <m/>
    <m/>
    <m/>
    <m/>
    <m/>
    <m/>
    <n v="2"/>
    <m/>
    <m/>
    <s v="WT-DELTAS"/>
  </r>
  <r>
    <n v="183"/>
    <s v="C8/009"/>
    <s v="Siphamandla"/>
    <s v="Bonga"/>
    <s v="Gumede"/>
    <x v="0"/>
    <x v="7"/>
    <x v="5"/>
    <x v="6"/>
    <s v="Clinical Medicine"/>
    <m/>
    <x v="3"/>
    <s v="Yes"/>
    <m/>
    <s v="Single"/>
    <s v="Single"/>
    <m/>
    <s v="sgumede@cartafrica.org"/>
    <s v="sbzgumede@gmail.com"/>
    <s v="+27 11 358 5500"/>
    <m/>
    <d v="1984-10-01T00:00:00"/>
    <s v="Analysis of factors associated with adherence on second-line regimen in the inner city Johannesburg, South Africa: A mixed method retrospective cohort study"/>
    <s v="Clinical research"/>
    <m/>
    <m/>
    <n v="43"/>
    <d v="2019-01-01T00:00:00"/>
    <x v="7"/>
    <m/>
    <s v="Samanta T Lalla-Edward"/>
    <s v="John de Wit"/>
    <m/>
    <n v="2"/>
    <s v="Home"/>
    <s v="Other"/>
    <m/>
    <s v="Yes"/>
    <s v="No"/>
    <m/>
    <s v="Other"/>
    <s v="Technical Specialist"/>
    <s v="Researcher"/>
    <x v="0"/>
    <m/>
    <s v="UNIVERSITY OF THE WITWATERSRAND"/>
    <s v="0000-0002-7870-1363"/>
    <m/>
    <d v="2018-03-05T00:00:00"/>
    <d v="2018-11-05T00:00:00"/>
    <s v="Yes"/>
    <d v="2019-08-13T00:00:00"/>
    <d v="2019-06-28T00:00:00"/>
    <m/>
    <s v="Adherence to first-line and second-line antiretroviral therapy (ART) in selected rural and urban communities in South Africa: assessment of patient support needs and adherence strategies"/>
    <d v="2021-01-11T00:00:00"/>
    <s v="Yes"/>
    <d v="2021-08-02T00:00:00"/>
    <s v="Yes"/>
    <m/>
    <m/>
    <m/>
    <d v="2024-11-14T00:00:00"/>
    <x v="0"/>
    <n v="81"/>
    <n v="73"/>
    <s v="Strengthening understanding of effective adherence strategies for first-line and second-line antiretroviral therapy (ART) in selected rural and urban communities in South Africa"/>
    <n v="1"/>
    <n v="4"/>
    <n v="0"/>
    <m/>
    <m/>
    <m/>
    <m/>
    <s v="No"/>
    <m/>
    <m/>
    <m/>
    <m/>
    <m/>
    <m/>
    <m/>
    <m/>
    <n v="3"/>
    <m/>
    <m/>
    <s v="SIDA"/>
  </r>
  <r>
    <n v="184"/>
    <s v="C8/010"/>
    <s v="Margaret"/>
    <s v="Omowaleola"/>
    <s v="Akinwaare"/>
    <x v="1"/>
    <x v="7"/>
    <x v="0"/>
    <x v="0"/>
    <s v="Nursing"/>
    <s v="Nursing"/>
    <x v="0"/>
    <s v="Yes"/>
    <n v="160413"/>
    <s v="Married"/>
    <s v="Married"/>
    <s v="Married"/>
    <s v="makinwaare@cartafrica.org"/>
    <s v="margaretakinwaare@gmail.com"/>
    <s v="+2348034242253"/>
    <s v="M.Sc"/>
    <d v="1975-04-30T00:00:00"/>
    <s v="Effects of goal-oriented prenatal class on birth preparedness and complication readiness among pregnant women in selected local governments in Ibadan"/>
    <s v="Field"/>
    <s v="No"/>
    <m/>
    <n v="28"/>
    <d v="2015-01-26T00:00:00"/>
    <x v="7"/>
    <m/>
    <s v="Dr. O. Abimbola Oluwatosin"/>
    <m/>
    <m/>
    <n v="1"/>
    <m/>
    <m/>
    <m/>
    <s v="Yes"/>
    <m/>
    <m/>
    <s v="Academic"/>
    <s v="Lecturer II"/>
    <s v="Lecturer II"/>
    <x v="0"/>
    <m/>
    <s v="UNIVERSITY OF IBADAN"/>
    <s v="0000-0003-3453-2569"/>
    <m/>
    <d v="2018-03-05T00:00:00"/>
    <d v="2018-11-05T00:00:00"/>
    <s v="Yes"/>
    <d v="2018-08-14T00:00:00"/>
    <d v="2018-10-30T00:00:00"/>
    <m/>
    <s v="Fostering women's birth preparedness and complication through goal-oriented prenatal classes in primary health facilities in Ibadan, Nigeria."/>
    <d v="2021-01-11T00:00:00"/>
    <s v="Yes"/>
    <d v="2021-08-02T00:00:00"/>
    <s v="Yes"/>
    <m/>
    <m/>
    <m/>
    <d v="2022-03-28T00:00:00"/>
    <x v="0"/>
    <n v="49"/>
    <n v="41"/>
    <m/>
    <n v="1"/>
    <n v="0"/>
    <n v="1"/>
    <m/>
    <m/>
    <m/>
    <m/>
    <s v="No"/>
    <s v="No"/>
    <m/>
    <m/>
    <m/>
    <m/>
    <s v="No"/>
    <m/>
    <m/>
    <n v="3"/>
    <n v="3"/>
    <m/>
    <s v="SIDA"/>
  </r>
  <r>
    <n v="185"/>
    <s v="C8/011"/>
    <s v="Angella"/>
    <m/>
    <s v="Musewa"/>
    <x v="1"/>
    <x v="7"/>
    <x v="7"/>
    <x v="11"/>
    <s v="One Health"/>
    <s v="Biosecurity, Ecosystems and Veterinary Public Health"/>
    <x v="6"/>
    <s v="No"/>
    <s v="W80/54808/2019"/>
    <s v="Married"/>
    <s v="Married"/>
    <m/>
    <s v="amusewa@cartafrica.org"/>
    <s v="musewaa@gmail.com"/>
    <s v="+256787456336"/>
    <s v="MSc. Clinical epidemiology and Biostatistics"/>
    <d v="1990-10-15T00:00:00"/>
    <s v="Molecular Epidemiology and Immunological responses associated with Flavivirus infections among febrile individuals in Western Uganda. "/>
    <s v="Laboratory"/>
    <s v="yes"/>
    <m/>
    <n v="31"/>
    <d v="2019-01-28T00:00:00"/>
    <x v="7"/>
    <m/>
    <s v="Dr. Kato Charles Drago"/>
    <s v="Dr. Kristina Roesel"/>
    <m/>
    <n v="2"/>
    <s v="Home"/>
    <s v="Other"/>
    <m/>
    <s v="No"/>
    <s v="No"/>
    <m/>
    <s v="Academic"/>
    <s v="Assistant Lecturer"/>
    <s v="Assistant Lecturer"/>
    <x v="0"/>
    <m/>
    <s v="MAKERERE UNIVERSITY"/>
    <s v="0000-0002-9399-1522"/>
    <m/>
    <d v="2018-03-05T00:00:00"/>
    <d v="2018-11-05T00:00:00"/>
    <s v="Yes"/>
    <d v="2018-05-08T00:00:00"/>
    <d v="2019-07-19T00:00:00"/>
    <m/>
    <s v="Epidemiology and Molecular Characterization of Erysipelothrix rhusiopathiae infections in pigs and humans in Uganda"/>
    <d v="2021-01-11T00:00:00"/>
    <s v="Yes"/>
    <d v="2021-08-02T00:00:00"/>
    <s v="Yes"/>
    <m/>
    <m/>
    <m/>
    <m/>
    <x v="3"/>
    <m/>
    <m/>
    <m/>
    <n v="1"/>
    <n v="6"/>
    <n v="0"/>
    <m/>
    <m/>
    <m/>
    <m/>
    <s v="JAS 3&amp;4, 2021"/>
    <s v="No"/>
    <m/>
    <m/>
    <m/>
    <m/>
    <s v="No"/>
    <m/>
    <m/>
    <n v="0"/>
    <m/>
    <m/>
    <s v="SIDA"/>
  </r>
  <r>
    <n v="186"/>
    <s v="C8/012"/>
    <s v="Robert"/>
    <m/>
    <s v="Rutayisire"/>
    <x v="0"/>
    <x v="7"/>
    <x v="1"/>
    <x v="1"/>
    <s v="Chemistry"/>
    <s v="Biomedical Laboratory Sciences"/>
    <x v="6"/>
    <s v="No"/>
    <m/>
    <s v="Married"/>
    <s v="Married"/>
    <m/>
    <s v="rrutayisire@cartafrica.org"/>
    <s v="robertrutayisire@gmail.com"/>
    <s v="+250734984170"/>
    <m/>
    <d v="1985-10-14T00:00:00"/>
    <s v="The effect of HIV itself and HIV with ARV treatment on the biochemical risk factors related to cardiovascular diseases."/>
    <s v="Laboratory"/>
    <m/>
    <m/>
    <n v="38"/>
    <d v="2018-08-13T00:00:00"/>
    <x v="7"/>
    <m/>
    <s v="Dr David Tumusiime"/>
    <m/>
    <m/>
    <n v="1"/>
    <m/>
    <m/>
    <m/>
    <s v="Yes"/>
    <m/>
    <m/>
    <s v="Academic"/>
    <s v="Assistant Lecturer"/>
    <s v="Division Manager"/>
    <x v="1"/>
    <m/>
    <s v="NATIONAL REFERENCE LABORATORY"/>
    <s v="0000-0003-4818-1552"/>
    <m/>
    <d v="2018-03-05T00:00:00"/>
    <d v="2018-11-05T00:00:00"/>
    <s v="Yes"/>
    <d v="2020-03-03T00:00:00"/>
    <d v="2019-08-23T00:00:00"/>
    <m/>
    <s v="ALTERED BIOMARKERS OF CARDIOVASCULAR DISEASES: THE ASSOCIATION WITH ART DRUGS."/>
    <d v="2021-10-01T00:00:00"/>
    <s v="No"/>
    <d v="2022-06-20T00:00:00"/>
    <s v="No"/>
    <m/>
    <m/>
    <m/>
    <m/>
    <x v="3"/>
    <m/>
    <m/>
    <m/>
    <n v="1"/>
    <n v="6"/>
    <n v="0"/>
    <m/>
    <m/>
    <m/>
    <m/>
    <s v="No"/>
    <m/>
    <m/>
    <m/>
    <m/>
    <m/>
    <m/>
    <m/>
    <m/>
    <n v="1"/>
    <m/>
    <m/>
    <s v="SIDA"/>
  </r>
  <r>
    <n v="187"/>
    <s v="C8/013"/>
    <s v="Getrude"/>
    <s v="Shepelo"/>
    <s v="Peter"/>
    <x v="1"/>
    <x v="7"/>
    <x v="2"/>
    <x v="7"/>
    <s v="Veterinary Medicine"/>
    <s v="Clinical Studies"/>
    <x v="6"/>
    <s v="Yes"/>
    <m/>
    <s v="Married"/>
    <s v="Married"/>
    <s v="Married"/>
    <s v="gshepelo@cartafrica.org"/>
    <s v="shepelog@gmail.com"/>
    <s v="+254 2055198"/>
    <s v="Masters in Veterinary Medicine"/>
    <d v="1987-01-07T00:00:00"/>
    <s v="Molecular epidemiology of re-emerging zoonotic Ehrlichia infections in bovine in Nairobi and its peri-urban areas."/>
    <s v="Laboratory"/>
    <s v="yes"/>
    <m/>
    <n v="8"/>
    <d v="2018-03-01T00:00:00"/>
    <x v="7"/>
    <m/>
    <s v="Prof. Daniel Waweru Gakuya "/>
    <s v="Dr. Gabriel Oluga Aboge"/>
    <s v="Prof. Ndichu Maingi"/>
    <n v="3"/>
    <s v="Home"/>
    <s v="Home"/>
    <s v="Home"/>
    <s v="Yes"/>
    <m/>
    <m/>
    <s v="Academic"/>
    <s v="Tutorial Fellow"/>
    <s v="Tutorial fellow"/>
    <x v="0"/>
    <m/>
    <s v="UNIVERSITY OF NAIROBI"/>
    <s v="0000-0002-2188-3303"/>
    <m/>
    <d v="2018-03-05T00:00:00"/>
    <d v="2018-11-05T00:00:00"/>
    <s v="Yes"/>
    <d v="2018-08-15T00:00:00"/>
    <d v="2018-10-18T00:00:00"/>
    <m/>
    <s v="Epidemiology and characteristics of Ehrlichia infections in dairy cattle in Nairobi and peri-urban areas"/>
    <d v="2021-01-11T00:00:00"/>
    <s v="Yes"/>
    <d v="2021-08-02T00:00:00"/>
    <s v="Yes"/>
    <m/>
    <m/>
    <m/>
    <d v="2020-11-25T00:00:00"/>
    <x v="0"/>
    <n v="33"/>
    <n v="25"/>
    <s v="Epidemiology and Molecular Characterization of Anaplasma and Ehrlichia Species infecting Dairy cattle in smalleholder farms in Peri Urnab Nairobi, Kenya"/>
    <n v="3"/>
    <n v="5"/>
    <n v="1"/>
    <m/>
    <m/>
    <m/>
    <m/>
    <s v="No"/>
    <s v="No"/>
    <m/>
    <m/>
    <m/>
    <m/>
    <m/>
    <m/>
    <m/>
    <n v="1"/>
    <n v="2"/>
    <m/>
    <s v="WT-DELTAS/DAAD"/>
  </r>
  <r>
    <n v="188"/>
    <s v="C8/014"/>
    <s v="Atupele"/>
    <s v="Ngina"/>
    <s v="Mulaga"/>
    <x v="1"/>
    <x v="7"/>
    <x v="3"/>
    <x v="3"/>
    <s v="Mathematical Sciences"/>
    <s v="Mathematics and Statistics"/>
    <x v="4"/>
    <s v="Yes"/>
    <m/>
    <s v="Married"/>
    <s v="Married"/>
    <m/>
    <s v="amulaga@cartafrica.org"/>
    <s v="atupelemulaga@gmail.com"/>
    <s v="+265 882 363 717"/>
    <m/>
    <d v="1981-10-18T00:00:00"/>
    <s v="Spatial analysis and modeling of household out-of-pocket healthcare expenditure in Malawi: implications on household welfare           "/>
    <s v="Field"/>
    <m/>
    <m/>
    <n v="32"/>
    <d v="2018-04-01T00:00:00"/>
    <x v="7"/>
    <m/>
    <s v="Dr.Mphatso Kamndaya"/>
    <s v="Dr Lumbwe Chola"/>
    <m/>
    <n v="2"/>
    <s v="Home"/>
    <s v="Other"/>
    <m/>
    <s v="Yes"/>
    <m/>
    <m/>
    <s v="Academic"/>
    <m/>
    <m/>
    <x v="0"/>
    <m/>
    <s v="UNIVERSITY OF MALAWI"/>
    <s v="0000-0002-9172-0366"/>
    <m/>
    <d v="2018-03-05T00:00:00"/>
    <d v="2018-11-05T00:00:00"/>
    <s v="Yes"/>
    <d v="2020-01-31T00:00:00"/>
    <d v="2019-08-19T00:00:00"/>
    <m/>
    <s v="Modelling catastrophic out-of-pocket health expenditure and its implication for household welfare in Malawi: A spatial multilevel approach"/>
    <d v="2021-01-11T00:00:00"/>
    <s v="Yes"/>
    <d v="2021-08-02T00:00:00"/>
    <s v="Yes"/>
    <m/>
    <m/>
    <m/>
    <d v="2022-12-05T00:00:00"/>
    <x v="0"/>
    <n v="58"/>
    <n v="50"/>
    <s v="Modelling Catastrophic Out-of-pocket Health Expenditures and its Implication for Household Welfare in Malawi: A Multilevel Spatial Approach."/>
    <n v="1"/>
    <n v="3"/>
    <n v="0"/>
    <m/>
    <m/>
    <m/>
    <m/>
    <s v="No"/>
    <m/>
    <m/>
    <m/>
    <m/>
    <m/>
    <m/>
    <m/>
    <m/>
    <n v="2"/>
    <m/>
    <m/>
    <s v="SIDA"/>
  </r>
  <r>
    <n v="189"/>
    <s v="C8/015"/>
    <s v="Oluwaseun"/>
    <s v="Taiwo"/>
    <s v="Esan"/>
    <x v="1"/>
    <x v="7"/>
    <x v="0"/>
    <x v="5"/>
    <s v="Public Health"/>
    <s v="Centre for Health Policy"/>
    <x v="3"/>
    <s v="No"/>
    <n v="1928547"/>
    <s v="Married"/>
    <s v="Married"/>
    <m/>
    <s v="oesan@cartafrica.org"/>
    <s v="seunkayo@yahoo.com"/>
    <s v="+2348124352700"/>
    <s v="Master of Public Health (MPH), Master of Business Administration (MBA)"/>
    <d v="1975-07-30T00:00:00"/>
    <s v="Poor maternal Health Outcomes: Development of Strategies and Short term Evaluation for Improving Human Resources for Health in South West, Nigeria."/>
    <s v="Field"/>
    <m/>
    <m/>
    <n v="1"/>
    <d v="2018-05-01T00:00:00"/>
    <x v="7"/>
    <m/>
    <s v="Dr. Duane Blaauw "/>
    <s v="Dr. Salome Maswime "/>
    <m/>
    <n v="2"/>
    <s v="Host"/>
    <s v="Host"/>
    <m/>
    <s v="No"/>
    <s v="No"/>
    <m/>
    <s v="Academic"/>
    <s v="Senior Lecturer"/>
    <s v="Associate professor"/>
    <x v="1"/>
    <m/>
    <s v="OBAFEMI AWOLOWO UNIVERSITY"/>
    <s v="0000-0002-2908-6034"/>
    <m/>
    <d v="2018-03-05T00:00:00"/>
    <d v="2018-11-05T00:00:00"/>
    <s v="Yes"/>
    <d v="2019-02-26T00:00:00"/>
    <d v="2019-06-07T00:00:00"/>
    <m/>
    <s v="Strategies to Positively Shift Readiness for Change to a Respectful Maternity Care Practice During Childbirth in Public Health Facilities, Ibadan, Nigeria"/>
    <d v="2021-01-11T00:00:00"/>
    <s v="Yes"/>
    <d v="2021-08-02T00:00:00"/>
    <s v="Yes"/>
    <m/>
    <m/>
    <m/>
    <d v="2022-12-12T00:00:00"/>
    <x v="0"/>
    <n v="58"/>
    <n v="50"/>
    <s v="Improving readiness for change to respectful maternity care practice in public health facilities, Ibadan, Nigeria"/>
    <n v="5"/>
    <n v="5"/>
    <n v="0"/>
    <m/>
    <m/>
    <m/>
    <m/>
    <s v="No"/>
    <m/>
    <m/>
    <m/>
    <m/>
    <m/>
    <m/>
    <m/>
    <m/>
    <n v="3"/>
    <m/>
    <m/>
    <s v="WT-DELTAS"/>
  </r>
  <r>
    <n v="190"/>
    <s v="C8/016"/>
    <s v="Folashayo"/>
    <s v="Ikenna Peter"/>
    <s v="Adeniji"/>
    <x v="0"/>
    <x v="7"/>
    <x v="0"/>
    <x v="0"/>
    <s v="Public Health"/>
    <s v="Health Policy &amp; Management"/>
    <x v="3"/>
    <s v="No"/>
    <m/>
    <s v="Married"/>
    <s v="Married"/>
    <s v="Married"/>
    <s v="fiadeniji@cartafrica.org"/>
    <s v="folashayoadeniji@yahoo.co.uk"/>
    <s v="+2347034649073"/>
    <s v="M.Sc. Economics"/>
    <d v="1981-12-04T00:00:00"/>
    <s v="Cost analysis of selected tobacco-related diseases in tertiary and secondary Clinical researchs in Ibadan, South-West, Nigeria: Implication for Tobacco Control Policy"/>
    <s v="Field"/>
    <m/>
    <m/>
    <n v="5"/>
    <d v="2018-08-06T00:00:00"/>
    <x v="7"/>
    <m/>
    <s v="PD. Dr. med. Wilm Quentin"/>
    <m/>
    <m/>
    <n v="1"/>
    <m/>
    <m/>
    <m/>
    <s v="No"/>
    <m/>
    <m/>
    <s v="Academic"/>
    <s v="Lecturer II"/>
    <s v="Lecturer I"/>
    <x v="1"/>
    <m/>
    <s v="UNIVERSITY OF IBADAN"/>
    <s v="0000-0002-4697-3081"/>
    <m/>
    <d v="2018-03-05T00:00:00"/>
    <d v="2018-11-05T00:00:00"/>
    <s v="Yes"/>
    <d v="2019-05-30T00:00:00"/>
    <d v="2019-05-30T00:00:00"/>
    <m/>
    <s v="The Economic Burden of Cardiovascular Diseases in some sub-Saharan Africa Countries"/>
    <d v="2021-01-11T00:00:00"/>
    <s v="Yes"/>
    <d v="2021-08-02T00:00:00"/>
    <s v="Yes"/>
    <m/>
    <m/>
    <m/>
    <d v="2021-09-02T00:00:00"/>
    <x v="0"/>
    <n v="42"/>
    <n v="34"/>
    <m/>
    <n v="3"/>
    <n v="3"/>
    <n v="2"/>
    <m/>
    <m/>
    <m/>
    <m/>
    <s v="No"/>
    <m/>
    <m/>
    <m/>
    <m/>
    <m/>
    <m/>
    <m/>
    <m/>
    <n v="3"/>
    <n v="3"/>
    <m/>
    <s v="WT-DELTAS"/>
  </r>
  <r>
    <n v="191"/>
    <s v="C8/017"/>
    <s v="Lebogang"/>
    <s v="Johanna"/>
    <s v="Maseko"/>
    <x v="1"/>
    <x v="7"/>
    <x v="5"/>
    <x v="6"/>
    <s v="Occupational Therapy"/>
    <s v="Public Health"/>
    <x v="3"/>
    <s v="Yes"/>
    <s v="9703746R"/>
    <s v="Married"/>
    <s v="Married"/>
    <m/>
    <s v="lmaseko@cartafrica.org"/>
    <s v="lkomape@hotmail.com"/>
    <s v="+2711 717 3701/0735266884"/>
    <s v="Master of Public Health (MPH)"/>
    <d v="1979-03-30T00:00:00"/>
    <s v="Rehabilitation in a reengineered Primary Health Care system: a model for service delivery in an under-resourced urban community setting"/>
    <s v="Field"/>
    <s v="No"/>
    <m/>
    <n v="19"/>
    <d v="2018-08-01T00:00:00"/>
    <x v="7"/>
    <m/>
    <s v="Prof. Hellen Myezwa"/>
    <s v="Dr Fasloen Adams"/>
    <m/>
    <n v="2"/>
    <s v="Home"/>
    <s v="Home"/>
    <m/>
    <s v="No"/>
    <s v="No"/>
    <m/>
    <s v="Academic"/>
    <s v="Lecturer"/>
    <s v="Lecturer"/>
    <x v="0"/>
    <s v="Chairperson of committee and acting Head of Department when the Head of Department is out of the department"/>
    <s v="UNIVERSITY OF THE WITWATERSRAND"/>
    <s v="0000-0002-0996-4207"/>
    <m/>
    <d v="2018-03-05T00:00:00"/>
    <d v="2018-11-05T00:00:00"/>
    <s v="Yes"/>
    <d v="2019-03-07T00:00:00"/>
    <d v="2019-06-07T00:00:00"/>
    <m/>
    <s v="Integrating Rehabilitation services at Primary Healthcare level in Gauteng, South Africa"/>
    <d v="2021-01-11T00:00:00"/>
    <s v="Yes"/>
    <d v="2021-08-02T00:00:00"/>
    <s v="Yes"/>
    <m/>
    <m/>
    <m/>
    <d v="2024-11-14T00:00:00"/>
    <x v="0"/>
    <n v="81"/>
    <n v="73"/>
    <s v="Integrating rehabilitation services at primary healthcare level in Johannesburg, South Africa"/>
    <n v="2"/>
    <m/>
    <m/>
    <m/>
    <m/>
    <m/>
    <m/>
    <s v="No"/>
    <s v="No"/>
    <m/>
    <m/>
    <m/>
    <m/>
    <s v="No"/>
    <m/>
    <m/>
    <n v="2"/>
    <m/>
    <m/>
    <s v="SIDA"/>
  </r>
  <r>
    <n v="192"/>
    <s v="C8/018"/>
    <s v="Anne"/>
    <s v="Njeri"/>
    <s v="Maina"/>
    <x v="1"/>
    <x v="7"/>
    <x v="2"/>
    <x v="7"/>
    <s v="Medical Microbiology"/>
    <s v="Medical Microbiology"/>
    <x v="6"/>
    <s v="Yes"/>
    <s v="H80/53286/2018"/>
    <s v="Married"/>
    <s v="Married"/>
    <m/>
    <s v="amaina@cartafrica.org"/>
    <s v="acnmaina@gmail.com"/>
    <s v="+254 737 348848"/>
    <s v="Msc. Medical Microbiology"/>
    <d v="1980-01-03T00:00:00"/>
    <s v="Cytokine Profile and the Genital Bacterial Microbiome in Neisseria gonorrhoeae infection: A Case-Control study"/>
    <s v="Clinical and laboratory based"/>
    <m/>
    <m/>
    <n v="11"/>
    <d v="2019-01-01T00:00:00"/>
    <x v="7"/>
    <m/>
    <s v="Dr. Marianne Mureithi"/>
    <s v="Dr. John Ndemi Kiiru"/>
    <s v="Prof. Gunturu Revathi"/>
    <n v="3"/>
    <s v="Home"/>
    <s v="Home"/>
    <m/>
    <s v="Yes"/>
    <s v="No"/>
    <m/>
    <s v="Academic"/>
    <s v="Tutorial Fellow"/>
    <s v="Tutorial Fellow"/>
    <x v="0"/>
    <m/>
    <s v="UNIVERSITY OF NAIROBI"/>
    <s v="0000-0003-4945-0734"/>
    <m/>
    <d v="2018-03-05T00:00:00"/>
    <d v="2018-11-05T00:00:00"/>
    <s v="Yes"/>
    <d v="2018-08-07T00:00:00"/>
    <d v="2018-10-05T00:00:00"/>
    <m/>
    <s v="Role of the Genital Bacterial Microbiome in the Immune Response to Neisseria gonorrhoeae infection"/>
    <d v="2021-01-11T00:00:00"/>
    <s v="Yes"/>
    <d v="2021-08-02T00:00:00"/>
    <s v="Yes"/>
    <m/>
    <m/>
    <m/>
    <m/>
    <x v="3"/>
    <m/>
    <m/>
    <m/>
    <n v="1"/>
    <n v="3"/>
    <n v="0"/>
    <m/>
    <m/>
    <m/>
    <m/>
    <s v="No"/>
    <s v="No"/>
    <m/>
    <m/>
    <m/>
    <m/>
    <s v="No"/>
    <m/>
    <m/>
    <n v="3"/>
    <m/>
    <m/>
    <s v="WT-DELTAS"/>
  </r>
  <r>
    <n v="193"/>
    <s v="C8/019"/>
    <s v="Oyeyemi"/>
    <s v="Olajumoke"/>
    <s v="Oyelade"/>
    <x v="1"/>
    <x v="7"/>
    <x v="0"/>
    <x v="5"/>
    <s v="Nursing"/>
    <s v="Department of Nursing Sciences"/>
    <x v="3"/>
    <s v="No"/>
    <n v="1815816"/>
    <m/>
    <s v="Single"/>
    <m/>
    <s v="ooyelade@cartafrica.org"/>
    <s v="yemilad13@gmail.com"/>
    <s v="+234(0)8076580198"/>
    <m/>
    <d v="1982-11-18T00:00:00"/>
    <s v="Development of Quality Care Indicator for the Management of Violent Mentally ill Patients in Psychiatric Clinical researchs in Nigeria."/>
    <s v="Clinical research"/>
    <m/>
    <m/>
    <n v="7"/>
    <d v="2018-07-30T00:00:00"/>
    <x v="7"/>
    <m/>
    <s v="Dr Nokuthula Mafutha"/>
    <m/>
    <m/>
    <n v="1"/>
    <s v="Host"/>
    <m/>
    <m/>
    <s v="Yes"/>
    <m/>
    <m/>
    <s v="Academic"/>
    <m/>
    <s v="Senior Lecturer"/>
    <x v="1"/>
    <m/>
    <s v="OBAFEMI AWOLOWO UNIVERSITY"/>
    <s v="0000-0002-0173-9208"/>
    <m/>
    <d v="2018-03-05T00:00:00"/>
    <d v="2018-11-05T00:00:00"/>
    <s v="Yes"/>
    <d v="2018-08-21T00:00:00"/>
    <d v="2018-09-21T00:00:00"/>
    <m/>
    <s v="A context specific psychosocial rehabilitation practice guide for the management of patients living with schizophrenia in South West Nigeria"/>
    <d v="2021-01-11T00:00:00"/>
    <s v="Yes"/>
    <d v="2021-08-02T00:00:00"/>
    <s v="Yes"/>
    <m/>
    <m/>
    <m/>
    <d v="2022-06-29T00:00:00"/>
    <x v="0"/>
    <n v="52"/>
    <n v="44"/>
    <s v="“An Exploration into Mealtimes for Families of Children with Autism Spectrum Disorders in South Africa.”"/>
    <n v="2"/>
    <n v="5"/>
    <n v="2"/>
    <m/>
    <m/>
    <m/>
    <m/>
    <s v="No"/>
    <m/>
    <m/>
    <m/>
    <m/>
    <m/>
    <m/>
    <m/>
    <m/>
    <n v="2"/>
    <m/>
    <m/>
    <s v="WT-DELTAS"/>
  </r>
  <r>
    <n v="194"/>
    <s v="C8/020"/>
    <s v="Faustin"/>
    <m/>
    <s v="Ntirenganya"/>
    <x v="0"/>
    <x v="7"/>
    <x v="1"/>
    <x v="1"/>
    <s v="Onco-Plastic surgery"/>
    <s v="Surgery"/>
    <x v="5"/>
    <s v="Yes"/>
    <m/>
    <s v="Married"/>
    <s v="Married"/>
    <m/>
    <s v="fntirenganya@cartafrica.org"/>
    <s v="fostino21@yahoo.fr"/>
    <s v="+250788732667"/>
    <s v="Surgery"/>
    <d v="1979-03-01T00:00:00"/>
    <s v="The analysis of biomarkers and key oncogenes expression in Rwandan breast cancer patients: From molecular sub-typing to clinical presentation, prognosis and outcomes"/>
    <s v="Laboratory"/>
    <s v="yes"/>
    <m/>
    <n v="12"/>
    <d v="2018-09-01T00:00:00"/>
    <x v="7"/>
    <m/>
    <s v="Prof RULISA Steven"/>
    <m/>
    <m/>
    <n v="1"/>
    <s v="Home"/>
    <m/>
    <m/>
    <s v="Yes"/>
    <m/>
    <m/>
    <s v="Academic"/>
    <s v="Senior Lecturer of Surgery and Head of department"/>
    <s v="Associate Professor"/>
    <x v="1"/>
    <m/>
    <s v="UNIVERSITY OF RWANDA"/>
    <s v="0000-0001-8886-8100_x000a_"/>
    <m/>
    <d v="2018-03-05T00:00:00"/>
    <d v="2018-11-05T00:00:00"/>
    <s v="Yes"/>
    <d v="2018-06-01T00:00:00"/>
    <d v="2018-02-01T00:00:00"/>
    <m/>
    <s v="Risk factors, clinical and histopathology-based Model to predict breast cancer molecular subtypes in premenopausal women, Rwanda"/>
    <d v="2021-01-11T00:00:00"/>
    <s v="Yes"/>
    <d v="2021-08-02T00:00:00"/>
    <s v="Yes"/>
    <m/>
    <m/>
    <m/>
    <d v="2023-11-17T00:00:00"/>
    <x v="0"/>
    <m/>
    <m/>
    <m/>
    <n v="9"/>
    <n v="57"/>
    <n v="0"/>
    <m/>
    <m/>
    <m/>
    <m/>
    <s v="No"/>
    <s v="No"/>
    <m/>
    <m/>
    <m/>
    <m/>
    <s v="No"/>
    <m/>
    <m/>
    <n v="2"/>
    <m/>
    <m/>
    <s v="WT-DELTAS"/>
  </r>
  <r>
    <n v="195"/>
    <s v="C8/021"/>
    <s v="Foluso"/>
    <s v="Ayobami"/>
    <s v="Atiba"/>
    <x v="1"/>
    <x v="7"/>
    <x v="0"/>
    <x v="0"/>
    <s v="Neuroscience"/>
    <s v="School of Anatomical Sciences"/>
    <x v="3"/>
    <s v="No"/>
    <n v="2113374"/>
    <m/>
    <s v="Married"/>
    <m/>
    <s v="fatiba@cartafrica.org"/>
    <s v="omoloye1@yahoo.com"/>
    <s v="+234 8034237082"/>
    <m/>
    <d v="1977-07-26T00:00:00"/>
    <s v="Studies on the effect of kolanut isolates on the developing brain of rats: Electron microscopic structure of the blood brain barrier"/>
    <s v="Field and Laboratory"/>
    <m/>
    <m/>
    <n v="9"/>
    <d v="2018-06-10T00:00:00"/>
    <x v="7"/>
    <m/>
    <s v="Dr Felix Mbajiorgu"/>
    <s v="Prof. Amadi Ihunwo"/>
    <s v="Prof. Adefolarin Malomo"/>
    <n v="3"/>
    <s v="Host"/>
    <s v="Host"/>
    <m/>
    <s v="Yes"/>
    <s v="No"/>
    <s v="No"/>
    <s v="Academic"/>
    <s v="Lecturer"/>
    <s v="Lecturer"/>
    <x v="0"/>
    <m/>
    <s v="UNIVERSITY OF IBADAN"/>
    <s v="0000-0003-4780-7840"/>
    <m/>
    <d v="2018-03-05T00:00:00"/>
    <d v="2018-11-05T00:00:00"/>
    <s v="Yes"/>
    <d v="2020-12-04T00:00:00"/>
    <d v="2020-10-20T00:00:00"/>
    <m/>
    <s v="Kolanut (Cola nitida) consumption among pregnant women and structural changes in the postnatal brain of Sprague-Dawley rat pups"/>
    <d v="2021-01-11T00:00:00"/>
    <s v="Yes"/>
    <d v="2021-08-02T00:00:00"/>
    <s v="Yes"/>
    <m/>
    <m/>
    <m/>
    <d v="2024-07-25T00:00:00"/>
    <x v="0"/>
    <n v="77"/>
    <n v="69"/>
    <s v="Effects of aqueous extract of kolanut (Cola nitida) on Sprague Dawley dams and exposure on the hippocampus of the progeny"/>
    <n v="1"/>
    <n v="5"/>
    <n v="0"/>
    <m/>
    <m/>
    <m/>
    <m/>
    <s v="No"/>
    <m/>
    <m/>
    <m/>
    <m/>
    <m/>
    <m/>
    <m/>
    <m/>
    <m/>
    <m/>
    <m/>
    <s v="WT-DELTAS"/>
  </r>
  <r>
    <n v="196"/>
    <s v="C8/022"/>
    <s v="Leo"/>
    <s v="Peter Lockie"/>
    <s v="Masamba"/>
    <x v="0"/>
    <x v="7"/>
    <x v="3"/>
    <x v="3"/>
    <s v="Internal Medicine"/>
    <s v="Oncology/Medicine"/>
    <x v="4"/>
    <s v="Yes"/>
    <m/>
    <m/>
    <s v="Married"/>
    <m/>
    <s v="lmasamba@cartafrica.org"/>
    <s v="leomasamba@yahoo.co.uk"/>
    <s v="+2651630333/+265888868714"/>
    <m/>
    <d v="1979-09-11T00:00:00"/>
    <s v="EVALUATING IMPACT OF HIV, BENIGN NEUTROPAENIA AND DARC-NULL ON CHEMOTHERAPY INDUCED INFECTIONS IN CANCER PATIENTS AT QUEEN ELIZABETH CENTRAL Clinical research"/>
    <m/>
    <m/>
    <m/>
    <n v="12"/>
    <d v="2018-07-03T00:00:00"/>
    <x v="7"/>
    <d v="2021-07-21T00:00:00"/>
    <s v="Prof Adamson Muula"/>
    <m/>
    <m/>
    <n v="1"/>
    <s v="Home"/>
    <m/>
    <m/>
    <s v="Yes"/>
    <m/>
    <m/>
    <s v="Academic"/>
    <m/>
    <m/>
    <x v="0"/>
    <m/>
    <s v="UNIVERSITY OF MALAWI"/>
    <s v="0000-0002-7775-0139"/>
    <m/>
    <d v="2018-03-05T00:00:00"/>
    <d v="2018-11-05T00:00:00"/>
    <s v="Yes"/>
    <d v="2020-09-25T00:00:00"/>
    <d v="2020-10-18T00:00:00"/>
    <m/>
    <m/>
    <m/>
    <m/>
    <m/>
    <m/>
    <m/>
    <m/>
    <m/>
    <m/>
    <x v="2"/>
    <m/>
    <m/>
    <m/>
    <n v="0"/>
    <m/>
    <m/>
    <m/>
    <m/>
    <m/>
    <m/>
    <s v="No"/>
    <m/>
    <m/>
    <m/>
    <m/>
    <m/>
    <m/>
    <m/>
    <m/>
    <m/>
    <m/>
    <m/>
    <s v="WT-DELTAS"/>
  </r>
  <r>
    <n v="197"/>
    <s v="C8/023"/>
    <s v="Florence"/>
    <s v="Basiimwa"/>
    <s v="Tushemerirwe"/>
    <x v="1"/>
    <x v="7"/>
    <x v="7"/>
    <x v="11"/>
    <s v="Public Health"/>
    <s v="Community Health and Behavioural Sciences"/>
    <x v="8"/>
    <s v="No"/>
    <m/>
    <m/>
    <s v="Single"/>
    <m/>
    <s v="ftushemerirwe@cartafrica.org"/>
    <s v="ftusht01@gmail.com"/>
    <s v="256794944401_x000a_256414543872"/>
    <m/>
    <d v="1973-01-02T00:00:00"/>
    <s v="The Uganda Food System and its influence on Non-Communicable Diseases trends "/>
    <m/>
    <m/>
    <m/>
    <n v="14"/>
    <d v="2018-08-31T00:00:00"/>
    <x v="7"/>
    <d v="2022-03-31T00:00:00"/>
    <s v="Assoc. Prof. Freddie Ssengooba"/>
    <s v="Dr. Henry Wamani"/>
    <m/>
    <n v="2"/>
    <s v="Home"/>
    <s v="Home"/>
    <m/>
    <s v="No"/>
    <m/>
    <m/>
    <s v="Academic"/>
    <m/>
    <m/>
    <x v="0"/>
    <m/>
    <s v="MAKERERE UNIVERSITY"/>
    <s v="0000-0001-7147-6012"/>
    <m/>
    <d v="2018-03-05T00:00:00"/>
    <d v="2018-11-05T00:00:00"/>
    <s v="Yes"/>
    <m/>
    <m/>
    <m/>
    <m/>
    <m/>
    <m/>
    <m/>
    <m/>
    <m/>
    <m/>
    <m/>
    <m/>
    <x v="2"/>
    <m/>
    <m/>
    <m/>
    <n v="4"/>
    <m/>
    <m/>
    <m/>
    <m/>
    <m/>
    <m/>
    <s v="No"/>
    <m/>
    <m/>
    <m/>
    <m/>
    <m/>
    <m/>
    <m/>
    <m/>
    <m/>
    <m/>
    <m/>
    <s v="WT-DELTAS"/>
  </r>
  <r>
    <n v="198"/>
    <s v="C8/024"/>
    <s v="Oluwafemi"/>
    <s v="Akinyele"/>
    <s v="Popoola"/>
    <x v="0"/>
    <x v="7"/>
    <x v="0"/>
    <x v="0"/>
    <s v="Public Health"/>
    <s v="Community Medicine"/>
    <x v="0"/>
    <s v="Yes"/>
    <m/>
    <m/>
    <s v="Married"/>
    <m/>
    <s v="opopoola@cartafrica.org"/>
    <s v="drpopee@gmail.com"/>
    <s v="+2348131733285"/>
    <m/>
    <d v="1977-12-29T00:00:00"/>
    <s v="An assessment of patient safety culture and practices across tiers of the Nigerian Health System: a contextual analysis for intervention"/>
    <s v="Clinical research"/>
    <m/>
    <m/>
    <n v="2"/>
    <d v="2018-11-01T00:00:00"/>
    <x v="7"/>
    <m/>
    <s v="Dr Akindele Olupelumi Adebiyi"/>
    <s v="Prof Eme Theodora Owoaje"/>
    <m/>
    <n v="2"/>
    <m/>
    <s v="Home"/>
    <m/>
    <s v="Yes"/>
    <s v="Yes"/>
    <m/>
    <s v="Academic"/>
    <m/>
    <m/>
    <x v="0"/>
    <m/>
    <s v="UNIVERSITY OF IBADAN"/>
    <s v="0000-0001-8535-7882"/>
    <m/>
    <d v="2018-03-05T00:00:00"/>
    <d v="2018-11-05T00:00:00"/>
    <s v="Yes"/>
    <d v="2020-01-03T00:00:00"/>
    <d v="2020-01-27T00:00:00"/>
    <m/>
    <s v="Analysing patient safety culture and medical errors in a tertiary Clinical research in South Western Nigeria"/>
    <d v="2021-01-11T00:00:00"/>
    <s v="Yes"/>
    <d v="2021-08-02T00:00:00"/>
    <s v="Yes"/>
    <m/>
    <m/>
    <m/>
    <m/>
    <x v="3"/>
    <m/>
    <m/>
    <m/>
    <n v="5"/>
    <n v="12"/>
    <n v="0"/>
    <m/>
    <m/>
    <m/>
    <m/>
    <s v="No"/>
    <m/>
    <m/>
    <m/>
    <m/>
    <m/>
    <m/>
    <m/>
    <m/>
    <m/>
    <m/>
    <m/>
    <s v="WT-DELTAS"/>
  </r>
  <r>
    <n v="199"/>
    <s v="C8/025"/>
    <s v="Catherine"/>
    <m/>
    <s v="Kafu"/>
    <x v="1"/>
    <x v="7"/>
    <x v="2"/>
    <x v="2"/>
    <s v="Health Communication"/>
    <s v="Development Communication"/>
    <x v="3"/>
    <s v="No"/>
    <n v="1540298"/>
    <s v="Single"/>
    <s v="Single"/>
    <m/>
    <s v="ckafu@cartafrica.org"/>
    <s v="catekafu@gmail.com"/>
    <s v="+254 532 033 471"/>
    <s v="Communication and Journalism"/>
    <d v="1986-07-21T00:00:00"/>
    <s v="Mass Media As A Key Adherence Intervention Strategy For The Perinatal Infected HIV Adolescents"/>
    <s v="Field"/>
    <s v="No"/>
    <m/>
    <n v="15"/>
    <d v="2018-09-03T00:00:00"/>
    <x v="7"/>
    <m/>
    <s v="Prof. Dina Ligaga"/>
    <s v="Dr. Juddy Wachira"/>
    <m/>
    <n v="2"/>
    <s v="Host"/>
    <s v="Home"/>
    <m/>
    <s v="No"/>
    <s v="No"/>
    <m/>
    <s v="Researcher"/>
    <s v="Manager, Social Behavioural Department-AMPATHPlus"/>
    <s v="Departmental Manager"/>
    <x v="0"/>
    <m/>
    <s v="MOI UNIVERSITY"/>
    <s v="0000-0003-4890-4458"/>
    <m/>
    <d v="2018-03-05T00:00:00"/>
    <d v="2018-11-05T00:00:00"/>
    <s v="Yes"/>
    <d v="2019-05-22T00:00:00"/>
    <d v="2020-04-20T00:00:00"/>
    <m/>
    <s v="Exploring the Kenyan media framing of abortion content on television: A focus on adolescents"/>
    <d v="2021-01-11T00:00:00"/>
    <s v="Yes"/>
    <d v="2021-08-02T00:00:00"/>
    <s v="Yes"/>
    <m/>
    <m/>
    <m/>
    <d v="2025-02-13T00:00:00"/>
    <x v="0"/>
    <m/>
    <m/>
    <m/>
    <n v="1"/>
    <n v="8"/>
    <n v="0"/>
    <m/>
    <m/>
    <m/>
    <m/>
    <s v="No"/>
    <s v="No"/>
    <s v="N/A"/>
    <m/>
    <m/>
    <m/>
    <s v="No"/>
    <m/>
    <m/>
    <n v="1"/>
    <m/>
    <m/>
    <s v="SIDA"/>
  </r>
  <r>
    <n v="200"/>
    <s v="C8/026"/>
    <s v="Agnes"/>
    <s v="Jemuge"/>
    <s v="Maleyo"/>
    <x v="1"/>
    <x v="7"/>
    <x v="2"/>
    <x v="2"/>
    <s v="Environmental Planning and Managementt"/>
    <s v="Geography and Environmental Studies"/>
    <x v="6"/>
    <s v="No"/>
    <n v="10104312016"/>
    <m/>
    <s v="Married"/>
    <m/>
    <s v="amaleyo@cartafrica.org"/>
    <s v="maleyoagnes@gmail.com"/>
    <s v="+254720319202"/>
    <m/>
    <d v="1985-11-05T00:00:00"/>
    <s v="THE EFFECT OF MINING ACTIVITIES AND CORPORATE SOCIAL RESPONSIBILITY (CSR) INITIATIVES ON LIVELIHOODS: A CASE OF SODA ASH MINING IN LAKE MAGADI, KENYA"/>
    <s v="Field"/>
    <m/>
    <m/>
    <n v="41"/>
    <d v="2016-08-12T00:00:00"/>
    <x v="7"/>
    <m/>
    <s v="Dr. Kennedy J. Omoke"/>
    <s v="Dr. James M. Moronge"/>
    <m/>
    <n v="2"/>
    <s v="Host"/>
    <s v="Host"/>
    <m/>
    <s v="No"/>
    <m/>
    <m/>
    <s v="Academic"/>
    <s v="Assistant Lecturer"/>
    <s v="Assistant Lecturer"/>
    <x v="0"/>
    <m/>
    <s v="MOI UNIVERSITY"/>
    <s v="0000-0003-3475-9982"/>
    <m/>
    <d v="2018-03-05T00:00:00"/>
    <d v="2018-11-05T00:00:00"/>
    <s v="Yes"/>
    <d v="2019-09-06T00:00:00"/>
    <d v="2020-04-06T00:00:00"/>
    <m/>
    <s v="AN EVALUATION OF FACTORS LOCAL ACTORS CONSIDER WHEN PROVIDING ACCESS TO CHILDBIRTH SERVICES: A CASE OF MAGADI SUB COUNTY"/>
    <d v="2021-01-11T00:00:00"/>
    <s v="Yes"/>
    <d v="2021-08-02T00:00:00"/>
    <s v="Yes"/>
    <m/>
    <m/>
    <m/>
    <m/>
    <x v="3"/>
    <m/>
    <m/>
    <m/>
    <n v="3"/>
    <m/>
    <m/>
    <m/>
    <m/>
    <m/>
    <m/>
    <s v="No"/>
    <m/>
    <m/>
    <m/>
    <m/>
    <m/>
    <m/>
    <m/>
    <m/>
    <m/>
    <m/>
    <m/>
    <s v="SIDA"/>
  </r>
  <r>
    <n v="201"/>
    <s v="C9/001"/>
    <s v="Ernest"/>
    <s v="Yamie"/>
    <s v="Moya"/>
    <x v="0"/>
    <x v="8"/>
    <x v="3"/>
    <x v="3"/>
    <s v="Maternal Health"/>
    <s v="Public Health Department"/>
    <x v="4"/>
    <s v="Yes"/>
    <m/>
    <s v="Married"/>
    <s v="Married"/>
    <m/>
    <s v="emoya@cartafrica.org"/>
    <s v="emoya@medcol.mw"/>
    <s v="+2651871911/'+265999639917"/>
    <m/>
    <d v="1985-04-15T00:00:00"/>
    <s v="A prospective cohort study on “Extent of iron deficiency anemia and its impact on Malawian postnatal mothers”"/>
    <s v="Clinical research"/>
    <m/>
    <m/>
    <n v="14"/>
    <d v="2019-09-01T00:00:00"/>
    <x v="8"/>
    <m/>
    <s v="Prof. Phiri Kamija"/>
    <s v="Dr. Martin Mwangi"/>
    <m/>
    <n v="2"/>
    <s v="Home"/>
    <s v="Home"/>
    <m/>
    <s v="No"/>
    <s v="Yes"/>
    <m/>
    <s v="Researcher"/>
    <s v="Research fellow"/>
    <s v="Senior Research fellow"/>
    <x v="1"/>
    <m/>
    <s v="UNIVERSITY OF MALAWI"/>
    <s v="0000-0002-1157-7724"/>
    <m/>
    <d v="2019-03-04T00:00:00"/>
    <d v="2019-11-01T00:00:00"/>
    <s v="Yes"/>
    <d v="2019-12-16T00:00:00"/>
    <d v="2019-12-09T00:00:00"/>
    <m/>
    <s v="Long-term effects of antenatal intravenous iron on maternal well-being after child birth"/>
    <d v="2021-10-01T00:00:00"/>
    <s v="Yes"/>
    <d v="2022-06-20T00:00:00"/>
    <s v="Yes"/>
    <d v="2023-09-28T00:00:00"/>
    <m/>
    <m/>
    <d v="2024-02-15T00:00:00"/>
    <x v="0"/>
    <n v="60"/>
    <n v="52"/>
    <m/>
    <n v="0"/>
    <n v="5"/>
    <m/>
    <m/>
    <m/>
    <m/>
    <m/>
    <s v="No"/>
    <m/>
    <m/>
    <m/>
    <m/>
    <m/>
    <m/>
    <m/>
    <m/>
    <n v="2"/>
    <m/>
    <m/>
    <s v="WT-DELTAS"/>
  </r>
  <r>
    <n v="202"/>
    <s v="C9/002"/>
    <s v="Olujide"/>
    <s v="Olusesan"/>
    <s v="Arije"/>
    <x v="0"/>
    <x v="8"/>
    <x v="0"/>
    <x v="5"/>
    <s v="Public Health"/>
    <s v="Public Health"/>
    <x v="3"/>
    <s v="No"/>
    <n v="1507128"/>
    <s v="Married"/>
    <s v="Married"/>
    <m/>
    <s v="oarije@cartafrica.org"/>
    <s v="olujide_arije@yahoo.com"/>
    <s v="+2348023208897"/>
    <s v="MBA"/>
    <d v="1978-10-01T00:00:00"/>
    <s v="Impact on adolescent health of a minimum healthcare package delivered by primary health care workers with strengthened links to primary health care facilities"/>
    <s v="Field"/>
    <s v="No"/>
    <m/>
    <n v="21"/>
    <d v="2020-01-07T00:00:00"/>
    <x v="8"/>
    <m/>
    <s v="Dr Olumide, Adesola O."/>
    <m/>
    <m/>
    <n v="1"/>
    <s v="University of Ibadan, Ibadan"/>
    <m/>
    <m/>
    <s v="Yes"/>
    <m/>
    <m/>
    <s v="Researcher"/>
    <s v="Research Fellow"/>
    <s v="Research Fellow 1; Senior lecture r (Jan 2022)"/>
    <x v="0"/>
    <m/>
    <s v="OBAFEMI AWOLOWO UNIVERSITY"/>
    <s v="0000-0001-5192-3698"/>
    <m/>
    <d v="2019-03-04T00:00:00"/>
    <d v="2019-11-01T00:00:00"/>
    <s v="Yes"/>
    <d v="2020-08-14T00:00:00"/>
    <d v="2021-05-03T00:00:00"/>
    <m/>
    <s v="Adolescent and youth-friendly health service capacity and readiness in primary healthcare facilities in South West Nigeria"/>
    <d v="2021-10-01T00:00:00"/>
    <s v="Yes"/>
    <d v="2022-06-20T00:00:00"/>
    <s v="Yes"/>
    <m/>
    <m/>
    <m/>
    <d v="2023-10-03T00:00:00"/>
    <x v="0"/>
    <n v="55"/>
    <n v="48"/>
    <s v="Quality of care and stated preferences in sexual and reproductive health services for adolescents and young people in Southwest Nigeria"/>
    <n v="7"/>
    <n v="8"/>
    <m/>
    <m/>
    <m/>
    <m/>
    <m/>
    <s v="No"/>
    <m/>
    <m/>
    <m/>
    <m/>
    <m/>
    <s v="No"/>
    <m/>
    <m/>
    <n v="3"/>
    <m/>
    <m/>
    <s v="WT-DELTAS"/>
  </r>
  <r>
    <n v="203"/>
    <s v="C9/003"/>
    <s v="Skye"/>
    <s v="Nandi"/>
    <s v="Adams"/>
    <x v="1"/>
    <x v="8"/>
    <x v="5"/>
    <x v="6"/>
    <s v="Speech Pathology"/>
    <s v="Speech Pathology"/>
    <x v="3"/>
    <s v="Yes"/>
    <n v="161842"/>
    <s v="Single"/>
    <s v="Single"/>
    <m/>
    <s v="sadams@cartafrica.org"/>
    <s v="skye.adams@wits.ac.za"/>
    <s v="+27 11 717 4484,+27 732218804 "/>
    <m/>
    <d v="1990-10-16T00:00:00"/>
    <s v="Implementation of a dysphagia management programme for children with Cerebral Palsy in a care facilities in Johannesburg"/>
    <s v="Clinical research"/>
    <m/>
    <m/>
    <n v="33"/>
    <d v="2018-05-22T00:00:00"/>
    <x v="8"/>
    <m/>
    <s v="Dr Jaishika Seedat "/>
    <m/>
    <m/>
    <n v="1"/>
    <s v="Home"/>
    <m/>
    <m/>
    <s v="Yes"/>
    <m/>
    <m/>
    <s v="Academic"/>
    <m/>
    <s v="Lecturer "/>
    <x v="0"/>
    <m/>
    <s v="UNIVERSITY OF THE WITWATERSRAND"/>
    <s v="0000-0002-6388-0960"/>
    <m/>
    <d v="2019-03-04T00:00:00"/>
    <d v="2019-11-01T00:00:00"/>
    <s v="Yes"/>
    <d v="2019-11-06T00:00:00"/>
    <d v="2019-08-16T00:00:00"/>
    <m/>
    <s v="An Exploration into Mealtimes for Families of Children with Autism Spectrum Disorders in Gauteng, South Africa"/>
    <d v="2021-10-01T00:00:00"/>
    <s v="Yes"/>
    <d v="2023-07-03T00:00:00"/>
    <s v="No"/>
    <d v="2022-04-27T00:00:00"/>
    <m/>
    <m/>
    <d v="2022-10-17T00:00:00"/>
    <x v="0"/>
    <n v="44"/>
    <n v="36"/>
    <s v="An Exploration into Mealtimes for Families of Children with Autism Spectrum Disorders in South Africa."/>
    <n v="0"/>
    <n v="5"/>
    <m/>
    <m/>
    <m/>
    <m/>
    <m/>
    <s v="No"/>
    <m/>
    <m/>
    <m/>
    <m/>
    <m/>
    <m/>
    <m/>
    <m/>
    <n v="0"/>
    <m/>
    <m/>
    <s v="WT-DELTAS"/>
  </r>
  <r>
    <n v="204"/>
    <s v="C9/004"/>
    <s v="Noel"/>
    <m/>
    <s v="Korukire"/>
    <x v="0"/>
    <x v="8"/>
    <x v="1"/>
    <x v="1"/>
    <s v="Environmental Health Sciences "/>
    <s v="Environmental Health Sciences "/>
    <x v="5"/>
    <s v="Yes"/>
    <s v="-"/>
    <s v="Married"/>
    <s v="Married"/>
    <m/>
    <s v="nkorukire@cartafrica.org"/>
    <s v="koranoe@yahoo.com"/>
    <s v="+250789453462/ +250788524045"/>
    <s v="HI&amp;UMD"/>
    <d v="1980-12-25T00:00:00"/>
    <s v="Water quality and community health in  informal settlements in Rwanda"/>
    <s v="Laboratory"/>
    <s v="No"/>
    <m/>
    <n v="21"/>
    <d v="2019-09-01T00:00:00"/>
    <x v="8"/>
    <m/>
    <s v="Ass.Prof. Theoneste Ntakirutimana"/>
    <m/>
    <m/>
    <n v="1"/>
    <s v="Home"/>
    <m/>
    <m/>
    <s v="Yes"/>
    <m/>
    <m/>
    <s v="Academic"/>
    <s v="Lecturer"/>
    <s v="Lecturer"/>
    <x v="2"/>
    <s v="The chairperson of the National Council Board(NCB) of Rwanda Allied Health Professions Council (RAHPC). _x000a_Nominated to be head of the commanding of the COVID-19 response team at the level of College of Medicine and Health Sciences, University of Rwanda._x000a_"/>
    <s v="UNIVERSITY OF RWANDA"/>
    <s v="0000-0003-1249-5138"/>
    <m/>
    <d v="2019-03-04T00:00:00"/>
    <d v="2019-11-01T00:00:00"/>
    <s v="Yes"/>
    <d v="2021-03-11T00:00:00"/>
    <d v="2021-03-15T00:00:00"/>
    <m/>
    <s v="Health effects of exposure to urban indoor and outdoor air pollution among communities living in Kigali, Rwanda"/>
    <d v="2021-10-01T00:00:00"/>
    <s v="Yes"/>
    <d v="2022-06-20T00:00:00"/>
    <s v="Yes"/>
    <m/>
    <m/>
    <m/>
    <m/>
    <x v="3"/>
    <m/>
    <m/>
    <m/>
    <m/>
    <m/>
    <m/>
    <m/>
    <m/>
    <m/>
    <m/>
    <s v="No"/>
    <m/>
    <m/>
    <m/>
    <m/>
    <m/>
    <m/>
    <m/>
    <m/>
    <n v="2"/>
    <m/>
    <m/>
    <s v="WT-DELTAS"/>
  </r>
  <r>
    <n v="205"/>
    <s v="C9/005"/>
    <s v="Priscille"/>
    <m/>
    <s v="Musabirema"/>
    <x v="1"/>
    <x v="8"/>
    <x v="1"/>
    <x v="1"/>
    <s v="Nursing"/>
    <s v="Midwifery"/>
    <x v="3"/>
    <s v="No"/>
    <n v="2394319"/>
    <s v="Married"/>
    <s v="Married"/>
    <m/>
    <s v="pmusabirema@cartafrica.org"/>
    <s v="priscillemusa10@yahoo.fr"/>
    <s v="+250788304396/+250788497838"/>
    <s v="Critical Care and Trauma Nursing"/>
    <d v="1976-01-01T00:00:00"/>
    <s v="Ecological factors impacting adherence to hemodialysis sessions among persons with end stage renal disease, in Rwanda: a mixed method study."/>
    <s v="Laboratory"/>
    <s v="yes"/>
    <m/>
    <n v="8"/>
    <d v="2020-01-10T00:00:00"/>
    <x v="8"/>
    <m/>
    <s v="Professor Lize Maree"/>
    <m/>
    <m/>
    <n v="1"/>
    <s v="Host"/>
    <m/>
    <m/>
    <s v="Yes"/>
    <m/>
    <m/>
    <s v="Academic"/>
    <s v="Lecturer"/>
    <s v="Lecturer"/>
    <x v="2"/>
    <m/>
    <s v="UNIVERSITY OF RWANDA"/>
    <s v="0000-0002-5106-1394"/>
    <m/>
    <d v="2019-03-04T00:00:00"/>
    <d v="2019-11-01T00:00:00"/>
    <s v="Yes"/>
    <d v="2020-12-01T00:00:00"/>
    <d v="2021-02-01T00:00:00"/>
    <m/>
    <s v="Holistic adherence to hemodialysis and associated social-ecological factors among persons with end-stage renal diseases in Rwanda."/>
    <d v="2021-10-01T00:00:00"/>
    <s v="Yes"/>
    <d v="2022-06-20T00:00:00"/>
    <s v="Yes"/>
    <d v="2023-03-01T00:00:00"/>
    <m/>
    <m/>
    <d v="2023-11-10T00:00:00"/>
    <x v="0"/>
    <n v="57"/>
    <n v="49"/>
    <s v="Development and pilot testing of an educational supportive program for persons with end-stage renal disease on hemodialysis in Rwanda"/>
    <n v="1"/>
    <n v="1"/>
    <m/>
    <m/>
    <m/>
    <m/>
    <m/>
    <s v="No"/>
    <m/>
    <m/>
    <m/>
    <m/>
    <m/>
    <m/>
    <m/>
    <m/>
    <n v="3"/>
    <m/>
    <m/>
    <s v="WT-DELTAS"/>
  </r>
  <r>
    <n v="206"/>
    <s v="C9/006"/>
    <s v="Lilian"/>
    <s v="Nkirote"/>
    <s v="Njagi"/>
    <x v="1"/>
    <x v="8"/>
    <x v="2"/>
    <x v="7"/>
    <s v="Tropical and Infectious Diseases"/>
    <s v="Clinical Medicine and therapeutics"/>
    <x v="6"/>
    <s v="Yes"/>
    <s v="W80/52095/2017"/>
    <s v="Single"/>
    <s v="Single"/>
    <m/>
    <s v="lnjagi@cartafrica.org"/>
    <s v="njagi.lilian@gmail.com"/>
    <s v="+254731575686/'+254722575686"/>
    <s v="Master of Science in Tropical and Infectious Diseases"/>
    <d v="1979-03-11T00:00:00"/>
    <s v="Tuberculosis and HIV, novel strategies for treatment monitoring."/>
    <s v="Laboratory"/>
    <s v="yes"/>
    <m/>
    <n v="12"/>
    <d v="2018-12-08T00:00:00"/>
    <x v="8"/>
    <m/>
    <s v="Dr Kennedy Abuga"/>
    <s v="Dr Marianne Mureithi"/>
    <s v="Dr Videlis Nduba"/>
    <n v="3"/>
    <s v="Home"/>
    <s v="Home"/>
    <s v="Other"/>
    <s v="Yes"/>
    <s v="No"/>
    <s v="No"/>
    <s v="Other"/>
    <s v="Senior Project Officer"/>
    <s v="Clinical Research Scientist"/>
    <x v="0"/>
    <s v="Was appointed as a sub investigator at KEMRI Center for Respiratory Disease Research."/>
    <s v="UNIVERSITY OF NAIROBI"/>
    <s v="0000-0002-5067-0788"/>
    <m/>
    <d v="2019-03-04T00:00:00"/>
    <d v="2019-11-01T00:00:00"/>
    <s v="Yes"/>
    <d v="2018-11-07T00:00:00"/>
    <d v="2019-10-30T00:00:00"/>
    <m/>
    <s v="Isoniazid for latent tuberculosis infection: Validating and testing novel treatment monitoring methods in Kenya"/>
    <d v="2021-10-01T00:00:00"/>
    <s v="Yes"/>
    <d v="2022-06-20T00:00:00"/>
    <s v="Yes"/>
    <m/>
    <d v="2025-02-06T00:00:00"/>
    <m/>
    <d v="2025-02-14T00:00:00"/>
    <x v="0"/>
    <n v="72"/>
    <n v="64"/>
    <m/>
    <n v="3"/>
    <n v="0"/>
    <m/>
    <m/>
    <m/>
    <m/>
    <m/>
    <s v="No"/>
    <m/>
    <m/>
    <d v="2023-09-01T00:00:00"/>
    <d v="2024-06-30T00:00:00"/>
    <n v="10"/>
    <m/>
    <m/>
    <m/>
    <n v="1"/>
    <m/>
    <m/>
    <s v="WT-DELTAS"/>
  </r>
  <r>
    <n v="207"/>
    <s v="C9/007"/>
    <s v="Leonidas"/>
    <m/>
    <s v="Banamwana"/>
    <x v="0"/>
    <x v="8"/>
    <x v="1"/>
    <x v="1"/>
    <s v="Biostatistics"/>
    <s v="Applied Statistics"/>
    <x v="5"/>
    <s v="Yes"/>
    <m/>
    <s v="Married"/>
    <s v="Married"/>
    <m/>
    <s v="lbanamwana@cartafrica.org"/>
    <s v="leontosbanamwana@gmail.com"/>
    <s v="+250785385308; 250783544242"/>
    <s v="Statistics"/>
    <d v="1982-07-25T00:00:00"/>
    <s v="Sexual and Reproductive Health among adolescents"/>
    <s v="Field"/>
    <m/>
    <m/>
    <n v="6"/>
    <d v="2019-10-20T00:00:00"/>
    <x v="8"/>
    <m/>
    <s v="Dr. Onyango Owuor Nelson"/>
    <s v="Dr. Chukwu Unna Angela"/>
    <m/>
    <n v="2"/>
    <s v="Host"/>
    <s v="Other"/>
    <m/>
    <s v="Yes"/>
    <s v="No"/>
    <m/>
    <s v="Academic"/>
    <s v="Lecturer "/>
    <s v="Lecturer"/>
    <x v="2"/>
    <m/>
    <s v="UNIVERSITY OF RWANDA"/>
    <s v="0000-0003-1267-235X"/>
    <m/>
    <d v="2019-03-04T00:00:00"/>
    <d v="2019-11-01T00:00:00"/>
    <s v="Yes"/>
    <d v="2020-03-25T00:00:00"/>
    <d v="2020-05-20T00:00:00"/>
    <m/>
    <s v="Assessing Sexual Behaviors, Fertility Preferences and Contraceptive Use among Sexual Active People living with HIV/AIDS in Rwanda"/>
    <d v="2021-10-01T00:00:00"/>
    <s v="Yes"/>
    <d v="2022-06-20T00:00:00"/>
    <s v="Yes"/>
    <m/>
    <m/>
    <m/>
    <m/>
    <x v="3"/>
    <m/>
    <m/>
    <m/>
    <n v="1"/>
    <n v="0"/>
    <m/>
    <m/>
    <m/>
    <m/>
    <m/>
    <s v="No"/>
    <m/>
    <m/>
    <m/>
    <m/>
    <m/>
    <m/>
    <m/>
    <m/>
    <n v="1"/>
    <m/>
    <m/>
    <s v="WT-DELTAS"/>
  </r>
  <r>
    <n v="208"/>
    <s v="C9/008"/>
    <s v="Charles "/>
    <m/>
    <s v="Ssemugabo"/>
    <x v="0"/>
    <x v="8"/>
    <x v="7"/>
    <x v="11"/>
    <s v="Environmental Health"/>
    <s v="Disease Control and Environmental Health"/>
    <x v="9"/>
    <s v="Yes"/>
    <s v="2018/HD07/19459U "/>
    <s v="Single"/>
    <s v="Single"/>
    <m/>
    <s v="cssemugabo@cartafrica.org"/>
    <s v="cssemugabo@gmail.com"/>
    <s v="+256 779 625 182/_x000a_'+256706066096"/>
    <s v="Public Health - Health promotion "/>
    <d v="1988-08-06T00:00:00"/>
    <s v="Pesticide residues in fruits and vegetables along the food supply and consumption chain and associated human health effects in central Uganda"/>
    <s v="Laboratory"/>
    <s v="yes"/>
    <m/>
    <n v="15"/>
    <d v="2019-07-01T00:00:00"/>
    <x v="8"/>
    <m/>
    <s v="Prof. David Guwatudde"/>
    <s v="Dr. John C. Ssempebwa "/>
    <s v="Prof. Asa Bradman"/>
    <n v="3"/>
    <s v="Home"/>
    <s v="Home"/>
    <s v="Other"/>
    <s v="No"/>
    <s v="No"/>
    <s v="No"/>
    <s v="Academic"/>
    <s v="Research Associate "/>
    <s v="Research Associate "/>
    <x v="0"/>
    <m/>
    <s v="MAKERERE UNIVERSITY"/>
    <s v="0000-0001-6857-0091"/>
    <m/>
    <d v="2019-03-04T00:00:00"/>
    <d v="2019-11-01T00:00:00"/>
    <s v="Yes"/>
    <d v="2019-05-14T00:00:00"/>
    <d v="2019-10-08T00:00:00"/>
    <m/>
    <s v="Health risk assessment of pesticide residues in fruits and vegetables among consumers in central Uganda - using the &quot;from farm to fork&quot; principle  "/>
    <d v="2021-10-01T00:00:00"/>
    <s v="Yes"/>
    <d v="2022-06-20T00:00:00"/>
    <s v="Yes"/>
    <m/>
    <d v="2023-08-30T00:00:00"/>
    <m/>
    <d v="2023-08-30T00:00:00"/>
    <x v="0"/>
    <n v="54"/>
    <n v="46"/>
    <s v="Pesticide residues in fruits and vegetables along the food supply and consumption chain and associated human health effects in central Uganda"/>
    <n v="7"/>
    <n v="24"/>
    <m/>
    <m/>
    <m/>
    <m/>
    <m/>
    <s v="No"/>
    <m/>
    <m/>
    <m/>
    <m/>
    <m/>
    <m/>
    <m/>
    <m/>
    <m/>
    <m/>
    <m/>
    <s v="WT-DELTAS"/>
  </r>
  <r>
    <n v="209"/>
    <s v="C9/009"/>
    <s v="Cyril"/>
    <s v="Nyalik"/>
    <s v="Ogada"/>
    <x v="0"/>
    <x v="8"/>
    <x v="2"/>
    <x v="7"/>
    <s v="Dentistry"/>
    <s v="Conservative and Prosthetic Dentisry"/>
    <x v="3"/>
    <s v="No"/>
    <s v="Not registered yet"/>
    <s v="Married"/>
    <s v="Married"/>
    <m/>
    <s v="cogada@cartafrica.org"/>
    <s v="nyalikogada@yahoo.com"/>
    <s v="+254772438224; 254720342901"/>
    <m/>
    <d v="1983-03-08T00:00:00"/>
    <m/>
    <s v="Field"/>
    <m/>
    <m/>
    <n v="17"/>
    <d v="2020-08-12T00:00:00"/>
    <x v="8"/>
    <m/>
    <s v=" Prof. Laetitia Rispel"/>
    <s v="Dr Richard Ayah "/>
    <m/>
    <n v="2"/>
    <s v="Host"/>
    <s v="Home"/>
    <m/>
    <s v="No"/>
    <s v="Yes"/>
    <m/>
    <s v="Academic"/>
    <s v="Tutorial fellow"/>
    <s v="Lecturer "/>
    <x v="0"/>
    <m/>
    <s v="UNIVERSITY OF NAIROBI"/>
    <s v="0000-0003-0919-3411"/>
    <m/>
    <d v="2019-03-04T00:00:00"/>
    <d v="2019-11-01T00:00:00"/>
    <s v="Yes"/>
    <m/>
    <m/>
    <m/>
    <s v="Absenteeism among Doctors and health service utilization in the devolved system of government in Kenya."/>
    <d v="2023-05-15T00:00:00"/>
    <s v="No"/>
    <d v="2023-07-03T00:00:00"/>
    <s v="No"/>
    <m/>
    <m/>
    <m/>
    <m/>
    <x v="3"/>
    <m/>
    <m/>
    <m/>
    <m/>
    <m/>
    <m/>
    <m/>
    <m/>
    <m/>
    <m/>
    <s v="No"/>
    <m/>
    <m/>
    <m/>
    <m/>
    <m/>
    <m/>
    <m/>
    <m/>
    <n v="3"/>
    <m/>
    <m/>
    <s v="WT-DELTAS"/>
  </r>
  <r>
    <n v="210"/>
    <s v="C9/010"/>
    <s v="Evelyne"/>
    <m/>
    <s v="Kantarama"/>
    <x v="1"/>
    <x v="8"/>
    <x v="1"/>
    <x v="1"/>
    <s v="Biochemistry"/>
    <s v="Clinical Biology"/>
    <x v="5"/>
    <s v="Yes"/>
    <m/>
    <s v="Married"/>
    <s v="Married"/>
    <m/>
    <s v="ekantarama@cartafrica.org"/>
    <s v="kantever11@gmail.com"/>
    <s v="+250788651907"/>
    <s v="Medical Biochemistry"/>
    <d v="1980-01-01T00:00:00"/>
    <s v="Medical Biochemistry with focus on the relationship between epigenetic effects of hormonal contraceptives and lipid profile abnormalities"/>
    <s v="Laboratory"/>
    <s v="yes"/>
    <m/>
    <n v="11"/>
    <d v="2019-12-11T00:00:00"/>
    <x v="8"/>
    <m/>
    <s v="Prof. Muvunyi Mambo"/>
    <s v="Dr. Uwineza Annette"/>
    <m/>
    <n v="2"/>
    <s v="Home"/>
    <s v="Home"/>
    <m/>
    <s v="No"/>
    <s v="Yes"/>
    <m/>
    <s v="Academic"/>
    <s v="Assistant Lecturer"/>
    <s v="Lecturer"/>
    <x v="2"/>
    <m/>
    <s v="UNIVERSITY OF RWANDA"/>
    <s v="0000-0002-5428-8914"/>
    <m/>
    <d v="2019-03-04T00:00:00"/>
    <d v="2019-11-01T00:00:00"/>
    <s v="Yes"/>
    <m/>
    <m/>
    <m/>
    <s v="Dyslipidemia, related factors and risk of cardiovascular diseases in users of hormonal contraceptives in Rwanda"/>
    <d v="2021-10-01T00:00:00"/>
    <s v="Yes"/>
    <d v="2022-06-20T00:00:00"/>
    <s v="Yes"/>
    <m/>
    <m/>
    <m/>
    <d v="2023-10-30T00:00:00"/>
    <x v="0"/>
    <n v="56"/>
    <n v="48"/>
    <s v="Effect of Depo Medroxyprogesterone Acetate (DMPA)  Injectable Contraceptive on Cardiometabolic Risk Profile Among Women of Reproductive Age in Kigali, Rwanda"/>
    <n v="0"/>
    <m/>
    <m/>
    <m/>
    <m/>
    <m/>
    <m/>
    <s v="JAS1, 2019"/>
    <m/>
    <m/>
    <m/>
    <m/>
    <m/>
    <m/>
    <m/>
    <m/>
    <n v="4"/>
    <m/>
    <m/>
    <s v="WT-DELTAS"/>
  </r>
  <r>
    <n v="211"/>
    <s v="C9/011"/>
    <s v="Wilfred"/>
    <m/>
    <s v="Eneku"/>
    <x v="0"/>
    <x v="8"/>
    <x v="7"/>
    <x v="11"/>
    <s v="Pathobiology"/>
    <s v="Pharmacy, Clinical and Comparative Medicine"/>
    <x v="9"/>
    <s v="Yes"/>
    <n v="201000282"/>
    <s v="Married"/>
    <s v="Married"/>
    <m/>
    <s v="weneku@cartafrica.org"/>
    <s v="weneku@gmail.com"/>
    <s v="+256 776 535187, +256 752 535187"/>
    <s v="Masters of Veterinary Pathology"/>
    <d v="1981-08-05T00:00:00"/>
    <s v="Molecular and Sero-Epidemiology of Rickettsia in Uganda"/>
    <s v="Field and Laboratory"/>
    <m/>
    <m/>
    <n v="28"/>
    <d v="2019-04-01T00:00:00"/>
    <x v="8"/>
    <m/>
    <s v="Prof. Byarugaba K. Denis"/>
    <s v="Assoc. Prof. Robert Tweyongyere"/>
    <m/>
    <n v="2"/>
    <m/>
    <m/>
    <m/>
    <m/>
    <m/>
    <m/>
    <s v="Academic"/>
    <s v="Assistant Lecturer"/>
    <m/>
    <x v="0"/>
    <m/>
    <s v="MAKERERE UNIVERSITY"/>
    <s v="0000-0001-5013-7118"/>
    <m/>
    <d v="2019-03-04T00:00:00"/>
    <d v="2019-11-01T00:00:00"/>
    <s v="Yes"/>
    <m/>
    <d v="2020-04-13T00:00:00"/>
    <m/>
    <s v="Molecular and Sero-epidemiology of Zoonotic rickettsioses in Uganda"/>
    <d v="2021-10-01T00:00:00"/>
    <s v="Yes"/>
    <d v="2022-06-20T00:00:00"/>
    <s v="Yes"/>
    <m/>
    <m/>
    <m/>
    <d v="2024-07-10T00:00:00"/>
    <x v="0"/>
    <n v="65"/>
    <n v="57"/>
    <m/>
    <n v="4"/>
    <n v="1"/>
    <m/>
    <m/>
    <m/>
    <m/>
    <m/>
    <s v="No"/>
    <m/>
    <m/>
    <m/>
    <m/>
    <m/>
    <m/>
    <m/>
    <m/>
    <n v="3"/>
    <m/>
    <m/>
    <s v="WT-DELTAS"/>
  </r>
  <r>
    <n v="212"/>
    <s v="C9/012"/>
    <s v="Kirsty"/>
    <m/>
    <s v="Van Stormbroek"/>
    <x v="1"/>
    <x v="8"/>
    <x v="5"/>
    <x v="6"/>
    <s v="Occupational Therapy"/>
    <s v="Occupational Therapy"/>
    <x v="3"/>
    <s v="Yes"/>
    <m/>
    <s v="Single"/>
    <s v="Single"/>
    <m/>
    <s v="kstormbroek@cartafrica.org"/>
    <s v="kirststorm@gmail.com"/>
    <s v="+27 11 717 3701/'+27760977705"/>
    <s v="MSc Occupational Therapy"/>
    <d v="1983-05-25T00:00:00"/>
    <s v="Improving access to quality hand injury-care services in the public service."/>
    <s v="Field"/>
    <m/>
    <m/>
    <n v="1"/>
    <d v="2019-03-04T00:00:00"/>
    <x v="8"/>
    <m/>
    <s v="Professor Hellen Myezwa,"/>
    <s v="Dr Tania Rauch-van der Merwe"/>
    <s v="Professor Lisa O’Brien"/>
    <n v="3"/>
    <s v="Home"/>
    <s v="Other"/>
    <m/>
    <s v="Yes"/>
    <s v="No"/>
    <m/>
    <s v="Academic"/>
    <s v="Lecturer 1"/>
    <s v="Senior lecturer"/>
    <x v="1"/>
    <s v="Chairperson, Committee on Immunization and HIV/AIDS for the Nigerian Medical Association, Osun State Chapter"/>
    <s v="UNIVERSITY OF THE WITWATERSRAND"/>
    <s v="0000-0003-4890-5063"/>
    <m/>
    <d v="2019-03-04T00:00:00"/>
    <d v="2019-11-01T00:00:00"/>
    <s v="Yes"/>
    <d v="2019-11-01T00:00:00"/>
    <d v="2020-02-01T00:00:00"/>
    <m/>
    <s v="Towards enabling livelihood after hand injury: Contextually responsive support and development strategies for generalist occupational therapists delivering hand rehabilitation in South Africa."/>
    <d v="2021-10-01T00:00:00"/>
    <s v="Yes"/>
    <d v="2022-06-20T00:00:00"/>
    <s v="Yes"/>
    <m/>
    <m/>
    <m/>
    <s v="31/05/2024"/>
    <x v="0"/>
    <n v="63"/>
    <n v="55"/>
    <s v="Contextually responsive support and development strategies for generalist occupational therapists delivering hand-injury care in South Africa"/>
    <n v="2"/>
    <n v="0"/>
    <m/>
    <m/>
    <m/>
    <m/>
    <m/>
    <s v="No"/>
    <m/>
    <m/>
    <m/>
    <m/>
    <m/>
    <m/>
    <m/>
    <m/>
    <n v="0"/>
    <m/>
    <m/>
    <s v="WT-DELTAS"/>
  </r>
  <r>
    <n v="213"/>
    <s v="C9/013"/>
    <s v="Funmito"/>
    <s v="Omolola"/>
    <s v="Fehintola"/>
    <x v="1"/>
    <x v="8"/>
    <x v="0"/>
    <x v="5"/>
    <s v="Medical doctor"/>
    <s v="Community Health"/>
    <x v="0"/>
    <s v="No"/>
    <n v="78570"/>
    <s v="Married"/>
    <s v="Married"/>
    <m/>
    <s v="fomolola@cartafrica.org"/>
    <s v="funmitoabioye@yahoo.com"/>
    <s v="+2348033913964; 2348037998247"/>
    <m/>
    <d v="1976-11-18T00:00:00"/>
    <s v="Effect of multi-level intervention on modifiable risk factors of non-communicable diseases among in –school adolescents in Nigeria"/>
    <s v="Field"/>
    <m/>
    <m/>
    <n v="30"/>
    <d v="2019-04-15T00:00:00"/>
    <x v="8"/>
    <m/>
    <s v="Prof/Omotade/Olayemi"/>
    <s v="Prof/Fatusi/Adesegun"/>
    <m/>
    <n v="2"/>
    <s v="Host"/>
    <s v="Home"/>
    <m/>
    <s v="Yes"/>
    <m/>
    <m/>
    <s v="Academic"/>
    <s v="Lecturer"/>
    <s v="Senior Lecturer"/>
    <x v="0"/>
    <m/>
    <s v="OBAFEMI AWOLOWO UNIVERSITY"/>
    <s v="0000-0002-3283-6641"/>
    <m/>
    <d v="2019-03-04T00:00:00"/>
    <d v="2019-11-01T00:00:00"/>
    <s v="Yes"/>
    <d v="2021-06-22T00:00:00"/>
    <d v="2020-09-09T00:00:00"/>
    <m/>
    <s v="Health literacy on  behavioural risk factors of NCDs and its determinants among adolescents"/>
    <d v="2021-10-01T00:00:00"/>
    <s v="Yes"/>
    <d v="2022-06-20T00:00:00"/>
    <s v="Yes"/>
    <m/>
    <d v="2023-09-18T00:00:00"/>
    <m/>
    <d v="2023-10-27T00:00:00"/>
    <x v="0"/>
    <m/>
    <n v="48"/>
    <m/>
    <n v="2"/>
    <n v="2"/>
    <m/>
    <m/>
    <m/>
    <m/>
    <m/>
    <s v="No"/>
    <m/>
    <m/>
    <d v="2023-05-01T00:00:00"/>
    <d v="2023-10-30T00:00:00"/>
    <n v="6"/>
    <m/>
    <m/>
    <m/>
    <n v="3"/>
    <m/>
    <m/>
    <s v="SIDA"/>
  </r>
  <r>
    <n v="214"/>
    <s v="C9/014"/>
    <s v="OLUFUNMILOLA"/>
    <s v="BAMIDELE"/>
    <s v="MAKANJUOLA"/>
    <x v="1"/>
    <x v="8"/>
    <x v="0"/>
    <x v="0"/>
    <s v="Medical Microbiology"/>
    <s v="Medical Microbiology and Parasitology"/>
    <x v="0"/>
    <s v="Yes"/>
    <s v="PGS19250719432936"/>
    <s v="Married"/>
    <s v="Married"/>
    <m/>
    <s v="omakanjuola@cartafrica.org"/>
    <s v="funmimakanjuola@yahoo.com"/>
    <s v="+2348034731717; 2348087643340"/>
    <s v="MSc Epidemiology"/>
    <d v="1974-10-18T00:00:00"/>
    <s v="Cutaneous fungal infections in rural and urban primary school children in Oyo State, Nigeria: Epidemiology, diagnosis and public health impact."/>
    <s v="Laboratory"/>
    <s v="yes"/>
    <m/>
    <n v="2"/>
    <d v="2019-01-07T00:00:00"/>
    <x v="8"/>
    <m/>
    <s v="Prof Fawole Olufunmilayo"/>
    <m/>
    <m/>
    <n v="1"/>
    <s v="Home"/>
    <m/>
    <m/>
    <s v="Yes"/>
    <m/>
    <m/>
    <s v="Academic"/>
    <s v="Lecturer I"/>
    <s v="Senior Lecturer"/>
    <x v="0"/>
    <m/>
    <s v="UNIVERSITY OF IBADAN"/>
    <s v="0000-0001-7785-0183"/>
    <m/>
    <d v="2019-03-04T00:00:00"/>
    <d v="2019-11-01T00:00:00"/>
    <s v="Yes"/>
    <d v="2019-09-16T00:00:00"/>
    <d v="2020-12-22T00:00:00"/>
    <m/>
    <s v="Molecular epidemiology of dermatophyte infections among HIV positive individuals in South-Western Nigeria"/>
    <d v="2022-11-07T00:00:00"/>
    <s v="No"/>
    <d v="2023-07-03T00:00:00"/>
    <s v="No"/>
    <m/>
    <m/>
    <m/>
    <m/>
    <x v="3"/>
    <m/>
    <m/>
    <m/>
    <n v="7"/>
    <n v="5"/>
    <m/>
    <m/>
    <m/>
    <m/>
    <m/>
    <s v="No"/>
    <m/>
    <m/>
    <m/>
    <m/>
    <m/>
    <m/>
    <m/>
    <m/>
    <n v="4"/>
    <m/>
    <m/>
    <s v="SIDA"/>
  </r>
  <r>
    <n v="215"/>
    <s v="C9/015"/>
    <s v="Abiket"/>
    <s v="Nanfizat"/>
    <s v="Alamukii"/>
    <x v="1"/>
    <x v="8"/>
    <x v="0"/>
    <x v="0"/>
    <s v="Zoology"/>
    <s v="Institute for Advanced Medical Research and Training (IAMRAT)"/>
    <x v="0"/>
    <s v="Yes"/>
    <n v="138807"/>
    <s v="Single"/>
    <s v="Single"/>
    <m/>
    <s v="aabiket@cartafrica.org"/>
    <s v="iyabiket@gmail.com"/>
    <s v="+234 706 435 6537"/>
    <s v="M.Sc Zoology (Cell biology and Genetics)"/>
    <d v="1987-02-11T00:00:00"/>
    <s v="Prevalence of breast cancer among Nigerian women and the use of TNF alpha and receptors’ Single Nucleotide Polymorphisms as possible diagnostic indicators."/>
    <s v="Laboratory"/>
    <s v="yes"/>
    <m/>
    <n v="13"/>
    <d v="2016-02-17T00:00:00"/>
    <x v="8"/>
    <m/>
    <s v="Dr. Nwuba I. Roseangela"/>
    <m/>
    <m/>
    <n v="1"/>
    <s v="Home"/>
    <m/>
    <m/>
    <s v="Yes"/>
    <m/>
    <m/>
    <s v="Academic"/>
    <s v="Teaching and Research Assistant at the Department of Zoology, University of Ibadan"/>
    <s v="Teaching and Research Assistant at the Department of Zoology"/>
    <x v="0"/>
    <m/>
    <s v="UNIVERSITY OF MEDICAL SCIENCES, ONDO, NIGERIA"/>
    <s v="0000-0002-5741-1383"/>
    <m/>
    <d v="2019-03-04T00:00:00"/>
    <d v="2019-11-01T00:00:00"/>
    <s v="Yes"/>
    <d v="2018-06-20T00:00:00"/>
    <d v="2020-05-26T00:00:00"/>
    <m/>
    <s v="TUMOUR NECROSIS FACTOR ALPHA (TNF α) AND ITS RECEPTORS AS INDICATORS FOR BREAST CANCER AMONG NIGERIAN WOMEN"/>
    <d v="2021-10-01T00:00:00"/>
    <s v="Yes"/>
    <d v="2022-06-20T00:00:00"/>
    <s v="Yes"/>
    <m/>
    <d v="2023-08-14T00:00:00"/>
    <m/>
    <d v="2023-08-25T00:00:00"/>
    <x v="0"/>
    <n v="54"/>
    <n v="46"/>
    <s v="Barriers to early diagnosis turnout nacrosis factors and receptors genetic varied  as possible predictors fro breast cancer among Nigerian women"/>
    <n v="2"/>
    <n v="1"/>
    <m/>
    <m/>
    <m/>
    <m/>
    <m/>
    <s v="No"/>
    <m/>
    <m/>
    <m/>
    <m/>
    <m/>
    <m/>
    <m/>
    <m/>
    <m/>
    <m/>
    <m/>
    <s v="SIDA"/>
  </r>
  <r>
    <n v="216"/>
    <s v="C9/016"/>
    <s v="Olindah"/>
    <s v="Mkhonto"/>
    <s v="Silaule"/>
    <x v="1"/>
    <x v="8"/>
    <x v="5"/>
    <x v="6"/>
    <s v="occupational therapy"/>
    <s v="Occupational therapy"/>
    <x v="3"/>
    <s v="Yes"/>
    <s v="0504217T"/>
    <s v="Single"/>
    <s v="Single"/>
    <m/>
    <s v="osilaule@cartafrica.org"/>
    <s v="o.silaule@gmail.com"/>
    <s v="+27 11 717 3701/'+27782035213/+27 11 717 3714"/>
    <s v="MSc Occupational therapy"/>
    <d v="1987-04-11T00:00:00"/>
    <s v="Quality and efficiency in mental health services in South Africa"/>
    <s v="Field"/>
    <m/>
    <m/>
    <n v="6"/>
    <d v="2020-01-31T00:00:00"/>
    <x v="8"/>
    <m/>
    <s v="Dr Adams Fasloen"/>
    <s v="Dr Nkosi-Mafutha Nokuthula"/>
    <m/>
    <n v="2"/>
    <s v="Home"/>
    <s v="Home"/>
    <m/>
    <s v="No"/>
    <s v="No"/>
    <m/>
    <s v="Academic"/>
    <s v="Lecturer"/>
    <s v="Senior Lecturer"/>
    <x v="0"/>
    <m/>
    <s v="UNIVERSITY OF CAPE TOWN"/>
    <s v="0000-0003-4890-5063"/>
    <m/>
    <d v="2019-03-04T00:00:00"/>
    <d v="2019-11-01T00:00:00"/>
    <s v="Yes"/>
    <d v="2020-03-28T00:00:00"/>
    <d v="2020-08-07T00:00:00"/>
    <m/>
    <s v="Developing and validation of a community-based program for caregivers of persons with mental disorders in rural South Africa"/>
    <d v="2021-10-01T00:00:00"/>
    <s v="Yes"/>
    <d v="2022-06-20T00:00:00"/>
    <s v="Yes"/>
    <d v="2023-11-17T00:00:00"/>
    <m/>
    <m/>
    <d v="2024-05-29T00:00:00"/>
    <x v="0"/>
    <n v="63"/>
    <n v="55"/>
    <s v="Developing strategies for alleviating caregiver burden among informal caregivers of persons with severe mental disorders in Bushbuckridge, Mpumalanga Province Informal caregivers of persons with severe mental disorders are faced with high levels of distress"/>
    <n v="0"/>
    <m/>
    <m/>
    <m/>
    <m/>
    <m/>
    <m/>
    <s v="No"/>
    <m/>
    <m/>
    <m/>
    <m/>
    <m/>
    <m/>
    <m/>
    <m/>
    <n v="0"/>
    <m/>
    <m/>
    <s v="SIDA"/>
  </r>
  <r>
    <n v="217"/>
    <s v="C9/017"/>
    <s v="Jane"/>
    <s v="Wanjiru"/>
    <s v="Macharia"/>
    <x v="1"/>
    <x v="8"/>
    <x v="2"/>
    <x v="7"/>
    <s v="Chemistry"/>
    <s v="Department of Chemistry"/>
    <x v="6"/>
    <s v="Yes"/>
    <s v="I80/52247/2017"/>
    <s v="Married"/>
    <s v="Married"/>
    <m/>
    <s v="jmacharia@cartafrica.org"/>
    <s v="jmacharia251@gmail.com"/>
    <s v="+254 726418703"/>
    <s v="Msc in Chemistry"/>
    <d v="1986-04-09T00:00:00"/>
    <m/>
    <s v="Other"/>
    <m/>
    <m/>
    <n v="5"/>
    <d v="2018-09-03T00:00:00"/>
    <x v="8"/>
    <d v="2022-09-14T00:00:00"/>
    <s v="Prof. Kariuki K. David"/>
    <s v="Prof. Thole Benard"/>
    <m/>
    <n v="2"/>
    <s v="Home"/>
    <s v="Home"/>
    <s v="Other"/>
    <s v="No"/>
    <m/>
    <m/>
    <s v="Researcher"/>
    <s v="Part-time researcher"/>
    <s v="Researcher"/>
    <x v="0"/>
    <m/>
    <s v="UNIVERSITY OF NAIROBI"/>
    <s v="0000-0003-3415-2048"/>
    <m/>
    <d v="2019-03-04T00:00:00"/>
    <d v="2019-11-01T00:00:00"/>
    <s v="Yes"/>
    <d v="2018-11-23T00:00:00"/>
    <d v="2019-05-14T00:00:00"/>
    <m/>
    <s v="Prenatal and Postnatal Exposure to Fluoride in High Fluoride Areas in Kenya"/>
    <m/>
    <m/>
    <m/>
    <m/>
    <m/>
    <m/>
    <m/>
    <m/>
    <x v="2"/>
    <s v="Terminated"/>
    <m/>
    <m/>
    <n v="1"/>
    <n v="1"/>
    <m/>
    <m/>
    <m/>
    <m/>
    <m/>
    <s v="JAS 1, 2019"/>
    <m/>
    <m/>
    <d v="2021-07-21T00:00:00"/>
    <d v="2022-06-21T00:00:00"/>
    <n v="12"/>
    <m/>
    <m/>
    <m/>
    <n v="2"/>
    <m/>
    <m/>
    <s v="SIDA"/>
  </r>
  <r>
    <n v="218"/>
    <s v="C9/018"/>
    <s v="Abimbola  "/>
    <s v="Margaret"/>
    <s v="Obimakinde"/>
    <x v="1"/>
    <x v="8"/>
    <x v="0"/>
    <x v="0"/>
    <s v="Family Medicine "/>
    <s v="Family Medicine "/>
    <x v="3"/>
    <s v="No"/>
    <s v="Registration on going "/>
    <s v="Married"/>
    <s v="Married"/>
    <m/>
    <s v="mabimbola@cartafrica.org"/>
    <s v="tolutammy@yahoo.com"/>
    <s v="+234 8106912778"/>
    <m/>
    <d v="1976-02-08T00:00:00"/>
    <s v="Effect of Life Style Modifications On the Control of Chronic Non-Communicable Diseases in Sub Sahara Africa"/>
    <s v="Field"/>
    <m/>
    <m/>
    <n v="24"/>
    <d v="2019-07-01T00:00:00"/>
    <x v="8"/>
    <m/>
    <s v="Prof Shabir Moosa"/>
    <m/>
    <m/>
    <n v="1"/>
    <s v="Host"/>
    <m/>
    <m/>
    <s v="No"/>
    <m/>
    <m/>
    <s v="Academic"/>
    <s v="Lecturer"/>
    <s v="Senior Lecturer"/>
    <x v="0"/>
    <m/>
    <s v="UNIVERSITY OF IBADAN"/>
    <s v="0000-0001-5954-952x"/>
    <m/>
    <d v="2019-03-04T00:00:00"/>
    <d v="2019-11-01T00:00:00"/>
    <s v="Yes"/>
    <d v="2021-03-03T00:00:00"/>
    <d v="2021-04-01T00:00:00"/>
    <m/>
    <s v="CHILDREN STREETISM IN IBADAN, NIGERIA; THE FAMILY DYNAMICS, EXPERIENCES AND HEALTH OUTCOMES"/>
    <d v="2021-10-01T00:00:00"/>
    <s v="Yes"/>
    <d v="2022-06-20T00:00:00"/>
    <s v="Yes"/>
    <m/>
    <m/>
    <m/>
    <d v="2023-11-28T00:00:00"/>
    <x v="0"/>
    <n v="57"/>
    <n v="49"/>
    <s v="Children on the streets of Ibadan, Nigeria: experiences, family dynamics and health status."/>
    <n v="5"/>
    <n v="6"/>
    <m/>
    <m/>
    <m/>
    <m/>
    <m/>
    <s v="No"/>
    <m/>
    <m/>
    <m/>
    <m/>
    <m/>
    <m/>
    <m/>
    <m/>
    <n v="2"/>
    <m/>
    <m/>
    <s v="SIDA"/>
  </r>
  <r>
    <n v="219"/>
    <s v="C9/019"/>
    <s v="Ronald"/>
    <s v="Kibet"/>
    <s v="Tonui"/>
    <x v="0"/>
    <x v="8"/>
    <x v="2"/>
    <x v="2"/>
    <s v="Immunology"/>
    <s v="Clinical Microbiology and Infectious Diseases"/>
    <x v="3"/>
    <s v="No"/>
    <m/>
    <s v="Married"/>
    <s v="Married"/>
    <m/>
    <s v="rtonui@cartafrica.org"/>
    <s v="tonuironald@gmail.com"/>
    <s v="+254532060958/+254722258484"/>
    <s v="Immunology, Global Health and Infectious Diseases"/>
    <d v="1979-08-17T00:00:00"/>
    <s v="Role of immune response genes’ polymorphisms in susceptibility to and severity of Mycobacterium tuberculosis infections"/>
    <s v="Laboratory"/>
    <s v="yes"/>
    <m/>
    <n v="16"/>
    <d v="2020-01-01T00:00:00"/>
    <x v="8"/>
    <m/>
    <s v=" Dr. Aijaz Ahmad_x0009_"/>
    <s v=" Prof. Simeon Mining_x0009_"/>
    <s v="Dr. Rispah Torrorey"/>
    <n v="3"/>
    <s v="Host"/>
    <s v="Home"/>
    <s v="Home"/>
    <s v="Yes"/>
    <m/>
    <m/>
    <s v="Academic"/>
    <s v="Lecturer"/>
    <s v="Lecturer"/>
    <x v="0"/>
    <m/>
    <s v="MOI UNIVERSITY"/>
    <s v="0000-0001-5087-1435"/>
    <m/>
    <d v="2019-03-04T00:00:00"/>
    <d v="2019-11-01T00:00:00"/>
    <s v="Yes"/>
    <d v="2022-11-22T00:00:00"/>
    <d v="2022-11-22T00:00:00"/>
    <m/>
    <s v="Genetic predictors of tuberculosis in western Kenya"/>
    <d v="2021-10-01T00:00:00"/>
    <s v="Yes"/>
    <d v="2022-06-20T00:00:00"/>
    <s v="Yes"/>
    <m/>
    <m/>
    <m/>
    <m/>
    <x v="3"/>
    <m/>
    <m/>
    <m/>
    <n v="3"/>
    <m/>
    <m/>
    <m/>
    <m/>
    <m/>
    <m/>
    <s v="No"/>
    <m/>
    <m/>
    <m/>
    <m/>
    <m/>
    <m/>
    <m/>
    <m/>
    <n v="3"/>
    <m/>
    <m/>
    <s v="SIDA"/>
  </r>
  <r>
    <n v="220"/>
    <s v="C9/020"/>
    <s v="Omolayo "/>
    <s v="Bukola "/>
    <s v="Oluwatope"/>
    <x v="1"/>
    <x v="8"/>
    <x v="0"/>
    <x v="5"/>
    <s v="DEMOGRAPHY"/>
    <s v="DEMOGRAPHY AND SOCIAL STATISTICS "/>
    <x v="7"/>
    <s v="Yes"/>
    <s v="SSP17/18/R/0016"/>
    <s v="Married"/>
    <s v="Married"/>
    <m/>
    <s v="ooluwatope@cartafrica.org"/>
    <s v=" omolayooluwatope@gmail.com"/>
    <s v="+2348023926477"/>
    <s v="Master of Public Health (MPH)"/>
    <d v="1975-04-16T00:00:00"/>
    <m/>
    <s v="Field"/>
    <s v="No"/>
    <m/>
    <n v="9"/>
    <d v="2018-10-23T00:00:00"/>
    <x v="8"/>
    <m/>
    <s v="DR SOLANKE LUKMAN BOLA"/>
    <s v="DR T. SULAIMAN ADEDOKUN"/>
    <m/>
    <n v="2"/>
    <s v="Home"/>
    <s v="Home"/>
    <m/>
    <s v="Yes"/>
    <m/>
    <m/>
    <s v="Researcher"/>
    <s v="Research Officer"/>
    <m/>
    <x v="0"/>
    <m/>
    <s v="OBAFEMI AWOLOWO UNIVERSITY"/>
    <s v="0000-0002-3908-0314"/>
    <m/>
    <d v="2019-03-04T00:00:00"/>
    <d v="2019-11-01T00:00:00"/>
    <s v="Yes"/>
    <d v="2021-07-27T00:00:00"/>
    <d v="2021-06-04T00:00:00"/>
    <m/>
    <s v="Contextual Social support for maternal healthcare service utilisation in Nigeria"/>
    <d v="2021-10-01T00:00:00"/>
    <s v="Yes"/>
    <d v="2022-06-20T00:00:00"/>
    <s v="Yes"/>
    <m/>
    <d v="2023-12-12T00:00:00"/>
    <d v="2023-12-23T00:00:00"/>
    <d v="2023-01-12T00:00:00"/>
    <x v="0"/>
    <n v="47"/>
    <n v="39"/>
    <s v="Social supports, capability of women and utilisation of healthcare services in Northwest and Southwest Nigeria"/>
    <n v="7"/>
    <n v="4"/>
    <m/>
    <m/>
    <m/>
    <m/>
    <m/>
    <s v="No"/>
    <m/>
    <m/>
    <m/>
    <m/>
    <m/>
    <m/>
    <m/>
    <m/>
    <n v="3"/>
    <m/>
    <m/>
    <s v="SIDA"/>
  </r>
  <r>
    <n v="221"/>
    <s v="C9/021"/>
    <s v="Alex "/>
    <s v="John"/>
    <s v="Ntamatungiro"/>
    <x v="0"/>
    <x v="8"/>
    <x v="4"/>
    <x v="4"/>
    <s v="Public health"/>
    <s v="Biomedical"/>
    <x v="3"/>
    <s v="No"/>
    <m/>
    <s v="Married"/>
    <s v="Married"/>
    <m/>
    <s v="antamatungiro@cartafrica.org"/>
    <s v="ajntamatungiro@gmail.com"/>
    <s v="255 222 774 714/255 222 774 756"/>
    <s v="Master of Science in Molecular biology of Infectious diseases "/>
    <d v="1982-02-26T00:00:00"/>
    <s v="Understanding the Spatial-Temporal trends of HIV drug resistant strains among newly diagnosed HIV-1 treatment-naive patients in rural Tanzania."/>
    <s v="Laboratory"/>
    <s v="yes"/>
    <m/>
    <n v="9"/>
    <d v="2020-01-31T00:00:00"/>
    <x v="8"/>
    <m/>
    <s v="Dr. Kagura Juliana"/>
    <s v="Joel Msafiri Francis"/>
    <s v="Dr. Maja Wisser"/>
    <n v="3"/>
    <s v="Host"/>
    <s v="Host"/>
    <s v="Home"/>
    <s v="Yes"/>
    <s v="No"/>
    <s v="No"/>
    <s v="Researcher"/>
    <s v="Research Scientist"/>
    <m/>
    <x v="0"/>
    <m/>
    <s v="IFAKARA HEALTH INSTITUTE"/>
    <s v="0000-0002-3134-3992"/>
    <m/>
    <d v="2019-03-04T00:00:00"/>
    <d v="2019-11-01T00:00:00"/>
    <s v="Yes"/>
    <d v="2021-02-12T00:00:00"/>
    <d v="2021-06-28T00:00:00"/>
    <m/>
    <s v="Levels and temporal trends of pre-ART drug resistance among pregnant women over a full decade of ART rollout in a Tanzanian rural setting"/>
    <d v="2021-10-01T00:00:00"/>
    <s v="Yes"/>
    <d v="2022-06-20T00:00:00"/>
    <s v="Yes"/>
    <m/>
    <m/>
    <m/>
    <d v="2024-01-22T00:00:00"/>
    <x v="0"/>
    <n v="59"/>
    <n v="51"/>
    <s v="Trend of pre-antiretroviral therapy HIV-1 drug resistance in Kilombero and Ulanga antiretroviral cohort, South-Western Tanzania, for over 15 years (2005-2020)"/>
    <n v="24"/>
    <n v="6"/>
    <m/>
    <m/>
    <m/>
    <m/>
    <m/>
    <s v="No"/>
    <m/>
    <m/>
    <m/>
    <m/>
    <m/>
    <m/>
    <m/>
    <m/>
    <n v="1"/>
    <m/>
    <m/>
    <s v="SIDA"/>
  </r>
  <r>
    <n v="222"/>
    <s v="C9/022"/>
    <s v="Glory "/>
    <m/>
    <s v="Mzembe"/>
    <x v="1"/>
    <x v="8"/>
    <x v="3"/>
    <x v="3"/>
    <s v="CLINICAL EPIDEMIOLOGY "/>
    <s v="Training and Research"/>
    <x v="4"/>
    <s v="Yes"/>
    <n v="201980015427"/>
    <s v="Married"/>
    <s v="Married"/>
    <m/>
    <s v="gmzembe@cartafrica.org"/>
    <s v="glorymzembe00@gmail.com"/>
    <s v="+2651677245/'+265997373789"/>
    <s v="London School of Hygiene and Tropical Medicine, University of London "/>
    <d v="1991-07-02T00:00:00"/>
    <s v="Predictors of iron deficiency and iron deficiency anaemia and its impact on incidence of childhood illnesses and immune response to vaccines among infants up to 12 months of age in Zomba and Blantyre Districts of Malawi - an observational cohort study "/>
    <s v="Clinical research"/>
    <m/>
    <m/>
    <n v="3"/>
    <d v="2019-12-16T00:00:00"/>
    <x v="8"/>
    <m/>
    <s v="Prof Phiri Samuel Kamija"/>
    <s v="Dr Mwangi Ndegwa Martin"/>
    <m/>
    <n v="2"/>
    <s v="Home"/>
    <s v="Home"/>
    <m/>
    <s v="No"/>
    <s v="Yes"/>
    <m/>
    <s v="Researcher"/>
    <s v="Research Fellow"/>
    <s v="Research Fellow"/>
    <x v="0"/>
    <m/>
    <s v="UNIVERSITY OF MALAWI"/>
    <s v="0000-0002-7277-9987"/>
    <m/>
    <d v="2019-03-04T00:00:00"/>
    <d v="2019-11-01T00:00:00"/>
    <s v="Yes"/>
    <d v="2019-05-24T00:00:00"/>
    <d v="2019-07-07T00:00:00"/>
    <m/>
    <s v="Effect of intravenous iron use in pregnancy on infant's immune response and health outcomes "/>
    <d v="2021-10-01T00:00:00"/>
    <s v="Yes"/>
    <d v="2022-06-20T00:00:00"/>
    <s v="Yes"/>
    <m/>
    <m/>
    <m/>
    <m/>
    <x v="3"/>
    <m/>
    <m/>
    <m/>
    <n v="0"/>
    <n v="5"/>
    <m/>
    <m/>
    <m/>
    <m/>
    <m/>
    <s v="No"/>
    <m/>
    <m/>
    <d v="2023-06-01T00:00:00"/>
    <d v="2024-05-31T00:00:00"/>
    <n v="12"/>
    <m/>
    <m/>
    <m/>
    <n v="0"/>
    <m/>
    <m/>
    <s v="SIDA"/>
  </r>
  <r>
    <n v="223"/>
    <s v="C9/023"/>
    <s v="Temitope "/>
    <m/>
    <s v="Ilori"/>
    <x v="1"/>
    <x v="8"/>
    <x v="0"/>
    <x v="0"/>
    <s v="FAMILY MEDICINE"/>
    <s v="COMMUNITY MEDICINE"/>
    <x v="0"/>
    <s v="Yes"/>
    <m/>
    <s v="Married"/>
    <s v="Married"/>
    <m/>
    <s v="tilori@cartafrica.org"/>
    <s v="boatop@yahoo.com"/>
    <s v="+234 8102723484; +234 8023009099"/>
    <s v="Master degree in Human Nutrition (MSc. Human Nutrition) from the University of Ibadan, Nigeria"/>
    <d v="1973-06-13T00:00:00"/>
    <s v="Dietary Intake and Metabolic Risk Factors for Cardiovascular Diseases Among Adults in Selected Local Government Areas of Oyo State, Nigeria: A Rural Urban Comparison"/>
    <s v="Field"/>
    <s v="No"/>
    <m/>
    <n v="45"/>
    <d v="2020-01-10T00:00:00"/>
    <x v="8"/>
    <m/>
    <s v="Prof.Baldwin-Ragaven Laurel "/>
    <m/>
    <m/>
    <n v="1"/>
    <s v="University of Witwatersrand, South Africa"/>
    <m/>
    <m/>
    <s v="Yes"/>
    <m/>
    <m/>
    <s v="Academic"/>
    <s v="Lecturer I"/>
    <s v="Lecturer I"/>
    <x v="0"/>
    <m/>
    <s v="UNIVERSITY OF IBADAN"/>
    <s v="0000-0001-6648-9521"/>
    <m/>
    <d v="2019-03-04T00:00:00"/>
    <d v="2019-11-02T00:00:00"/>
    <s v="Yes"/>
    <d v="2010-10-13T00:00:00"/>
    <d v="2020-10-12T00:00:00"/>
    <m/>
    <s v="Psycho social factors, Dietary Patterns and Cardiovascular Risk Factors among Adults in selected Urban Slum and Non Slum Areas of Oyo State, Nigeria."/>
    <d v="2021-10-01T00:00:00"/>
    <s v="Yes"/>
    <d v="2022-06-20T00:00:00"/>
    <s v="Yes"/>
    <m/>
    <m/>
    <m/>
    <m/>
    <x v="3"/>
    <m/>
    <m/>
    <m/>
    <n v="3"/>
    <n v="7"/>
    <m/>
    <m/>
    <m/>
    <m/>
    <m/>
    <s v="No"/>
    <m/>
    <m/>
    <m/>
    <m/>
    <m/>
    <m/>
    <m/>
    <m/>
    <n v="3"/>
    <m/>
    <m/>
    <s v="SIDA"/>
  </r>
  <r>
    <n v="224"/>
    <s v="C9/024"/>
    <s v="Joselyn"/>
    <s v="Annet"/>
    <s v="Atuhairwe"/>
    <x v="1"/>
    <x v="8"/>
    <x v="7"/>
    <x v="11"/>
    <s v="Medical Entomology"/>
    <s v="Disease Control and Environmental Health"/>
    <x v="8"/>
    <s v="Yes"/>
    <m/>
    <s v="Married"/>
    <s v="Married"/>
    <m/>
    <s v="jatuhairwe@cartafrica.org"/>
    <s v="atuhairwejoselyn@gmail.com"/>
    <s v="+256 782 422 826"/>
    <s v="Master of Science in Biology and Control of Parasites and Disease Vectors"/>
    <d v="1984-06-11T00:00:00"/>
    <s v="Characterising residual malaria transmission in areas where universal distribution of Long Lasting Insecticide-treated Nets and Indoor Residual Spraying have been rolled out in Uganda"/>
    <m/>
    <m/>
    <m/>
    <n v="26"/>
    <m/>
    <x v="8"/>
    <d v="2022-09-14T00:00:00"/>
    <m/>
    <m/>
    <m/>
    <n v="0"/>
    <m/>
    <m/>
    <m/>
    <m/>
    <m/>
    <m/>
    <s v="Researcher"/>
    <s v="Research fellow"/>
    <s v="Research fellow"/>
    <x v="0"/>
    <m/>
    <s v="MAKERERE UNIVERSITY"/>
    <s v="0000-0002-1488-3364"/>
    <m/>
    <d v="2020-03-01T00:00:00"/>
    <d v="2020-11-01T00:00:00"/>
    <s v="No"/>
    <m/>
    <m/>
    <m/>
    <s v="Characterising residual malaria transmission in areas where universal distribution of Long Lasting Insecticide-treated Nets and Indoor Residual Spraying have been rolled out in Uganda"/>
    <m/>
    <m/>
    <m/>
    <m/>
    <m/>
    <m/>
    <m/>
    <m/>
    <x v="2"/>
    <s v="Terminated"/>
    <m/>
    <m/>
    <n v="1"/>
    <n v="2"/>
    <m/>
    <m/>
    <m/>
    <m/>
    <m/>
    <s v="No"/>
    <s v="Yes"/>
    <m/>
    <d v="2019-08-28T00:00:00"/>
    <d v="2020-03-24T00:00:00"/>
    <n v="7"/>
    <m/>
    <m/>
    <m/>
    <n v="3"/>
    <m/>
    <m/>
    <s v="SIDA"/>
  </r>
  <r>
    <n v="225"/>
    <s v="C10/001"/>
    <s v="Alice"/>
    <m/>
    <s v="Muhayimana"/>
    <x v="1"/>
    <x v="9"/>
    <x v="1"/>
    <x v="1"/>
    <s v="Nursing"/>
    <s v="Nursing/Midwifery"/>
    <x v="3"/>
    <s v="No"/>
    <m/>
    <s v="Married"/>
    <s v="Married"/>
    <m/>
    <s v="amuhayimana@cartafrica.org"/>
    <s v="hayiali@yahoo.fr"/>
    <s v="+250788687626"/>
    <s v="Masters of Science in Nursing(Maternal and Neonatal Health)"/>
    <d v="1980-05-05T00:00:00"/>
    <s v="Status of Respectful Care during Childbirth among Mothers  and its Drivers from Health Care Providers at Eastern Province of Rwanda"/>
    <s v="Field"/>
    <m/>
    <m/>
    <m/>
    <d v="2020-01-31T00:00:00"/>
    <x v="9"/>
    <m/>
    <s v="Dr Irene J. Kearns"/>
    <m/>
    <m/>
    <n v="1"/>
    <m/>
    <m/>
    <m/>
    <m/>
    <m/>
    <m/>
    <s v="Academic"/>
    <s v="Assistant Lecturer"/>
    <s v="Assistant Lecturer"/>
    <x v="2"/>
    <m/>
    <s v="UNIVERSITY OF RWANDA"/>
    <s v="0000-0002-5318-497X"/>
    <m/>
    <d v="2020-03-02T00:00:00"/>
    <s v="11/1/2020 &amp; 22/5/2022"/>
    <s v="Yes"/>
    <d v="2021-09-13T00:00:00"/>
    <d v="2021-12-01T00:00:00"/>
    <m/>
    <s v="Status of Respectful Care during Childbirth among Mothers  and its Drivers from Health Care Providers at Eastern Province of Rwanda"/>
    <d v="2022-11-07T00:00:00"/>
    <s v="Yes"/>
    <d v="2024-07-03T00:00:00"/>
    <s v="Yes"/>
    <m/>
    <m/>
    <m/>
    <d v="2024-09-03T00:00:00"/>
    <x v="0"/>
    <n v="55"/>
    <e v="#VALUE!"/>
    <s v="DEVELOPMENT OF STRATEGIES FOR HEALTH CARE PROVIDERS TO SUSTAIN RESPECTFUL MATERNITY CARE TO WOMEN IN LABOUR"/>
    <n v="0"/>
    <m/>
    <m/>
    <m/>
    <m/>
    <m/>
    <m/>
    <s v="No"/>
    <m/>
    <m/>
    <m/>
    <m/>
    <m/>
    <m/>
    <m/>
    <m/>
    <n v="3"/>
    <m/>
    <m/>
    <s v="SIDA"/>
  </r>
  <r>
    <n v="226"/>
    <s v="C10/002"/>
    <s v="Aline"/>
    <m/>
    <s v="Uwase"/>
    <x v="1"/>
    <x v="9"/>
    <x v="1"/>
    <x v="1"/>
    <s v="Public Health"/>
    <s v="Anesthesia"/>
    <x v="3"/>
    <s v="No"/>
    <n v="2477108"/>
    <s v="Married"/>
    <s v="Married"/>
    <m/>
    <s v="auwase@cartafrica.org"/>
    <s v="alinemunyaneza1@gmail.com"/>
    <s v="+ 250 789 865 930; +250 788 642 136"/>
    <s v="Master's degree in Public Health"/>
    <d v="1985-11-06T00:00:00"/>
    <s v="Effect of nutrition education based on  health belief model and involving male partner’s compared to traditional education on nutritional knowledge and healthy dietary practices Among pregnant women in the southern province of Rwanda"/>
    <s v="Field"/>
    <m/>
    <m/>
    <m/>
    <d v="2019-12-16T00:00:00"/>
    <x v="9"/>
    <m/>
    <s v="Prof. Jonathan Levin"/>
    <m/>
    <m/>
    <n v="1"/>
    <m/>
    <m/>
    <m/>
    <m/>
    <m/>
    <m/>
    <s v="Academic"/>
    <s v="Assistant Lecturer"/>
    <s v="Assistant Lecturer"/>
    <x v="2"/>
    <s v="Deputy coordinator of post-graduate studies,  School of Health Sciences "/>
    <s v="UNIVERSITY OF RWANDA"/>
    <s v="0000-0001-6256-2541"/>
    <m/>
    <d v="2020-03-03T00:00:00"/>
    <s v="11/1/2020 &amp; 22/5/2022"/>
    <s v="Yes"/>
    <d v="2020-10-07T00:00:00"/>
    <d v="2020-09-01T00:00:00"/>
    <m/>
    <s v="Effect of nutrition education based on  health belief model and involving male partner’s compared to traditional education on nutritional knowledge and healthy dietary practices Among pregnant women in the southern province of Rwanda"/>
    <d v="2022-11-07T00:00:00"/>
    <s v="Yes"/>
    <d v="2024-07-03T00:00:00"/>
    <s v="Yes"/>
    <d v="2025-03-31T00:00:00"/>
    <m/>
    <m/>
    <m/>
    <x v="3"/>
    <m/>
    <m/>
    <m/>
    <n v="1"/>
    <n v="2"/>
    <m/>
    <m/>
    <m/>
    <m/>
    <m/>
    <s v="No"/>
    <m/>
    <m/>
    <d v="2024-10-21T00:00:00"/>
    <d v="2025-02-28T00:00:00"/>
    <n v="4"/>
    <m/>
    <m/>
    <m/>
    <n v="0"/>
    <m/>
    <m/>
    <s v="SIDA"/>
  </r>
  <r>
    <n v="227"/>
    <s v="C10/004"/>
    <s v="Aneth"/>
    <s v="Vedastus"/>
    <s v="Kalinjuma"/>
    <x v="1"/>
    <x v="9"/>
    <x v="4"/>
    <x v="4"/>
    <s v="Biostatistics"/>
    <s v="Intervention and Clinical Trials Department"/>
    <x v="3"/>
    <s v="No"/>
    <m/>
    <s v="Single"/>
    <s v="Single"/>
    <m/>
    <s v="akalinjuma@cartafrica.org"/>
    <s v="avedastus@gmail.com; avedastus@yahoo.com"/>
    <s v="+255232625164; +255754662828"/>
    <s v="Master of Science in Statistics specializing in Biostatistics "/>
    <d v="1982-07-23T00:00:00"/>
    <s v="Transition dynamics and treatment outcomes among HIV-positive adults in Ifakara, Tanzania: A comprehensive analysis for optimizing existing longitudinal cohort data"/>
    <s v="Clinical research"/>
    <m/>
    <m/>
    <m/>
    <d v="2020-09-15T00:00:00"/>
    <x v="9"/>
    <m/>
    <s v="Prof. Kennedy Otwombe "/>
    <s v="Dr. Fiona Vanobberghen"/>
    <m/>
    <n v="2"/>
    <m/>
    <m/>
    <m/>
    <m/>
    <m/>
    <m/>
    <s v="Administrative"/>
    <s v="Research Scientist"/>
    <m/>
    <x v="0"/>
    <m/>
    <s v="IFAKARA HEALTH INSTITUTE"/>
    <s v="0000-0001-5862-9264"/>
    <m/>
    <d v="2020-03-05T00:00:00"/>
    <s v="11/1/2020 &amp; 22/5/2022"/>
    <s v="Yes"/>
    <d v="2021-04-23T00:00:00"/>
    <d v="2021-10-05T00:00:00"/>
    <m/>
    <s v="Transition dynamics and treatment outcomes among HIV-positive adults in Ifakara, Tanzania: A comprehensive analysis for optimizing existing longitudinal cohort data"/>
    <d v="2022-11-07T00:00:00"/>
    <s v="Yes"/>
    <d v="2024-07-03T00:00:00"/>
    <s v="Yes"/>
    <m/>
    <d v="2024-11-01T00:00:00"/>
    <m/>
    <m/>
    <x v="3"/>
    <m/>
    <m/>
    <m/>
    <n v="15"/>
    <n v="4"/>
    <m/>
    <m/>
    <m/>
    <m/>
    <m/>
    <s v="No"/>
    <m/>
    <m/>
    <m/>
    <m/>
    <m/>
    <m/>
    <m/>
    <m/>
    <n v="0"/>
    <m/>
    <m/>
    <s v="SIDA"/>
  </r>
  <r>
    <n v="228"/>
    <s v="C10/015"/>
    <s v="Mary"/>
    <s v="Ogbenyi"/>
    <s v="Ugalahi"/>
    <x v="1"/>
    <x v="9"/>
    <x v="0"/>
    <x v="0"/>
    <s v="Opthamology"/>
    <s v="Ophthalmology"/>
    <x v="0"/>
    <s v="Yes"/>
    <m/>
    <s v="Single"/>
    <s v="Single"/>
    <m/>
    <s v="mugalahi@cartafrica.org"/>
    <s v="oheobe26@yahoo.com; maryugalahi@gmail.com"/>
    <s v="+234 (0)8126908495"/>
    <s v="MSc Global Health"/>
    <d v="1976-02-26T00:00:00"/>
    <s v="Pathways to Care and Determinants of Delayed Presentation of Children to Child Eye Health Tertiary Facilities (CEHTF) in Ibadan, South West Nigeria"/>
    <s v="Field"/>
    <m/>
    <m/>
    <m/>
    <d v="2020-05-04T00:00:00"/>
    <x v="9"/>
    <m/>
    <s v="Dr. Adebiyi Olupelumi Akindele"/>
    <m/>
    <m/>
    <n v="1"/>
    <m/>
    <m/>
    <m/>
    <m/>
    <m/>
    <m/>
    <s v="Academic"/>
    <s v="Lecturer I"/>
    <s v="Senior Lecturer"/>
    <x v="0"/>
    <m/>
    <s v="UNIVERSITY OF IBADAN"/>
    <s v="0000-0003-3272-310X"/>
    <m/>
    <d v="2020-03-16T00:00:00"/>
    <d v="2020-11-01T00:00:00"/>
    <s v="Yes"/>
    <m/>
    <d v="2022-02-08T00:00:00"/>
    <m/>
    <s v="Pathways to Care and Determinants of Delayed Presentation of Children to Child Eye Health Tertiary Facilities (CEHTF) in Ibadan, South West Nigeria"/>
    <d v="2023-05-15T00:00:00"/>
    <s v="No"/>
    <d v="2024-07-03T00:00:00"/>
    <s v="Yes"/>
    <m/>
    <m/>
    <m/>
    <m/>
    <x v="3"/>
    <m/>
    <m/>
    <m/>
    <n v="4"/>
    <n v="3"/>
    <m/>
    <m/>
    <m/>
    <m/>
    <m/>
    <s v="No"/>
    <m/>
    <m/>
    <d v="2024-10-01T00:00:00"/>
    <d v="2025-01-31T00:00:00"/>
    <n v="4"/>
    <m/>
    <m/>
    <m/>
    <n v="0"/>
    <m/>
    <m/>
    <s v="SIDA"/>
  </r>
  <r>
    <n v="229"/>
    <s v="C10/016"/>
    <s v="Maureen"/>
    <s v="Daisy"/>
    <s v="Majamanda"/>
    <x v="1"/>
    <x v="9"/>
    <x v="3"/>
    <x v="3"/>
    <s v="Nursing"/>
    <s v="CHILD HEALTH"/>
    <x v="3"/>
    <s v="No"/>
    <m/>
    <s v="Married"/>
    <s v="Married"/>
    <m/>
    <s v="mmajamanda@cartafrica.org"/>
    <s v="mdmajamanda@gmail.com"/>
    <s v="+265873623; 265992160415"/>
    <s v="MASTER IN ADVANCED PRACTICE (CHILD HEALTH)"/>
    <d v="1979-07-13T00:00:00"/>
    <s v="Improving the quality of paediatric oncology nursing care in Malawi through nursing education: a mixed methods study"/>
    <s v="Clinical research"/>
    <m/>
    <m/>
    <m/>
    <d v="2021-07-21T00:00:00"/>
    <x v="9"/>
    <m/>
    <s v="Professor Lize Maree"/>
    <s v="Dr. Irene Kearns"/>
    <m/>
    <n v="2"/>
    <m/>
    <m/>
    <m/>
    <m/>
    <m/>
    <m/>
    <s v="Academic"/>
    <s v="Senior Lecturer"/>
    <s v="Senior Lecturer"/>
    <x v="0"/>
    <m/>
    <s v="UNIVERSITY OF MALAWI"/>
    <s v="0000-0001-8886-3158"/>
    <m/>
    <d v="2020-03-17T00:00:00"/>
    <s v="11/1/2020 &amp; 22/5/2022"/>
    <s v="Yes"/>
    <d v="2022-02-04T00:00:00"/>
    <d v="2022-04-05T00:00:00"/>
    <m/>
    <s v="Improving the quality of paediatric oncology nursing care in Malawi through nursing education: a mixed methods study"/>
    <d v="2022-11-07T00:00:00"/>
    <s v="Yes"/>
    <d v="2024-07-03T00:00:00"/>
    <s v="Yes"/>
    <m/>
    <m/>
    <m/>
    <m/>
    <x v="3"/>
    <m/>
    <m/>
    <m/>
    <n v="1"/>
    <n v="6"/>
    <m/>
    <m/>
    <m/>
    <m/>
    <m/>
    <s v="No"/>
    <m/>
    <m/>
    <m/>
    <m/>
    <m/>
    <m/>
    <m/>
    <m/>
    <n v="3"/>
    <m/>
    <m/>
    <s v="SIDA"/>
  </r>
  <r>
    <n v="230"/>
    <s v="C10/006"/>
    <s v="Beryl"/>
    <s v="Chelangat"/>
    <s v="Maritim"/>
    <x v="1"/>
    <x v="9"/>
    <x v="2"/>
    <x v="2"/>
    <s v="Public Health "/>
    <s v="School of Medicine"/>
    <x v="3"/>
    <s v="No"/>
    <m/>
    <s v="Divorced"/>
    <s v="Divorced"/>
    <m/>
    <s v="bmaritim@cartafrica.org"/>
    <s v="berylc.maritim@gmail.com"/>
    <s v="+254722799685"/>
    <s v="Masters in Business Adminstration"/>
    <d v="1985-03-26T00:00:00"/>
    <s v="Why They Stay: Understanding Retention in Voluntary National Health Insurance Among Rural Informal Sector Households in Western Kenya"/>
    <s v="Field"/>
    <m/>
    <m/>
    <m/>
    <d v="2020-07-01T00:00:00"/>
    <x v="9"/>
    <m/>
    <s v="Prof. Jane Goudge"/>
    <s v="Dr. Adam Koon"/>
    <s v="Dr. Adam Koon"/>
    <n v="3"/>
    <m/>
    <m/>
    <m/>
    <m/>
    <m/>
    <m/>
    <s v="Academic"/>
    <s v="Program Manager"/>
    <s v="Early Carrer Researcher"/>
    <x v="1"/>
    <m/>
    <s v="KEMRI Wellcome Trust (2023)"/>
    <s v="0000-0002-3754-0735"/>
    <m/>
    <d v="2020-03-07T00:00:00"/>
    <s v="11/1/2020 &amp; 22/5/2022"/>
    <s v="Yes"/>
    <d v="2020-11-26T00:00:00"/>
    <d v="2021-01-18T00:00:00"/>
    <m/>
    <s v="Why They Stay: Understanding Retention in Voluntary National Health Insurance Among Rural Informal Sector Households in Western Kenya"/>
    <d v="2022-11-07T00:00:00"/>
    <s v="Yes"/>
    <d v="2024-07-03T00:00:00"/>
    <s v="Yes"/>
    <m/>
    <m/>
    <m/>
    <d v="2023-09-19T00:00:00"/>
    <x v="0"/>
    <n v="43"/>
    <e v="#VALUE!"/>
    <s v="Examining the role of affordability, citizen engagement and social solidarity in determining health insurance coverage in Kenya"/>
    <n v="2"/>
    <n v="1"/>
    <m/>
    <m/>
    <m/>
    <m/>
    <m/>
    <s v="No"/>
    <m/>
    <m/>
    <m/>
    <m/>
    <m/>
    <m/>
    <m/>
    <m/>
    <n v="3"/>
    <m/>
    <m/>
    <s v="SIDA"/>
  </r>
  <r>
    <n v="231"/>
    <s v="C10/007"/>
    <s v="Chinenyenwa"/>
    <s v="Maria Dorathy"/>
    <s v="Ohia"/>
    <x v="1"/>
    <x v="9"/>
    <x v="0"/>
    <x v="0"/>
    <s v="Environmental health"/>
    <s v="Environmental Health"/>
    <x v="0"/>
    <s v="No"/>
    <m/>
    <s v="Married"/>
    <s v="Married"/>
    <s v="Married"/>
    <s v="cohia@cartafrica.org"/>
    <s v="ohiacmd@gmail.com"/>
    <s v="+234 7038318289"/>
    <s v="MPH (Environmental Health)"/>
    <d v="1980-05-21T00:00:00"/>
    <s v="Unravelling the drivers and dynamics of sustained malaria transmission in South-West Nigeria"/>
    <s v="Field and Laboratory"/>
    <m/>
    <m/>
    <m/>
    <m/>
    <x v="9"/>
    <m/>
    <s v="Prof Charles M. Mbogo"/>
    <s v="Prof. Wolfang Richard Mukabana"/>
    <s v="Prof. Godson Ana"/>
    <n v="3"/>
    <m/>
    <m/>
    <m/>
    <m/>
    <m/>
    <m/>
    <s v="Academic"/>
    <s v="Lecturer II"/>
    <s v="Lecturer I"/>
    <x v="1"/>
    <m/>
    <s v="UNIVERSITY OF IBADAN"/>
    <s v="0000-0001-8337-3221"/>
    <m/>
    <d v="2020-03-08T00:00:00"/>
    <d v="2020-11-01T00:00:00"/>
    <s v="Yes"/>
    <m/>
    <m/>
    <m/>
    <s v="Unravelling the drivers and dynamics of sustained malaria transmission in South-West Nigeria"/>
    <d v="2022-11-07T00:00:00"/>
    <s v="Yes"/>
    <d v="2024-07-03T00:00:00"/>
    <s v="Yes"/>
    <m/>
    <m/>
    <m/>
    <d v="2021-12-13T00:00:00"/>
    <x v="0"/>
    <n v="22"/>
    <n v="14"/>
    <s v="Bio-Insecticidal effectiveness of Moringa oleifera-synthesised silver nanoparticles and other products on selected mosquito species and toxicity effects on a non-target organism (Clarias gariepinus)"/>
    <n v="3"/>
    <n v="2"/>
    <m/>
    <m/>
    <m/>
    <m/>
    <m/>
    <s v="JAS 1, 2020"/>
    <m/>
    <m/>
    <m/>
    <m/>
    <m/>
    <m/>
    <m/>
    <m/>
    <n v="4"/>
    <n v="4"/>
    <m/>
    <s v="SIDA"/>
  </r>
  <r>
    <n v="232"/>
    <s v="C10/008"/>
    <s v="Duncan "/>
    <s v="Wekesa"/>
    <s v="Nyukuri"/>
    <x v="0"/>
    <x v="9"/>
    <x v="2"/>
    <x v="7"/>
    <s v="Medical Doctor"/>
    <s v="Clinical Medicine and Therapeutics"/>
    <x v="6"/>
    <s v="Yes"/>
    <m/>
    <s v="Single"/>
    <s v="Single"/>
    <m/>
    <s v="dnyukuri@cartafrica.org"/>
    <s v="dnyukuri@gmail.com"/>
    <s v="+254 720977887"/>
    <s v="Master of Medicine in Internal Medicine"/>
    <d v="1982-09-13T00:00:00"/>
    <s v="The Role of Multiplex PCR and Procalcitonin in diagnosis and management of Community Acquired Pneumonia among Adults Admitted at Kenyatta National Clinical research"/>
    <s v="Laboratory"/>
    <m/>
    <m/>
    <m/>
    <m/>
    <x v="9"/>
    <d v="2023-06-30T00:00:00"/>
    <s v="Dr. Jared Mecha"/>
    <m/>
    <m/>
    <n v="1"/>
    <m/>
    <m/>
    <m/>
    <m/>
    <m/>
    <m/>
    <s v="Academic"/>
    <m/>
    <m/>
    <x v="0"/>
    <m/>
    <s v="UNIVERSITY OF NAIROBI"/>
    <s v="0000-0002-4739-2000"/>
    <m/>
    <d v="2020-03-09T00:00:00"/>
    <d v="2020-11-01T00:00:00"/>
    <s v="Yes"/>
    <m/>
    <m/>
    <m/>
    <s v="The Role of Multiplex PCR and Procalcitonin in diagnosis and management of Community Acquired Pneumonia among Adults Admitted at Kenyatta National Clinical research"/>
    <m/>
    <m/>
    <m/>
    <m/>
    <m/>
    <m/>
    <m/>
    <m/>
    <x v="2"/>
    <m/>
    <m/>
    <m/>
    <m/>
    <m/>
    <m/>
    <m/>
    <m/>
    <m/>
    <m/>
    <s v="No"/>
    <m/>
    <m/>
    <m/>
    <m/>
    <m/>
    <m/>
    <m/>
    <m/>
    <n v="1"/>
    <m/>
    <m/>
    <s v="SIDA"/>
  </r>
  <r>
    <n v="233"/>
    <s v="C10/018"/>
    <s v="Oluwatosin"/>
    <s v="Eunice"/>
    <s v="Olorunmoteni"/>
    <x v="1"/>
    <x v="9"/>
    <x v="0"/>
    <x v="5"/>
    <s v="Neuroscience"/>
    <s v="Paediatrics and Child Health"/>
    <x v="3"/>
    <s v="No"/>
    <m/>
    <s v="Married"/>
    <s v="Married"/>
    <m/>
    <s v="oolorunmoteni@cartafrica.org"/>
    <s v="tosinolorunmoteni@gmail.com"/>
    <s v="+234815 209 2837; +234803 941 3535"/>
    <s v="MPH"/>
    <d v="1981-03-07T00:00:00"/>
    <s v="WHAT IS IN A GOOD NIGHT’S SLEEP? PATTERN, DETERMINANTS AND ASSOCIATED PROBLEMS WITH SLEEP IN NIGERIAN ADOLESCENTS"/>
    <s v="Laboratory"/>
    <m/>
    <m/>
    <m/>
    <d v="2021-04-19T00:00:00"/>
    <x v="9"/>
    <m/>
    <s v="Dr Scheuermaier Karine"/>
    <s v="Dr Gomez-Olive F. Xavier"/>
    <s v="Prof. Fatusi Olayiwola Adesegun"/>
    <n v="3"/>
    <m/>
    <m/>
    <m/>
    <m/>
    <m/>
    <m/>
    <s v="Academic"/>
    <s v="Lecturer I"/>
    <s v="Senior Lecturer "/>
    <x v="0"/>
    <m/>
    <s v="OBAFEMI AWOLOWO UNIVERSITY"/>
    <s v="0000-0001-8561-9918"/>
    <m/>
    <d v="2020-03-19T00:00:00"/>
    <d v="2020-11-01T00:00:00"/>
    <s v="Yes"/>
    <d v="2021-07-14T00:00:00"/>
    <d v="2021-06-08T00:00:00"/>
    <m/>
    <s v="WHAT IS IN A GOOD NIGHT’S SLEEP? PATTERN, DETERMINANTS AND ASSOCIATED PROBLEMS WITH SLEEP IN NIGERIAN ADOLESCENTS"/>
    <d v="2023-05-15T00:00:00"/>
    <s v="No"/>
    <d v="2024-07-03T00:00:00"/>
    <s v="Yes"/>
    <m/>
    <m/>
    <d v="2025-03-31T00:00:00"/>
    <d v="2025-03-31T00:00:00"/>
    <x v="0"/>
    <n v="61"/>
    <n v="53"/>
    <s v=" Sleep characteristics among In-school Adolescents in South-Western Nigeria: Pattern, Determinants and Association with Cardiometabolic risk factors"/>
    <n v="4"/>
    <n v="3"/>
    <m/>
    <m/>
    <m/>
    <m/>
    <m/>
    <s v="No"/>
    <m/>
    <m/>
    <m/>
    <m/>
    <m/>
    <m/>
    <m/>
    <m/>
    <n v="2"/>
    <m/>
    <m/>
    <s v="SIDA"/>
  </r>
  <r>
    <n v="234"/>
    <s v="C10/010"/>
    <s v="Frederick "/>
    <m/>
    <s v="Oporia"/>
    <x v="0"/>
    <x v="9"/>
    <x v="7"/>
    <x v="11"/>
    <s v="Public Health"/>
    <s v="Disease Control and Environmental Health"/>
    <x v="9"/>
    <s v="Yes"/>
    <m/>
    <s v="Married"/>
    <s v="Married"/>
    <m/>
    <s v="foporia@cartafrica.org"/>
    <s v="phrezzie@gmail.com"/>
    <s v="+256 703 857 428"/>
    <s v="Master of Public Health"/>
    <d v="1985-10-23T00:00:00"/>
    <s v="Preventing drowning among boaters in Lake Albert, Uganda: An enhanced educational intervention to improve knowledge and use of seaworthy lifejackets"/>
    <s v="Field"/>
    <m/>
    <m/>
    <m/>
    <d v="2020-08-31T00:00:00"/>
    <x v="9"/>
    <m/>
    <s v="Prof Fred Nuwaha Ntoni"/>
    <s v="Dr Jagnoor Jagnoor"/>
    <s v="Dr Simon Peter Kibira"/>
    <n v="3"/>
    <m/>
    <m/>
    <m/>
    <m/>
    <m/>
    <m/>
    <s v="Researcher"/>
    <s v="Research Associate"/>
    <m/>
    <x v="0"/>
    <m/>
    <s v="MAKERERE UNIVERSITY"/>
    <s v="0000-0001-6280-8919"/>
    <m/>
    <d v="2020-03-11T00:00:00"/>
    <d v="2020-11-01T00:00:00"/>
    <s v="Yes"/>
    <d v="2021-03-16T00:00:00"/>
    <d v="2022-02-01T00:00:00"/>
    <m/>
    <s v="Preventing drowning among boaters in Lake Albert, Uganda: An enhanced educational intervention to improve knowledge and use of seaworthy lifejackets"/>
    <d v="2022-11-07T00:00:00"/>
    <s v="Yes"/>
    <d v="2024-07-03T00:00:00"/>
    <s v="Yes"/>
    <m/>
    <d v="2023-11-07T00:00:00"/>
    <m/>
    <d v="2023-11-15T00:00:00"/>
    <x v="0"/>
    <n v="45"/>
    <n v="37"/>
    <s v="Improving lifejacket wear among occupational boaters on Lake Altert, Uganda: A cluster-randomized controlled trial"/>
    <n v="8"/>
    <n v="7"/>
    <m/>
    <m/>
    <m/>
    <m/>
    <m/>
    <s v="No"/>
    <m/>
    <m/>
    <m/>
    <m/>
    <m/>
    <m/>
    <m/>
    <m/>
    <n v="1"/>
    <m/>
    <m/>
    <s v="SIDA"/>
  </r>
  <r>
    <n v="235"/>
    <s v="C10/019"/>
    <s v="Omotade"/>
    <s v="Adebimpe"/>
    <s v="Ijarotimi"/>
    <x v="1"/>
    <x v="9"/>
    <x v="0"/>
    <x v="5"/>
    <s v="Obstertrics and reproductive health "/>
    <s v="Department of Obstetrics, Gynaecology &amp; Perinatology."/>
    <x v="0"/>
    <s v="No"/>
    <m/>
    <s v="Married"/>
    <s v="Married"/>
    <m/>
    <s v="oijarotimi@cartafrica.org"/>
    <s v="tadeijarotimi@gmail.com; tadeolar@yahoo.com"/>
    <s v="+234-803-400-2812"/>
    <s v="Master of Public Health"/>
    <d v="1975-11-16T00:00:00"/>
    <s v="Outcome of Male Partners’ Involvement in Antenatal Counselling on Women’s Postpartum Family Planning Uptake in South-west Nigeria"/>
    <s v="Clinical research"/>
    <m/>
    <m/>
    <m/>
    <d v="2021-01-21T00:00:00"/>
    <x v="9"/>
    <m/>
    <s v="Prof Olayemi Oladapo "/>
    <s v="Dr Olumide Adesola"/>
    <m/>
    <n v="2"/>
    <m/>
    <m/>
    <m/>
    <m/>
    <m/>
    <m/>
    <s v="Researcher"/>
    <s v="Senior Lecturer"/>
    <s v=" Professor"/>
    <x v="0"/>
    <m/>
    <s v="OBAFEMI AWOLOWO UNIVERSITY"/>
    <s v="0000-0002-2824-466X"/>
    <m/>
    <d v="2020-03-20T00:00:00"/>
    <s v="11/1/2020 &amp; 22/5/2022"/>
    <s v="Yes"/>
    <d v="2022-11-23T00:00:00"/>
    <d v="2022-08-07T00:00:00"/>
    <m/>
    <s v="Outcome of Male Partners’ Involvement in Antenatal Counselling on Women’s Postpartum Family Planning Uptake in South-west Nigeria"/>
    <d v="2023-05-15T00:00:00"/>
    <s v="No"/>
    <d v="2024-07-03T00:00:00"/>
    <s v="Yes"/>
    <m/>
    <m/>
    <m/>
    <m/>
    <x v="3"/>
    <m/>
    <m/>
    <m/>
    <n v="7"/>
    <n v="8"/>
    <m/>
    <m/>
    <m/>
    <m/>
    <m/>
    <s v="No"/>
    <m/>
    <m/>
    <m/>
    <m/>
    <m/>
    <m/>
    <m/>
    <m/>
    <n v="2"/>
    <m/>
    <m/>
    <s v="SIDA"/>
  </r>
  <r>
    <n v="236"/>
    <s v="C10/012"/>
    <s v="James"/>
    <m/>
    <s v="Muleme"/>
    <x v="0"/>
    <x v="9"/>
    <x v="7"/>
    <x v="11"/>
    <s v="Veterinary Medicine"/>
    <s v="Disease Control and Environmental Health "/>
    <x v="9"/>
    <s v="Yes"/>
    <m/>
    <s v="Married"/>
    <s v="Married"/>
    <m/>
    <s v="jmuleme@cartafrica.org"/>
    <s v="mulemej@gmail.com"/>
    <s v="+256787364697; 256701271259"/>
    <s v="Masters of Veterinary Preventive Medicine (Field Epidemiology track)"/>
    <d v="1993-02-02T00:00:00"/>
    <s v="Extended Spectrum β Lactamase (ESBL) producing Escherichia coli as bio-threats:   pathobiology, transmission dynamics and antibiotic resistance in rural and urban_x000a_communities of Wakiso district, Uganda"/>
    <s v="Field and Laboratory"/>
    <m/>
    <m/>
    <m/>
    <d v="2022-01-19T00:00:00"/>
    <x v="9"/>
    <m/>
    <s v="Dr. Ssempebwa John"/>
    <s v="Dr. Musoke David"/>
    <s v="Assoc. Prof. Kankya Clovice"/>
    <n v="3"/>
    <m/>
    <m/>
    <m/>
    <m/>
    <m/>
    <m/>
    <s v="Academic"/>
    <s v="Research Associate"/>
    <m/>
    <x v="0"/>
    <m/>
    <s v="MAKERERE UNIVERSITY"/>
    <s v="0000-0001-8967-7031"/>
    <m/>
    <d v="2020-03-13T00:00:00"/>
    <s v="11/1/2020 &amp; 22/5/2022"/>
    <s v="Yes"/>
    <d v="2022-01-05T00:00:00"/>
    <d v="2022-01-21T00:00:00"/>
    <m/>
    <s v="Extended Spectrum β Lactamase (ESBL) producing Escherichia coli as bio-threats:   pathobiology, transmission dynamics and antibiotic resistance in rural and urban_x000a_communities of Wakiso district, Uganda"/>
    <d v="2022-11-07T00:00:00"/>
    <s v="Yes"/>
    <d v="2024-07-03T00:00:00"/>
    <s v="Yes"/>
    <m/>
    <d v="2023-11-23T00:00:00"/>
    <m/>
    <d v="2023-11-24T00:00:00"/>
    <x v="0"/>
    <n v="45"/>
    <e v="#VALUE!"/>
    <s v="Reservoirs, transmission and antibiotic resistance resistance profiles of extended specturum SPECTRUM BETA LACTAMASE-PRODUCING Escherichia Coli at the humananimal-environmant interface among farming communities in Wakiso District, Uganda”."/>
    <n v="4"/>
    <n v="4"/>
    <m/>
    <m/>
    <m/>
    <m/>
    <m/>
    <s v="No"/>
    <m/>
    <m/>
    <m/>
    <m/>
    <m/>
    <m/>
    <m/>
    <m/>
    <n v="3"/>
    <m/>
    <m/>
    <s v="SIDA"/>
  </r>
  <r>
    <n v="237"/>
    <s v="C10/020"/>
    <s v="Patience"/>
    <m/>
    <s v="Shamu"/>
    <x v="1"/>
    <x v="9"/>
    <x v="9"/>
    <x v="6"/>
    <s v="Public Health"/>
    <s v="Wits Reproductive Health and HIV Institute (Implementation Science)"/>
    <x v="3"/>
    <s v="Yes"/>
    <m/>
    <s v="Married"/>
    <s v="Married"/>
    <m/>
    <s v="pshamu@cartafrica.org"/>
    <s v="patieshamu@gmail.com; pshamu@wrhi.ac.za"/>
    <s v="+27113585300; +27731960356"/>
    <s v="Master of Science in Population Studies"/>
    <d v="1982-03-06T00:00:00"/>
    <s v="Determinants, lived experiences, and outcomes of HIV Pre-Exposure Prophylaxis use among young female university students in South Africa: A prospective cohort study"/>
    <s v="Field"/>
    <m/>
    <m/>
    <m/>
    <d v="2021-03-10T00:00:00"/>
    <x v="9"/>
    <m/>
    <s v="Professor Saiqa Mullick"/>
    <s v="Prof. Christofides Nicola"/>
    <m/>
    <n v="2"/>
    <m/>
    <m/>
    <m/>
    <m/>
    <m/>
    <m/>
    <s v="Academic"/>
    <s v="Researcher"/>
    <s v="Researcher"/>
    <x v="0"/>
    <m/>
    <s v="UNIVERSITY OF THE WITWATERSRAND"/>
    <s v="0000-0003-1946-5046"/>
    <m/>
    <d v="2020-03-21T00:00:00"/>
    <s v="11/1/2020 &amp; 22/5/2022"/>
    <s v="Yes"/>
    <d v="2021-07-30T00:00:00"/>
    <d v="2021-11-08T00:00:00"/>
    <m/>
    <s v="Determinants, lived experiences, and outcomes of HIV Pre-Exposure Prophylaxis use among young female university students in South Africa: A prospective cohort study"/>
    <d v="2022-11-07T00:00:00"/>
    <s v="Yes"/>
    <d v="2024-07-03T00:00:00"/>
    <s v="Yes"/>
    <d v="2025-03-31T00:00:00"/>
    <m/>
    <m/>
    <m/>
    <x v="3"/>
    <m/>
    <m/>
    <m/>
    <n v="3"/>
    <n v="3"/>
    <m/>
    <m/>
    <m/>
    <m/>
    <m/>
    <s v="No"/>
    <m/>
    <m/>
    <m/>
    <m/>
    <m/>
    <m/>
    <m/>
    <m/>
    <n v="3"/>
    <m/>
    <m/>
    <s v="WT - DELTAS"/>
  </r>
  <r>
    <n v="238"/>
    <s v="C10/014"/>
    <s v="Marifa"/>
    <m/>
    <s v="Muchemwa"/>
    <x v="1"/>
    <x v="9"/>
    <x v="9"/>
    <x v="6"/>
    <s v="Demography"/>
    <s v="Demography and Population studies"/>
    <x v="3"/>
    <s v="Yes"/>
    <m/>
    <s v="Married"/>
    <s v="Married"/>
    <m/>
    <s v="mmuchemwa@cartafrica.org"/>
    <s v="marifamuchemwa@yahoo.com"/>
    <s v="+27117174095; 27780200743"/>
    <s v="MA in Sociology and MA in Demography and Population studies"/>
    <d v="1986-07-23T00:00:00"/>
    <s v="Family Changes and Child Maintenance Effect on Men’s Mental Health in South Africa "/>
    <s v="Field"/>
    <m/>
    <m/>
    <m/>
    <d v="2020-02-04T00:00:00"/>
    <x v="9"/>
    <m/>
    <s v="Professor Clifford Odimegwu"/>
    <m/>
    <m/>
    <n v="1"/>
    <m/>
    <m/>
    <m/>
    <m/>
    <m/>
    <m/>
    <s v="Academic"/>
    <s v="Teaching assistant"/>
    <s v="Teaching Assistant"/>
    <x v="0"/>
    <m/>
    <s v="UNIVERSITY OF THE WITWATERSRAND"/>
    <s v="0000-0002-1957-9513"/>
    <m/>
    <d v="2020-03-15T00:00:00"/>
    <s v="11/1/2020 &amp; 22/5/2022"/>
    <s v="Yes"/>
    <m/>
    <m/>
    <m/>
    <s v="Family Changes and Child Maintenance Effect on Men’s Mental Health in South Africa "/>
    <d v="2023-05-15T00:00:00"/>
    <s v="No"/>
    <d v="2024-07-03T00:00:00"/>
    <s v="Yes"/>
    <m/>
    <m/>
    <m/>
    <d v="2023-10-16T00:00:00"/>
    <x v="0"/>
    <n v="44"/>
    <e v="#VALUE!"/>
    <s v="Family change, child maintenance and mental health outcomes of men in South Africa”"/>
    <n v="0"/>
    <m/>
    <m/>
    <m/>
    <m/>
    <m/>
    <m/>
    <s v="JAS 2, 2022"/>
    <m/>
    <m/>
    <m/>
    <m/>
    <m/>
    <m/>
    <m/>
    <m/>
    <n v="1"/>
    <m/>
    <m/>
    <s v="WT - DELTAS"/>
  </r>
  <r>
    <n v="239"/>
    <s v="C10/021"/>
    <s v="Shakeerah "/>
    <s v="Olaide"/>
    <s v="Gbadebo"/>
    <x v="1"/>
    <x v="9"/>
    <x v="0"/>
    <x v="0"/>
    <s v="Dentistry"/>
    <s v="RESTORATIVE DENTISTRY"/>
    <x v="0"/>
    <s v="Yes"/>
    <m/>
    <s v="Widowe(r)d"/>
    <s v="Widow"/>
    <m/>
    <s v="sgbadebo@cartafrica.org"/>
    <s v="olaaris2k1@yahoo.com"/>
    <s v="+2348057358291"/>
    <s v="MASTERS DENTAL SURGERY"/>
    <d v="1975-04-01T00:00:00"/>
    <s v="Dental anxiety: measuring the fear factors and its effect on endodontic treatment among adults in Ibadan, Nigeria"/>
    <s v="Clinical research"/>
    <m/>
    <m/>
    <m/>
    <d v="2020-12-17T00:00:00"/>
    <x v="9"/>
    <m/>
    <s v="Prof Gbemisola Oke"/>
    <s v="Prof Dosumu OO"/>
    <m/>
    <n v="2"/>
    <m/>
    <m/>
    <m/>
    <m/>
    <m/>
    <m/>
    <s v="Researcher"/>
    <s v="Senior Lecturer"/>
    <s v="Senior Lecturer"/>
    <x v="0"/>
    <m/>
    <s v="UNIVERSITY OF IBADAN"/>
    <s v="0000-0002-2109-753X"/>
    <m/>
    <d v="2020-03-22T00:00:00"/>
    <s v="11/1/2020 &amp; 22/5/2022"/>
    <s v="Yes"/>
    <d v="2021-05-19T00:00:00"/>
    <d v="2021-06-23T00:00:00"/>
    <m/>
    <s v="Dental anxiety: measuring the fear factors and its effect on endodontic treatment among adults in Ibadan, Nigeria"/>
    <d v="2022-11-07T00:00:00"/>
    <s v="Yes"/>
    <d v="2024-07-03T00:00:00"/>
    <s v="Yes"/>
    <m/>
    <d v="2024-09-30T00:00:00"/>
    <m/>
    <d v="2024-10-03T00:00:00"/>
    <x v="0"/>
    <n v="55"/>
    <e v="#VALUE!"/>
    <s v="Pre-treatment Information Communication and Dental Anxiety among Adult  Dental Care Seekers in Ibadan, Nigeria"/>
    <n v="8"/>
    <n v="3"/>
    <m/>
    <m/>
    <m/>
    <m/>
    <m/>
    <s v="No"/>
    <m/>
    <m/>
    <d v="2024-05-01T00:00:00"/>
    <d v="2024-08-31T00:00:00"/>
    <n v="4"/>
    <m/>
    <m/>
    <m/>
    <n v="4"/>
    <m/>
    <m/>
    <s v="SIDA"/>
  </r>
  <r>
    <n v="240"/>
    <s v="C10/022"/>
    <s v="Stefanie"/>
    <m/>
    <s v="Vermaak"/>
    <x v="1"/>
    <x v="9"/>
    <x v="5"/>
    <x v="6"/>
    <s v="HIV Prevention and Treatment"/>
    <s v="Perinatal HIV Research Unit"/>
    <x v="3"/>
    <s v="Yes"/>
    <m/>
    <s v="Married"/>
    <s v="Married"/>
    <m/>
    <s v="svermaak@cartafrica.org"/>
    <s v="stefanie.hornschuh88@gmail.com"/>
    <s v="+27 11 989 9959; +27 826087634"/>
    <s v="Health Sciences (International's Public Health)"/>
    <d v="1988-09-27T00:00:00"/>
    <s v="Feasibility and acceptability of using digital assent to improve comprehension of study procedures among adolescents with perinatally acquired HIV: a study in Soweto, South Africa"/>
    <s v="Field"/>
    <m/>
    <m/>
    <m/>
    <d v="2019-08-01T00:00:00"/>
    <x v="9"/>
    <m/>
    <s v="Dr Janan Dietrich"/>
    <s v="Prof Tiffany Chennevile"/>
    <m/>
    <n v="2"/>
    <m/>
    <m/>
    <m/>
    <m/>
    <m/>
    <m/>
    <s v="Academic"/>
    <s v="Senior Researcher"/>
    <s v="Senior Researcher"/>
    <x v="0"/>
    <m/>
    <s v="UNIVERSITY OF THE WITWATERSRAND"/>
    <s v="0000-0002-5505-6488"/>
    <m/>
    <d v="2020-03-23T00:00:00"/>
    <s v="11/1/2020 &amp; 22/5/2022"/>
    <s v="Yes"/>
    <d v="2021-09-23T00:00:00"/>
    <d v="2021-11-05T00:00:00"/>
    <m/>
    <s v="Feasibility and acceptability of using digital assent to improve comprehension of study procedures among adolescents with perinatally acquired HIV: a study in Soweto, South Africa"/>
    <d v="2023-05-15T00:00:00"/>
    <s v="No"/>
    <d v="2024-07-03T00:00:00"/>
    <s v="Yes"/>
    <m/>
    <m/>
    <m/>
    <m/>
    <x v="3"/>
    <m/>
    <m/>
    <m/>
    <n v="0"/>
    <m/>
    <m/>
    <m/>
    <m/>
    <m/>
    <m/>
    <s v="No"/>
    <m/>
    <m/>
    <m/>
    <m/>
    <m/>
    <m/>
    <m/>
    <m/>
    <n v="0"/>
    <m/>
    <m/>
    <s v="WT - DELTAS"/>
  </r>
  <r>
    <n v="241"/>
    <s v="C10/023"/>
    <s v="Takondwa"/>
    <s v="Connis"/>
    <s v="Bakuwa"/>
    <x v="1"/>
    <x v="9"/>
    <x v="3"/>
    <x v="3"/>
    <s v="Rehabilitation and Therapy"/>
    <s v="Physiotherapy"/>
    <x v="3"/>
    <s v="Yes"/>
    <m/>
    <s v="Single"/>
    <s v="Single"/>
    <m/>
    <s v="tbakuwa@cartafrica.org"/>
    <s v="tbakuwa@medcol.mw; tako.bakuwa@gmail.com"/>
    <s v=" +265 1 871 911; +265 993 67 2960"/>
    <s v="Master of science in Community Physiotherapy"/>
    <d v="1992-07-25T00:00:00"/>
    <s v="Effectiveness of a peer-led training program for caregivers of children with cerebral palsy in Malawi"/>
    <s v="Field"/>
    <m/>
    <m/>
    <m/>
    <d v="2021-10-10T00:00:00"/>
    <x v="9"/>
    <m/>
    <s v="Gillian Saloojee"/>
    <s v="Wiedaad Slemming"/>
    <m/>
    <n v="2"/>
    <m/>
    <m/>
    <m/>
    <m/>
    <m/>
    <m/>
    <s v="Academic"/>
    <s v="Lecturer"/>
    <s v="Lecturer"/>
    <x v="0"/>
    <m/>
    <s v="UNIVERSITY OF MALAWI"/>
    <s v="0000-0003-1817-9689"/>
    <m/>
    <d v="2020-03-24T00:00:00"/>
    <s v="11/1/2020 &amp; 22/5/2022"/>
    <s v="Yes"/>
    <m/>
    <m/>
    <m/>
    <s v="Effectiveness of a peer-led training program for caregivers of children with cerebral palsy in Malawi"/>
    <d v="2023-05-15T00:00:00"/>
    <s v="No"/>
    <d v="2024-07-03T00:00:00"/>
    <s v="Yes"/>
    <m/>
    <m/>
    <m/>
    <m/>
    <x v="3"/>
    <m/>
    <m/>
    <m/>
    <n v="1"/>
    <n v="0"/>
    <m/>
    <m/>
    <m/>
    <m/>
    <m/>
    <s v="No"/>
    <m/>
    <m/>
    <m/>
    <m/>
    <m/>
    <m/>
    <m/>
    <m/>
    <n v="0"/>
    <m/>
    <m/>
    <s v="SIDA"/>
  </r>
  <r>
    <n v="242"/>
    <s v="C10/025"/>
    <s v="Yetunde"/>
    <s v="A"/>
    <s v="Onimode"/>
    <x v="1"/>
    <x v="9"/>
    <x v="0"/>
    <x v="0"/>
    <s v="Nuclear Medicine/Radiology"/>
    <s v="RADIATION ONCOLOGY"/>
    <x v="6"/>
    <s v="No"/>
    <m/>
    <s v="Single"/>
    <s v="Married (P1 - 2022)"/>
    <m/>
    <s v="yonimode@cartafrica.org"/>
    <s v="yately_md@yahoo.com; yately_md@yahoo.com"/>
    <s v="+2347087821065"/>
    <s v="Master of Science (Stellenbosch) 2009, Master of Medicine (Witwatersrand) 2012"/>
    <d v="1977-06-29T00:00:00"/>
    <s v="Medical personnel's knowledge about thyroid disease in pregnancy and its management, and development of a trimester-based thyroid reference range In South-West Nigeria"/>
    <s v="Field and Laboratory"/>
    <m/>
    <m/>
    <m/>
    <d v="2021-08-24T00:00:00"/>
    <x v="9"/>
    <m/>
    <s v="Dr Chesang Jacqueline Jelagat"/>
    <s v="Prof Omigbodun Akinyinka"/>
    <m/>
    <n v="2"/>
    <m/>
    <m/>
    <m/>
    <m/>
    <m/>
    <m/>
    <s v="Academic"/>
    <s v="Lecturer I"/>
    <s v="Senior Lecturer"/>
    <x v="0"/>
    <m/>
    <s v="UNIVERSITY OF IBADAN"/>
    <s v="0000-0002-4004-6113"/>
    <m/>
    <d v="2020-03-26T00:00:00"/>
    <s v="11/1/2020 &amp; 22/5/2022"/>
    <s v="Yes"/>
    <m/>
    <m/>
    <m/>
    <s v="Medical personnel's knowledge about thyroid disease in pregnancy and its management, and development of a trimester-based thyroid reference range In South-West Nigeria"/>
    <d v="2022-11-07T00:00:00"/>
    <s v="Yes"/>
    <d v="2024-07-03T00:00:00"/>
    <s v="Yes"/>
    <m/>
    <m/>
    <m/>
    <m/>
    <x v="3"/>
    <m/>
    <m/>
    <m/>
    <n v="6"/>
    <n v="5"/>
    <m/>
    <m/>
    <m/>
    <m/>
    <m/>
    <s v="No"/>
    <m/>
    <m/>
    <m/>
    <m/>
    <m/>
    <m/>
    <m/>
    <m/>
    <n v="0"/>
    <m/>
    <m/>
    <s v="SIDA"/>
  </r>
  <r>
    <n v="243"/>
    <s v="C10/003"/>
    <s v="Jean de la Croix"/>
    <s v="Allen"/>
    <s v="Ingabire"/>
    <x v="0"/>
    <x v="9"/>
    <x v="1"/>
    <x v="1"/>
    <s v="Orthopedics"/>
    <s v="Surgery"/>
    <x v="5"/>
    <s v="Yes"/>
    <m/>
    <s v="Married"/>
    <s v="Married"/>
    <m/>
    <s v="ajcroix@cartafrica.org"/>
    <s v="ingabireallenjc@gmail.com; ijea2000@gmail.com"/>
    <s v="+250788549975"/>
    <s v="Masters of Public health/Masters of Medicine(Surgery)/Fellowship in Orthopedics"/>
    <d v="1981-01-02T00:00:00"/>
    <s v="Long term disability following road traffic injuries in Rwanda: Cost and health outcomes "/>
    <s v="Clinical research"/>
    <m/>
    <m/>
    <m/>
    <d v="2020-01-10T00:00:00"/>
    <x v="9"/>
    <m/>
    <s v="Prof Tumussime K. David "/>
    <s v="Dr. Jean Baptiste Sagahutu "/>
    <m/>
    <n v="2"/>
    <m/>
    <m/>
    <m/>
    <m/>
    <m/>
    <m/>
    <s v="Researcher"/>
    <s v="Lecturer of Surgery"/>
    <s v="Senior Lecturer"/>
    <x v="1"/>
    <s v="Deputy Director, NIHR Research Hub on Global Surgery/Rwanda "/>
    <s v="UNIVERSITY OF RWANDA"/>
    <s v="0000-0001-8636-6473"/>
    <m/>
    <d v="2020-03-04T00:00:00"/>
    <s v="11/1/2020 &amp; 22/5/2022"/>
    <s v="Yes"/>
    <d v="2022-02-01T00:00:00"/>
    <d v="2022-02-10T00:00:00"/>
    <m/>
    <s v="Long term disability following road traffic injuries in Rwanda: Cost and health outcomes "/>
    <d v="2022-11-07T00:00:00"/>
    <s v="Yes"/>
    <d v="2024-07-03T00:00:00"/>
    <s v="Yes"/>
    <m/>
    <m/>
    <m/>
    <d v="2024-10-25T00:00:00"/>
    <x v="0"/>
    <n v="56"/>
    <e v="#VALUE!"/>
    <m/>
    <n v="0"/>
    <n v="2"/>
    <m/>
    <m/>
    <m/>
    <m/>
    <m/>
    <s v="No"/>
    <m/>
    <m/>
    <m/>
    <m/>
    <m/>
    <m/>
    <m/>
    <m/>
    <n v="2"/>
    <m/>
    <m/>
    <s v="SIDA"/>
  </r>
  <r>
    <n v="244"/>
    <s v="C10/005"/>
    <s v="Apatsa"/>
    <m/>
    <s v="Selemani"/>
    <x v="0"/>
    <x v="9"/>
    <x v="3"/>
    <x v="3"/>
    <s v="Library and Information Science"/>
    <s v="Library"/>
    <x v="3"/>
    <s v="No"/>
    <m/>
    <s v="Single"/>
    <s v="Married"/>
    <m/>
    <s v="aselemani@cartafrica.org"/>
    <s v="apatsaselemani@gmail.com"/>
    <s v="+2651871911; 265888707373"/>
    <s v="Master of Library and Information Science"/>
    <d v="1987-08-25T00:00:00"/>
    <s v="Journal Indexing and Scientific Impact of Africa's Public Health Research: current status, barriers, facilitators and opportunities."/>
    <s v="Field"/>
    <m/>
    <m/>
    <m/>
    <d v="2021-08-16T00:00:00"/>
    <x v="9"/>
    <m/>
    <s v="Prof. Jude Igumbor"/>
    <s v="Dr Innocent Maposa"/>
    <m/>
    <n v="2"/>
    <m/>
    <m/>
    <m/>
    <m/>
    <m/>
    <m/>
    <s v="Administrative"/>
    <s v="Assistant Librarian"/>
    <m/>
    <x v="0"/>
    <m/>
    <s v="UNIVERSITY OF MALAWI"/>
    <s v="0000-0003-1216-6158"/>
    <m/>
    <d v="2020-03-06T00:00:00"/>
    <s v="11/1/2020 &amp; 22/5/2022"/>
    <s v="Yes"/>
    <d v="2022-05-27T00:00:00"/>
    <d v="2022-09-07T00:00:00"/>
    <m/>
    <s v="Journal Indexing and Scientific Impact of Africa's Public Health Research: current status, barriers, facilitators and opportunities."/>
    <d v="2023-05-15T00:00:00"/>
    <s v="No"/>
    <d v="2024-07-03T00:00:00"/>
    <s v="Yes"/>
    <d v="2025-03-31T00:00:00"/>
    <m/>
    <m/>
    <m/>
    <x v="3"/>
    <m/>
    <m/>
    <m/>
    <n v="2"/>
    <m/>
    <m/>
    <m/>
    <m/>
    <m/>
    <m/>
    <s v="No"/>
    <m/>
    <m/>
    <m/>
    <m/>
    <m/>
    <m/>
    <m/>
    <m/>
    <n v="0"/>
    <m/>
    <m/>
    <s v="SIDA"/>
  </r>
  <r>
    <n v="245"/>
    <s v="C10/009"/>
    <s v="Emmanuel"/>
    <m/>
    <s v="Nzabonimana"/>
    <x v="0"/>
    <x v="9"/>
    <x v="1"/>
    <x v="1"/>
    <s v="Dentistry"/>
    <s v="Preventive and Community Dentistry"/>
    <x v="3"/>
    <s v="No"/>
    <m/>
    <s v="Single"/>
    <s v="Single"/>
    <m/>
    <s v="enzabonimana@cartafrica.org"/>
    <s v="nzabaemmy@gmail.com"/>
    <s v="+250783880746"/>
    <s v="Health Informatics"/>
    <d v="1992-04-01T00:00:00"/>
    <s v="Investigating reasons, challenges, and perceptions of poor oral health among adults in rural and urban Rwanda"/>
    <s v="Field"/>
    <m/>
    <m/>
    <m/>
    <d v="2020-06-01T00:00:00"/>
    <x v="9"/>
    <m/>
    <s v="Prof Phumzile Hlongwa"/>
    <s v="Prof Veerasamy Yengopal"/>
    <s v="Dr Yolanda Malele-Kolisa"/>
    <n v="3"/>
    <m/>
    <m/>
    <m/>
    <m/>
    <m/>
    <m/>
    <s v="Academic"/>
    <s v="Assistant Lecturer"/>
    <s v="Assistant Lecturer"/>
    <x v="2"/>
    <m/>
    <s v="UNIVERSITY OF RWANDA"/>
    <s v="0000-0002-6876-3472"/>
    <m/>
    <d v="2020-03-10T00:00:00"/>
    <s v="11/1/2020 &amp; 22/5/2022"/>
    <s v="Yes"/>
    <d v="2022-01-18T00:00:00"/>
    <d v="2022-02-25T00:00:00"/>
    <m/>
    <s v="Investigating reasons, challenges, and perceptions of poor oral health among adults in rural and urban Rwanda"/>
    <d v="2022-11-07T00:00:00"/>
    <s v="Yes"/>
    <d v="2024-07-03T00:00:00"/>
    <s v="Yes"/>
    <m/>
    <m/>
    <m/>
    <d v="2024-12-22T00:00:00"/>
    <x v="0"/>
    <n v="58"/>
    <m/>
    <s v="Oral Health in Nyarugenge District of Rwanda: The Role of Mobile Application in Oral Health Education"/>
    <n v="0"/>
    <n v="3"/>
    <m/>
    <m/>
    <m/>
    <m/>
    <m/>
    <s v="No"/>
    <m/>
    <m/>
    <m/>
    <m/>
    <m/>
    <m/>
    <m/>
    <m/>
    <n v="0"/>
    <m/>
    <m/>
    <s v="SIDA"/>
  </r>
  <r>
    <n v="246"/>
    <s v="C10/011"/>
    <s v="James"/>
    <s v="Mburu"/>
    <s v="Kang'ethe"/>
    <x v="0"/>
    <x v="9"/>
    <x v="2"/>
    <x v="7"/>
    <s v="Tropical and Infectious Diseases"/>
    <s v="Institute of tropical and infectious diseases/ PMTCT- Under OBS/ GYN department"/>
    <x v="6"/>
    <s v="Yes"/>
    <m/>
    <s v="Married"/>
    <s v="Married"/>
    <m/>
    <s v="jkangethe@cartafrica.org"/>
    <s v="jimkangethe@gmail.com"/>
    <s v="+254726237390; 254731221155"/>
    <s v="MSC. Medical Virology"/>
    <d v="1986-12-11T00:00:00"/>
    <s v="Human Papillomavirus type-specific risk and association with Human T Lymphotrophic Virus-1 among HIV infected Women at Kenyatta Clinical research"/>
    <s v="Laboratory"/>
    <m/>
    <m/>
    <m/>
    <d v="2021-02-18T00:00:00"/>
    <x v="9"/>
    <m/>
    <s v="Dr. Marianne Wanjiru Mureithi"/>
    <s v="Dr. Odari Eddy"/>
    <s v="Dr. Eddy Odari"/>
    <n v="3"/>
    <m/>
    <m/>
    <m/>
    <m/>
    <m/>
    <m/>
    <s v="Academic"/>
    <s v="HIV research scientist and tutor"/>
    <m/>
    <x v="0"/>
    <m/>
    <s v="UNIVERSITY OF NAIROBI"/>
    <s v="0000-0001-5813-5360"/>
    <m/>
    <d v="2020-03-12T00:00:00"/>
    <s v="11/1/2020 &amp; 22/5/2022"/>
    <s v="Yes"/>
    <d v="2021-01-18T00:00:00"/>
    <d v="2022-02-21T00:00:00"/>
    <m/>
    <s v="Human Papillomavirus type-specific risk and association with Human T Lymphotrophic Virus-1 among HIV infected Women at Kenyatta Clinical research"/>
    <d v="2022-11-07T00:00:00"/>
    <s v="Yes"/>
    <d v="2024-07-03T00:00:00"/>
    <s v="Yes"/>
    <d v="2024-02-26T00:00:00"/>
    <m/>
    <m/>
    <d v="2024-11-14T00:00:00"/>
    <x v="0"/>
    <n v="57"/>
    <m/>
    <m/>
    <n v="2"/>
    <n v="1"/>
    <m/>
    <m/>
    <m/>
    <m/>
    <m/>
    <s v="No"/>
    <m/>
    <m/>
    <m/>
    <m/>
    <m/>
    <m/>
    <m/>
    <m/>
    <n v="2"/>
    <m/>
    <m/>
    <s v="SIDA"/>
  </r>
  <r>
    <n v="247"/>
    <s v="C10/013"/>
    <s v="Kganetso"/>
    <s v="-"/>
    <s v="Sekome"/>
    <x v="0"/>
    <x v="9"/>
    <x v="5"/>
    <x v="6"/>
    <s v="Rehabilitation and Therapy"/>
    <s v="physiotherapy"/>
    <x v="3"/>
    <s v="Yes"/>
    <n v="1897532"/>
    <s v="Single"/>
    <s v="Single"/>
    <m/>
    <s v="ksekome@cartafrica.org"/>
    <s v="kgakzin88@gmail.com"/>
    <s v="+27 11 7173705; +27 78 0118605"/>
    <s v="Master of public health"/>
    <d v="1992-05-03T00:00:00"/>
    <s v="Effects of modifications in lifestyle and daily routine  on blood pressure among hypertensive rural adults in Agincourt, South Africa."/>
    <s v="Field"/>
    <m/>
    <m/>
    <m/>
    <d v="2019-07-14T00:00:00"/>
    <x v="9"/>
    <m/>
    <s v="Professor Hellen Myezwa"/>
    <s v="Prof. F. Gomez Olive- Casas"/>
    <m/>
    <n v="2"/>
    <m/>
    <m/>
    <m/>
    <m/>
    <m/>
    <m/>
    <s v="Academic"/>
    <s v="Lecturer"/>
    <s v="Senior Lecturer"/>
    <x v="1"/>
    <m/>
    <s v="UNIVERSITY OF THE WITWATERSRAND"/>
    <s v="0000-0002-4567-1022"/>
    <m/>
    <d v="2020-03-14T00:00:00"/>
    <s v="11/1/2020 &amp; 22/5/2022"/>
    <s v="Yes"/>
    <d v="2020-07-01T00:00:00"/>
    <d v="2021-02-22T00:00:00"/>
    <m/>
    <s v="Effects of modifications in lifestyle and daily routine  on blood pressure among hypertensive rural adults in Agincourt, South Africa."/>
    <d v="2022-11-07T00:00:00"/>
    <s v="Yes"/>
    <d v="2024-07-03T00:00:00"/>
    <s v="Yes"/>
    <m/>
    <m/>
    <m/>
    <d v="2024-10-31T00:00:00"/>
    <x v="0"/>
    <n v="56"/>
    <e v="#VALUE!"/>
    <s v="Feasibility and acceptability of a Contextualized Physical Activity and Diet Intervention for Hypertension Control in a Rural Adult Population of South Africa"/>
    <n v="1"/>
    <n v="0"/>
    <m/>
    <m/>
    <m/>
    <m/>
    <m/>
    <s v="No"/>
    <m/>
    <m/>
    <m/>
    <m/>
    <m/>
    <m/>
    <m/>
    <m/>
    <n v="0"/>
    <m/>
    <m/>
    <s v="WT - DELTAS"/>
  </r>
  <r>
    <n v="248"/>
    <s v="C10/017"/>
    <s v="Monday"/>
    <s v="Daniel"/>
    <s v="Olodu"/>
    <x v="0"/>
    <x v="9"/>
    <x v="0"/>
    <x v="5"/>
    <s v="Nutrition"/>
    <s v="Community Health"/>
    <x v="0"/>
    <s v="No"/>
    <m/>
    <s v="Married"/>
    <s v="Married"/>
    <m/>
    <s v="molodu@cartafrica.org"/>
    <s v="mondayolodu@gmail.com; mondayolodu@yahoo.com"/>
    <s v="+234-8063168131"/>
    <s v="Master of Science (Human Nutrition)"/>
    <d v="1986-11-24T00:00:00"/>
    <s v="Improving Childhood Nutrition among the Yoruba Ethnic Group in the Rural Communities, Southwest Nigeria: An Indigenous Food-Based Approach"/>
    <s v="Field and Laboratory"/>
    <m/>
    <m/>
    <m/>
    <d v="2021-03-12T00:00:00"/>
    <x v="9"/>
    <m/>
    <s v="Dr. Oladejo Thomas Adepoju"/>
    <m/>
    <m/>
    <n v="1"/>
    <m/>
    <m/>
    <m/>
    <m/>
    <m/>
    <m/>
    <s v="Academic"/>
    <s v="Lecturer II"/>
    <s v="Lecturer II"/>
    <x v="0"/>
    <m/>
    <s v="OBAFEMI AWOLOWO UNIVERSITY"/>
    <s v="0000-0002-1928-9209"/>
    <m/>
    <d v="2020-03-18T00:00:00"/>
    <s v="11/1/2020 &amp; 22/5/2022"/>
    <s v="Yes"/>
    <d v="2022-11-09T00:00:00"/>
    <d v="2022-09-07T00:00:00"/>
    <m/>
    <s v="Improving Childhood Nutrition among the Yoruba Ethnic Group in the Rural Communities, Southwest Nigeria: An Indigenous Food-Based Approach"/>
    <d v="2023-05-15T00:00:00"/>
    <s v="No"/>
    <d v="2024-07-03T00:00:00"/>
    <s v="Yes"/>
    <m/>
    <m/>
    <m/>
    <m/>
    <x v="3"/>
    <m/>
    <m/>
    <m/>
    <n v="2"/>
    <n v="1"/>
    <m/>
    <m/>
    <m/>
    <m/>
    <m/>
    <s v="No"/>
    <m/>
    <m/>
    <m/>
    <m/>
    <m/>
    <m/>
    <m/>
    <m/>
    <n v="1"/>
    <m/>
    <m/>
    <s v="SIDA"/>
  </r>
  <r>
    <n v="249"/>
    <s v="C10/024"/>
    <s v="Temitope"/>
    <s v="Olumuyiwa"/>
    <s v="Ojo"/>
    <x v="0"/>
    <x v="9"/>
    <x v="0"/>
    <x v="5"/>
    <s v="Occupational Health and Industrial Hygiene"/>
    <s v="Community Health"/>
    <x v="3"/>
    <s v="No"/>
    <m/>
    <s v="Married"/>
    <s v="Married"/>
    <m/>
    <s v="tojo@cartafrica.org"/>
    <s v="linktopeojo@yahoo.com"/>
    <s v="+2348035798224"/>
    <s v="MPH"/>
    <d v="1982-08-22T00:00:00"/>
    <s v="Factors associated with occupational injuries and work-related musculoskeletal disorders among artisans in the informal sector of the Nigerian construction industry"/>
    <s v="Field"/>
    <m/>
    <m/>
    <m/>
    <d v="2022-03-02T00:00:00"/>
    <x v="9"/>
    <m/>
    <s v="Dr Nisha Naicker"/>
    <s v="Prof Onayade Adedeji"/>
    <m/>
    <n v="2"/>
    <m/>
    <m/>
    <m/>
    <m/>
    <m/>
    <m/>
    <s v="Academic"/>
    <s v="Lecturer I"/>
    <s v="Senior Lecturer"/>
    <x v="1"/>
    <m/>
    <s v="OBAFEMI AWOLOWO UNIVERSITY"/>
    <s v="0000-0003-1899-5213"/>
    <m/>
    <d v="2020-03-25T00:00:00"/>
    <s v="11/1/2020 &amp; 22/5/2022"/>
    <s v="Yes"/>
    <d v="2022-08-24T00:00:00"/>
    <d v="2022-10-05T00:00:00"/>
    <m/>
    <s v="Factors associated with occupational injuries and work-related musculoskeletal disorders among artisans in the informal sector of the Nigerian construction industry"/>
    <d v="2022-11-07T00:00:00"/>
    <s v="Yes"/>
    <d v="2024-07-03T00:00:00"/>
    <s v="Yes"/>
    <m/>
    <m/>
    <m/>
    <m/>
    <x v="3"/>
    <m/>
    <m/>
    <m/>
    <n v="12"/>
    <n v="11"/>
    <m/>
    <m/>
    <m/>
    <m/>
    <m/>
    <s v="No"/>
    <m/>
    <m/>
    <m/>
    <m/>
    <m/>
    <m/>
    <m/>
    <m/>
    <n v="2"/>
    <m/>
    <m/>
    <s v="SIDA"/>
  </r>
  <r>
    <n v="250"/>
    <s v="C11/001"/>
    <s v="Adeola"/>
    <s v="Temitope"/>
    <s v="Williams"/>
    <x v="1"/>
    <x v="10"/>
    <x v="0"/>
    <x v="0"/>
    <s v="Paediatric Dentistry"/>
    <s v="Child Oral Health"/>
    <x v="0"/>
    <s v="Yes"/>
    <m/>
    <s v="Married"/>
    <m/>
    <m/>
    <s v="awilliams@cartafrica.org"/>
    <s v="adeolawilliams022@gmail.com"/>
    <s v="+2348051694622"/>
    <s v="Masters of Dental Sciences, 2018"/>
    <d v="1985-06-09T00:00:00"/>
    <s v="Improving oral health among vulnerable children and adolescents living with HIV/AIDS using evidence-based intervention (Masters of Dental Sciences (MDS)"/>
    <s v="Field based"/>
    <m/>
    <m/>
    <m/>
    <d v="2025-01-13T00:00:00"/>
    <x v="10"/>
    <m/>
    <m/>
    <m/>
    <m/>
    <m/>
    <m/>
    <m/>
    <m/>
    <m/>
    <m/>
    <m/>
    <m/>
    <m/>
    <m/>
    <x v="0"/>
    <m/>
    <m/>
    <s v="0000-0003-1915-2138"/>
    <m/>
    <d v="2025-03-03T00:00:00"/>
    <m/>
    <m/>
    <m/>
    <m/>
    <m/>
    <m/>
    <m/>
    <m/>
    <m/>
    <m/>
    <m/>
    <m/>
    <m/>
    <m/>
    <x v="3"/>
    <m/>
    <m/>
    <m/>
    <n v="7"/>
    <m/>
    <m/>
    <m/>
    <m/>
    <m/>
    <m/>
    <m/>
    <m/>
    <m/>
    <m/>
    <m/>
    <m/>
    <m/>
    <m/>
    <m/>
    <n v="2"/>
    <m/>
    <m/>
    <s v="SIDA"/>
  </r>
  <r>
    <n v="251"/>
    <s v="C11/002"/>
    <s v="Amina"/>
    <s v="Hassan"/>
    <s v="Hussein"/>
    <x v="1"/>
    <x v="10"/>
    <x v="10"/>
    <x v="13"/>
    <s v="Maternal and Reproductive health"/>
    <s v="School of Public health"/>
    <x v="8"/>
    <m/>
    <m/>
    <s v="Married"/>
    <m/>
    <m/>
    <s v="ahusien@cartafrica.org"/>
    <s v="dramiina12@gmail.com"/>
    <s v="+252615506933"/>
    <s v="Master in Public Health (2023 )"/>
    <d v="1991-01-01T00:00:00"/>
    <s v="Reproductive and maternal health in Somalia"/>
    <s v="Field based"/>
    <m/>
    <m/>
    <m/>
    <d v="2025-07-31T00:00:00"/>
    <x v="10"/>
    <m/>
    <m/>
    <m/>
    <m/>
    <m/>
    <m/>
    <m/>
    <m/>
    <m/>
    <m/>
    <m/>
    <m/>
    <m/>
    <m/>
    <x v="0"/>
    <m/>
    <m/>
    <s v="0009-0006-9247-6453"/>
    <m/>
    <d v="2025-03-03T00:00:00"/>
    <m/>
    <m/>
    <m/>
    <m/>
    <m/>
    <m/>
    <m/>
    <m/>
    <m/>
    <m/>
    <m/>
    <m/>
    <m/>
    <m/>
    <x v="3"/>
    <m/>
    <m/>
    <m/>
    <n v="0"/>
    <m/>
    <m/>
    <m/>
    <m/>
    <m/>
    <m/>
    <m/>
    <m/>
    <m/>
    <m/>
    <m/>
    <m/>
    <m/>
    <m/>
    <m/>
    <n v="1"/>
    <m/>
    <m/>
    <s v="SIDA"/>
  </r>
  <r>
    <n v="252"/>
    <s v="C11/003"/>
    <s v="Christabellah"/>
    <m/>
    <s v="Namugenyi"/>
    <x v="1"/>
    <x v="10"/>
    <x v="7"/>
    <x v="11"/>
    <s v="Public Health"/>
    <s v="Department of Planning and Applied Statistics"/>
    <x v="9"/>
    <s v="Yes"/>
    <m/>
    <s v="Married"/>
    <m/>
    <m/>
    <s v="cnamugenyi@cartafrica.org"/>
    <s v="tabellahn@gmail.com"/>
    <s v="+256788101810;+256700979442"/>
    <s v="Master of Statistics (2020)"/>
    <d v="1993-05-19T00:00:00"/>
    <s v="Examining patient satisfaction and dual outcomes of HIV and hypertension through decision-making and allocation of Service Delivery Models for Older PLHIV"/>
    <s v="Field based"/>
    <m/>
    <m/>
    <m/>
    <d v="2024-08-20T00:00:00"/>
    <x v="10"/>
    <m/>
    <m/>
    <m/>
    <m/>
    <m/>
    <m/>
    <m/>
    <m/>
    <m/>
    <m/>
    <m/>
    <m/>
    <m/>
    <m/>
    <x v="0"/>
    <m/>
    <m/>
    <s v="0000-0003-2534-5526"/>
    <m/>
    <d v="2025-03-03T00:00:00"/>
    <m/>
    <m/>
    <m/>
    <m/>
    <m/>
    <m/>
    <m/>
    <m/>
    <m/>
    <m/>
    <m/>
    <m/>
    <m/>
    <m/>
    <x v="3"/>
    <m/>
    <e v="#VALUE!"/>
    <m/>
    <n v="8"/>
    <m/>
    <m/>
    <m/>
    <m/>
    <m/>
    <m/>
    <m/>
    <m/>
    <m/>
    <m/>
    <m/>
    <m/>
    <m/>
    <m/>
    <m/>
    <n v="2"/>
    <m/>
    <m/>
    <s v="SIDA"/>
  </r>
  <r>
    <n v="253"/>
    <s v="C11/004"/>
    <s v="Cyril"/>
    <s v="Tamuka"/>
    <s v="Chironda"/>
    <x v="0"/>
    <x v="10"/>
    <x v="9"/>
    <x v="8"/>
    <s v="Health Data Science"/>
    <s v="Agincourt Research Center"/>
    <x v="3"/>
    <s v="No"/>
    <m/>
    <s v="Single"/>
    <m/>
    <m/>
    <s v="cchironda@cartafrica.org"/>
    <s v="cyriltamuka05@gmail.com"/>
    <s v="+27786413285"/>
    <s v="MSc Mathematical Statistics (2021)"/>
    <d v="1994-05-13T00:00:00"/>
    <s v="Multimorbidity trends and changes in Rural South Africa: A clustering, and competing risk modelling approach (2012-2022)."/>
    <s v="Field based"/>
    <m/>
    <m/>
    <m/>
    <d v="2024-02-01T00:00:00"/>
    <x v="10"/>
    <m/>
    <m/>
    <m/>
    <m/>
    <m/>
    <m/>
    <m/>
    <m/>
    <m/>
    <m/>
    <m/>
    <m/>
    <m/>
    <m/>
    <x v="0"/>
    <m/>
    <m/>
    <s v="0000-0002-0412-1059"/>
    <m/>
    <d v="2025-03-03T00:00:00"/>
    <m/>
    <m/>
    <m/>
    <m/>
    <m/>
    <m/>
    <m/>
    <m/>
    <m/>
    <m/>
    <m/>
    <m/>
    <m/>
    <m/>
    <x v="3"/>
    <m/>
    <m/>
    <m/>
    <n v="2"/>
    <m/>
    <m/>
    <m/>
    <m/>
    <m/>
    <m/>
    <m/>
    <m/>
    <m/>
    <m/>
    <m/>
    <m/>
    <m/>
    <m/>
    <m/>
    <n v="1"/>
    <m/>
    <m/>
    <s v="SIDA"/>
  </r>
  <r>
    <n v="254"/>
    <s v="C11/005"/>
    <s v="Elizabeth"/>
    <s v="Oluwatoyin"/>
    <s v="Abe"/>
    <x v="1"/>
    <x v="10"/>
    <x v="0"/>
    <x v="0"/>
    <s v="Dentistry"/>
    <s v="Oral Pathology/ Oral Medicine"/>
    <x v="0"/>
    <s v="Yes"/>
    <m/>
    <s v="Married"/>
    <m/>
    <m/>
    <s v="eoabe@cartafrica.org"/>
    <s v="elizabethabe831@gmail.com"/>
    <s v="+2348029789847"/>
    <s v="Masters in Dental Surgery (2014)"/>
    <d v="1983-03-01T00:00:00"/>
    <s v="Oral health promotion for improved maternal-fetal health among women of reproductive age. (Masters in Dental Surgery (MDS)"/>
    <s v="Clinical and laboratory based"/>
    <m/>
    <m/>
    <m/>
    <d v="2024-11-20T00:00:00"/>
    <x v="10"/>
    <m/>
    <m/>
    <m/>
    <m/>
    <m/>
    <m/>
    <m/>
    <m/>
    <m/>
    <m/>
    <m/>
    <m/>
    <m/>
    <m/>
    <x v="0"/>
    <m/>
    <m/>
    <s v="0000-0001-6632-9026"/>
    <m/>
    <d v="2025-03-03T00:00:00"/>
    <m/>
    <m/>
    <m/>
    <m/>
    <m/>
    <m/>
    <m/>
    <m/>
    <m/>
    <m/>
    <m/>
    <m/>
    <m/>
    <m/>
    <x v="3"/>
    <m/>
    <m/>
    <m/>
    <n v="8"/>
    <m/>
    <m/>
    <m/>
    <m/>
    <m/>
    <m/>
    <m/>
    <m/>
    <m/>
    <m/>
    <m/>
    <m/>
    <m/>
    <m/>
    <m/>
    <n v="3"/>
    <m/>
    <m/>
    <s v="SIDA"/>
  </r>
  <r>
    <n v="255"/>
    <s v="C11/006"/>
    <s v="Fanuel"/>
    <s v="Meckson"/>
    <s v="Bickton"/>
    <x v="0"/>
    <x v="10"/>
    <x v="3"/>
    <x v="3"/>
    <s v="Physiotherapy"/>
    <s v="Department of Rehabilitation Sciences "/>
    <x v="8"/>
    <m/>
    <m/>
    <s v="Single"/>
    <m/>
    <m/>
    <s v="fbickton@cartafrica.org"/>
    <s v="fbickton@kuhes.ac.mw"/>
    <s v="+265982552353"/>
    <s v="Master of Science in Cardiorespiratory Physiotherapy (2021)"/>
    <d v="1993-01-23T00:00:00"/>
    <s v="Personalized exercise-based Rehabilitation needs, implementation and effectiveness among  multimorbid patients in Malawi."/>
    <s v="Field based and clinical research "/>
    <m/>
    <m/>
    <m/>
    <d v="2025-03-03T00:00:00"/>
    <x v="10"/>
    <m/>
    <m/>
    <m/>
    <m/>
    <m/>
    <m/>
    <m/>
    <m/>
    <m/>
    <m/>
    <m/>
    <m/>
    <m/>
    <m/>
    <x v="0"/>
    <m/>
    <m/>
    <s v="0000-0002-0925-909X"/>
    <m/>
    <d v="2025-03-03T00:00:00"/>
    <m/>
    <m/>
    <m/>
    <m/>
    <m/>
    <m/>
    <m/>
    <m/>
    <m/>
    <m/>
    <m/>
    <m/>
    <m/>
    <m/>
    <x v="3"/>
    <m/>
    <m/>
    <m/>
    <n v="15"/>
    <m/>
    <m/>
    <m/>
    <m/>
    <m/>
    <m/>
    <m/>
    <m/>
    <m/>
    <m/>
    <m/>
    <m/>
    <m/>
    <m/>
    <m/>
    <n v="0"/>
    <m/>
    <m/>
    <s v="SIDA"/>
  </r>
  <r>
    <n v="256"/>
    <s v="C11/007"/>
    <s v="Funmilola"/>
    <s v="Olanike"/>
    <s v="Wuraola"/>
    <x v="1"/>
    <x v="10"/>
    <x v="0"/>
    <x v="5"/>
    <s v="Breast Surgical Oncology"/>
    <s v="Surgery"/>
    <x v="8"/>
    <m/>
    <m/>
    <s v="Married"/>
    <m/>
    <m/>
    <s v="fwuraola@cartafrica.org"/>
    <s v="fwuraola@oauife.edu.ng"/>
    <s v="+2348032287556"/>
    <s v="ChM General Surgery 2022"/>
    <d v="1985-02-07T00:00:00"/>
    <s v="Towards early detection of breast cancer in Nigeria: Prevalence of BRCA1/2 mutations and perceptions of genetic screening among relatives of patients with breast cancer"/>
    <s v="Clinical research"/>
    <m/>
    <m/>
    <m/>
    <d v="2025-09-02T00:00:00"/>
    <x v="10"/>
    <m/>
    <m/>
    <m/>
    <m/>
    <m/>
    <m/>
    <m/>
    <m/>
    <m/>
    <m/>
    <m/>
    <m/>
    <m/>
    <m/>
    <x v="0"/>
    <m/>
    <m/>
    <s v="0000-0003-3315-990x"/>
    <m/>
    <d v="2025-03-03T00:00:00"/>
    <m/>
    <m/>
    <m/>
    <m/>
    <m/>
    <m/>
    <m/>
    <m/>
    <m/>
    <m/>
    <m/>
    <m/>
    <m/>
    <m/>
    <x v="3"/>
    <m/>
    <m/>
    <m/>
    <n v="40"/>
    <m/>
    <m/>
    <m/>
    <m/>
    <m/>
    <m/>
    <m/>
    <m/>
    <m/>
    <m/>
    <m/>
    <m/>
    <m/>
    <m/>
    <m/>
    <n v="1"/>
    <m/>
    <m/>
    <s v="SIDA"/>
  </r>
  <r>
    <n v="257"/>
    <s v="C11/008"/>
    <s v="Gallad"/>
    <s v="Dahir"/>
    <s v="Hassan"/>
    <x v="0"/>
    <x v="10"/>
    <x v="10"/>
    <x v="13"/>
    <s v="Public Health "/>
    <s v="Department of Public Health "/>
    <x v="8"/>
    <m/>
    <m/>
    <s v="Married"/>
    <m/>
    <m/>
    <s v="ghassan@cartafrica.org"/>
    <m/>
    <s v=""/>
    <s v="Public Health (2017)"/>
    <d v="1988-01-01T00:00:00"/>
    <s v="Vaccine preventable disease surveillance"/>
    <s v="Field based"/>
    <m/>
    <m/>
    <m/>
    <d v="2025-04-15T00:00:00"/>
    <x v="10"/>
    <m/>
    <m/>
    <m/>
    <m/>
    <m/>
    <m/>
    <m/>
    <m/>
    <m/>
    <m/>
    <m/>
    <m/>
    <m/>
    <m/>
    <x v="0"/>
    <m/>
    <m/>
    <s v="0000-0002-8569-8748"/>
    <m/>
    <d v="2025-03-03T00:00:00"/>
    <m/>
    <m/>
    <m/>
    <m/>
    <m/>
    <m/>
    <m/>
    <m/>
    <m/>
    <m/>
    <m/>
    <m/>
    <m/>
    <m/>
    <x v="3"/>
    <m/>
    <m/>
    <m/>
    <n v="8"/>
    <m/>
    <m/>
    <m/>
    <m/>
    <m/>
    <m/>
    <m/>
    <m/>
    <m/>
    <m/>
    <m/>
    <m/>
    <m/>
    <m/>
    <m/>
    <n v="1"/>
    <m/>
    <m/>
    <s v="SIDA"/>
  </r>
  <r>
    <n v="258"/>
    <s v="C11/009"/>
    <s v="Justine "/>
    <m/>
    <s v="Okello"/>
    <x v="0"/>
    <x v="10"/>
    <x v="7"/>
    <x v="11"/>
    <s v="Preventive Medicine, Laboratory diagnostics, Epidemiology, Biostatistics, Research methods, Food safety and One Health"/>
    <s v="Department of Biosecurity, Ecosystems and Veterinary Public Health"/>
    <x v="9"/>
    <s v="Yes"/>
    <m/>
    <s v="Single"/>
    <m/>
    <m/>
    <s v="jokello@cartafrica.org"/>
    <s v="justinokello01@gmail.com"/>
    <s v="+256-783210265"/>
    <s v="Masters of Veterinary Preventive Medicine (Field Epidemiology)_(2023)"/>
    <d v="1996-11-15T00:00:00"/>
    <s v="Epidemiology of Rift Valley Fever in Northern Uganda: Prevalence, Molecular Characterization, and Geospatial Modelling in Humans and Livestock in Apac and Lira Districts"/>
    <s v="Laboratory based"/>
    <m/>
    <m/>
    <m/>
    <d v="2025-04-15T00:00:00"/>
    <x v="10"/>
    <m/>
    <m/>
    <m/>
    <m/>
    <m/>
    <m/>
    <m/>
    <m/>
    <m/>
    <m/>
    <m/>
    <m/>
    <m/>
    <m/>
    <x v="0"/>
    <m/>
    <m/>
    <s v="0000-0001-6218-8318"/>
    <m/>
    <d v="2025-03-03T00:00:00"/>
    <m/>
    <m/>
    <m/>
    <m/>
    <m/>
    <m/>
    <m/>
    <m/>
    <m/>
    <m/>
    <m/>
    <m/>
    <m/>
    <m/>
    <x v="3"/>
    <m/>
    <m/>
    <m/>
    <n v="10"/>
    <m/>
    <m/>
    <m/>
    <m/>
    <m/>
    <m/>
    <m/>
    <m/>
    <m/>
    <m/>
    <m/>
    <m/>
    <m/>
    <m/>
    <m/>
    <n v="0"/>
    <m/>
    <m/>
    <s v="SIDA"/>
  </r>
  <r>
    <n v="259"/>
    <s v="C11/010"/>
    <s v="Lydiah"/>
    <s v="Wanjiru"/>
    <s v="Njihia"/>
    <x v="1"/>
    <x v="10"/>
    <x v="2"/>
    <x v="7"/>
    <s v="PhD Pathobiology (Virology Option)"/>
    <s v="Department of Veterinary Pathology, Microbiology and Parasitology"/>
    <x v="6"/>
    <s v="Yes"/>
    <m/>
    <s v="Single"/>
    <m/>
    <m/>
    <s v="lnjihia@cartafrica.org"/>
    <s v="lydiahnjihia4@gmail.com"/>
    <s v="+254 712316454"/>
    <s v="Master of Science Applied Microbiology (Virology Option), (2022)"/>
    <d v="1990-07-23T00:00:00"/>
    <s v="Molecular characterization and risk factors associated with rift valley fever transmission and outbreaks in humans and animals in Garissa and Murang’a counties, Kenya in the age of climate change"/>
    <s v="Both Laboratory and field based"/>
    <m/>
    <m/>
    <m/>
    <d v="2023-03-06T00:00:00"/>
    <x v="10"/>
    <m/>
    <m/>
    <m/>
    <m/>
    <m/>
    <m/>
    <m/>
    <m/>
    <m/>
    <m/>
    <m/>
    <m/>
    <m/>
    <m/>
    <x v="0"/>
    <m/>
    <m/>
    <s v="0009-0007-0633-3294"/>
    <m/>
    <d v="2025-03-03T00:00:00"/>
    <m/>
    <m/>
    <m/>
    <m/>
    <m/>
    <m/>
    <m/>
    <m/>
    <m/>
    <m/>
    <m/>
    <m/>
    <m/>
    <m/>
    <x v="3"/>
    <m/>
    <m/>
    <m/>
    <n v="1"/>
    <m/>
    <m/>
    <m/>
    <m/>
    <m/>
    <m/>
    <m/>
    <m/>
    <m/>
    <m/>
    <m/>
    <m/>
    <m/>
    <m/>
    <m/>
    <n v="1"/>
    <m/>
    <m/>
    <s v="SIDA"/>
  </r>
  <r>
    <n v="260"/>
    <s v="C11/011"/>
    <s v="Mary"/>
    <s v="Nigandi"/>
    <s v="Kubo"/>
    <x v="1"/>
    <x v="10"/>
    <x v="2"/>
    <x v="7"/>
    <s v="Internal Medicine"/>
    <s v="Department of Clinical Medicine &amp; Therapeutics"/>
    <x v="8"/>
    <m/>
    <m/>
    <s v="Married"/>
    <m/>
    <m/>
    <s v="mkubo@cartafrica.org"/>
    <s v="mkubo@uonbi.ac.ke"/>
    <s v="+254721541439"/>
    <s v="Master of Medicine in Internal Medicine (2013)"/>
    <d v="1983-10-30T00:00:00"/>
    <s v="Early Detection of Chronic Kidney Disease among communities with high prevalence of risk factors and early linkage to care: The ED-CKD Study"/>
    <s v="Clinical research"/>
    <m/>
    <m/>
    <m/>
    <d v="2025-09-01T00:00:00"/>
    <x v="10"/>
    <m/>
    <m/>
    <m/>
    <m/>
    <m/>
    <m/>
    <m/>
    <m/>
    <m/>
    <m/>
    <m/>
    <m/>
    <m/>
    <m/>
    <x v="0"/>
    <m/>
    <m/>
    <s v="0000-0002-0708-605X"/>
    <m/>
    <d v="2025-03-03T00:00:00"/>
    <m/>
    <m/>
    <m/>
    <m/>
    <m/>
    <m/>
    <m/>
    <m/>
    <m/>
    <m/>
    <m/>
    <m/>
    <m/>
    <m/>
    <x v="3"/>
    <m/>
    <m/>
    <m/>
    <n v="10"/>
    <m/>
    <m/>
    <m/>
    <m/>
    <m/>
    <m/>
    <m/>
    <m/>
    <m/>
    <m/>
    <m/>
    <m/>
    <m/>
    <m/>
    <m/>
    <n v="2"/>
    <m/>
    <m/>
    <s v="SIDA"/>
  </r>
  <r>
    <n v="261"/>
    <s v="C11/012"/>
    <s v="Miles-Dei"/>
    <s v="Benedict"/>
    <s v="Olufeagba"/>
    <x v="0"/>
    <x v="10"/>
    <x v="0"/>
    <x v="0"/>
    <s v="Genetics and Molecular Sciences"/>
    <s v="Institute of Child Health"/>
    <x v="0"/>
    <s v="Yes"/>
    <m/>
    <s v="Married"/>
    <m/>
    <m/>
    <s v="molufeagba@cartafrica.org"/>
    <s v="mben.olufsen@gmail.com"/>
    <s v="+2348169215993;+2348026073373"/>
    <s v="Master of Science (2018)"/>
    <d v="1985-02-02T00:00:00"/>
    <s v="Genetic Epidemiology of Identified Single Nucleotide Variants of Alpha and Beta Thalassemia Traits among Nigerians in Southwest Nigeria. (M.Sc. (Public Health Biotechnology) Genetics and Molecular Sciences, Institute of Child Health)"/>
    <s v="Laboratory based"/>
    <m/>
    <m/>
    <m/>
    <d v="2019-07-01T00:00:00"/>
    <x v="10"/>
    <m/>
    <m/>
    <m/>
    <m/>
    <m/>
    <m/>
    <m/>
    <m/>
    <m/>
    <m/>
    <m/>
    <m/>
    <m/>
    <m/>
    <x v="0"/>
    <m/>
    <m/>
    <s v="0000-0003-0065-5990"/>
    <m/>
    <d v="2025-03-03T00:00:00"/>
    <m/>
    <m/>
    <m/>
    <m/>
    <m/>
    <m/>
    <m/>
    <m/>
    <m/>
    <m/>
    <m/>
    <m/>
    <m/>
    <m/>
    <x v="3"/>
    <m/>
    <m/>
    <m/>
    <n v="2"/>
    <m/>
    <m/>
    <m/>
    <m/>
    <m/>
    <m/>
    <m/>
    <m/>
    <m/>
    <m/>
    <m/>
    <m/>
    <m/>
    <m/>
    <m/>
    <n v="2"/>
    <m/>
    <m/>
    <s v="SIDA"/>
  </r>
  <r>
    <n v="262"/>
    <s v="C11/013"/>
    <s v="Molly"/>
    <s v="Mercy"/>
    <s v="Jerono"/>
    <x v="1"/>
    <x v="10"/>
    <x v="2"/>
    <x v="2"/>
    <s v="Economics"/>
    <s v="Research and Sponsored Projects Office (RSPO)-AMPATH "/>
    <x v="2"/>
    <s v="Yes"/>
    <m/>
    <s v="Married"/>
    <m/>
    <m/>
    <s v="mjerono@cartafrica.org"/>
    <s v="mollymercy20@gmail.com"/>
    <s v="265 1874107;+265  888881282"/>
    <s v="Master of Arts in Economics"/>
    <d v="1994-05-09T00:00:00"/>
    <s v="Economic Evaluation of School-Based and Institutional Programs in Preventing Sexual Violence Against Children in Uasin Gishu County, Kenya"/>
    <s v="Field based"/>
    <m/>
    <m/>
    <m/>
    <d v="2024-09-02T00:00:00"/>
    <x v="10"/>
    <m/>
    <m/>
    <m/>
    <m/>
    <m/>
    <m/>
    <m/>
    <m/>
    <m/>
    <m/>
    <m/>
    <m/>
    <m/>
    <m/>
    <x v="0"/>
    <m/>
    <m/>
    <s v="0000-0003-4763-0344"/>
    <m/>
    <d v="2025-03-03T00:00:00"/>
    <m/>
    <m/>
    <m/>
    <m/>
    <m/>
    <m/>
    <m/>
    <m/>
    <m/>
    <m/>
    <m/>
    <m/>
    <m/>
    <m/>
    <x v="3"/>
    <m/>
    <m/>
    <m/>
    <n v="1"/>
    <m/>
    <m/>
    <m/>
    <m/>
    <m/>
    <m/>
    <m/>
    <m/>
    <m/>
    <m/>
    <m/>
    <m/>
    <m/>
    <m/>
    <m/>
    <n v="1"/>
    <m/>
    <m/>
    <s v="OAK"/>
  </r>
  <r>
    <n v="263"/>
    <s v="C11/014"/>
    <s v="Razak"/>
    <s v="Lewis"/>
    <s v="Mussa"/>
    <x v="0"/>
    <x v="10"/>
    <x v="3"/>
    <x v="3"/>
    <s v="Social Scientist"/>
    <s v="School of Global and Public Health"/>
    <x v="4"/>
    <s v="Yes"/>
    <m/>
    <s v="Single"/>
    <m/>
    <m/>
    <s v="rmussa@cartafrica.org"/>
    <s v="razmussa@yahoo.com"/>
    <s v="+265 1874107; +265  888881282"/>
    <s v="Master of Arts Development Studies (2015)"/>
    <d v="1991-11-16T00:00:00"/>
    <s v="Assessing the Effectiveness of Community-Based Approaches in Preventing Sexual Violence Against Street Children in Malawi"/>
    <s v="Field based"/>
    <m/>
    <m/>
    <m/>
    <d v="2025-03-03T00:00:00"/>
    <x v="10"/>
    <m/>
    <m/>
    <m/>
    <m/>
    <m/>
    <m/>
    <m/>
    <m/>
    <m/>
    <m/>
    <m/>
    <m/>
    <m/>
    <m/>
    <x v="0"/>
    <m/>
    <m/>
    <s v="0009-0000-6991-6912"/>
    <m/>
    <d v="2025-03-03T00:00:00"/>
    <m/>
    <m/>
    <m/>
    <m/>
    <m/>
    <m/>
    <m/>
    <m/>
    <m/>
    <m/>
    <m/>
    <m/>
    <m/>
    <m/>
    <x v="3"/>
    <m/>
    <m/>
    <m/>
    <n v="0"/>
    <m/>
    <m/>
    <m/>
    <m/>
    <m/>
    <m/>
    <m/>
    <m/>
    <m/>
    <m/>
    <m/>
    <m/>
    <m/>
    <m/>
    <m/>
    <n v="1"/>
    <m/>
    <m/>
    <s v="OAK"/>
  </r>
  <r>
    <n v="264"/>
    <s v="C11/015"/>
    <s v="Nichodemus"/>
    <s v="Mutinda"/>
    <s v="Kamuti"/>
    <x v="0"/>
    <x v="10"/>
    <x v="2"/>
    <x v="7"/>
    <s v="Veterinary Pathology and Diagnostics "/>
    <s v="Department of Veterinary Pathology, Microbiology and Parasitology"/>
    <x v="6"/>
    <s v="Yes"/>
    <m/>
    <s v="Married"/>
    <m/>
    <m/>
    <s v="nkamuti@cartafrica.org"/>
    <s v="nkamuti@uonbi.ac.ke"/>
    <s v="+254701106893,+254714667857"/>
    <s v="Master of science in Veterinary Pathology and Diagnostics (2022)"/>
    <d v="1993-03-06T00:00:00"/>
    <s v="Risk factors, socio-economic impact and morpho-molecular characterization of etiological agent(s) of Human and Livestock cutaneous myiasis in Kitui County, Kenya"/>
    <s v="Field and Laboratory based "/>
    <m/>
    <m/>
    <m/>
    <d v="2023-09-11T00:00:00"/>
    <x v="10"/>
    <m/>
    <m/>
    <m/>
    <m/>
    <m/>
    <m/>
    <m/>
    <m/>
    <m/>
    <m/>
    <m/>
    <m/>
    <m/>
    <m/>
    <x v="0"/>
    <m/>
    <m/>
    <s v="0000-0001-5741-1271"/>
    <m/>
    <d v="2025-03-03T00:00:00"/>
    <m/>
    <m/>
    <m/>
    <m/>
    <m/>
    <m/>
    <m/>
    <m/>
    <m/>
    <m/>
    <m/>
    <m/>
    <m/>
    <m/>
    <x v="3"/>
    <m/>
    <m/>
    <m/>
    <n v="2"/>
    <m/>
    <m/>
    <m/>
    <m/>
    <m/>
    <m/>
    <m/>
    <m/>
    <m/>
    <m/>
    <m/>
    <m/>
    <m/>
    <m/>
    <m/>
    <n v="1"/>
    <m/>
    <m/>
    <s v="SIDA"/>
  </r>
  <r>
    <n v="265"/>
    <s v="C11/016"/>
    <s v="Ochuko"/>
    <s v="Maureen"/>
    <s v="Orherhe"/>
    <x v="1"/>
    <x v="10"/>
    <x v="0"/>
    <x v="5"/>
    <s v="Clinical Pharmacy"/>
    <s v="Department of Clinical Pharmacy and Pharmacy Administration"/>
    <x v="7"/>
    <s v="Yes"/>
    <m/>
    <s v="Single"/>
    <m/>
    <m/>
    <s v="oorherhe@cartafrica.org"/>
    <s v="oorherhe@oauife.edu.ng"/>
    <s v="+2348051589453"/>
    <s v="Master of Science (2016), Master of Philosophy (2023)"/>
    <d v="1987-10-09T00:00:00"/>
    <s v="Population Approach to the Optimisation of Hydroxyurea in the Management of Sickle Cell Disease (SCD) in Nigeria: An Exploration of Pharmacogenetics and Pharmacometrics"/>
    <s v="Clinical research"/>
    <m/>
    <m/>
    <m/>
    <d v="2024-11-15T00:00:00"/>
    <x v="10"/>
    <m/>
    <m/>
    <m/>
    <m/>
    <m/>
    <m/>
    <m/>
    <m/>
    <m/>
    <m/>
    <m/>
    <m/>
    <m/>
    <m/>
    <x v="0"/>
    <m/>
    <m/>
    <s v="0000-0002-3671-9717"/>
    <m/>
    <d v="2025-03-03T00:00:00"/>
    <m/>
    <m/>
    <m/>
    <m/>
    <m/>
    <m/>
    <m/>
    <m/>
    <m/>
    <m/>
    <m/>
    <m/>
    <m/>
    <m/>
    <x v="3"/>
    <m/>
    <m/>
    <m/>
    <n v="6"/>
    <m/>
    <m/>
    <m/>
    <m/>
    <m/>
    <m/>
    <m/>
    <m/>
    <m/>
    <m/>
    <m/>
    <m/>
    <m/>
    <m/>
    <m/>
    <n v="0"/>
    <m/>
    <m/>
    <s v="SIDA"/>
  </r>
  <r>
    <n v="266"/>
    <s v="C11/017"/>
    <s v="Patani"/>
    <s v="George Wills"/>
    <s v="Mhango"/>
    <x v="0"/>
    <x v="10"/>
    <x v="3"/>
    <x v="3"/>
    <s v="Public Health"/>
    <s v="Centre for Reproductive Health"/>
    <x v="8"/>
    <m/>
    <m/>
    <s v="Married"/>
    <m/>
    <m/>
    <s v="pmhango@cartafrica.org"/>
    <s v="pgwmhango@gmail.com"/>
    <s v="+265994587799,+265888604700"/>
    <s v="Master of Science in Global Health Implementation (2023)"/>
    <d v="1986-06-29T00:00:00"/>
    <s v="Exploring the implementation of Out-of-School Comprehensive Sexuality Education (OOS-CSE) tailored for young people with disabilities (YPWD) and young people living with HIV (YPLHIV) aged 10-24 years in Malawi"/>
    <s v="Field based"/>
    <m/>
    <m/>
    <m/>
    <d v="2025-07-01T00:00:00"/>
    <x v="10"/>
    <m/>
    <m/>
    <m/>
    <m/>
    <m/>
    <m/>
    <m/>
    <m/>
    <m/>
    <m/>
    <m/>
    <m/>
    <m/>
    <m/>
    <x v="0"/>
    <m/>
    <m/>
    <s v="0000-0002-1492-260X"/>
    <m/>
    <d v="2025-03-03T00:00:00"/>
    <m/>
    <m/>
    <m/>
    <m/>
    <m/>
    <m/>
    <m/>
    <m/>
    <m/>
    <m/>
    <m/>
    <m/>
    <m/>
    <m/>
    <x v="3"/>
    <m/>
    <m/>
    <m/>
    <n v="8"/>
    <m/>
    <m/>
    <m/>
    <m/>
    <m/>
    <m/>
    <m/>
    <m/>
    <m/>
    <m/>
    <m/>
    <m/>
    <m/>
    <m/>
    <m/>
    <n v="2"/>
    <m/>
    <m/>
    <s v="SIDA"/>
  </r>
  <r>
    <n v="267"/>
    <s v="C11/018"/>
    <s v="Pierre Celestin"/>
    <m/>
    <s v="Munezero"/>
    <x v="0"/>
    <x v="10"/>
    <x v="1"/>
    <x v="1"/>
    <s v="Basic Sciences"/>
    <s v="Microbiology and Parasitology"/>
    <x v="8"/>
    <m/>
    <m/>
    <s v="Single"/>
    <m/>
    <m/>
    <s v="pmunezero@cartafrica.org"/>
    <s v="munezeropierrecelestin@gmail.com"/>
    <s v="+250790990554"/>
    <s v="Master of Science in Cellular and Molecular Immunology (2021)"/>
    <d v="1985-09-25T00:00:00"/>
    <s v="intersection of microbiology and immunology, with a specific focus on the pathogenesis of non-filarial lymphedema (podoconiosis)."/>
    <s v="Laboratory based"/>
    <m/>
    <m/>
    <m/>
    <d v="2025-09-30T00:00:00"/>
    <x v="10"/>
    <m/>
    <m/>
    <m/>
    <m/>
    <m/>
    <m/>
    <m/>
    <m/>
    <m/>
    <m/>
    <m/>
    <m/>
    <m/>
    <m/>
    <x v="0"/>
    <m/>
    <m/>
    <s v="0000-0003-2876-9025"/>
    <m/>
    <d v="2025-03-03T00:00:00"/>
    <m/>
    <m/>
    <m/>
    <m/>
    <m/>
    <m/>
    <m/>
    <m/>
    <m/>
    <m/>
    <m/>
    <m/>
    <m/>
    <m/>
    <x v="3"/>
    <m/>
    <m/>
    <m/>
    <n v="8"/>
    <m/>
    <m/>
    <m/>
    <m/>
    <m/>
    <m/>
    <m/>
    <m/>
    <m/>
    <m/>
    <m/>
    <m/>
    <m/>
    <m/>
    <m/>
    <n v="0"/>
    <m/>
    <m/>
    <s v="SIDA"/>
  </r>
  <r>
    <n v="268"/>
    <s v="C11/019"/>
    <s v="Solange"/>
    <m/>
    <s v="Nikwigize"/>
    <x v="1"/>
    <x v="10"/>
    <x v="1"/>
    <x v="1"/>
    <s v="Public Health"/>
    <s v="Community Health Development "/>
    <x v="8"/>
    <m/>
    <m/>
    <s v="Married"/>
    <m/>
    <m/>
    <s v="snikwigize@cartafrica.org"/>
    <s v="solangeni4@gmail.com"/>
    <s v="+250788804831"/>
    <s v="Masters in Public Health (2021)"/>
    <d v="1987-11-10T00:00:00"/>
    <s v="Socio-economic and Cultural Factors Associated with Sexual Violence Among Children Born to Teen Mothers in Rwanda. A Mixed Method"/>
    <m/>
    <m/>
    <m/>
    <m/>
    <m/>
    <x v="10"/>
    <m/>
    <m/>
    <m/>
    <m/>
    <m/>
    <m/>
    <m/>
    <m/>
    <m/>
    <m/>
    <m/>
    <m/>
    <m/>
    <m/>
    <x v="0"/>
    <m/>
    <m/>
    <s v="0009-0008-1667-3046"/>
    <m/>
    <d v="2025-03-03T00:00:00"/>
    <m/>
    <m/>
    <m/>
    <m/>
    <m/>
    <m/>
    <m/>
    <m/>
    <m/>
    <m/>
    <m/>
    <m/>
    <m/>
    <m/>
    <x v="3"/>
    <m/>
    <m/>
    <m/>
    <n v="3"/>
    <m/>
    <m/>
    <m/>
    <m/>
    <m/>
    <m/>
    <m/>
    <m/>
    <m/>
    <m/>
    <m/>
    <m/>
    <m/>
    <m/>
    <m/>
    <n v="1"/>
    <m/>
    <m/>
    <s v="OAK"/>
  </r>
  <r>
    <n v="269"/>
    <s v="C11/020"/>
    <s v="Winifrida"/>
    <s v="Paschal"/>
    <s v="Mponzi"/>
    <x v="1"/>
    <x v="10"/>
    <x v="4"/>
    <x v="4"/>
    <s v="Social Sciences "/>
    <s v="Environmental Health and Ecological Sciences Department"/>
    <x v="8"/>
    <m/>
    <m/>
    <s v="Married"/>
    <m/>
    <m/>
    <s v="wmponzi@cartafrica.org"/>
    <s v="winniepascal@gmail.com"/>
    <s v="+255 714228558"/>
    <s v="Masters of Science in Entrepreneurship (2017)"/>
    <d v="1984-09-14T00:00:00"/>
    <s v="Investigating the impact of village community banks (VICOBA) for enabling house improvements that enhance household environmental health by excluding vectors of malaria and other mosquito-borne pathogens”"/>
    <s v="Field based"/>
    <m/>
    <m/>
    <m/>
    <d v="2025-04-30T00:00:00"/>
    <x v="10"/>
    <m/>
    <m/>
    <m/>
    <m/>
    <m/>
    <m/>
    <m/>
    <m/>
    <m/>
    <m/>
    <m/>
    <m/>
    <m/>
    <m/>
    <x v="0"/>
    <m/>
    <m/>
    <s v="0000-0003-0122-0550"/>
    <m/>
    <d v="2025-03-03T00:00:00"/>
    <m/>
    <m/>
    <m/>
    <m/>
    <m/>
    <m/>
    <m/>
    <m/>
    <m/>
    <m/>
    <m/>
    <m/>
    <m/>
    <m/>
    <x v="3"/>
    <m/>
    <m/>
    <m/>
    <n v="16"/>
    <m/>
    <m/>
    <m/>
    <m/>
    <m/>
    <m/>
    <m/>
    <m/>
    <m/>
    <m/>
    <m/>
    <m/>
    <m/>
    <m/>
    <m/>
    <n v="3"/>
    <m/>
    <m/>
    <s v="SID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F32EE4-A421-4893-B42F-3D7A020889A5}" name="PivotTable3" cacheId="4739"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1">
  <location ref="B41:F54"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showDataAs="percentOfRow" baseField="0" baseItem="0" numFmtId="9"/>
  </dataFields>
  <formats count="3">
    <format dxfId="12">
      <pivotArea outline="0" collapsedLevelsAreSubtotals="1" fieldPosition="0"/>
    </format>
    <format dxfId="13">
      <pivotArea outline="0" collapsedLevelsAreSubtotals="1" fieldPosition="0"/>
    </format>
    <format dxfId="14">
      <pivotArea outline="0" collapsedLevelsAreSubtotals="1" fieldPosition="0"/>
    </format>
  </formats>
  <conditionalFormats count="1">
    <conditionalFormat priority="1">
      <pivotAreas count="1">
        <pivotArea type="data" outline="0" collapsedLevelsAreSubtotals="1" fieldPosition="0">
          <references count="3">
            <reference field="4294967294" count="1" selected="0">
              <x v="0"/>
            </reference>
            <reference field="6" count="10" selected="0">
              <x v="0"/>
              <x v="1"/>
              <x v="2"/>
              <x v="3"/>
              <x v="4"/>
              <x v="5"/>
              <x v="6"/>
              <x v="7"/>
              <x v="8"/>
              <x v="9"/>
            </reference>
            <reference field="63" count="3" selected="0">
              <x v="0"/>
              <x v="2"/>
              <x v="3"/>
            </reference>
          </references>
        </pivotArea>
      </pivotAreas>
    </conditionalFormat>
  </conditionalFormats>
  <chartFormats count="34">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17" format="0" series="1">
      <pivotArea type="data" outline="0" fieldPosition="0">
        <references count="2">
          <reference field="4294967294" count="1" selected="0">
            <x v="0"/>
          </reference>
          <reference field="63" count="1" selected="0">
            <x v="0"/>
          </reference>
        </references>
      </pivotArea>
    </chartFormat>
    <chartFormat chart="17" format="1" series="1">
      <pivotArea type="data" outline="0" fieldPosition="0">
        <references count="2">
          <reference field="4294967294" count="1" selected="0">
            <x v="0"/>
          </reference>
          <reference field="63" count="1" selected="0">
            <x v="2"/>
          </reference>
        </references>
      </pivotArea>
    </chartFormat>
    <chartFormat chart="17" format="2" series="1">
      <pivotArea type="data" outline="0" fieldPosition="0">
        <references count="2">
          <reference field="4294967294" count="1" selected="0">
            <x v="0"/>
          </reference>
          <reference field="63" count="1" selected="0">
            <x v="3"/>
          </reference>
        </references>
      </pivotArea>
    </chartFormat>
    <chartFormat chart="18" format="3" series="1">
      <pivotArea type="data" outline="0" fieldPosition="0">
        <references count="2">
          <reference field="4294967294" count="1" selected="0">
            <x v="0"/>
          </reference>
          <reference field="63" count="1" selected="0">
            <x v="0"/>
          </reference>
        </references>
      </pivotArea>
    </chartFormat>
    <chartFormat chart="18" format="4" series="1">
      <pivotArea type="data" outline="0" fieldPosition="0">
        <references count="2">
          <reference field="4294967294" count="1" selected="0">
            <x v="0"/>
          </reference>
          <reference field="63" count="1" selected="0">
            <x v="2"/>
          </reference>
        </references>
      </pivotArea>
    </chartFormat>
    <chartFormat chart="18" format="5" series="1">
      <pivotArea type="data" outline="0" fieldPosition="0">
        <references count="2">
          <reference field="4294967294" count="1" selected="0">
            <x v="0"/>
          </reference>
          <reference field="63" count="1" selected="0">
            <x v="3"/>
          </reference>
        </references>
      </pivotArea>
    </chartFormat>
    <chartFormat chart="19" format="6" series="1">
      <pivotArea type="data" outline="0" fieldPosition="0">
        <references count="2">
          <reference field="4294967294" count="1" selected="0">
            <x v="0"/>
          </reference>
          <reference field="63" count="1" selected="0">
            <x v="0"/>
          </reference>
        </references>
      </pivotArea>
    </chartFormat>
    <chartFormat chart="19" format="7" series="1">
      <pivotArea type="data" outline="0" fieldPosition="0">
        <references count="2">
          <reference field="4294967294" count="1" selected="0">
            <x v="0"/>
          </reference>
          <reference field="63" count="1" selected="0">
            <x v="2"/>
          </reference>
        </references>
      </pivotArea>
    </chartFormat>
    <chartFormat chart="19" format="8" series="1">
      <pivotArea type="data" outline="0" fieldPosition="0">
        <references count="2">
          <reference field="4294967294" count="1" selected="0">
            <x v="0"/>
          </reference>
          <reference field="63" count="1" selected="0">
            <x v="3"/>
          </reference>
        </references>
      </pivotArea>
    </chartFormat>
    <chartFormat chart="20" format="14" series="1">
      <pivotArea type="data" outline="0" fieldPosition="0">
        <references count="2">
          <reference field="4294967294" count="1" selected="0">
            <x v="0"/>
          </reference>
          <reference field="63" count="1" selected="0">
            <x v="0"/>
          </reference>
        </references>
      </pivotArea>
    </chartFormat>
    <chartFormat chart="20" format="15" series="1">
      <pivotArea type="data" outline="0" fieldPosition="0">
        <references count="2">
          <reference field="4294967294" count="1" selected="0">
            <x v="0"/>
          </reference>
          <reference field="63" count="1" selected="0">
            <x v="2"/>
          </reference>
        </references>
      </pivotArea>
    </chartFormat>
    <chartFormat chart="20" format="16" series="1">
      <pivotArea type="data" outline="0" fieldPosition="0">
        <references count="2">
          <reference field="4294967294" count="1" selected="0">
            <x v="0"/>
          </reference>
          <reference field="63" count="1" selected="0">
            <x v="3"/>
          </reference>
        </references>
      </pivotArea>
    </chartFormat>
    <chartFormat chart="20" format="17">
      <pivotArea type="data" outline="0" fieldPosition="0">
        <references count="3">
          <reference field="4294967294" count="1" selected="0">
            <x v="0"/>
          </reference>
          <reference field="6" count="1" selected="0">
            <x v="0"/>
          </reference>
          <reference field="63" count="1" selected="0">
            <x v="2"/>
          </reference>
        </references>
      </pivotArea>
    </chartFormat>
    <chartFormat chart="20" format="18">
      <pivotArea type="data" outline="0" fieldPosition="0">
        <references count="3">
          <reference field="4294967294" count="1" selected="0">
            <x v="0"/>
          </reference>
          <reference field="6" count="1" selected="0">
            <x v="8"/>
          </reference>
          <reference field="63" count="1" selected="0">
            <x v="3"/>
          </reference>
        </references>
      </pivotArea>
    </chartFormat>
    <chartFormat chart="20" format="19">
      <pivotArea type="data" outline="0" fieldPosition="0">
        <references count="3">
          <reference field="4294967294" count="1" selected="0">
            <x v="0"/>
          </reference>
          <reference field="6" count="1" selected="0">
            <x v="9"/>
          </reference>
          <reference field="63" count="1" selected="0">
            <x v="3"/>
          </reference>
        </references>
      </pivotArea>
    </chartFormat>
    <chartFormat chart="20" format="20">
      <pivotArea type="data" outline="0" fieldPosition="0">
        <references count="3">
          <reference field="4294967294" count="1" selected="0">
            <x v="0"/>
          </reference>
          <reference field="6" count="1" selected="0">
            <x v="8"/>
          </reference>
          <reference field="63"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528B09-3119-4B77-82E6-C757EC36BED9}" name="PivotTable6" cacheId="4739"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O4:P7" firstHeaderRow="1" firstDataRow="1"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Row"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h="1" x="3"/>
        <item h="1"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5"/>
  </rowFields>
  <rowItems count="3">
    <i>
      <x/>
    </i>
    <i>
      <x v="1"/>
    </i>
    <i t="grand">
      <x/>
    </i>
  </rowItems>
  <colItems count="1">
    <i/>
  </colItems>
  <pageFields count="1">
    <pageField fld="63" hier="-1"/>
  </pageFields>
  <dataFields count="1">
    <dataField name="Count of Unique ID" fld="1" subtotal="count" baseField="0" baseItem="0"/>
  </dataFields>
  <chartFormats count="26">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18" format="0" series="1">
      <pivotArea type="data" outline="0" fieldPosition="0">
        <references count="2">
          <reference field="4294967294" count="1" selected="0">
            <x v="0"/>
          </reference>
          <reference field="5" count="1" selected="0">
            <x v="0"/>
          </reference>
        </references>
      </pivotArea>
    </chartFormat>
    <chartFormat chart="18" format="1" series="1">
      <pivotArea type="data" outline="0" fieldPosition="0">
        <references count="2">
          <reference field="4294967294" count="1" selected="0">
            <x v="0"/>
          </reference>
          <reference field="5" count="1" selected="0">
            <x v="1"/>
          </reference>
        </references>
      </pivotArea>
    </chartFormat>
    <chartFormat chart="18" format="2" series="1">
      <pivotArea type="data" outline="0" fieldPosition="0">
        <references count="1">
          <reference field="4294967294" count="1" selected="0">
            <x v="0"/>
          </reference>
        </references>
      </pivotArea>
    </chartFormat>
    <chartFormat chart="21" format="10" series="1">
      <pivotArea type="data" outline="0" fieldPosition="0">
        <references count="1">
          <reference field="4294967294" count="1" selected="0">
            <x v="0"/>
          </reference>
        </references>
      </pivotArea>
    </chartFormat>
    <chartFormat chart="21" format="11">
      <pivotArea type="data" outline="0" fieldPosition="0">
        <references count="2">
          <reference field="4294967294" count="1" selected="0">
            <x v="0"/>
          </reference>
          <reference field="5" count="1" selected="0">
            <x v="0"/>
          </reference>
        </references>
      </pivotArea>
    </chartFormat>
    <chartFormat chart="21" format="12">
      <pivotArea type="data" outline="0" fieldPosition="0">
        <references count="2">
          <reference field="4294967294" count="1" selected="0">
            <x v="0"/>
          </reference>
          <reference field="5" count="1" selected="0">
            <x v="1"/>
          </reference>
        </references>
      </pivotArea>
    </chartFormat>
    <chartFormat chart="18" format="4">
      <pivotArea type="data" outline="0" fieldPosition="0">
        <references count="2">
          <reference field="4294967294" count="1" selected="0">
            <x v="0"/>
          </reference>
          <reference field="5" count="1" selected="0">
            <x v="0"/>
          </reference>
        </references>
      </pivotArea>
    </chartFormat>
    <chartFormat chart="18" format="5">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B043C64-93F6-47C0-8420-6A17EEDCC33B}" name="PivotTable1" cacheId="4739"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G4:K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0"/>
        <item x="0"/>
        <item x="3"/>
        <item x="7"/>
        <item x="1"/>
        <item x="6"/>
        <item x="9"/>
        <item x="13"/>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3"/>
    </i>
    <i t="grand">
      <x/>
    </i>
  </rowItems>
  <colFields count="1">
    <field x="63"/>
  </colFields>
  <colItems count="4">
    <i>
      <x/>
    </i>
    <i>
      <x v="2"/>
    </i>
    <i>
      <x v="3"/>
    </i>
    <i t="grand">
      <x/>
    </i>
  </colItems>
  <pageFields count="1">
    <pageField fld="5" hier="-1"/>
  </pageFields>
  <dataFields count="1">
    <dataField name="Count of Unique ID" fld="1" subtotal="count" baseField="0" baseItem="0"/>
  </dataFields>
  <conditionalFormats count="2">
    <conditionalFormat priority="1">
      <pivotAreas count="1">
        <pivotArea type="data" outline="0" collapsedLevelsAreSubtotals="1" fieldPosition="0">
          <references count="3">
            <reference field="4294967294" count="1" selected="0">
              <x v="0"/>
            </reference>
            <reference field="8" count="12" selected="0">
              <x v="0"/>
              <x v="1"/>
              <x v="2"/>
              <x v="3"/>
              <x v="4"/>
              <x v="5"/>
              <x v="6"/>
              <x v="7"/>
              <x v="8"/>
              <x v="9"/>
              <x v="10"/>
              <x v="11"/>
            </reference>
            <reference field="63" count="3" selected="0">
              <x v="0"/>
              <x v="2"/>
              <x v="3"/>
            </reference>
          </references>
        </pivotArea>
      </pivotAreas>
    </conditionalFormat>
    <conditionalFormat priority="5">
      <pivotAreas count="1">
        <pivotArea type="data" grandCol="1"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chartFormats count="1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0"/>
          </reference>
        </references>
      </pivotArea>
    </chartFormat>
    <chartFormat chart="1" format="3" series="1">
      <pivotArea type="data" outline="0" fieldPosition="0">
        <references count="2">
          <reference field="4294967294" count="1" selected="0">
            <x v="0"/>
          </reference>
          <reference field="5" count="1" selected="0">
            <x v="1"/>
          </reference>
        </references>
      </pivotArea>
    </chartFormat>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2" format="6" series="1">
      <pivotArea type="data" outline="0" fieldPosition="0">
        <references count="2">
          <reference field="4294967294" count="1" selected="0">
            <x v="0"/>
          </reference>
          <reference field="63" count="1" selected="0">
            <x v="0"/>
          </reference>
        </references>
      </pivotArea>
    </chartFormat>
    <chartFormat chart="2" format="7" series="1">
      <pivotArea type="data" outline="0" fieldPosition="0">
        <references count="2">
          <reference field="4294967294" count="1" selected="0">
            <x v="0"/>
          </reference>
          <reference field="63" count="1" selected="0">
            <x v="2"/>
          </reference>
        </references>
      </pivotArea>
    </chartFormat>
    <chartFormat chart="1" format="4" series="1">
      <pivotArea type="data" outline="0" fieldPosition="0">
        <references count="2">
          <reference field="4294967294" count="1" selected="0">
            <x v="0"/>
          </reference>
          <reference field="63" count="1" selected="0">
            <x v="0"/>
          </reference>
        </references>
      </pivotArea>
    </chartFormat>
    <chartFormat chart="1" format="5" series="1">
      <pivotArea type="data" outline="0" fieldPosition="0">
        <references count="2">
          <reference field="4294967294" count="1" selected="0">
            <x v="0"/>
          </reference>
          <reference field="63" count="1" selected="0">
            <x v="2"/>
          </reference>
        </references>
      </pivotArea>
    </chartFormat>
    <chartFormat chart="0" format="2" series="1">
      <pivotArea type="data" outline="0" fieldPosition="0">
        <references count="2">
          <reference field="4294967294" count="1" selected="0">
            <x v="0"/>
          </reference>
          <reference field="63" count="1" selected="0">
            <x v="0"/>
          </reference>
        </references>
      </pivotArea>
    </chartFormat>
    <chartFormat chart="0" format="3" series="1">
      <pivotArea type="data" outline="0" fieldPosition="0">
        <references count="2">
          <reference field="4294967294" count="1" selected="0">
            <x v="0"/>
          </reference>
          <reference field="63" count="1" selected="0">
            <x v="2"/>
          </reference>
        </references>
      </pivotArea>
    </chartFormat>
    <chartFormat chart="3" format="8" series="1">
      <pivotArea type="data" outline="0" fieldPosition="0">
        <references count="2">
          <reference field="4294967294" count="1" selected="0">
            <x v="0"/>
          </reference>
          <reference field="63" count="1" selected="0">
            <x v="0"/>
          </reference>
        </references>
      </pivotArea>
    </chartFormat>
    <chartFormat chart="3" format="9" series="1">
      <pivotArea type="data" outline="0" fieldPosition="0">
        <references count="2">
          <reference field="4294967294" count="1" selected="0">
            <x v="0"/>
          </reference>
          <reference field="63" count="1" selected="0">
            <x v="2"/>
          </reference>
        </references>
      </pivotArea>
    </chartFormat>
    <chartFormat chart="3" format="10"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5A7C3BA-0A4E-4ABF-8069-C7746B8B2DEE}" name="PivotTable4" cacheId="4739"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7">
  <location ref="A23:E36"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baseField="0" baseItem="0"/>
  </dataFields>
  <chartFormats count="18">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9348FA1-42E2-41F2-AA33-0C7399A7442D}" name="PivotTable13" cacheId="4739"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G48:K61"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baseField="0" baseItem="0"/>
  </dataFields>
  <chartFormats count="9">
    <chartFormat chart="0" format="0" series="1">
      <pivotArea type="data" outline="0" fieldPosition="0">
        <references count="2">
          <reference field="4294967294" count="1" selected="0">
            <x v="0"/>
          </reference>
          <reference field="63" count="1" selected="0">
            <x v="0"/>
          </reference>
        </references>
      </pivotArea>
    </chartFormat>
    <chartFormat chart="0" format="1" series="1">
      <pivotArea type="data" outline="0" fieldPosition="0">
        <references count="2">
          <reference field="4294967294" count="1" selected="0">
            <x v="0"/>
          </reference>
          <reference field="63" count="1" selected="0">
            <x v="2"/>
          </reference>
        </references>
      </pivotArea>
    </chartFormat>
    <chartFormat chart="3" format="4" series="1">
      <pivotArea type="data" outline="0" fieldPosition="0">
        <references count="2">
          <reference field="4294967294" count="1" selected="0">
            <x v="0"/>
          </reference>
          <reference field="63" count="1" selected="0">
            <x v="0"/>
          </reference>
        </references>
      </pivotArea>
    </chartFormat>
    <chartFormat chart="3" format="5" series="1">
      <pivotArea type="data" outline="0" fieldPosition="0">
        <references count="2">
          <reference field="4294967294" count="1" selected="0">
            <x v="0"/>
          </reference>
          <reference field="63" count="1" selected="0">
            <x v="2"/>
          </reference>
        </references>
      </pivotArea>
    </chartFormat>
    <chartFormat chart="4" format="6" series="1">
      <pivotArea type="data" outline="0" fieldPosition="0">
        <references count="2">
          <reference field="4294967294" count="1" selected="0">
            <x v="0"/>
          </reference>
          <reference field="63" count="1" selected="0">
            <x v="0"/>
          </reference>
        </references>
      </pivotArea>
    </chartFormat>
    <chartFormat chart="4" format="7" series="1">
      <pivotArea type="data" outline="0" fieldPosition="0">
        <references count="2">
          <reference field="4294967294" count="1" selected="0">
            <x v="0"/>
          </reference>
          <reference field="63" count="1" selected="0">
            <x v="2"/>
          </reference>
        </references>
      </pivotArea>
    </chartFormat>
    <chartFormat chart="6" format="10" series="1">
      <pivotArea type="data" outline="0" fieldPosition="0">
        <references count="2">
          <reference field="4294967294" count="1" selected="0">
            <x v="0"/>
          </reference>
          <reference field="63" count="1" selected="0">
            <x v="0"/>
          </reference>
        </references>
      </pivotArea>
    </chartFormat>
    <chartFormat chart="6" format="11" series="1">
      <pivotArea type="data" outline="0" fieldPosition="0">
        <references count="2">
          <reference field="4294967294" count="1" selected="0">
            <x v="0"/>
          </reference>
          <reference field="63" count="1" selected="0">
            <x v="2"/>
          </reference>
        </references>
      </pivotArea>
    </chartFormat>
    <chartFormat chart="6" format="12"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8B39928-9218-429B-B56E-FEE202658D8D}" name="PivotTable2" cacheId="4739"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A4:E16"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axis="axisRow" compact="0" outline="0" showAll="0" defaultSubtotal="0">
      <items count="11">
        <item x="9"/>
        <item x="2"/>
        <item x="7"/>
        <item x="1"/>
        <item x="0"/>
        <item x="6"/>
        <item x="5"/>
        <item x="4"/>
        <item x="3"/>
        <item x="8"/>
        <item m="1" x="1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11"/>
  </rowFields>
  <rowItems count="11">
    <i>
      <x/>
    </i>
    <i>
      <x v="1"/>
    </i>
    <i>
      <x v="2"/>
    </i>
    <i>
      <x v="3"/>
    </i>
    <i>
      <x v="4"/>
    </i>
    <i>
      <x v="5"/>
    </i>
    <i>
      <x v="6"/>
    </i>
    <i>
      <x v="7"/>
    </i>
    <i>
      <x v="8"/>
    </i>
    <i>
      <x v="9"/>
    </i>
    <i t="grand">
      <x/>
    </i>
  </rowItems>
  <colFields count="1">
    <field x="63"/>
  </colFields>
  <colItems count="4">
    <i>
      <x/>
    </i>
    <i>
      <x v="2"/>
    </i>
    <i>
      <x v="3"/>
    </i>
    <i t="grand">
      <x/>
    </i>
  </colItems>
  <pageFields count="1">
    <pageField fld="5" hier="-1"/>
  </pageFields>
  <dataFields count="1">
    <dataField name="Count of Unique ID" fld="1" subtotal="count" baseField="0" baseItem="0"/>
  </dataFields>
  <chartFormats count="6">
    <chartFormat chart="6" format="14" series="1">
      <pivotArea type="data" outline="0" fieldPosition="0">
        <references count="1">
          <reference field="63" count="1" selected="0">
            <x v="0"/>
          </reference>
        </references>
      </pivotArea>
    </chartFormat>
    <chartFormat chart="6" format="15" series="1">
      <pivotArea type="data" outline="0" fieldPosition="0">
        <references count="1">
          <reference field="63" count="1" selected="0">
            <x v="2"/>
          </reference>
        </references>
      </pivotArea>
    </chartFormat>
    <chartFormat chart="6" format="16" series="1">
      <pivotArea type="data" outline="0" fieldPosition="0">
        <references count="1">
          <reference field="63" count="1" selected="0">
            <x v="3"/>
          </reference>
        </references>
      </pivotArea>
    </chartFormat>
    <chartFormat chart="6" format="17" series="1">
      <pivotArea type="data" outline="0" fieldPosition="0">
        <references count="2">
          <reference field="4294967294" count="1" selected="0">
            <x v="0"/>
          </reference>
          <reference field="63" count="1" selected="0">
            <x v="0"/>
          </reference>
        </references>
      </pivotArea>
    </chartFormat>
    <chartFormat chart="6" format="18" series="1">
      <pivotArea type="data" outline="0" fieldPosition="0">
        <references count="2">
          <reference field="4294967294" count="1" selected="0">
            <x v="0"/>
          </reference>
          <reference field="63" count="1" selected="0">
            <x v="2"/>
          </reference>
        </references>
      </pivotArea>
    </chartFormat>
    <chartFormat chart="6" format="19"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BDE6260-92D1-47F1-B40E-F349FADE9D43}" name="PivotTable5" cacheId="4739"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8">
  <location ref="M4:N7" firstHeaderRow="1" firstDataRow="1"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Row"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5"/>
  </rowFields>
  <rowItems count="3">
    <i>
      <x/>
    </i>
    <i>
      <x v="1"/>
    </i>
    <i t="grand">
      <x/>
    </i>
  </rowItems>
  <colItems count="1">
    <i/>
  </colItems>
  <pageFields count="1">
    <pageField fld="63" hier="-1"/>
  </pageFields>
  <dataFields count="1">
    <dataField name="Count of Unique ID" fld="1" subtotal="count" baseField="0" baseItem="0"/>
  </dataFields>
  <chartFormats count="30">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21" format="0" series="1">
      <pivotArea type="data" outline="0" fieldPosition="0">
        <references count="1">
          <reference field="4294967294" count="1" selected="0">
            <x v="0"/>
          </reference>
        </references>
      </pivotArea>
    </chartFormat>
    <chartFormat chart="21" format="1">
      <pivotArea type="data" outline="0" fieldPosition="0">
        <references count="2">
          <reference field="4294967294" count="1" selected="0">
            <x v="0"/>
          </reference>
          <reference field="5" count="1" selected="0">
            <x v="0"/>
          </reference>
        </references>
      </pivotArea>
    </chartFormat>
    <chartFormat chart="24" format="5" series="1">
      <pivotArea type="data" outline="0" fieldPosition="0">
        <references count="1">
          <reference field="4294967294" count="1" selected="0">
            <x v="0"/>
          </reference>
        </references>
      </pivotArea>
    </chartFormat>
    <chartFormat chart="24" format="6">
      <pivotArea type="data" outline="0" fieldPosition="0">
        <references count="2">
          <reference field="4294967294" count="1" selected="0">
            <x v="0"/>
          </reference>
          <reference field="5" count="1" selected="0">
            <x v="0"/>
          </reference>
        </references>
      </pivotArea>
    </chartFormat>
    <chartFormat chart="24" format="7">
      <pivotArea type="data" outline="0" fieldPosition="0">
        <references count="2">
          <reference field="4294967294" count="1" selected="0">
            <x v="0"/>
          </reference>
          <reference field="5" count="1" selected="0">
            <x v="1"/>
          </reference>
        </references>
      </pivotArea>
    </chartFormat>
    <chartFormat chart="25" format="8" series="1">
      <pivotArea type="data" outline="0" fieldPosition="0">
        <references count="1">
          <reference field="4294967294" count="1" selected="0">
            <x v="0"/>
          </reference>
        </references>
      </pivotArea>
    </chartFormat>
    <chartFormat chart="25" format="9">
      <pivotArea type="data" outline="0" fieldPosition="0">
        <references count="2">
          <reference field="4294967294" count="1" selected="0">
            <x v="0"/>
          </reference>
          <reference field="5" count="1" selected="0">
            <x v="0"/>
          </reference>
        </references>
      </pivotArea>
    </chartFormat>
    <chartFormat chart="25" format="10">
      <pivotArea type="data" outline="0" fieldPosition="0">
        <references count="2">
          <reference field="4294967294" count="1" selected="0">
            <x v="0"/>
          </reference>
          <reference field="5" count="1" selected="0">
            <x v="1"/>
          </reference>
        </references>
      </pivotArea>
    </chartFormat>
    <chartFormat chart="26" format="14" series="1">
      <pivotArea type="data" outline="0" fieldPosition="0">
        <references count="1">
          <reference field="4294967294" count="1" selected="0">
            <x v="0"/>
          </reference>
        </references>
      </pivotArea>
    </chartFormat>
    <chartFormat chart="26" format="15">
      <pivotArea type="data" outline="0" fieldPosition="0">
        <references count="2">
          <reference field="4294967294" count="1" selected="0">
            <x v="0"/>
          </reference>
          <reference field="5" count="1" selected="0">
            <x v="0"/>
          </reference>
        </references>
      </pivotArea>
    </chartFormat>
    <chartFormat chart="26" format="16">
      <pivotArea type="data" outline="0" fieldPosition="0">
        <references count="2">
          <reference field="4294967294" count="1" selected="0">
            <x v="0"/>
          </reference>
          <reference field="5" count="1" selected="0">
            <x v="1"/>
          </reference>
        </references>
      </pivotArea>
    </chartFormat>
    <chartFormat chart="21" format="2">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B8953F3-FC6F-4075-BF6E-91F194443C60}" name="PivotTable7" cacheId="4739"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0">
  <location ref="A46:D5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5"/>
  </colFields>
  <colItems count="3">
    <i>
      <x/>
    </i>
    <i>
      <x v="1"/>
    </i>
    <i t="grand">
      <x/>
    </i>
  </colItems>
  <pageFields count="1">
    <pageField fld="63" hier="-1"/>
  </pageFields>
  <dataFields count="1">
    <dataField name="Count of Unique ID" fld="1" subtotal="count" baseField="0" baseItem="0"/>
  </dataFields>
  <conditionalFormats count="1">
    <conditionalFormat priority="3">
      <pivotAreas count="1">
        <pivotArea type="data" outline="0" collapsedLevelsAreSubtotals="1" fieldPosition="0">
          <references count="2">
            <reference field="4294967294" count="1" selected="0">
              <x v="0"/>
            </reference>
            <reference field="6" count="10" selected="0">
              <x v="0"/>
              <x v="1"/>
              <x v="2"/>
              <x v="3"/>
              <x v="4"/>
              <x v="5"/>
              <x v="6"/>
              <x v="7"/>
              <x v="8"/>
              <x v="9"/>
            </reference>
          </references>
        </pivotArea>
      </pivotAreas>
    </conditionalFormat>
  </conditionalFormats>
  <chartFormats count="6">
    <chartFormat chart="17" format="0" series="1">
      <pivotArea type="data" outline="0" fieldPosition="0">
        <references count="2">
          <reference field="4294967294" count="1" selected="0">
            <x v="0"/>
          </reference>
          <reference field="5" count="1" selected="0">
            <x v="0"/>
          </reference>
        </references>
      </pivotArea>
    </chartFormat>
    <chartFormat chart="17" format="1" series="1">
      <pivotArea type="data" outline="0" fieldPosition="0">
        <references count="2">
          <reference field="4294967294" count="1" selected="0">
            <x v="0"/>
          </reference>
          <reference field="5" count="1" selected="0">
            <x v="1"/>
          </reference>
        </references>
      </pivotArea>
    </chartFormat>
    <chartFormat chart="18" format="2" series="1">
      <pivotArea type="data" outline="0" fieldPosition="0">
        <references count="2">
          <reference field="4294967294" count="1" selected="0">
            <x v="0"/>
          </reference>
          <reference field="5" count="1" selected="0">
            <x v="0"/>
          </reference>
        </references>
      </pivotArea>
    </chartFormat>
    <chartFormat chart="18" format="3" series="1">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2">
          <reference field="4294967294" count="1" selected="0">
            <x v="0"/>
          </reference>
          <reference field="5" count="1" selected="0">
            <x v="0"/>
          </reference>
        </references>
      </pivotArea>
    </chartFormat>
    <chartFormat chart="19"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7C61CAE-7E62-4AFB-A086-9144F2C7BC8C}" name="PivotTable3" cacheId="4739"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G24:J36"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axis="axisRow" compact="0" outline="0" showAll="0">
      <items count="12">
        <item x="2"/>
        <item x="3"/>
        <item x="0"/>
        <item x="1"/>
        <item x="8"/>
        <item x="10"/>
        <item x="5"/>
        <item x="4"/>
        <item x="7"/>
        <item x="9"/>
        <item x="6"/>
        <item t="default"/>
      </items>
    </pivotField>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7"/>
  </rowFields>
  <rowItems count="11">
    <i>
      <x/>
    </i>
    <i>
      <x v="1"/>
    </i>
    <i>
      <x v="2"/>
    </i>
    <i>
      <x v="3"/>
    </i>
    <i>
      <x v="4"/>
    </i>
    <i>
      <x v="5"/>
    </i>
    <i>
      <x v="6"/>
    </i>
    <i>
      <x v="7"/>
    </i>
    <i>
      <x v="8"/>
    </i>
    <i>
      <x v="9"/>
    </i>
    <i t="grand">
      <x/>
    </i>
  </rowItems>
  <colFields count="1">
    <field x="5"/>
  </colFields>
  <colItems count="3">
    <i>
      <x/>
    </i>
    <i>
      <x v="1"/>
    </i>
    <i t="grand">
      <x/>
    </i>
  </colItems>
  <pageFields count="1">
    <pageField fld="63" hier="-1"/>
  </pageFields>
  <dataFields count="1">
    <dataField name="Count of Unique 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589F80A-8A4D-4E02-82FE-FEBDCC083C6A}" name="PivotTable3" cacheId="4738"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20:E24" firstHeaderRow="1" firstDataRow="2" firstDataCol="1"/>
  <pivotFields count="87">
    <pivotField dataField="1" showAll="0"/>
    <pivotField showAll="0"/>
    <pivotField showAll="0"/>
    <pivotField showAll="0"/>
    <pivotField showAll="0"/>
    <pivotField axis="axisRow" showAll="0">
      <items count="4">
        <item x="1"/>
        <item x="0"/>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0"/>
        <item m="1" x="4"/>
        <item h="1" x="1"/>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t="grand">
      <x/>
    </i>
  </rowItems>
  <colFields count="1">
    <field x="63"/>
  </colFields>
  <colItems count="4">
    <i>
      <x/>
    </i>
    <i>
      <x v="3"/>
    </i>
    <i>
      <x v="4"/>
    </i>
    <i t="grand">
      <x/>
    </i>
  </colItems>
  <dataFields count="1">
    <dataField name="Count of S.No." fld="0" subtotal="count" baseField="6" baseItem="0"/>
  </dataFields>
  <chartFormats count="16">
    <chartFormat chart="3" format="0" series="1">
      <pivotArea type="data" outline="0" fieldPosition="0">
        <references count="2">
          <reference field="4294967294" count="1" selected="0">
            <x v="0"/>
          </reference>
          <reference field="5" count="1" selected="0">
            <x v="0"/>
          </reference>
        </references>
      </pivotArea>
    </chartFormat>
    <chartFormat chart="3" format="1" series="1">
      <pivotArea type="data" outline="0" fieldPosition="0">
        <references count="2">
          <reference field="4294967294" count="1" selected="0">
            <x v="0"/>
          </reference>
          <reference field="5" count="1" selected="0">
            <x v="1"/>
          </reference>
        </references>
      </pivotArea>
    </chartFormat>
    <chartFormat chart="9" format="4" series="1">
      <pivotArea type="data" outline="0" fieldPosition="0">
        <references count="2">
          <reference field="4294967294" count="1" selected="0">
            <x v="0"/>
          </reference>
          <reference field="5" count="1" selected="0">
            <x v="0"/>
          </reference>
        </references>
      </pivotArea>
    </chartFormat>
    <chartFormat chart="9" format="5" series="1">
      <pivotArea type="data" outline="0" fieldPosition="0">
        <references count="2">
          <reference field="4294967294" count="1" selected="0">
            <x v="0"/>
          </reference>
          <reference field="5" count="1" selected="0">
            <x v="1"/>
          </reference>
        </references>
      </pivotArea>
    </chartFormat>
    <chartFormat chart="9" format="6" series="1">
      <pivotArea type="data" outline="0" fieldPosition="0">
        <references count="2">
          <reference field="4294967294" count="1" selected="0">
            <x v="0"/>
          </reference>
          <reference field="63" count="1" selected="0">
            <x v="4"/>
          </reference>
        </references>
      </pivotArea>
    </chartFormat>
    <chartFormat chart="9" format="7" series="1">
      <pivotArea type="data" outline="0" fieldPosition="0">
        <references count="2">
          <reference field="4294967294" count="1" selected="0">
            <x v="0"/>
          </reference>
          <reference field="63" count="1" selected="0">
            <x v="0"/>
          </reference>
        </references>
      </pivotArea>
    </chartFormat>
    <chartFormat chart="9" format="8" series="1">
      <pivotArea type="data" outline="0" fieldPosition="0">
        <references count="2">
          <reference field="4294967294" count="1" selected="0">
            <x v="0"/>
          </reference>
          <reference field="63" count="1" selected="0">
            <x v="3"/>
          </reference>
        </references>
      </pivotArea>
    </chartFormat>
    <chartFormat chart="3" format="2" series="1">
      <pivotArea type="data" outline="0" fieldPosition="0">
        <references count="2">
          <reference field="4294967294" count="1" selected="0">
            <x v="0"/>
          </reference>
          <reference field="63" count="1" selected="0">
            <x v="4"/>
          </reference>
        </references>
      </pivotArea>
    </chartFormat>
    <chartFormat chart="3" format="3" series="1">
      <pivotArea type="data" outline="0" fieldPosition="0">
        <references count="2">
          <reference field="4294967294" count="1" selected="0">
            <x v="0"/>
          </reference>
          <reference field="63" count="1" selected="0">
            <x v="0"/>
          </reference>
        </references>
      </pivotArea>
    </chartFormat>
    <chartFormat chart="3" format="4" series="1">
      <pivotArea type="data" outline="0" fieldPosition="0">
        <references count="2">
          <reference field="4294967294" count="1" selected="0">
            <x v="0"/>
          </reference>
          <reference field="63" count="1" selected="0">
            <x v="3"/>
          </reference>
        </references>
      </pivotArea>
    </chartFormat>
    <chartFormat chart="10" format="9" series="1">
      <pivotArea type="data" outline="0" fieldPosition="0">
        <references count="2">
          <reference field="4294967294" count="1" selected="0">
            <x v="0"/>
          </reference>
          <reference field="63" count="1" selected="0">
            <x v="0"/>
          </reference>
        </references>
      </pivotArea>
    </chartFormat>
    <chartFormat chart="10" format="10" series="1">
      <pivotArea type="data" outline="0" fieldPosition="0">
        <references count="2">
          <reference field="4294967294" count="1" selected="0">
            <x v="0"/>
          </reference>
          <reference field="63" count="1" selected="0">
            <x v="3"/>
          </reference>
        </references>
      </pivotArea>
    </chartFormat>
    <chartFormat chart="10" format="11" series="1">
      <pivotArea type="data" outline="0" fieldPosition="0">
        <references count="2">
          <reference field="4294967294" count="1" selected="0">
            <x v="0"/>
          </reference>
          <reference field="63" count="1" selected="0">
            <x v="4"/>
          </reference>
        </references>
      </pivotArea>
    </chartFormat>
    <chartFormat chart="11" format="12" series="1">
      <pivotArea type="data" outline="0" fieldPosition="0">
        <references count="2">
          <reference field="4294967294" count="1" selected="0">
            <x v="0"/>
          </reference>
          <reference field="63" count="1" selected="0">
            <x v="0"/>
          </reference>
        </references>
      </pivotArea>
    </chartFormat>
    <chartFormat chart="11" format="13" series="1">
      <pivotArea type="data" outline="0" fieldPosition="0">
        <references count="2">
          <reference field="4294967294" count="1" selected="0">
            <x v="0"/>
          </reference>
          <reference field="63" count="1" selected="0">
            <x v="3"/>
          </reference>
        </references>
      </pivotArea>
    </chartFormat>
    <chartFormat chart="11" format="14" series="1">
      <pivotArea type="data" outline="0" fieldPosition="0">
        <references count="2">
          <reference field="4294967294" count="1" selected="0">
            <x v="0"/>
          </reference>
          <reference field="6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14528E1-19E3-4993-9E3B-C67283AA55FC}" name="PivotTable2" cacheId="4738"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F15" firstHeaderRow="1" firstDataRow="2" firstDataCol="1"/>
  <pivotFields count="87">
    <pivotField dataField="1" showAll="0"/>
    <pivotField showAll="0"/>
    <pivotField showAll="0"/>
    <pivotField showAll="0"/>
    <pivotField showAll="0"/>
    <pivotField showAll="0"/>
    <pivotField axis="axisRow" showAll="0">
      <items count="11">
        <item x="0"/>
        <item x="1"/>
        <item x="2"/>
        <item x="3"/>
        <item x="4"/>
        <item x="5"/>
        <item x="6"/>
        <item x="7"/>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0"/>
        <item m="1" x="4"/>
        <item x="1"/>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1">
    <i>
      <x/>
    </i>
    <i>
      <x v="1"/>
    </i>
    <i>
      <x v="2"/>
    </i>
    <i>
      <x v="3"/>
    </i>
    <i>
      <x v="4"/>
    </i>
    <i>
      <x v="5"/>
    </i>
    <i>
      <x v="6"/>
    </i>
    <i>
      <x v="7"/>
    </i>
    <i>
      <x v="8"/>
    </i>
    <i>
      <x v="9"/>
    </i>
    <i t="grand">
      <x/>
    </i>
  </rowItems>
  <colFields count="1">
    <field x="63"/>
  </colFields>
  <colItems count="5">
    <i>
      <x/>
    </i>
    <i>
      <x v="2"/>
    </i>
    <i>
      <x v="3"/>
    </i>
    <i>
      <x v="4"/>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51A525C-239A-4443-9F20-0B418D4E5101}" name="PivotTable1" cacheId="4738"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C7" firstHeaderRow="1" firstDataRow="2" firstDataCol="1"/>
  <pivotFields count="87">
    <pivotField dataField="1" showAll="0"/>
    <pivotField showAll="0"/>
    <pivotField showAll="0"/>
    <pivotField showAll="0"/>
    <pivotField showAll="0"/>
    <pivotField axis="axisRow" showAll="0">
      <items count="4">
        <item x="1"/>
        <item x="0"/>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h="1" x="0"/>
        <item h="1" m="1" x="4"/>
        <item h="1" x="1"/>
        <item h="1"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t="grand">
      <x/>
    </i>
  </rowItems>
  <colFields count="1">
    <field x="63"/>
  </colFields>
  <colItems count="2">
    <i>
      <x v="4"/>
    </i>
    <i t="grand">
      <x/>
    </i>
  </colItems>
  <dataFields count="1">
    <dataField name="Count of S.No." fld="0"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28382DB-48A0-4AB7-AA95-ADC44E85D7F3}" name="PivotTable2" cacheId="4739"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B4:E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3"/>
        <item x="10"/>
        <item x="0"/>
        <item x="3"/>
        <item x="7"/>
        <item x="1"/>
        <item x="6"/>
        <item x="9"/>
      </items>
    </pivotField>
    <pivotField compact="0" outline="0" showAll="0"/>
    <pivotField compact="0" outline="0" showAll="0"/>
    <pivotField compact="0" outline="0" multipleItemSelectionAllowed="1"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2"/>
    </i>
    <i t="grand">
      <x/>
    </i>
  </rowItems>
  <colFields count="1">
    <field x="5"/>
  </colFields>
  <colItems count="3">
    <i>
      <x/>
    </i>
    <i>
      <x v="1"/>
    </i>
    <i t="grand">
      <x/>
    </i>
  </colItems>
  <pageFields count="1">
    <pageField fld="63" hier="-1"/>
  </pageFields>
  <dataFields count="1">
    <dataField name="Count of Unique ID" fld="1" subtotal="count" baseField="0" baseItem="0"/>
  </dataFields>
  <chartFormats count="2">
    <chartFormat chart="17" format="3" series="1">
      <pivotArea type="data" outline="0" fieldPosition="0">
        <references count="1">
          <reference field="4294967294" count="1" selected="0">
            <x v="0"/>
          </reference>
        </references>
      </pivotArea>
    </chartFormat>
    <chartFormat chart="17" format="4"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99A2E6C-7338-41C6-BE59-325E64E757C6}" name="PivotTable42" cacheId="4739"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B29:C40" firstHeaderRow="1" firstDataRow="1" firstDataCol="1" rowPageCount="1" colPageCount="1"/>
  <pivotFields count="90">
    <pivotField compact="0" outline="0" showAll="0"/>
    <pivotField dataField="1" compact="0" outline="0" showAll="0"/>
    <pivotField compact="0" outline="0" showAll="0"/>
    <pivotField compact="0" outline="0" showAll="0"/>
    <pivotField compact="0" outline="0" showAll="0"/>
    <pivotField compact="0" outline="0" showAll="0">
      <items count="3">
        <item x="1"/>
        <item x="0"/>
        <item t="default"/>
      </items>
    </pivotField>
    <pivotField compact="0" outline="0" multipleItemSelectionAllowed="1" showAll="0"/>
    <pivotField axis="axisRow" compact="0" outline="0" showAll="0">
      <items count="12">
        <item x="2"/>
        <item x="3"/>
        <item x="0"/>
        <item x="1"/>
        <item x="8"/>
        <item x="10"/>
        <item x="5"/>
        <item x="4"/>
        <item x="7"/>
        <item x="9"/>
        <item x="6"/>
        <item t="default"/>
      </items>
    </pivotField>
    <pivotField compact="0" outline="0" showAll="0" defaultSubtotal="0">
      <items count="14">
        <item x="8"/>
        <item x="12"/>
        <item x="4"/>
        <item x="11"/>
        <item x="2"/>
        <item x="5"/>
        <item x="13"/>
        <item x="10"/>
        <item x="0"/>
        <item x="3"/>
        <item x="7"/>
        <item x="1"/>
        <item x="6"/>
        <item x="9"/>
      </items>
    </pivotField>
    <pivotField compact="0" outline="0" showAll="0"/>
    <pivotField compact="0" outline="0" showAll="0"/>
    <pivotField compact="0" outline="0" multipleItemSelectionAllowed="1"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7"/>
  </rowFields>
  <rowItems count="11">
    <i>
      <x/>
    </i>
    <i>
      <x v="1"/>
    </i>
    <i>
      <x v="2"/>
    </i>
    <i>
      <x v="3"/>
    </i>
    <i>
      <x v="4"/>
    </i>
    <i>
      <x v="5"/>
    </i>
    <i>
      <x v="6"/>
    </i>
    <i>
      <x v="7"/>
    </i>
    <i>
      <x v="8"/>
    </i>
    <i>
      <x v="9"/>
    </i>
    <i t="grand">
      <x/>
    </i>
  </rowItems>
  <colItems count="1">
    <i/>
  </colItems>
  <pageFields count="1">
    <pageField fld="63" hier="-1"/>
  </pageFields>
  <dataFields count="1">
    <dataField name="Count of Unique ID" fld="1" subtotal="count" baseField="0" baseItem="0"/>
  </dataFields>
  <chartFormats count="1">
    <chartFormat chart="1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FBDA254-4548-4AF4-9053-1088451D9A13}" name="PivotTable8" cacheId="4739"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8">
  <location ref="E26:H41" firstHeaderRow="1" firstDataRow="2" firstDataCol="1" rowPageCount="1" colPageCount="1"/>
  <pivotFields count="90">
    <pivotField dataField="1" compact="0" outline="0" showAll="0"/>
    <pivotField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0"/>
        <item x="0"/>
        <item x="3"/>
        <item x="7"/>
        <item x="1"/>
        <item x="6"/>
        <item x="9"/>
        <item x="13"/>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3"/>
    </i>
    <i t="grand">
      <x/>
    </i>
  </rowItems>
  <colFields count="1">
    <field x="5"/>
  </colFields>
  <colItems count="3">
    <i>
      <x/>
    </i>
    <i>
      <x v="1"/>
    </i>
    <i t="grand">
      <x/>
    </i>
  </colItems>
  <pageFields count="1">
    <pageField fld="63" hier="-1"/>
  </pageFields>
  <dataFields count="1">
    <dataField name="Count of S.No." fld="0" subtotal="count" baseField="8" baseItem="0"/>
  </dataFields>
  <chartFormats count="6">
    <chartFormat chart="14" format="0" series="1">
      <pivotArea type="data" outline="0" fieldPosition="0">
        <references count="2">
          <reference field="4294967294" count="1" selected="0">
            <x v="0"/>
          </reference>
          <reference field="5" count="1" selected="0">
            <x v="0"/>
          </reference>
        </references>
      </pivotArea>
    </chartFormat>
    <chartFormat chart="14" format="1" series="1">
      <pivotArea type="data" outline="0" fieldPosition="0">
        <references count="2">
          <reference field="4294967294" count="1" selected="0">
            <x v="0"/>
          </reference>
          <reference field="5" count="1" selected="0">
            <x v="1"/>
          </reference>
        </references>
      </pivotArea>
    </chartFormat>
    <chartFormat chart="16" format="2" series="1">
      <pivotArea type="data" outline="0" fieldPosition="0">
        <references count="2">
          <reference field="4294967294" count="1" selected="0">
            <x v="0"/>
          </reference>
          <reference field="5" count="1" selected="0">
            <x v="0"/>
          </reference>
        </references>
      </pivotArea>
    </chartFormat>
    <chartFormat chart="16" format="3" series="1">
      <pivotArea type="data" outline="0" fieldPosition="0">
        <references count="2">
          <reference field="4294967294" count="1" selected="0">
            <x v="0"/>
          </reference>
          <reference field="5" count="1" selected="0">
            <x v="1"/>
          </reference>
        </references>
      </pivotArea>
    </chartFormat>
    <chartFormat chart="17" format="4" series="1">
      <pivotArea type="data" outline="0" fieldPosition="0">
        <references count="2">
          <reference field="4294967294" count="1" selected="0">
            <x v="0"/>
          </reference>
          <reference field="5" count="1" selected="0">
            <x v="0"/>
          </reference>
        </references>
      </pivotArea>
    </chartFormat>
    <chartFormat chart="17"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CE9C960-5391-4ADD-8B8B-A9EC1CA9DCFE}" name="PivotTable7" cacheId="4739"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6">
  <location ref="E4:I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axis="axisRow" compact="0" outline="0" showAll="0" sortType="ascending" defaultSubtotal="0">
      <items count="14">
        <item x="8"/>
        <item x="12"/>
        <item x="4"/>
        <item x="11"/>
        <item x="2"/>
        <item x="5"/>
        <item x="13"/>
        <item x="10"/>
        <item x="0"/>
        <item x="3"/>
        <item x="7"/>
        <item x="1"/>
        <item x="6"/>
        <item x="9"/>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2"/>
    </i>
    <i t="grand">
      <x/>
    </i>
  </rowItems>
  <colFields count="1">
    <field x="63"/>
  </colFields>
  <colItems count="4">
    <i>
      <x/>
    </i>
    <i>
      <x v="2"/>
    </i>
    <i>
      <x v="3"/>
    </i>
    <i t="grand">
      <x/>
    </i>
  </colItems>
  <pageFields count="1">
    <pageField fld="5" hier="-1"/>
  </pageFields>
  <dataFields count="1">
    <dataField name="Count of Unique ID" fld="1" subtotal="count" baseField="0" baseItem="0"/>
  </dataFields>
  <chartFormats count="42">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0"/>
          </reference>
        </references>
      </pivotArea>
    </chartFormat>
    <chartFormat chart="1" format="3" series="1">
      <pivotArea type="data" outline="0" fieldPosition="0">
        <references count="2">
          <reference field="4294967294" count="1" selected="0">
            <x v="0"/>
          </reference>
          <reference field="5" count="1" selected="0">
            <x v="1"/>
          </reference>
        </references>
      </pivotArea>
    </chartFormat>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2" format="6" series="1">
      <pivotArea type="data" outline="0" fieldPosition="0">
        <references count="2">
          <reference field="4294967294" count="1" selected="0">
            <x v="0"/>
          </reference>
          <reference field="63" count="1" selected="0">
            <x v="0"/>
          </reference>
        </references>
      </pivotArea>
    </chartFormat>
    <chartFormat chart="2" format="7" series="1">
      <pivotArea type="data" outline="0" fieldPosition="0">
        <references count="2">
          <reference field="4294967294" count="1" selected="0">
            <x v="0"/>
          </reference>
          <reference field="63" count="1" selected="0">
            <x v="2"/>
          </reference>
        </references>
      </pivotArea>
    </chartFormat>
    <chartFormat chart="1" format="4" series="1">
      <pivotArea type="data" outline="0" fieldPosition="0">
        <references count="2">
          <reference field="4294967294" count="1" selected="0">
            <x v="0"/>
          </reference>
          <reference field="63" count="1" selected="0">
            <x v="0"/>
          </reference>
        </references>
      </pivotArea>
    </chartFormat>
    <chartFormat chart="1" format="5" series="1">
      <pivotArea type="data" outline="0" fieldPosition="0">
        <references count="2">
          <reference field="4294967294" count="1" selected="0">
            <x v="0"/>
          </reference>
          <reference field="63" count="1" selected="0">
            <x v="2"/>
          </reference>
        </references>
      </pivotArea>
    </chartFormat>
    <chartFormat chart="0" format="2" series="1">
      <pivotArea type="data" outline="0" fieldPosition="0">
        <references count="2">
          <reference field="4294967294" count="1" selected="0">
            <x v="0"/>
          </reference>
          <reference field="63" count="1" selected="0">
            <x v="0"/>
          </reference>
        </references>
      </pivotArea>
    </chartFormat>
    <chartFormat chart="0" format="3" series="1">
      <pivotArea type="data" outline="0" fieldPosition="0">
        <references count="2">
          <reference field="4294967294" count="1" selected="0">
            <x v="0"/>
          </reference>
          <reference field="63" count="1" selected="0">
            <x v="2"/>
          </reference>
        </references>
      </pivotArea>
    </chartFormat>
    <chartFormat chart="3" format="8" series="1">
      <pivotArea type="data" outline="0" fieldPosition="0">
        <references count="2">
          <reference field="4294967294" count="1" selected="0">
            <x v="0"/>
          </reference>
          <reference field="63" count="1" selected="0">
            <x v="0"/>
          </reference>
        </references>
      </pivotArea>
    </chartFormat>
    <chartFormat chart="3" format="9" series="1">
      <pivotArea type="data" outline="0" fieldPosition="0">
        <references count="2">
          <reference field="4294967294" count="1" selected="0">
            <x v="0"/>
          </reference>
          <reference field="63" count="1" selected="0">
            <x v="2"/>
          </reference>
        </references>
      </pivotArea>
    </chartFormat>
    <chartFormat chart="3" format="10" series="1">
      <pivotArea type="data" outline="0" fieldPosition="0">
        <references count="2">
          <reference field="4294967294" count="1" selected="0">
            <x v="0"/>
          </reference>
          <reference field="63" count="1" selected="0">
            <x v="3"/>
          </reference>
        </references>
      </pivotArea>
    </chartFormat>
    <chartFormat chart="14" format="0" series="1">
      <pivotArea type="data" outline="0" fieldPosition="0">
        <references count="2">
          <reference field="4294967294" count="1" selected="0">
            <x v="0"/>
          </reference>
          <reference field="63" count="1" selected="0">
            <x v="0"/>
          </reference>
        </references>
      </pivotArea>
    </chartFormat>
    <chartFormat chart="14" format="1" series="1">
      <pivotArea type="data" outline="0" fieldPosition="0">
        <references count="2">
          <reference field="4294967294" count="1" selected="0">
            <x v="0"/>
          </reference>
          <reference field="63" count="1" selected="0">
            <x v="2"/>
          </reference>
        </references>
      </pivotArea>
    </chartFormat>
    <chartFormat chart="14" format="2" series="1">
      <pivotArea type="data" outline="0" fieldPosition="0">
        <references count="2">
          <reference field="4294967294" count="1" selected="0">
            <x v="0"/>
          </reference>
          <reference field="63" count="1" selected="0">
            <x v="3"/>
          </reference>
        </references>
      </pivotArea>
    </chartFormat>
    <chartFormat chart="17" format="3" series="1">
      <pivotArea type="data" outline="0" fieldPosition="0">
        <references count="2">
          <reference field="4294967294" count="1" selected="0">
            <x v="0"/>
          </reference>
          <reference field="63" count="1" selected="0">
            <x v="0"/>
          </reference>
        </references>
      </pivotArea>
    </chartFormat>
    <chartFormat chart="17" format="4" series="1">
      <pivotArea type="data" outline="0" fieldPosition="0">
        <references count="2">
          <reference field="4294967294" count="1" selected="0">
            <x v="0"/>
          </reference>
          <reference field="63" count="1" selected="0">
            <x v="2"/>
          </reference>
        </references>
      </pivotArea>
    </chartFormat>
    <chartFormat chart="17" format="5" series="1">
      <pivotArea type="data" outline="0" fieldPosition="0">
        <references count="2">
          <reference field="4294967294" count="1" selected="0">
            <x v="0"/>
          </reference>
          <reference field="63" count="1" selected="0">
            <x v="3"/>
          </reference>
        </references>
      </pivotArea>
    </chartFormat>
    <chartFormat chart="18" format="6" series="1">
      <pivotArea type="data" outline="0" fieldPosition="0">
        <references count="2">
          <reference field="4294967294" count="1" selected="0">
            <x v="0"/>
          </reference>
          <reference field="63" count="1" selected="0">
            <x v="0"/>
          </reference>
        </references>
      </pivotArea>
    </chartFormat>
    <chartFormat chart="18" format="7" series="1">
      <pivotArea type="data" outline="0" fieldPosition="0">
        <references count="2">
          <reference field="4294967294" count="1" selected="0">
            <x v="0"/>
          </reference>
          <reference field="63" count="1" selected="0">
            <x v="2"/>
          </reference>
        </references>
      </pivotArea>
    </chartFormat>
    <chartFormat chart="18" format="8" series="1">
      <pivotArea type="data" outline="0" fieldPosition="0">
        <references count="2">
          <reference field="4294967294" count="1" selected="0">
            <x v="0"/>
          </reference>
          <reference field="63" count="1" selected="0">
            <x v="3"/>
          </reference>
        </references>
      </pivotArea>
    </chartFormat>
    <chartFormat chart="19" format="3" series="1">
      <pivotArea type="data" outline="0" fieldPosition="0">
        <references count="2">
          <reference field="4294967294" count="1" selected="0">
            <x v="0"/>
          </reference>
          <reference field="63" count="1" selected="0">
            <x v="0"/>
          </reference>
        </references>
      </pivotArea>
    </chartFormat>
    <chartFormat chart="19" format="4" series="1">
      <pivotArea type="data" outline="0" fieldPosition="0">
        <references count="2">
          <reference field="4294967294" count="1" selected="0">
            <x v="0"/>
          </reference>
          <reference field="63" count="1" selected="0">
            <x v="2"/>
          </reference>
        </references>
      </pivotArea>
    </chartFormat>
    <chartFormat chart="19" format="5" series="1">
      <pivotArea type="data" outline="0" fieldPosition="0">
        <references count="2">
          <reference field="4294967294" count="1" selected="0">
            <x v="0"/>
          </reference>
          <reference field="63" count="1" selected="0">
            <x v="3"/>
          </reference>
        </references>
      </pivotArea>
    </chartFormat>
    <chartFormat chart="20" format="6" series="1">
      <pivotArea type="data" outline="0" fieldPosition="0">
        <references count="2">
          <reference field="4294967294" count="1" selected="0">
            <x v="0"/>
          </reference>
          <reference field="63" count="1" selected="0">
            <x v="0"/>
          </reference>
        </references>
      </pivotArea>
    </chartFormat>
    <chartFormat chart="20" format="7" series="1">
      <pivotArea type="data" outline="0" fieldPosition="0">
        <references count="2">
          <reference field="4294967294" count="1" selected="0">
            <x v="0"/>
          </reference>
          <reference field="63" count="1" selected="0">
            <x v="2"/>
          </reference>
        </references>
      </pivotArea>
    </chartFormat>
    <chartFormat chart="20" format="8" series="1">
      <pivotArea type="data" outline="0" fieldPosition="0">
        <references count="2">
          <reference field="4294967294" count="1" selected="0">
            <x v="0"/>
          </reference>
          <reference field="63" count="1" selected="0">
            <x v="3"/>
          </reference>
        </references>
      </pivotArea>
    </chartFormat>
    <chartFormat chart="21" format="9" series="1">
      <pivotArea type="data" outline="0" fieldPosition="0">
        <references count="2">
          <reference field="4294967294" count="1" selected="0">
            <x v="0"/>
          </reference>
          <reference field="63" count="1" selected="0">
            <x v="0"/>
          </reference>
        </references>
      </pivotArea>
    </chartFormat>
    <chartFormat chart="21" format="10" series="1">
      <pivotArea type="data" outline="0" fieldPosition="0">
        <references count="2">
          <reference field="4294967294" count="1" selected="0">
            <x v="0"/>
          </reference>
          <reference field="63" count="1" selected="0">
            <x v="2"/>
          </reference>
        </references>
      </pivotArea>
    </chartFormat>
    <chartFormat chart="21" format="11" series="1">
      <pivotArea type="data" outline="0" fieldPosition="0">
        <references count="2">
          <reference field="4294967294" count="1" selected="0">
            <x v="0"/>
          </reference>
          <reference field="63" count="1" selected="0">
            <x v="3"/>
          </reference>
        </references>
      </pivotArea>
    </chartFormat>
    <chartFormat chart="22" format="12" series="1">
      <pivotArea type="data" outline="0" fieldPosition="0">
        <references count="2">
          <reference field="4294967294" count="1" selected="0">
            <x v="0"/>
          </reference>
          <reference field="63" count="1" selected="0">
            <x v="0"/>
          </reference>
        </references>
      </pivotArea>
    </chartFormat>
    <chartFormat chart="22" format="13" series="1">
      <pivotArea type="data" outline="0" fieldPosition="0">
        <references count="2">
          <reference field="4294967294" count="1" selected="0">
            <x v="0"/>
          </reference>
          <reference field="63" count="1" selected="0">
            <x v="2"/>
          </reference>
        </references>
      </pivotArea>
    </chartFormat>
    <chartFormat chart="22" format="14" series="1">
      <pivotArea type="data" outline="0" fieldPosition="0">
        <references count="2">
          <reference field="4294967294" count="1" selected="0">
            <x v="0"/>
          </reference>
          <reference field="63" count="1" selected="0">
            <x v="3"/>
          </reference>
        </references>
      </pivotArea>
    </chartFormat>
    <chartFormat chart="23" format="15" series="1">
      <pivotArea type="data" outline="0" fieldPosition="0">
        <references count="2">
          <reference field="4294967294" count="1" selected="0">
            <x v="0"/>
          </reference>
          <reference field="63" count="1" selected="0">
            <x v="0"/>
          </reference>
        </references>
      </pivotArea>
    </chartFormat>
    <chartFormat chart="23" format="16" series="1">
      <pivotArea type="data" outline="0" fieldPosition="0">
        <references count="2">
          <reference field="4294967294" count="1" selected="0">
            <x v="0"/>
          </reference>
          <reference field="63" count="1" selected="0">
            <x v="2"/>
          </reference>
        </references>
      </pivotArea>
    </chartFormat>
    <chartFormat chart="23" format="17" series="1">
      <pivotArea type="data" outline="0" fieldPosition="0">
        <references count="2">
          <reference field="4294967294" count="1" selected="0">
            <x v="0"/>
          </reference>
          <reference field="63" count="1" selected="0">
            <x v="3"/>
          </reference>
        </references>
      </pivotArea>
    </chartFormat>
    <chartFormat chart="24" format="18" series="1">
      <pivotArea type="data" outline="0" fieldPosition="0">
        <references count="2">
          <reference field="4294967294" count="1" selected="0">
            <x v="0"/>
          </reference>
          <reference field="63" count="1" selected="0">
            <x v="0"/>
          </reference>
        </references>
      </pivotArea>
    </chartFormat>
    <chartFormat chart="24" format="19" series="1">
      <pivotArea type="data" outline="0" fieldPosition="0">
        <references count="2">
          <reference field="4294967294" count="1" selected="0">
            <x v="0"/>
          </reference>
          <reference field="63" count="1" selected="0">
            <x v="2"/>
          </reference>
        </references>
      </pivotArea>
    </chartFormat>
    <chartFormat chart="24" format="20"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FCCF8B-1E95-4BDF-91E7-CA4EAF70B981}" name="PivotTable9" cacheId="473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E48:H61" firstHeaderRow="1" firstDataRow="2" firstDataCol="1" rowPageCount="1" colPageCount="1"/>
  <pivotFields count="90">
    <pivotField dataField="1" compact="0" outline="0" showAll="0"/>
    <pivotField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showAll="0"/>
    <pivotField compact="0" outline="0" showAll="0"/>
    <pivotField axis="axisRow" compact="0" outline="0" showAll="0">
      <items count="15">
        <item x="8"/>
        <item x="12"/>
        <item x="4"/>
        <item x="11"/>
        <item x="2"/>
        <item x="5"/>
        <item x="13"/>
        <item x="10"/>
        <item x="0"/>
        <item x="3"/>
        <item x="7"/>
        <item x="1"/>
        <item x="6"/>
        <item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4">
        <item h="1" x="2"/>
        <item x="1"/>
        <item h="1"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2">
    <i>
      <x v="1"/>
    </i>
    <i>
      <x v="2"/>
    </i>
    <i>
      <x v="3"/>
    </i>
    <i>
      <x v="4"/>
    </i>
    <i>
      <x v="5"/>
    </i>
    <i>
      <x v="7"/>
    </i>
    <i>
      <x v="8"/>
    </i>
    <i>
      <x v="9"/>
    </i>
    <i>
      <x v="10"/>
    </i>
    <i>
      <x v="11"/>
    </i>
    <i>
      <x v="12"/>
    </i>
    <i t="grand">
      <x/>
    </i>
  </rowItems>
  <colFields count="1">
    <field x="5"/>
  </colFields>
  <colItems count="3">
    <i>
      <x/>
    </i>
    <i>
      <x v="1"/>
    </i>
    <i t="grand">
      <x/>
    </i>
  </colItems>
  <pageFields count="1">
    <pageField fld="43" hier="-1"/>
  </pageFields>
  <dataFields count="1">
    <dataField name="Count of S.No." fld="0" subtotal="count" baseField="0" baseItem="0"/>
  </dataFields>
  <chartFormats count="6">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3" format="2" series="1">
      <pivotArea type="data" outline="0" fieldPosition="0">
        <references count="2">
          <reference field="4294967294" count="1" selected="0">
            <x v="0"/>
          </reference>
          <reference field="5" count="1" selected="0">
            <x v="0"/>
          </reference>
        </references>
      </pivotArea>
    </chartFormat>
    <chartFormat chart="3" format="3" series="1">
      <pivotArea type="data" outline="0" fieldPosition="0">
        <references count="2">
          <reference field="4294967294" count="1" selected="0">
            <x v="0"/>
          </reference>
          <reference field="5" count="1" selected="0">
            <x v="1"/>
          </reference>
        </references>
      </pivotArea>
    </chartFormat>
    <chartFormat chart="4" format="4" series="1">
      <pivotArea type="data" outline="0" fieldPosition="0">
        <references count="2">
          <reference field="4294967294" count="1" selected="0">
            <x v="0"/>
          </reference>
          <reference field="5" count="1" selected="0">
            <x v="0"/>
          </reference>
        </references>
      </pivotArea>
    </chartFormat>
    <chartFormat chart="4"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erminations" displayName="Terminations" ref="A1:J22" totalsRowShown="0" headerRowBorderDxfId="10" tableBorderDxfId="11">
  <autoFilter ref="A1:J22" xr:uid="{00000000-0009-0000-0100-000004000000}"/>
  <tableColumns count="10">
    <tableColumn id="1" xr3:uid="{00000000-0010-0000-0000-000001000000}" name="No." dataDxfId="9"/>
    <tableColumn id="2" xr3:uid="{00000000-0010-0000-0000-000002000000}" name="Name" dataDxfId="8"/>
    <tableColumn id="3" xr3:uid="{00000000-0010-0000-0000-000003000000}" name="Institution" dataDxfId="7"/>
    <tableColumn id="4" xr3:uid="{00000000-0010-0000-0000-000004000000}" name="Gender" dataDxfId="6"/>
    <tableColumn id="5" xr3:uid="{00000000-0010-0000-0000-000005000000}" name="Cohort" dataDxfId="5"/>
    <tableColumn id="6" xr3:uid="{00000000-0010-0000-0000-000006000000}" name="Suspension" dataDxfId="4"/>
    <tableColumn id="7" xr3:uid="{00000000-0010-0000-0000-000007000000}" name="Date of Termination" dataDxfId="3"/>
    <tableColumn id="8" xr3:uid="{00000000-0010-0000-0000-000008000000}" name="Year " dataDxfId="2"/>
    <tableColumn id="9" xr3:uid="{00000000-0010-0000-0000-000009000000}" name="Reason for Termination" dataDxfId="1"/>
    <tableColumn id="10" xr3:uid="{00000000-0010-0000-0000-00000A000000}" name="Detailed reason for termina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10" Type="http://schemas.openxmlformats.org/officeDocument/2006/relationships/drawing" Target="../drawings/drawing2.xml"/><Relationship Id="rId4" Type="http://schemas.openxmlformats.org/officeDocument/2006/relationships/pivotTable" Target="../pivotTables/pivotTable5.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5.xml.rels><?xml version="1.0" encoding="UTF-8" standalone="yes"?>
<Relationships xmlns="http://schemas.openxmlformats.org/package/2006/relationships"><Relationship Id="rId26" Type="http://schemas.openxmlformats.org/officeDocument/2006/relationships/hyperlink" Target="http://orcid.org/0000-0002-7787-8597" TargetMode="External"/><Relationship Id="rId21" Type="http://schemas.openxmlformats.org/officeDocument/2006/relationships/hyperlink" Target="mailto:jmusasiah@cartafrica.org" TargetMode="External"/><Relationship Id="rId42" Type="http://schemas.openxmlformats.org/officeDocument/2006/relationships/hyperlink" Target="mailto:echisati@medcol.mw" TargetMode="External"/><Relationship Id="rId47" Type="http://schemas.openxmlformats.org/officeDocument/2006/relationships/hyperlink" Target="mailto:kadebayo@cartafrica.org" TargetMode="External"/><Relationship Id="rId63" Type="http://schemas.openxmlformats.org/officeDocument/2006/relationships/hyperlink" Target="mailto:magunbiade@cartafrica.org" TargetMode="External"/><Relationship Id="rId68" Type="http://schemas.openxmlformats.org/officeDocument/2006/relationships/hyperlink" Target="mailto:ropiyo@cartafrica.org" TargetMode="External"/><Relationship Id="rId84" Type="http://schemas.openxmlformats.org/officeDocument/2006/relationships/hyperlink" Target="mailto:funmitoabioye@yahoo.com" TargetMode="External"/><Relationship Id="rId89" Type="http://schemas.openxmlformats.org/officeDocument/2006/relationships/hyperlink" Target="mailto:banacele@yahoo.fr" TargetMode="External"/><Relationship Id="rId16" Type="http://schemas.openxmlformats.org/officeDocument/2006/relationships/hyperlink" Target="mailto:andietam@gmail.com" TargetMode="External"/><Relationship Id="rId11" Type="http://schemas.openxmlformats.org/officeDocument/2006/relationships/hyperlink" Target="mailto:ayoalonge@gmail.com" TargetMode="External"/><Relationship Id="rId32" Type="http://schemas.openxmlformats.org/officeDocument/2006/relationships/hyperlink" Target="mailto:slallaedward@ezintsha.org;" TargetMode="External"/><Relationship Id="rId37" Type="http://schemas.openxmlformats.org/officeDocument/2006/relationships/hyperlink" Target="mailto:skumwenda@cartafrica.org" TargetMode="External"/><Relationship Id="rId53" Type="http://schemas.openxmlformats.org/officeDocument/2006/relationships/hyperlink" Target="mailto:tnyirenda@cartafrica.org" TargetMode="External"/><Relationship Id="rId58" Type="http://schemas.openxmlformats.org/officeDocument/2006/relationships/hyperlink" Target="mailto:swandera@cartafrica.org" TargetMode="External"/><Relationship Id="rId74" Type="http://schemas.openxmlformats.org/officeDocument/2006/relationships/hyperlink" Target="mailto:hzakumpa@cartafrica.org" TargetMode="External"/><Relationship Id="rId79" Type="http://schemas.openxmlformats.org/officeDocument/2006/relationships/hyperlink" Target="mailto:mkamndaya@cartafrica.org" TargetMode="External"/><Relationship Id="rId5" Type="http://schemas.openxmlformats.org/officeDocument/2006/relationships/hyperlink" Target="mailto:zakumumpa@yahoo.com" TargetMode="External"/><Relationship Id="rId90" Type="http://schemas.openxmlformats.org/officeDocument/2006/relationships/hyperlink" Target="mailto:tosinolorunmoteni@gmail.com" TargetMode="External"/><Relationship Id="rId22" Type="http://schemas.openxmlformats.org/officeDocument/2006/relationships/hyperlink" Target="mailto:atuhairwejoselyn@gmail.com" TargetMode="External"/><Relationship Id="rId27" Type="http://schemas.openxmlformats.org/officeDocument/2006/relationships/hyperlink" Target="https://orcid.org/0000-0002-5726-6921" TargetMode="External"/><Relationship Id="rId43" Type="http://schemas.openxmlformats.org/officeDocument/2006/relationships/hyperlink" Target="mailto:eniyolacadmus@gmail.com" TargetMode="External"/><Relationship Id="rId48" Type="http://schemas.openxmlformats.org/officeDocument/2006/relationships/hyperlink" Target="mailto:shepelog@gmail.com" TargetMode="External"/><Relationship Id="rId64" Type="http://schemas.openxmlformats.org/officeDocument/2006/relationships/hyperlink" Target="mailto:akhisa@cartafrica.org" TargetMode="External"/><Relationship Id="rId69" Type="http://schemas.openxmlformats.org/officeDocument/2006/relationships/hyperlink" Target="mailto:asangowawa@cartafrica.org" TargetMode="External"/><Relationship Id="rId8" Type="http://schemas.openxmlformats.org/officeDocument/2006/relationships/hyperlink" Target="mailto:nillyanne2004@yahoo.com" TargetMode="External"/><Relationship Id="rId51" Type="http://schemas.openxmlformats.org/officeDocument/2006/relationships/hyperlink" Target="mailto:sadedokun@cartafrica.org" TargetMode="External"/><Relationship Id="rId72" Type="http://schemas.openxmlformats.org/officeDocument/2006/relationships/hyperlink" Target="mailto:dmenya@cartafrica.org" TargetMode="External"/><Relationship Id="rId80" Type="http://schemas.openxmlformats.org/officeDocument/2006/relationships/hyperlink" Target="mailto:sayamolowo@cartafrica.org" TargetMode="External"/><Relationship Id="rId85" Type="http://schemas.openxmlformats.org/officeDocument/2006/relationships/hyperlink" Target="mailto:opopoola@cartafrica.org" TargetMode="External"/><Relationship Id="rId93" Type="http://schemas.openxmlformats.org/officeDocument/2006/relationships/hyperlink" Target="mailto:ckafu@cartafrica.org" TargetMode="External"/><Relationship Id="rId3" Type="http://schemas.openxmlformats.org/officeDocument/2006/relationships/hyperlink" Target="mailto:lindiwefarlane@gmail.com" TargetMode="External"/><Relationship Id="rId12" Type="http://schemas.openxmlformats.org/officeDocument/2006/relationships/hyperlink" Target="mailto:wahlemirax@gmail.com" TargetMode="External"/><Relationship Id="rId17" Type="http://schemas.openxmlformats.org/officeDocument/2006/relationships/hyperlink" Target="mailto:aliyukola@gmail.com" TargetMode="External"/><Relationship Id="rId25" Type="http://schemas.openxmlformats.org/officeDocument/2006/relationships/hyperlink" Target="mailto:stefanie.hornschuh88@gmail.com" TargetMode="External"/><Relationship Id="rId33" Type="http://schemas.openxmlformats.org/officeDocument/2006/relationships/hyperlink" Target="mailto:kmukara@cartafrica.org" TargetMode="External"/><Relationship Id="rId38" Type="http://schemas.openxmlformats.org/officeDocument/2006/relationships/hyperlink" Target="mailto:mutua_mike@yahoo.com;" TargetMode="External"/><Relationship Id="rId46" Type="http://schemas.openxmlformats.org/officeDocument/2006/relationships/hyperlink" Target="mailto:otwombek@phru.co.za" TargetMode="External"/><Relationship Id="rId59" Type="http://schemas.openxmlformats.org/officeDocument/2006/relationships/hyperlink" Target="mailto:stakuva@cartafrica.org" TargetMode="External"/><Relationship Id="rId67" Type="http://schemas.openxmlformats.org/officeDocument/2006/relationships/hyperlink" Target="mailto:ndewet@cartafrica.org" TargetMode="External"/><Relationship Id="rId20" Type="http://schemas.openxmlformats.org/officeDocument/2006/relationships/hyperlink" Target="mailto:seyi.somefun@gmail.com" TargetMode="External"/><Relationship Id="rId41" Type="http://schemas.openxmlformats.org/officeDocument/2006/relationships/hyperlink" Target="mailto:mben.olufsen@gmail.com" TargetMode="External"/><Relationship Id="rId54" Type="http://schemas.openxmlformats.org/officeDocument/2006/relationships/hyperlink" Target="mailto:fadeniyi@cartafrica.org" TargetMode="External"/><Relationship Id="rId62" Type="http://schemas.openxmlformats.org/officeDocument/2006/relationships/hyperlink" Target="mailto:jfaronbi@cartafrica.org" TargetMode="External"/><Relationship Id="rId70" Type="http://schemas.openxmlformats.org/officeDocument/2006/relationships/hyperlink" Target="mailto:smbalinda@cartafrica.org" TargetMode="External"/><Relationship Id="rId75" Type="http://schemas.openxmlformats.org/officeDocument/2006/relationships/hyperlink" Target="mailto:mkassim@cartafrica.org" TargetMode="External"/><Relationship Id="rId83" Type="http://schemas.openxmlformats.org/officeDocument/2006/relationships/hyperlink" Target="mailto:ajntamatungiro@gmail.com" TargetMode="External"/><Relationship Id="rId88" Type="http://schemas.openxmlformats.org/officeDocument/2006/relationships/hyperlink" Target="mailto:bolusanya@cartafrica.org" TargetMode="External"/><Relationship Id="rId91" Type="http://schemas.openxmlformats.org/officeDocument/2006/relationships/hyperlink" Target="mailto:adreyer@cartafrica.org" TargetMode="External"/><Relationship Id="rId1" Type="http://schemas.openxmlformats.org/officeDocument/2006/relationships/hyperlink" Target="mailto:ltembo@cartafrica.org" TargetMode="External"/><Relationship Id="rId6" Type="http://schemas.openxmlformats.org/officeDocument/2006/relationships/hyperlink" Target="mailto:ndube@cartafrica.org" TargetMode="External"/><Relationship Id="rId15" Type="http://schemas.openxmlformats.org/officeDocument/2006/relationships/hyperlink" Target="mailto:fmatovu@mujhu.org" TargetMode="External"/><Relationship Id="rId23" Type="http://schemas.openxmlformats.org/officeDocument/2006/relationships/hyperlink" Target="mailto:musasiahjustus@yahoo.com" TargetMode="External"/><Relationship Id="rId28" Type="http://schemas.openxmlformats.org/officeDocument/2006/relationships/hyperlink" Target="mailto:yemilad13@gmail.com" TargetMode="External"/><Relationship Id="rId36" Type="http://schemas.openxmlformats.org/officeDocument/2006/relationships/hyperlink" Target="mailto:pmpho@cartafrica.org" TargetMode="External"/><Relationship Id="rId49" Type="http://schemas.openxmlformats.org/officeDocument/2006/relationships/hyperlink" Target="mailto:obanjo@cartafrica.org" TargetMode="External"/><Relationship Id="rId57" Type="http://schemas.openxmlformats.org/officeDocument/2006/relationships/hyperlink" Target="mailto:ckato@cartafrica.org" TargetMode="External"/><Relationship Id="rId10" Type="http://schemas.openxmlformats.org/officeDocument/2006/relationships/hyperlink" Target="mailto:seunakinyemi@hotmail.com" TargetMode="External"/><Relationship Id="rId31" Type="http://schemas.openxmlformats.org/officeDocument/2006/relationships/hyperlink" Target="mailto:wmanda@cartafrica.org" TargetMode="External"/><Relationship Id="rId44" Type="http://schemas.openxmlformats.org/officeDocument/2006/relationships/hyperlink" Target="mailto:maryobiyan@gmail.com" TargetMode="External"/><Relationship Id="rId52" Type="http://schemas.openxmlformats.org/officeDocument/2006/relationships/hyperlink" Target="mailto:jakinyemi@cartafrica.org" TargetMode="External"/><Relationship Id="rId60" Type="http://schemas.openxmlformats.org/officeDocument/2006/relationships/hyperlink" Target="mailto:tawotidebe@cartafrica.org" TargetMode="External"/><Relationship Id="rId65" Type="http://schemas.openxmlformats.org/officeDocument/2006/relationships/hyperlink" Target="mailto:duwizeye@cartafrica.org" TargetMode="External"/><Relationship Id="rId73" Type="http://schemas.openxmlformats.org/officeDocument/2006/relationships/hyperlink" Target="mailto:fmoroe@cartafrica.org" TargetMode="External"/><Relationship Id="rId78" Type="http://schemas.openxmlformats.org/officeDocument/2006/relationships/hyperlink" Target="mailto:fkhuluza@cartafrica.org" TargetMode="External"/><Relationship Id="rId81" Type="http://schemas.openxmlformats.org/officeDocument/2006/relationships/hyperlink" Target="mailto:marcelinefinda@gmail.com" TargetMode="External"/><Relationship Id="rId86" Type="http://schemas.openxmlformats.org/officeDocument/2006/relationships/hyperlink" Target="mailto:lbanamwana@cartafrica.org" TargetMode="External"/><Relationship Id="rId94" Type="http://schemas.openxmlformats.org/officeDocument/2006/relationships/printerSettings" Target="../printerSettings/printerSettings2.bin"/><Relationship Id="rId4" Type="http://schemas.openxmlformats.org/officeDocument/2006/relationships/hyperlink" Target="mailto:oluwatobang@yahoo.com" TargetMode="External"/><Relationship Id="rId9" Type="http://schemas.openxmlformats.org/officeDocument/2006/relationships/hyperlink" Target="mailto:adeoyeikeola@yahoo.com" TargetMode="External"/><Relationship Id="rId13" Type="http://schemas.openxmlformats.org/officeDocument/2006/relationships/hyperlink" Target="mailto:tobems@yahoo.com" TargetMode="External"/><Relationship Id="rId18" Type="http://schemas.openxmlformats.org/officeDocument/2006/relationships/hyperlink" Target="mailto:t1toyin@yahoo.com" TargetMode="External"/><Relationship Id="rId39" Type="http://schemas.openxmlformats.org/officeDocument/2006/relationships/hyperlink" Target="mailto:snakubulwa@cartafrica.org" TargetMode="External"/><Relationship Id="rId34" Type="http://schemas.openxmlformats.org/officeDocument/2006/relationships/hyperlink" Target="mailto:ykolisa@cartafrica.org" TargetMode="External"/><Relationship Id="rId50" Type="http://schemas.openxmlformats.org/officeDocument/2006/relationships/hyperlink" Target="mailto:alinda@cartafrica.org" TargetMode="External"/><Relationship Id="rId55" Type="http://schemas.openxmlformats.org/officeDocument/2006/relationships/hyperlink" Target="mailto:csambai@cartafrica.org" TargetMode="External"/><Relationship Id="rId76" Type="http://schemas.openxmlformats.org/officeDocument/2006/relationships/hyperlink" Target="mailto:ekaindoa@cartafrica.org" TargetMode="External"/><Relationship Id="rId7" Type="http://schemas.openxmlformats.org/officeDocument/2006/relationships/hyperlink" Target="mailto:oladunnitaiwo@gmail.com" TargetMode="External"/><Relationship Id="rId71" Type="http://schemas.openxmlformats.org/officeDocument/2006/relationships/hyperlink" Target="mailto:gmbuthia@cartafrica.org" TargetMode="External"/><Relationship Id="rId92" Type="http://schemas.openxmlformats.org/officeDocument/2006/relationships/hyperlink" Target="mailto:lfarlane@cartafrica.org" TargetMode="External"/><Relationship Id="rId2" Type="http://schemas.openxmlformats.org/officeDocument/2006/relationships/hyperlink" Target="mailto:akagaha@gmail.com" TargetMode="External"/><Relationship Id="rId29" Type="http://schemas.openxmlformats.org/officeDocument/2006/relationships/hyperlink" Target="mailto:maleyoagnes@gmail.com" TargetMode="External"/><Relationship Id="rId24" Type="http://schemas.openxmlformats.org/officeDocument/2006/relationships/hyperlink" Target="mailto:rrutayisire@cartafrica.org" TargetMode="External"/><Relationship Id="rId40" Type="http://schemas.openxmlformats.org/officeDocument/2006/relationships/hyperlink" Target="mailto:eafolabi@cartafrica.org" TargetMode="External"/><Relationship Id="rId45" Type="http://schemas.openxmlformats.org/officeDocument/2006/relationships/hyperlink" Target="mailto:b.n.kaunda@gmail.com" TargetMode="External"/><Relationship Id="rId66" Type="http://schemas.openxmlformats.org/officeDocument/2006/relationships/hyperlink" Target="mailto:tolusegun@cartafrica.org" TargetMode="External"/><Relationship Id="rId87" Type="http://schemas.openxmlformats.org/officeDocument/2006/relationships/hyperlink" Target="mailto:abiolakomolafe2016@gmail.com" TargetMode="External"/><Relationship Id="rId61" Type="http://schemas.openxmlformats.org/officeDocument/2006/relationships/hyperlink" Target="mailto:jmangeni@cartafrica.org" TargetMode="External"/><Relationship Id="rId82" Type="http://schemas.openxmlformats.org/officeDocument/2006/relationships/hyperlink" Target="mailto:nomfundo.moroe7@gmail.com" TargetMode="External"/><Relationship Id="rId19" Type="http://schemas.openxmlformats.org/officeDocument/2006/relationships/hyperlink" Target="mailto:solaolawoye@yahoo.com" TargetMode="External"/><Relationship Id="rId14" Type="http://schemas.openxmlformats.org/officeDocument/2006/relationships/hyperlink" Target="mailto:imoshi@ihi.or.tz" TargetMode="External"/><Relationship Id="rId30" Type="http://schemas.openxmlformats.org/officeDocument/2006/relationships/hyperlink" Target="mailto:ooyelade@cartafrica.org" TargetMode="External"/><Relationship Id="rId35" Type="http://schemas.openxmlformats.org/officeDocument/2006/relationships/hyperlink" Target="mailto:jbukenya@cartafrica.org" TargetMode="External"/><Relationship Id="rId56" Type="http://schemas.openxmlformats.org/officeDocument/2006/relationships/hyperlink" Target="mailto:mobiyan@cartafrica.org" TargetMode="External"/><Relationship Id="rId77" Type="http://schemas.openxmlformats.org/officeDocument/2006/relationships/hyperlink" Target="mailto:fniragire@cartafrica.org"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14.xml"/><Relationship Id="rId1" Type="http://schemas.openxmlformats.org/officeDocument/2006/relationships/pivotTable" Target="../pivotTables/pivotTable13.xml"/><Relationship Id="rId4"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17.xml"/><Relationship Id="rId2" Type="http://schemas.openxmlformats.org/officeDocument/2006/relationships/pivotTable" Target="../pivotTables/pivotTable16.xml"/><Relationship Id="rId1" Type="http://schemas.openxmlformats.org/officeDocument/2006/relationships/pivotTable" Target="../pivotTables/pivotTable15.xm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T54"/>
  <sheetViews>
    <sheetView showGridLines="0" topLeftCell="D12" zoomScale="88" zoomScaleNormal="88" workbookViewId="0">
      <selection activeCell="T2" sqref="T2"/>
    </sheetView>
  </sheetViews>
  <sheetFormatPr defaultColWidth="8.7109375" defaultRowHeight="14.45"/>
  <cols>
    <col min="1" max="1" width="0" style="325" hidden="1" customWidth="1"/>
    <col min="2" max="2" width="10.5703125" style="325" bestFit="1" customWidth="1"/>
    <col min="3" max="3" width="15.28515625" style="325" customWidth="1"/>
    <col min="4" max="4" width="16.5703125" style="325" customWidth="1"/>
    <col min="5" max="5" width="13" style="325" customWidth="1"/>
    <col min="6" max="6" width="11.85546875" style="325" customWidth="1"/>
    <col min="7" max="7" width="8.7109375" style="325"/>
    <col min="8" max="8" width="13.7109375" style="325" customWidth="1"/>
    <col min="9" max="18" width="8.7109375" style="325"/>
    <col min="19" max="19" width="19.42578125" style="325" customWidth="1"/>
    <col min="20" max="20" width="13.140625" style="325" customWidth="1"/>
    <col min="21" max="16384" width="8.7109375" style="325"/>
  </cols>
  <sheetData>
    <row r="2" spans="19:20">
      <c r="S2" s="326" t="s">
        <v>0</v>
      </c>
      <c r="T2" s="327">
        <f>Dashboard!G53</f>
        <v>0</v>
      </c>
    </row>
    <row r="3" spans="19:20">
      <c r="S3" s="326" t="s">
        <v>1</v>
      </c>
      <c r="T3" s="328" t="s">
        <v>2</v>
      </c>
    </row>
    <row r="4" spans="19:20">
      <c r="S4" s="326" t="s">
        <v>3</v>
      </c>
      <c r="T4" s="329">
        <f>Dashboard!G43</f>
        <v>0.86956521739130432</v>
      </c>
    </row>
    <row r="5" spans="19:20">
      <c r="S5" s="326" t="s">
        <v>4</v>
      </c>
      <c r="T5" s="329">
        <f>Dashboard!G44</f>
        <v>0.8</v>
      </c>
    </row>
    <row r="6" spans="19:20">
      <c r="S6" s="326" t="s">
        <v>5</v>
      </c>
      <c r="T6" s="329">
        <f>Dashboard!G45</f>
        <v>0.91304347826086962</v>
      </c>
    </row>
    <row r="7" spans="19:20">
      <c r="S7" s="326" t="s">
        <v>6</v>
      </c>
      <c r="T7" s="329">
        <f>Dashboard!G46</f>
        <v>0.96296296296296302</v>
      </c>
    </row>
    <row r="8" spans="19:20">
      <c r="S8" s="326" t="s">
        <v>7</v>
      </c>
      <c r="T8" s="329">
        <f>Dashboard!G47</f>
        <v>0.8</v>
      </c>
    </row>
    <row r="9" spans="19:20">
      <c r="S9" s="326" t="s">
        <v>8</v>
      </c>
      <c r="T9" s="329">
        <f>Dashboard!G48</f>
        <v>0.96</v>
      </c>
    </row>
    <row r="10" spans="19:20">
      <c r="S10" s="326" t="s">
        <v>9</v>
      </c>
      <c r="T10" s="329">
        <f>Dashboard!G49</f>
        <v>0.88888888888888884</v>
      </c>
    </row>
    <row r="11" spans="19:20">
      <c r="S11" s="326" t="s">
        <v>10</v>
      </c>
      <c r="T11" s="329">
        <f>Dashboard!G50</f>
        <v>0.88461538461538458</v>
      </c>
    </row>
    <row r="12" spans="19:20">
      <c r="S12" s="326" t="s">
        <v>11</v>
      </c>
      <c r="T12" s="329">
        <f>Dashboard!G51</f>
        <v>0.91666666666666663</v>
      </c>
    </row>
    <row r="13" spans="19:20">
      <c r="S13" s="326" t="s">
        <v>12</v>
      </c>
      <c r="T13" s="329">
        <f>Dashboard!G52</f>
        <v>0.96</v>
      </c>
    </row>
    <row r="40" spans="2:7">
      <c r="B40" s="60" t="s">
        <v>13</v>
      </c>
      <c r="C40"/>
      <c r="D40"/>
      <c r="E40"/>
      <c r="F40"/>
      <c r="G40"/>
    </row>
    <row r="41" spans="2:7">
      <c r="B41" s="54" t="s">
        <v>14</v>
      </c>
      <c r="C41" s="54" t="s">
        <v>15</v>
      </c>
      <c r="D41"/>
      <c r="E41"/>
      <c r="F41"/>
      <c r="G41"/>
    </row>
    <row r="42" spans="2:7">
      <c r="B42" s="54" t="s">
        <v>16</v>
      </c>
      <c r="C42" t="s">
        <v>17</v>
      </c>
      <c r="D42" t="s">
        <v>18</v>
      </c>
      <c r="E42" t="s">
        <v>19</v>
      </c>
      <c r="F42" t="s">
        <v>20</v>
      </c>
      <c r="G42" s="334" t="s">
        <v>1</v>
      </c>
    </row>
    <row r="43" spans="2:7">
      <c r="B43">
        <v>1</v>
      </c>
      <c r="C43" s="335">
        <v>0.86956521739130432</v>
      </c>
      <c r="D43" s="335">
        <v>0</v>
      </c>
      <c r="E43" s="335">
        <v>0.13043478260869565</v>
      </c>
      <c r="F43" s="335">
        <v>1</v>
      </c>
      <c r="G43" s="336">
        <f>GETPIVOTDATA("Unique ID",$B$41,"Cohort",1)-GETPIVOTDATA("Unique ID",$B$41,"Cohort",1,"Current PhD Status ( Completed/Defended/In Progress)","Terminated")</f>
        <v>0.86956521739130432</v>
      </c>
    </row>
    <row r="44" spans="2:7">
      <c r="B44">
        <v>2</v>
      </c>
      <c r="C44" s="335">
        <v>0.75</v>
      </c>
      <c r="D44" s="335">
        <v>0.05</v>
      </c>
      <c r="E44" s="335">
        <v>0.2</v>
      </c>
      <c r="F44" s="335">
        <v>1</v>
      </c>
      <c r="G44" s="336">
        <f>GETPIVOTDATA("Unique ID",$B$41,"Cohort",2)-GETPIVOTDATA("Unique ID",$B$41,"Cohort",2,"Current PhD Status ( Completed/Defended/In Progress)","Terminated")</f>
        <v>0.8</v>
      </c>
    </row>
    <row r="45" spans="2:7">
      <c r="B45">
        <v>3</v>
      </c>
      <c r="C45" s="335">
        <v>0.78260869565217395</v>
      </c>
      <c r="D45" s="335">
        <v>0.13043478260869565</v>
      </c>
      <c r="E45" s="335">
        <v>8.6956521739130432E-2</v>
      </c>
      <c r="F45" s="335">
        <v>1</v>
      </c>
      <c r="G45" s="336">
        <f>GETPIVOTDATA("Unique ID",$B$41,"Cohort",3)-GETPIVOTDATA("Unique ID",$B$41,"Cohort",3,"Current PhD Status ( Completed/Defended/In Progress)","Terminated")</f>
        <v>0.91304347826086962</v>
      </c>
    </row>
    <row r="46" spans="2:7">
      <c r="B46">
        <v>4</v>
      </c>
      <c r="C46" s="335">
        <v>0.92592592592592593</v>
      </c>
      <c r="D46" s="335">
        <v>3.7037037037037035E-2</v>
      </c>
      <c r="E46" s="335">
        <v>3.7037037037037035E-2</v>
      </c>
      <c r="F46" s="335">
        <v>1</v>
      </c>
      <c r="G46" s="336">
        <f>GETPIVOTDATA("Unique ID",$B$41,"Cohort",4)-GETPIVOTDATA("Unique ID",$B$41,"Cohort",4,"Current PhD Status ( Completed/Defended/In Progress)","Terminated")</f>
        <v>0.96296296296296302</v>
      </c>
    </row>
    <row r="47" spans="2:7">
      <c r="B47">
        <v>5</v>
      </c>
      <c r="C47" s="335">
        <v>0.72</v>
      </c>
      <c r="D47" s="335">
        <v>0.08</v>
      </c>
      <c r="E47" s="335">
        <v>0.2</v>
      </c>
      <c r="F47" s="335">
        <v>1</v>
      </c>
      <c r="G47" s="336">
        <f>GETPIVOTDATA("Unique ID",$B$41,"Cohort",5)-GETPIVOTDATA("Unique ID",$B$41,"Cohort",5,"Current PhD Status ( Completed/Defended/In Progress)","Terminated")</f>
        <v>0.8</v>
      </c>
    </row>
    <row r="48" spans="2:7">
      <c r="B48">
        <v>6</v>
      </c>
      <c r="C48" s="335">
        <v>0.92</v>
      </c>
      <c r="D48" s="335">
        <v>0.04</v>
      </c>
      <c r="E48" s="335">
        <v>0.04</v>
      </c>
      <c r="F48" s="335">
        <v>1</v>
      </c>
      <c r="G48" s="336">
        <f>GETPIVOTDATA("Unique ID",$B$41,"Cohort",6)-GETPIVOTDATA("Unique ID",$B$41,"Cohort",6,"Current PhD Status ( Completed/Defended/In Progress)","Terminated")</f>
        <v>0.96</v>
      </c>
    </row>
    <row r="49" spans="2:8">
      <c r="B49">
        <v>7</v>
      </c>
      <c r="C49" s="335">
        <v>0.88888888888888884</v>
      </c>
      <c r="D49" s="335">
        <v>0</v>
      </c>
      <c r="E49" s="335">
        <v>0.1111111111111111</v>
      </c>
      <c r="F49" s="335">
        <v>1</v>
      </c>
      <c r="G49" s="336">
        <f>GETPIVOTDATA("Unique ID",$B$41,"Cohort",7)-GETPIVOTDATA("Unique ID",$B$41,"Cohort",7,"Current PhD Status ( Completed/Defended/In Progress)","Terminated")</f>
        <v>0.88888888888888884</v>
      </c>
      <c r="H49" s="325" t="s">
        <v>21</v>
      </c>
    </row>
    <row r="50" spans="2:8">
      <c r="B50">
        <v>8</v>
      </c>
      <c r="C50" s="335">
        <v>0.65384615384615385</v>
      </c>
      <c r="D50" s="335">
        <v>0.23076923076923078</v>
      </c>
      <c r="E50" s="335">
        <v>0.11538461538461539</v>
      </c>
      <c r="F50" s="335">
        <v>1</v>
      </c>
      <c r="G50" s="336">
        <f>GETPIVOTDATA("Unique ID",$B$41,"Cohort",8)-GETPIVOTDATA("Unique ID",$B$41,"Cohort",8,"Current PhD Status ( Completed/Defended/In Progress)","Terminated")</f>
        <v>0.88461538461538458</v>
      </c>
    </row>
    <row r="51" spans="2:8">
      <c r="B51">
        <v>9</v>
      </c>
      <c r="C51" s="335">
        <v>0.625</v>
      </c>
      <c r="D51" s="335">
        <v>0.29166666666666669</v>
      </c>
      <c r="E51" s="335">
        <v>8.3333333333333329E-2</v>
      </c>
      <c r="F51" s="335">
        <v>1</v>
      </c>
      <c r="G51" s="336">
        <f>GETPIVOTDATA("Unique ID",$B$41,"Cohort",9)-GETPIVOTDATA("Unique ID",$B$41,"Cohort",9,"Current PhD Status ( Completed/Defended/In Progress)","Terminated")</f>
        <v>0.91666666666666663</v>
      </c>
    </row>
    <row r="52" spans="2:8">
      <c r="B52">
        <v>10</v>
      </c>
      <c r="C52" s="335">
        <v>0.48</v>
      </c>
      <c r="D52" s="335">
        <v>0.48</v>
      </c>
      <c r="E52" s="335">
        <v>0.04</v>
      </c>
      <c r="F52" s="335">
        <v>1</v>
      </c>
      <c r="G52" s="336">
        <f>GETPIVOTDATA("Unique ID",$B$41,"Cohort",10)-GETPIVOTDATA("Unique ID",$B$41,"Cohort",10,"Current PhD Status ( Completed/Defended/In Progress)","Terminated")</f>
        <v>0.96</v>
      </c>
    </row>
    <row r="53" spans="2:8">
      <c r="B53">
        <v>11</v>
      </c>
      <c r="C53" s="335">
        <v>0</v>
      </c>
      <c r="D53" s="335">
        <v>1</v>
      </c>
      <c r="E53" s="335">
        <v>0</v>
      </c>
      <c r="F53" s="335">
        <v>1</v>
      </c>
      <c r="G53" s="337"/>
    </row>
    <row r="54" spans="2:8">
      <c r="B54" t="s">
        <v>20</v>
      </c>
      <c r="C54" s="335">
        <v>0.70566037735849052</v>
      </c>
      <c r="D54" s="335">
        <v>0.2</v>
      </c>
      <c r="E54" s="335">
        <v>9.4339622641509441E-2</v>
      </c>
      <c r="F54" s="335">
        <v>1</v>
      </c>
    </row>
  </sheetData>
  <conditionalFormatting pivot="1" sqref="C43:E52">
    <cfRule type="dataBar" priority="1">
      <dataBar>
        <cfvo type="min"/>
        <cfvo type="max"/>
        <color rgb="FFFF555A"/>
      </dataBar>
      <extLst>
        <ext xmlns:x14="http://schemas.microsoft.com/office/spreadsheetml/2009/9/main" uri="{B025F937-C7B1-47D3-B67F-A62EFF666E3E}">
          <x14:id>{05CF808C-860C-4632-BC11-F79804AE8385}</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05CF808C-860C-4632-BC11-F79804AE8385}">
            <x14:dataBar minLength="0" maxLength="100" gradient="0">
              <x14:cfvo type="autoMin"/>
              <x14:cfvo type="autoMax"/>
              <x14:negativeFillColor rgb="FFFF0000"/>
              <x14:axisColor rgb="FF000000"/>
            </x14:dataBar>
          </x14:cfRule>
          <xm:sqref>C43:E52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61"/>
  <sheetViews>
    <sheetView topLeftCell="A53" zoomScale="72" zoomScaleNormal="72" workbookViewId="0">
      <selection activeCell="D17" sqref="D17"/>
    </sheetView>
  </sheetViews>
  <sheetFormatPr defaultRowHeight="14.45"/>
  <cols>
    <col min="1" max="1" width="26.5703125" customWidth="1"/>
    <col min="2" max="2" width="25.85546875" customWidth="1"/>
    <col min="3" max="3" width="11.5703125" customWidth="1"/>
    <col min="4" max="4" width="10.5703125" customWidth="1"/>
    <col min="5" max="5" width="14.5703125" customWidth="1"/>
    <col min="6" max="6" width="10.5703125" customWidth="1"/>
    <col min="7" max="7" width="29" customWidth="1"/>
    <col min="8" max="8" width="21.5703125" customWidth="1"/>
    <col min="9" max="9" width="18" customWidth="1"/>
    <col min="10" max="10" width="16.140625" customWidth="1"/>
    <col min="11" max="11" width="15.42578125" customWidth="1"/>
    <col min="12" max="12" width="10.5703125" customWidth="1"/>
    <col min="13" max="13" width="15.5703125" customWidth="1"/>
    <col min="14" max="14" width="16.140625" customWidth="1"/>
    <col min="15" max="15" width="19.28515625" customWidth="1"/>
    <col min="16" max="16" width="17" customWidth="1"/>
    <col min="17" max="17" width="23" bestFit="1" customWidth="1"/>
    <col min="18" max="23" width="24.140625" bestFit="1" customWidth="1"/>
    <col min="24" max="24" width="23.42578125" bestFit="1" customWidth="1"/>
    <col min="25" max="25" width="21.140625" bestFit="1" customWidth="1"/>
    <col min="26" max="26" width="23.85546875" bestFit="1" customWidth="1"/>
    <col min="27" max="27" width="23.5703125" bestFit="1" customWidth="1"/>
    <col min="28" max="28" width="26.5703125" bestFit="1" customWidth="1"/>
    <col min="29" max="39" width="30.140625" bestFit="1" customWidth="1"/>
    <col min="40" max="40" width="32.85546875" bestFit="1" customWidth="1"/>
    <col min="41" max="42" width="18.42578125" bestFit="1" customWidth="1"/>
    <col min="43" max="43" width="11.5703125" bestFit="1" customWidth="1"/>
    <col min="44" max="44" width="10.5703125" bestFit="1" customWidth="1"/>
  </cols>
  <sheetData>
    <row r="1" spans="1:21" s="57" customFormat="1">
      <c r="A1" s="59" t="s">
        <v>22</v>
      </c>
      <c r="G1" s="59" t="s">
        <v>23</v>
      </c>
      <c r="R1" s="58" t="s">
        <v>16</v>
      </c>
      <c r="S1" s="58" t="s">
        <v>24</v>
      </c>
      <c r="T1" s="58" t="s">
        <v>25</v>
      </c>
      <c r="U1" s="58" t="s">
        <v>26</v>
      </c>
    </row>
    <row r="2" spans="1:21">
      <c r="A2" s="54" t="s">
        <v>27</v>
      </c>
      <c r="B2" t="s">
        <v>28</v>
      </c>
      <c r="G2" s="54" t="s">
        <v>27</v>
      </c>
      <c r="H2" t="s">
        <v>28</v>
      </c>
      <c r="M2" s="54" t="s">
        <v>15</v>
      </c>
      <c r="N2" t="s">
        <v>29</v>
      </c>
      <c r="O2" s="54" t="s">
        <v>15</v>
      </c>
      <c r="P2" t="s">
        <v>17</v>
      </c>
      <c r="R2" s="56" t="s">
        <v>30</v>
      </c>
      <c r="S2" s="24"/>
      <c r="T2" s="24"/>
      <c r="U2" s="24"/>
    </row>
    <row r="3" spans="1:21">
      <c r="M3" s="60" t="s">
        <v>13</v>
      </c>
      <c r="O3" s="60" t="s">
        <v>13</v>
      </c>
    </row>
    <row r="4" spans="1:21">
      <c r="A4" s="54" t="s">
        <v>14</v>
      </c>
      <c r="B4" s="54" t="s">
        <v>15</v>
      </c>
      <c r="G4" s="54" t="s">
        <v>14</v>
      </c>
      <c r="H4" s="54" t="s">
        <v>15</v>
      </c>
      <c r="M4" s="54" t="s">
        <v>27</v>
      </c>
      <c r="N4" t="s">
        <v>14</v>
      </c>
      <c r="O4" s="54" t="s">
        <v>27</v>
      </c>
      <c r="P4" t="s">
        <v>14</v>
      </c>
    </row>
    <row r="5" spans="1:21">
      <c r="A5" s="54" t="s">
        <v>31</v>
      </c>
      <c r="B5" t="s">
        <v>17</v>
      </c>
      <c r="C5" t="s">
        <v>18</v>
      </c>
      <c r="D5" t="s">
        <v>19</v>
      </c>
      <c r="E5" t="s">
        <v>20</v>
      </c>
      <c r="G5" s="54" t="s">
        <v>32</v>
      </c>
      <c r="H5" t="s">
        <v>17</v>
      </c>
      <c r="I5" t="s">
        <v>18</v>
      </c>
      <c r="J5" t="s">
        <v>19</v>
      </c>
      <c r="K5" t="s">
        <v>20</v>
      </c>
      <c r="M5" t="s">
        <v>25</v>
      </c>
      <c r="N5">
        <v>147</v>
      </c>
      <c r="O5" t="s">
        <v>25</v>
      </c>
      <c r="P5">
        <v>104</v>
      </c>
    </row>
    <row r="6" spans="1:21">
      <c r="A6" t="s">
        <v>33</v>
      </c>
      <c r="B6">
        <v>17</v>
      </c>
      <c r="C6">
        <v>3</v>
      </c>
      <c r="D6">
        <v>3</v>
      </c>
      <c r="E6">
        <v>23</v>
      </c>
      <c r="G6" t="s">
        <v>34</v>
      </c>
      <c r="H6">
        <v>1</v>
      </c>
      <c r="I6">
        <v>1</v>
      </c>
      <c r="K6">
        <v>2</v>
      </c>
      <c r="M6" t="s">
        <v>24</v>
      </c>
      <c r="N6">
        <v>118</v>
      </c>
      <c r="O6" t="s">
        <v>24</v>
      </c>
      <c r="P6">
        <v>83</v>
      </c>
    </row>
    <row r="7" spans="1:21">
      <c r="A7" t="s">
        <v>35</v>
      </c>
      <c r="B7">
        <v>7</v>
      </c>
      <c r="C7">
        <v>5</v>
      </c>
      <c r="E7">
        <v>12</v>
      </c>
      <c r="G7" t="s">
        <v>36</v>
      </c>
      <c r="H7">
        <v>4</v>
      </c>
      <c r="J7">
        <v>1</v>
      </c>
      <c r="K7">
        <v>5</v>
      </c>
      <c r="M7" t="s">
        <v>20</v>
      </c>
      <c r="N7">
        <v>265</v>
      </c>
      <c r="O7" t="s">
        <v>20</v>
      </c>
      <c r="P7">
        <v>187</v>
      </c>
    </row>
    <row r="8" spans="1:21">
      <c r="A8" t="s">
        <v>37</v>
      </c>
      <c r="B8">
        <v>19</v>
      </c>
      <c r="C8">
        <v>1</v>
      </c>
      <c r="E8">
        <v>20</v>
      </c>
      <c r="G8" t="s">
        <v>38</v>
      </c>
      <c r="H8">
        <v>6</v>
      </c>
      <c r="I8">
        <v>2</v>
      </c>
      <c r="J8">
        <v>1</v>
      </c>
      <c r="K8">
        <v>9</v>
      </c>
    </row>
    <row r="9" spans="1:21">
      <c r="A9" t="s">
        <v>39</v>
      </c>
      <c r="B9">
        <v>6</v>
      </c>
      <c r="D9">
        <v>2</v>
      </c>
      <c r="E9">
        <v>8</v>
      </c>
      <c r="G9" t="s">
        <v>33</v>
      </c>
      <c r="H9">
        <v>19</v>
      </c>
      <c r="I9">
        <v>4</v>
      </c>
      <c r="J9">
        <v>4</v>
      </c>
      <c r="K9">
        <v>27</v>
      </c>
    </row>
    <row r="10" spans="1:21">
      <c r="A10" t="s">
        <v>30</v>
      </c>
      <c r="B10">
        <v>26</v>
      </c>
      <c r="C10">
        <v>9</v>
      </c>
      <c r="E10">
        <v>35</v>
      </c>
      <c r="G10" t="s">
        <v>35</v>
      </c>
      <c r="H10">
        <v>13</v>
      </c>
      <c r="I10">
        <v>7</v>
      </c>
      <c r="J10">
        <v>1</v>
      </c>
      <c r="K10">
        <v>21</v>
      </c>
    </row>
    <row r="11" spans="1:21">
      <c r="A11" t="s">
        <v>40</v>
      </c>
      <c r="B11">
        <v>22</v>
      </c>
      <c r="C11">
        <v>8</v>
      </c>
      <c r="D11">
        <v>5</v>
      </c>
      <c r="E11">
        <v>35</v>
      </c>
      <c r="G11" t="s">
        <v>37</v>
      </c>
      <c r="H11">
        <v>28</v>
      </c>
      <c r="I11">
        <v>5</v>
      </c>
      <c r="K11">
        <v>33</v>
      </c>
    </row>
    <row r="12" spans="1:21">
      <c r="A12" t="s">
        <v>41</v>
      </c>
      <c r="B12">
        <v>5</v>
      </c>
      <c r="C12">
        <v>3</v>
      </c>
      <c r="E12">
        <v>8</v>
      </c>
      <c r="G12" t="s">
        <v>39</v>
      </c>
      <c r="H12">
        <v>4</v>
      </c>
      <c r="J12">
        <v>2</v>
      </c>
      <c r="K12">
        <v>6</v>
      </c>
    </row>
    <row r="13" spans="1:21">
      <c r="A13" t="s">
        <v>42</v>
      </c>
      <c r="B13">
        <v>15</v>
      </c>
      <c r="C13">
        <v>3</v>
      </c>
      <c r="D13">
        <v>3</v>
      </c>
      <c r="E13">
        <v>21</v>
      </c>
      <c r="G13" t="s">
        <v>30</v>
      </c>
      <c r="H13">
        <v>31</v>
      </c>
      <c r="I13">
        <v>8</v>
      </c>
      <c r="K13">
        <v>39</v>
      </c>
    </row>
    <row r="14" spans="1:21">
      <c r="A14" t="s">
        <v>43</v>
      </c>
      <c r="B14">
        <v>70</v>
      </c>
      <c r="C14">
        <v>12</v>
      </c>
      <c r="D14">
        <v>8</v>
      </c>
      <c r="E14">
        <v>90</v>
      </c>
      <c r="G14" t="s">
        <v>44</v>
      </c>
      <c r="H14">
        <v>22</v>
      </c>
      <c r="I14">
        <v>8</v>
      </c>
      <c r="J14">
        <v>3</v>
      </c>
      <c r="K14">
        <v>33</v>
      </c>
    </row>
    <row r="15" spans="1:21">
      <c r="A15" t="s">
        <v>45</v>
      </c>
      <c r="C15">
        <v>9</v>
      </c>
      <c r="D15">
        <v>4</v>
      </c>
      <c r="E15">
        <v>13</v>
      </c>
      <c r="G15" t="s">
        <v>40</v>
      </c>
      <c r="H15">
        <v>17</v>
      </c>
      <c r="I15">
        <v>6</v>
      </c>
      <c r="J15">
        <v>7</v>
      </c>
      <c r="K15">
        <v>30</v>
      </c>
    </row>
    <row r="16" spans="1:21">
      <c r="A16" t="s">
        <v>20</v>
      </c>
      <c r="B16">
        <v>187</v>
      </c>
      <c r="C16">
        <v>53</v>
      </c>
      <c r="D16">
        <v>25</v>
      </c>
      <c r="E16">
        <v>265</v>
      </c>
      <c r="G16" t="s">
        <v>41</v>
      </c>
      <c r="H16">
        <v>18</v>
      </c>
      <c r="I16">
        <v>8</v>
      </c>
      <c r="J16">
        <v>1</v>
      </c>
      <c r="K16">
        <v>27</v>
      </c>
    </row>
    <row r="17" spans="1:11">
      <c r="G17" t="s">
        <v>43</v>
      </c>
      <c r="H17">
        <v>24</v>
      </c>
      <c r="I17">
        <v>2</v>
      </c>
      <c r="J17">
        <v>5</v>
      </c>
      <c r="K17">
        <v>31</v>
      </c>
    </row>
    <row r="18" spans="1:11">
      <c r="G18" t="s">
        <v>46</v>
      </c>
      <c r="I18">
        <v>2</v>
      </c>
      <c r="K18">
        <v>2</v>
      </c>
    </row>
    <row r="19" spans="1:11">
      <c r="G19" t="s">
        <v>20</v>
      </c>
      <c r="H19">
        <v>187</v>
      </c>
      <c r="I19">
        <v>53</v>
      </c>
      <c r="J19">
        <v>25</v>
      </c>
      <c r="K19">
        <v>265</v>
      </c>
    </row>
    <row r="22" spans="1:11">
      <c r="A22" s="60" t="s">
        <v>13</v>
      </c>
      <c r="G22" s="54" t="s">
        <v>15</v>
      </c>
      <c r="H22" t="s">
        <v>29</v>
      </c>
    </row>
    <row r="23" spans="1:11">
      <c r="A23" s="54" t="s">
        <v>14</v>
      </c>
      <c r="B23" s="54" t="s">
        <v>15</v>
      </c>
    </row>
    <row r="24" spans="1:11">
      <c r="A24" s="54" t="s">
        <v>16</v>
      </c>
      <c r="B24" t="s">
        <v>17</v>
      </c>
      <c r="C24" t="s">
        <v>18</v>
      </c>
      <c r="D24" t="s">
        <v>19</v>
      </c>
      <c r="E24" t="s">
        <v>20</v>
      </c>
      <c r="F24" t="s">
        <v>47</v>
      </c>
      <c r="G24" s="54" t="s">
        <v>14</v>
      </c>
      <c r="H24" s="54" t="s">
        <v>27</v>
      </c>
    </row>
    <row r="25" spans="1:11">
      <c r="A25">
        <v>1</v>
      </c>
      <c r="B25">
        <v>20</v>
      </c>
      <c r="D25">
        <v>3</v>
      </c>
      <c r="E25">
        <v>23</v>
      </c>
      <c r="F25" s="426"/>
      <c r="G25" s="54" t="s">
        <v>48</v>
      </c>
      <c r="H25" t="s">
        <v>25</v>
      </c>
      <c r="I25" t="s">
        <v>24</v>
      </c>
      <c r="J25" t="s">
        <v>20</v>
      </c>
    </row>
    <row r="26" spans="1:11">
      <c r="A26">
        <v>2</v>
      </c>
      <c r="B26">
        <v>15</v>
      </c>
      <c r="C26">
        <v>1</v>
      </c>
      <c r="D26">
        <v>4</v>
      </c>
      <c r="E26">
        <v>20</v>
      </c>
      <c r="F26" s="426"/>
      <c r="G26" t="s">
        <v>49</v>
      </c>
      <c r="H26">
        <v>40</v>
      </c>
      <c r="I26">
        <v>15</v>
      </c>
      <c r="J26">
        <v>55</v>
      </c>
    </row>
    <row r="27" spans="1:11">
      <c r="A27">
        <v>3</v>
      </c>
      <c r="B27">
        <v>18</v>
      </c>
      <c r="C27">
        <v>3</v>
      </c>
      <c r="D27">
        <v>2</v>
      </c>
      <c r="E27">
        <v>23</v>
      </c>
      <c r="F27" s="426"/>
      <c r="G27" t="s">
        <v>50</v>
      </c>
      <c r="H27">
        <v>12</v>
      </c>
      <c r="I27">
        <v>22</v>
      </c>
      <c r="J27">
        <v>34</v>
      </c>
    </row>
    <row r="28" spans="1:11">
      <c r="A28">
        <v>4</v>
      </c>
      <c r="B28">
        <v>25</v>
      </c>
      <c r="C28">
        <v>1</v>
      </c>
      <c r="D28">
        <v>1</v>
      </c>
      <c r="E28">
        <v>27</v>
      </c>
      <c r="F28" s="426"/>
      <c r="G28" t="s">
        <v>51</v>
      </c>
      <c r="H28">
        <v>42</v>
      </c>
      <c r="I28">
        <v>32</v>
      </c>
      <c r="J28">
        <v>74</v>
      </c>
    </row>
    <row r="29" spans="1:11">
      <c r="A29">
        <v>5</v>
      </c>
      <c r="B29">
        <v>18</v>
      </c>
      <c r="C29">
        <v>2</v>
      </c>
      <c r="D29">
        <v>5</v>
      </c>
      <c r="E29">
        <v>25</v>
      </c>
      <c r="F29" s="426"/>
      <c r="G29" t="s">
        <v>52</v>
      </c>
      <c r="H29">
        <v>11</v>
      </c>
      <c r="I29">
        <v>16</v>
      </c>
      <c r="J29">
        <v>27</v>
      </c>
    </row>
    <row r="30" spans="1:11">
      <c r="A30">
        <v>6</v>
      </c>
      <c r="B30">
        <v>23</v>
      </c>
      <c r="C30">
        <v>1</v>
      </c>
      <c r="D30">
        <v>1</v>
      </c>
      <c r="E30">
        <v>25</v>
      </c>
      <c r="F30" s="426"/>
      <c r="G30" t="s">
        <v>53</v>
      </c>
      <c r="I30">
        <v>1</v>
      </c>
      <c r="J30">
        <v>1</v>
      </c>
    </row>
    <row r="31" spans="1:11">
      <c r="A31">
        <v>7</v>
      </c>
      <c r="B31">
        <v>24</v>
      </c>
      <c r="D31">
        <v>3</v>
      </c>
      <c r="E31">
        <v>27</v>
      </c>
      <c r="F31" s="426"/>
      <c r="G31" t="s">
        <v>54</v>
      </c>
      <c r="H31">
        <v>1</v>
      </c>
      <c r="I31">
        <v>1</v>
      </c>
      <c r="J31">
        <v>2</v>
      </c>
    </row>
    <row r="32" spans="1:11">
      <c r="A32">
        <v>8</v>
      </c>
      <c r="B32">
        <v>17</v>
      </c>
      <c r="C32">
        <v>6</v>
      </c>
      <c r="D32">
        <v>3</v>
      </c>
      <c r="E32">
        <v>26</v>
      </c>
      <c r="F32" s="426"/>
      <c r="G32" t="s">
        <v>55</v>
      </c>
      <c r="H32">
        <v>19</v>
      </c>
      <c r="I32">
        <v>8</v>
      </c>
      <c r="J32">
        <v>27</v>
      </c>
    </row>
    <row r="33" spans="1:15">
      <c r="A33">
        <v>9</v>
      </c>
      <c r="B33">
        <v>15</v>
      </c>
      <c r="C33">
        <v>7</v>
      </c>
      <c r="D33">
        <v>2</v>
      </c>
      <c r="E33">
        <v>24</v>
      </c>
      <c r="F33" s="426"/>
      <c r="G33" t="s">
        <v>56</v>
      </c>
      <c r="H33">
        <v>9</v>
      </c>
      <c r="I33">
        <v>6</v>
      </c>
      <c r="J33">
        <v>15</v>
      </c>
    </row>
    <row r="34" spans="1:15">
      <c r="A34">
        <v>10</v>
      </c>
      <c r="B34">
        <v>12</v>
      </c>
      <c r="C34">
        <v>12</v>
      </c>
      <c r="D34">
        <v>1</v>
      </c>
      <c r="E34">
        <v>25</v>
      </c>
      <c r="F34" s="426"/>
      <c r="G34" t="s">
        <v>57</v>
      </c>
      <c r="H34">
        <v>11</v>
      </c>
      <c r="I34">
        <v>16</v>
      </c>
      <c r="J34">
        <v>27</v>
      </c>
    </row>
    <row r="35" spans="1:15">
      <c r="A35">
        <v>11</v>
      </c>
      <c r="C35">
        <v>20</v>
      </c>
      <c r="E35">
        <v>20</v>
      </c>
      <c r="F35" s="426"/>
      <c r="G35" t="s">
        <v>58</v>
      </c>
      <c r="H35">
        <v>2</v>
      </c>
      <c r="I35">
        <v>1</v>
      </c>
      <c r="J35">
        <v>3</v>
      </c>
    </row>
    <row r="36" spans="1:15">
      <c r="A36" t="s">
        <v>20</v>
      </c>
      <c r="B36">
        <v>187</v>
      </c>
      <c r="C36">
        <v>53</v>
      </c>
      <c r="D36">
        <v>25</v>
      </c>
      <c r="E36">
        <v>265</v>
      </c>
      <c r="F36" s="426"/>
      <c r="G36" t="s">
        <v>20</v>
      </c>
      <c r="H36">
        <v>147</v>
      </c>
      <c r="I36">
        <v>118</v>
      </c>
      <c r="J36">
        <v>265</v>
      </c>
    </row>
    <row r="39" spans="1:15">
      <c r="O39">
        <f>109/245</f>
        <v>0.44489795918367347</v>
      </c>
    </row>
    <row r="40" spans="1:15">
      <c r="O40">
        <f>136/245</f>
        <v>0.55510204081632653</v>
      </c>
    </row>
    <row r="44" spans="1:15">
      <c r="A44" s="54" t="s">
        <v>15</v>
      </c>
      <c r="B44" t="s">
        <v>29</v>
      </c>
    </row>
    <row r="46" spans="1:15">
      <c r="A46" s="54" t="s">
        <v>14</v>
      </c>
      <c r="B46" s="54" t="s">
        <v>27</v>
      </c>
    </row>
    <row r="47" spans="1:15">
      <c r="A47" s="54" t="s">
        <v>16</v>
      </c>
      <c r="B47" t="s">
        <v>25</v>
      </c>
      <c r="C47" t="s">
        <v>24</v>
      </c>
      <c r="D47" t="s">
        <v>20</v>
      </c>
      <c r="G47" s="60" t="s">
        <v>16</v>
      </c>
    </row>
    <row r="48" spans="1:15">
      <c r="A48">
        <v>1</v>
      </c>
      <c r="B48">
        <v>9</v>
      </c>
      <c r="C48">
        <v>14</v>
      </c>
      <c r="D48">
        <v>23</v>
      </c>
      <c r="G48" s="54" t="s">
        <v>14</v>
      </c>
      <c r="H48" s="54" t="s">
        <v>15</v>
      </c>
    </row>
    <row r="49" spans="1:11">
      <c r="A49">
        <v>2</v>
      </c>
      <c r="B49">
        <v>9</v>
      </c>
      <c r="C49">
        <v>11</v>
      </c>
      <c r="D49">
        <v>20</v>
      </c>
      <c r="G49" s="54" t="s">
        <v>16</v>
      </c>
      <c r="H49" t="s">
        <v>17</v>
      </c>
      <c r="I49" t="s">
        <v>18</v>
      </c>
      <c r="J49" t="s">
        <v>19</v>
      </c>
      <c r="K49" t="s">
        <v>20</v>
      </c>
    </row>
    <row r="50" spans="1:11">
      <c r="A50">
        <v>3</v>
      </c>
      <c r="B50">
        <v>13</v>
      </c>
      <c r="C50">
        <v>10</v>
      </c>
      <c r="D50">
        <v>23</v>
      </c>
      <c r="G50">
        <v>1</v>
      </c>
      <c r="H50">
        <v>20</v>
      </c>
      <c r="J50">
        <v>3</v>
      </c>
      <c r="K50">
        <v>23</v>
      </c>
    </row>
    <row r="51" spans="1:11">
      <c r="A51">
        <v>4</v>
      </c>
      <c r="B51">
        <v>12</v>
      </c>
      <c r="C51">
        <v>15</v>
      </c>
      <c r="D51">
        <v>27</v>
      </c>
      <c r="G51">
        <v>2</v>
      </c>
      <c r="H51">
        <v>15</v>
      </c>
      <c r="I51">
        <v>1</v>
      </c>
      <c r="J51">
        <v>4</v>
      </c>
      <c r="K51">
        <v>20</v>
      </c>
    </row>
    <row r="52" spans="1:11">
      <c r="A52">
        <v>5</v>
      </c>
      <c r="B52">
        <v>13</v>
      </c>
      <c r="C52">
        <v>12</v>
      </c>
      <c r="D52">
        <v>25</v>
      </c>
      <c r="G52">
        <v>3</v>
      </c>
      <c r="H52">
        <v>18</v>
      </c>
      <c r="I52">
        <v>3</v>
      </c>
      <c r="J52">
        <v>2</v>
      </c>
      <c r="K52">
        <v>23</v>
      </c>
    </row>
    <row r="53" spans="1:11">
      <c r="A53">
        <v>6</v>
      </c>
      <c r="B53">
        <v>15</v>
      </c>
      <c r="C53">
        <v>10</v>
      </c>
      <c r="D53">
        <v>25</v>
      </c>
      <c r="G53">
        <v>4</v>
      </c>
      <c r="H53">
        <v>25</v>
      </c>
      <c r="I53">
        <v>1</v>
      </c>
      <c r="J53">
        <v>1</v>
      </c>
      <c r="K53">
        <v>27</v>
      </c>
    </row>
    <row r="54" spans="1:11">
      <c r="A54">
        <v>7</v>
      </c>
      <c r="B54">
        <v>19</v>
      </c>
      <c r="C54">
        <v>8</v>
      </c>
      <c r="D54">
        <v>27</v>
      </c>
      <c r="G54">
        <v>5</v>
      </c>
      <c r="H54">
        <v>18</v>
      </c>
      <c r="I54">
        <v>2</v>
      </c>
      <c r="J54">
        <v>5</v>
      </c>
      <c r="K54">
        <v>25</v>
      </c>
    </row>
    <row r="55" spans="1:11">
      <c r="A55">
        <v>8</v>
      </c>
      <c r="B55">
        <v>16</v>
      </c>
      <c r="C55">
        <v>10</v>
      </c>
      <c r="D55">
        <v>26</v>
      </c>
      <c r="G55">
        <v>6</v>
      </c>
      <c r="H55">
        <v>23</v>
      </c>
      <c r="I55">
        <v>1</v>
      </c>
      <c r="J55">
        <v>1</v>
      </c>
      <c r="K55">
        <v>25</v>
      </c>
    </row>
    <row r="56" spans="1:11">
      <c r="A56">
        <v>9</v>
      </c>
      <c r="B56">
        <v>15</v>
      </c>
      <c r="C56">
        <v>9</v>
      </c>
      <c r="D56">
        <v>24</v>
      </c>
      <c r="G56">
        <v>7</v>
      </c>
      <c r="H56">
        <v>24</v>
      </c>
      <c r="J56">
        <v>3</v>
      </c>
      <c r="K56">
        <v>27</v>
      </c>
    </row>
    <row r="57" spans="1:11">
      <c r="A57">
        <v>10</v>
      </c>
      <c r="B57">
        <v>15</v>
      </c>
      <c r="C57">
        <v>10</v>
      </c>
      <c r="D57">
        <v>25</v>
      </c>
      <c r="G57">
        <v>8</v>
      </c>
      <c r="H57">
        <v>17</v>
      </c>
      <c r="I57">
        <v>6</v>
      </c>
      <c r="J57">
        <v>3</v>
      </c>
      <c r="K57">
        <v>26</v>
      </c>
    </row>
    <row r="58" spans="1:11">
      <c r="A58">
        <v>11</v>
      </c>
      <c r="B58">
        <v>11</v>
      </c>
      <c r="C58">
        <v>9</v>
      </c>
      <c r="D58">
        <v>20</v>
      </c>
      <c r="G58">
        <v>9</v>
      </c>
      <c r="H58">
        <v>15</v>
      </c>
      <c r="I58">
        <v>7</v>
      </c>
      <c r="J58">
        <v>2</v>
      </c>
      <c r="K58">
        <v>24</v>
      </c>
    </row>
    <row r="59" spans="1:11">
      <c r="A59" t="s">
        <v>20</v>
      </c>
      <c r="B59">
        <v>147</v>
      </c>
      <c r="C59">
        <v>118</v>
      </c>
      <c r="D59">
        <v>265</v>
      </c>
      <c r="G59">
        <v>10</v>
      </c>
      <c r="H59">
        <v>12</v>
      </c>
      <c r="I59">
        <v>12</v>
      </c>
      <c r="J59">
        <v>1</v>
      </c>
      <c r="K59">
        <v>25</v>
      </c>
    </row>
    <row r="60" spans="1:11">
      <c r="G60">
        <v>11</v>
      </c>
      <c r="I60">
        <v>20</v>
      </c>
      <c r="K60">
        <v>20</v>
      </c>
    </row>
    <row r="61" spans="1:11">
      <c r="G61" t="s">
        <v>20</v>
      </c>
      <c r="H61">
        <v>187</v>
      </c>
      <c r="I61">
        <v>53</v>
      </c>
      <c r="J61">
        <v>25</v>
      </c>
      <c r="K61">
        <v>265</v>
      </c>
    </row>
  </sheetData>
  <conditionalFormatting pivot="1" sqref="K6:K17">
    <cfRule type="dataBar" priority="5">
      <dataBar>
        <cfvo type="min"/>
        <cfvo type="max"/>
        <color rgb="FFFF555A"/>
      </dataBar>
      <extLst>
        <ext xmlns:x14="http://schemas.microsoft.com/office/spreadsheetml/2009/9/main" uri="{B025F937-C7B1-47D3-B67F-A62EFF666E3E}">
          <x14:id>{95873581-92BF-4C3E-A8D9-FCA987566874}</x14:id>
        </ext>
      </extLst>
    </cfRule>
  </conditionalFormatting>
  <conditionalFormatting pivot="1" sqref="B48:D57">
    <cfRule type="dataBar" priority="3">
      <dataBar>
        <cfvo type="min"/>
        <cfvo type="max"/>
        <color rgb="FFFF555A"/>
      </dataBar>
      <extLst>
        <ext xmlns:x14="http://schemas.microsoft.com/office/spreadsheetml/2009/9/main" uri="{B025F937-C7B1-47D3-B67F-A62EFF666E3E}">
          <x14:id>{DD44B1EB-3ACF-4902-91B0-31D07FBB9C56}</x14:id>
        </ext>
      </extLst>
    </cfRule>
  </conditionalFormatting>
  <conditionalFormatting pivot="1" sqref="H6:J17">
    <cfRule type="dataBar" priority="1">
      <dataBar>
        <cfvo type="min"/>
        <cfvo type="max"/>
        <color rgb="FFFF555A"/>
      </dataBar>
      <extLst>
        <ext xmlns:x14="http://schemas.microsoft.com/office/spreadsheetml/2009/9/main" uri="{B025F937-C7B1-47D3-B67F-A62EFF666E3E}">
          <x14:id>{A87087E6-181B-449D-9A8F-FD3A103FD2A5}</x14:id>
        </ext>
      </extLst>
    </cfRule>
  </conditionalFormatting>
  <pageMargins left="0.7" right="0.7" top="0.75" bottom="0.75" header="0.3" footer="0.3"/>
  <pageSetup paperSize="9" orientation="portrait" r:id="rId9"/>
  <drawing r:id="rId10"/>
  <extLst>
    <ext xmlns:x14="http://schemas.microsoft.com/office/spreadsheetml/2009/9/main" uri="{78C0D931-6437-407d-A8EE-F0AAD7539E65}">
      <x14:conditionalFormattings>
        <x14:conditionalFormatting xmlns:xm="http://schemas.microsoft.com/office/excel/2006/main" pivot="1">
          <x14:cfRule type="dataBar" id="{95873581-92BF-4C3E-A8D9-FCA987566874}">
            <x14:dataBar minLength="0" maxLength="100" gradient="0">
              <x14:cfvo type="autoMin"/>
              <x14:cfvo type="autoMax"/>
              <x14:negativeFillColor rgb="FFFF0000"/>
              <x14:axisColor rgb="FF000000"/>
            </x14:dataBar>
          </x14:cfRule>
          <xm:sqref>K6:K17</xm:sqref>
        </x14:conditionalFormatting>
        <x14:conditionalFormatting xmlns:xm="http://schemas.microsoft.com/office/excel/2006/main" pivot="1">
          <x14:cfRule type="dataBar" id="{DD44B1EB-3ACF-4902-91B0-31D07FBB9C56}">
            <x14:dataBar minLength="0" maxLength="100" border="1" negativeBarBorderColorSameAsPositive="0">
              <x14:cfvo type="autoMin"/>
              <x14:cfvo type="autoMax"/>
              <x14:borderColor rgb="FFFF555A"/>
              <x14:negativeFillColor rgb="FFFF0000"/>
              <x14:negativeBorderColor rgb="FFFF0000"/>
              <x14:axisColor rgb="FF000000"/>
            </x14:dataBar>
          </x14:cfRule>
          <xm:sqref>B48:D57</xm:sqref>
        </x14:conditionalFormatting>
        <x14:conditionalFormatting xmlns:xm="http://schemas.microsoft.com/office/excel/2006/main" pivot="1">
          <x14:cfRule type="dataBar" id="{A87087E6-181B-449D-9A8F-FD3A103FD2A5}">
            <x14:dataBar minLength="0" maxLength="100" gradient="0">
              <x14:cfvo type="autoMin"/>
              <x14:cfvo type="autoMax"/>
              <x14:negativeFillColor rgb="FFFF0000"/>
              <x14:axisColor rgb="FF000000"/>
            </x14:dataBar>
          </x14:cfRule>
          <xm:sqref>H6:J17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2150F-B308-41D5-855F-324C5517752A}">
  <sheetPr codeName="Sheet4"/>
  <dimension ref="A3:F38"/>
  <sheetViews>
    <sheetView workbookViewId="0">
      <selection activeCell="C17" sqref="C17"/>
    </sheetView>
  </sheetViews>
  <sheetFormatPr defaultRowHeight="14.45"/>
  <cols>
    <col min="1" max="1" width="13" bestFit="1" customWidth="1"/>
    <col min="2" max="2" width="15.28515625" bestFit="1" customWidth="1"/>
    <col min="3" max="3" width="12.85546875" bestFit="1" customWidth="1"/>
    <col min="4" max="4" width="10.140625" bestFit="1" customWidth="1"/>
    <col min="5" max="5" width="10.5703125" bestFit="1" customWidth="1"/>
    <col min="6" max="6" width="10.7109375" bestFit="1" customWidth="1"/>
  </cols>
  <sheetData>
    <row r="3" spans="1:6">
      <c r="A3" s="54" t="s">
        <v>59</v>
      </c>
      <c r="B3" s="54" t="s">
        <v>60</v>
      </c>
    </row>
    <row r="4" spans="1:6">
      <c r="A4" s="54" t="s">
        <v>61</v>
      </c>
      <c r="B4" t="s">
        <v>17</v>
      </c>
      <c r="C4" t="s">
        <v>62</v>
      </c>
      <c r="D4" t="s">
        <v>18</v>
      </c>
      <c r="E4" t="s">
        <v>19</v>
      </c>
      <c r="F4" t="s">
        <v>20</v>
      </c>
    </row>
    <row r="5" spans="1:6">
      <c r="A5" s="41">
        <v>1</v>
      </c>
      <c r="B5">
        <v>20</v>
      </c>
      <c r="C5">
        <v>2</v>
      </c>
      <c r="E5">
        <v>3</v>
      </c>
      <c r="F5">
        <v>25</v>
      </c>
    </row>
    <row r="6" spans="1:6">
      <c r="A6" s="41">
        <v>2</v>
      </c>
      <c r="B6">
        <v>15</v>
      </c>
      <c r="D6">
        <v>1</v>
      </c>
      <c r="E6">
        <v>4</v>
      </c>
      <c r="F6">
        <v>20</v>
      </c>
    </row>
    <row r="7" spans="1:6">
      <c r="A7" s="41">
        <v>3</v>
      </c>
      <c r="B7">
        <v>18</v>
      </c>
      <c r="C7">
        <v>1</v>
      </c>
      <c r="D7">
        <v>3</v>
      </c>
      <c r="E7">
        <v>2</v>
      </c>
      <c r="F7">
        <v>24</v>
      </c>
    </row>
    <row r="8" spans="1:6">
      <c r="A8" s="41">
        <v>4</v>
      </c>
      <c r="B8">
        <v>25</v>
      </c>
      <c r="D8">
        <v>1</v>
      </c>
      <c r="E8">
        <v>1</v>
      </c>
      <c r="F8">
        <v>27</v>
      </c>
    </row>
    <row r="9" spans="1:6">
      <c r="A9" s="41">
        <v>5</v>
      </c>
      <c r="B9">
        <v>18</v>
      </c>
      <c r="D9">
        <v>2</v>
      </c>
      <c r="E9">
        <v>5</v>
      </c>
      <c r="F9">
        <v>25</v>
      </c>
    </row>
    <row r="10" spans="1:6">
      <c r="A10" s="41">
        <v>6</v>
      </c>
      <c r="B10">
        <v>23</v>
      </c>
      <c r="D10">
        <v>1</v>
      </c>
      <c r="E10">
        <v>1</v>
      </c>
      <c r="F10">
        <v>25</v>
      </c>
    </row>
    <row r="11" spans="1:6">
      <c r="A11" s="41">
        <v>7</v>
      </c>
      <c r="B11">
        <v>23</v>
      </c>
      <c r="D11">
        <v>1</v>
      </c>
      <c r="E11">
        <v>3</v>
      </c>
      <c r="F11">
        <v>27</v>
      </c>
    </row>
    <row r="12" spans="1:6">
      <c r="A12" s="41">
        <v>8</v>
      </c>
      <c r="B12">
        <v>16</v>
      </c>
      <c r="D12">
        <v>7</v>
      </c>
      <c r="E12">
        <v>3</v>
      </c>
      <c r="F12">
        <v>26</v>
      </c>
    </row>
    <row r="13" spans="1:6">
      <c r="A13" s="41">
        <v>9</v>
      </c>
      <c r="B13">
        <v>15</v>
      </c>
      <c r="D13">
        <v>7</v>
      </c>
      <c r="E13">
        <v>2</v>
      </c>
      <c r="F13">
        <v>24</v>
      </c>
    </row>
    <row r="14" spans="1:6">
      <c r="A14" s="41">
        <v>10</v>
      </c>
      <c r="B14">
        <v>12</v>
      </c>
      <c r="D14">
        <v>12</v>
      </c>
      <c r="E14">
        <v>1</v>
      </c>
      <c r="F14">
        <v>25</v>
      </c>
    </row>
    <row r="15" spans="1:6">
      <c r="A15" s="41" t="s">
        <v>20</v>
      </c>
      <c r="B15">
        <v>185</v>
      </c>
      <c r="C15">
        <v>3</v>
      </c>
      <c r="D15">
        <v>35</v>
      </c>
      <c r="E15">
        <v>25</v>
      </c>
      <c r="F15">
        <v>248</v>
      </c>
    </row>
    <row r="20" spans="1:5">
      <c r="A20" s="54" t="s">
        <v>59</v>
      </c>
      <c r="B20" s="54" t="s">
        <v>60</v>
      </c>
    </row>
    <row r="21" spans="1:5">
      <c r="A21" s="54" t="s">
        <v>61</v>
      </c>
      <c r="B21" t="s">
        <v>17</v>
      </c>
      <c r="C21" t="s">
        <v>18</v>
      </c>
      <c r="D21" t="s">
        <v>19</v>
      </c>
      <c r="E21" t="s">
        <v>20</v>
      </c>
    </row>
    <row r="22" spans="1:5">
      <c r="A22" s="41" t="s">
        <v>25</v>
      </c>
      <c r="B22">
        <v>102</v>
      </c>
      <c r="C22">
        <v>22</v>
      </c>
      <c r="D22">
        <v>12</v>
      </c>
      <c r="E22">
        <v>136</v>
      </c>
    </row>
    <row r="23" spans="1:5">
      <c r="A23" s="41" t="s">
        <v>24</v>
      </c>
      <c r="B23">
        <v>83</v>
      </c>
      <c r="C23">
        <v>13</v>
      </c>
      <c r="D23">
        <v>13</v>
      </c>
      <c r="E23">
        <v>109</v>
      </c>
    </row>
    <row r="24" spans="1:5">
      <c r="A24" s="41" t="s">
        <v>20</v>
      </c>
      <c r="B24">
        <v>185</v>
      </c>
      <c r="C24">
        <v>35</v>
      </c>
      <c r="D24">
        <v>25</v>
      </c>
      <c r="E24">
        <v>245</v>
      </c>
    </row>
    <row r="33" spans="2:5">
      <c r="C33">
        <f>65+78+32+49+12+9</f>
        <v>245</v>
      </c>
    </row>
    <row r="34" spans="2:5">
      <c r="B34" t="s">
        <v>61</v>
      </c>
      <c r="C34" t="s">
        <v>25</v>
      </c>
      <c r="D34" t="s">
        <v>24</v>
      </c>
      <c r="E34" t="s">
        <v>20</v>
      </c>
    </row>
    <row r="35" spans="2:5">
      <c r="B35" t="s">
        <v>17</v>
      </c>
      <c r="C35">
        <v>80</v>
      </c>
      <c r="D35">
        <v>65</v>
      </c>
      <c r="E35">
        <v>145</v>
      </c>
    </row>
    <row r="36" spans="2:5">
      <c r="B36" t="s">
        <v>18</v>
      </c>
      <c r="C36">
        <v>47</v>
      </c>
      <c r="D36">
        <v>32</v>
      </c>
      <c r="E36">
        <v>79</v>
      </c>
    </row>
    <row r="37" spans="2:5">
      <c r="B37" t="s">
        <v>19</v>
      </c>
      <c r="C37">
        <v>9</v>
      </c>
      <c r="D37">
        <v>12</v>
      </c>
      <c r="E37">
        <v>21</v>
      </c>
    </row>
    <row r="38" spans="2:5">
      <c r="B38" t="s">
        <v>20</v>
      </c>
      <c r="C38">
        <v>136</v>
      </c>
      <c r="D38">
        <v>109</v>
      </c>
      <c r="E38">
        <v>245</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46070-04A2-4BD1-A981-CBE70D1CDB1C}">
  <sheetPr codeName="Sheet6"/>
  <dimension ref="A3:C7"/>
  <sheetViews>
    <sheetView workbookViewId="0">
      <selection activeCell="B10" sqref="B10"/>
    </sheetView>
  </sheetViews>
  <sheetFormatPr defaultRowHeight="14.45"/>
  <cols>
    <col min="1" max="1" width="13" bestFit="1" customWidth="1"/>
    <col min="2" max="2" width="15.28515625" bestFit="1" customWidth="1"/>
    <col min="3" max="3" width="10.7109375" bestFit="1" customWidth="1"/>
    <col min="4" max="4" width="10.140625" bestFit="1" customWidth="1"/>
    <col min="5" max="5" width="10.5703125" bestFit="1" customWidth="1"/>
    <col min="6" max="6" width="10.7109375" bestFit="1" customWidth="1"/>
  </cols>
  <sheetData>
    <row r="3" spans="1:3">
      <c r="A3" s="54" t="s">
        <v>59</v>
      </c>
      <c r="B3" s="54" t="s">
        <v>60</v>
      </c>
    </row>
    <row r="4" spans="1:3">
      <c r="A4" s="54" t="s">
        <v>61</v>
      </c>
      <c r="B4" t="s">
        <v>19</v>
      </c>
      <c r="C4" t="s">
        <v>20</v>
      </c>
    </row>
    <row r="5" spans="1:3">
      <c r="A5" s="41" t="s">
        <v>25</v>
      </c>
      <c r="B5">
        <v>12</v>
      </c>
      <c r="C5">
        <v>12</v>
      </c>
    </row>
    <row r="6" spans="1:3">
      <c r="A6" s="41" t="s">
        <v>24</v>
      </c>
      <c r="B6">
        <v>13</v>
      </c>
      <c r="C6">
        <v>13</v>
      </c>
    </row>
    <row r="7" spans="1:3">
      <c r="A7" s="41" t="s">
        <v>20</v>
      </c>
      <c r="B7">
        <v>25</v>
      </c>
      <c r="C7">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filterMode="1"/>
  <dimension ref="A1:CV287"/>
  <sheetViews>
    <sheetView tabSelected="1" zoomScaleNormal="100" workbookViewId="0">
      <pane ySplit="1" topLeftCell="BC182" activePane="bottomLeft" state="frozen"/>
      <selection pane="bottomLeft" activeCell="BK1" sqref="BK1"/>
    </sheetView>
  </sheetViews>
  <sheetFormatPr defaultRowHeight="14.45"/>
  <cols>
    <col min="1" max="1" width="7" customWidth="1"/>
    <col min="2" max="2" width="15.85546875" customWidth="1"/>
    <col min="3" max="3" width="13.7109375" customWidth="1"/>
    <col min="4" max="4" width="16.7109375" customWidth="1"/>
    <col min="5" max="5" width="14.85546875" customWidth="1"/>
    <col min="6" max="6" width="13.5703125" customWidth="1"/>
    <col min="7" max="7" width="11.5703125" customWidth="1"/>
    <col min="8" max="8" width="15.42578125" customWidth="1"/>
    <col min="9" max="9" width="23" customWidth="1"/>
    <col min="10" max="10" width="19.85546875" customWidth="1"/>
    <col min="11" max="11" width="29.7109375" customWidth="1"/>
    <col min="12" max="12" width="33.5703125" customWidth="1"/>
    <col min="13" max="13" width="20.140625" customWidth="1"/>
    <col min="14" max="14" width="16.5703125" style="41" customWidth="1"/>
    <col min="15" max="15" width="17.140625" customWidth="1"/>
    <col min="16" max="16" width="18.42578125" style="41" customWidth="1"/>
    <col min="17" max="17" width="13.5703125" customWidth="1"/>
    <col min="18" max="18" width="24.85546875" customWidth="1"/>
    <col min="19" max="19" width="24.85546875" style="42" customWidth="1"/>
    <col min="20" max="20" width="29.5703125" style="43" customWidth="1"/>
    <col min="21" max="21" width="34.42578125" customWidth="1"/>
    <col min="22" max="22" width="14.5703125" customWidth="1"/>
    <col min="23" max="23" width="39.42578125" style="41" customWidth="1"/>
    <col min="24" max="24" width="19.42578125" style="41" customWidth="1"/>
    <col min="25" max="25" width="12.85546875" style="41" customWidth="1"/>
    <col min="26" max="26" width="11.5703125" style="41" customWidth="1"/>
    <col min="27" max="27" width="11.5703125" customWidth="1"/>
    <col min="28" max="28" width="14.140625" customWidth="1"/>
    <col min="29" max="29" width="11.42578125" style="300" customWidth="1"/>
    <col min="30" max="30" width="11.5703125" customWidth="1"/>
    <col min="31" max="31" width="33.140625" customWidth="1"/>
    <col min="32" max="32" width="29.5703125" customWidth="1"/>
    <col min="33" max="33" width="21.7109375" customWidth="1"/>
    <col min="34" max="34" width="13.5703125" style="44" customWidth="1"/>
    <col min="35" max="35" width="26.5703125" customWidth="1"/>
    <col min="36" max="36" width="17.5703125" customWidth="1"/>
    <col min="37" max="37" width="15.42578125" customWidth="1"/>
    <col min="38" max="38" width="11.42578125" style="44" customWidth="1"/>
    <col min="39" max="39" width="14.42578125" style="44" customWidth="1"/>
    <col min="40" max="40" width="15.85546875" style="44" customWidth="1"/>
    <col min="41" max="41" width="17.42578125" style="51" customWidth="1"/>
    <col min="42" max="42" width="22.140625" style="51" customWidth="1"/>
    <col min="43" max="43" width="25.28515625" style="51" customWidth="1"/>
    <col min="44" max="44" width="13.42578125" style="44" customWidth="1"/>
    <col min="45" max="45" width="18.7109375" customWidth="1"/>
    <col min="46" max="46" width="42.42578125" style="42" customWidth="1"/>
    <col min="47" max="47" width="24.7109375" customWidth="1"/>
    <col min="48" max="48" width="13" customWidth="1"/>
    <col min="49" max="49" width="10.85546875" customWidth="1"/>
    <col min="50" max="50" width="14.140625" customWidth="1"/>
    <col min="51" max="51" width="13.85546875" style="44" customWidth="1"/>
    <col min="52" max="52" width="15.28515625" customWidth="1"/>
    <col min="53" max="53" width="13" customWidth="1"/>
    <col min="54" max="54" width="13.5703125" customWidth="1"/>
    <col min="55" max="55" width="35.5703125" customWidth="1"/>
    <col min="56" max="57" width="11.5703125" customWidth="1"/>
    <col min="58" max="59" width="14" customWidth="1"/>
    <col min="60" max="60" width="12.42578125" customWidth="1"/>
    <col min="61" max="61" width="13" customWidth="1"/>
    <col min="62" max="62" width="13.85546875" customWidth="1"/>
    <col min="63" max="63" width="16.5703125" style="45" customWidth="1"/>
    <col min="64" max="64" width="13.85546875" customWidth="1"/>
    <col min="65" max="66" width="16.42578125" style="44" customWidth="1"/>
    <col min="67" max="67" width="20.42578125" customWidth="1"/>
    <col min="68" max="69" width="9.140625" customWidth="1"/>
    <col min="70" max="70" width="13.28515625" customWidth="1"/>
    <col min="71" max="71" width="15.85546875" customWidth="1"/>
    <col min="72" max="72" width="12.42578125" customWidth="1"/>
    <col min="73" max="73" width="16.5703125" customWidth="1"/>
    <col min="74" max="74" width="15.42578125" customWidth="1"/>
    <col min="75" max="75" width="14.42578125" customWidth="1"/>
    <col min="76" max="76" width="15.5703125" customWidth="1"/>
    <col min="77" max="77" width="8.85546875" customWidth="1"/>
    <col min="78" max="78" width="18.28515625" customWidth="1"/>
    <col min="79" max="79" width="22.85546875" customWidth="1"/>
    <col min="80" max="80" width="21" customWidth="1"/>
    <col min="81" max="82" width="8.85546875" customWidth="1"/>
    <col min="83" max="83" width="15.140625" customWidth="1"/>
    <col min="84" max="84" width="13.42578125" customWidth="1"/>
    <col min="85" max="85" width="14.42578125" customWidth="1"/>
    <col min="86" max="86" width="15" customWidth="1"/>
    <col min="87" max="87" width="21.42578125" customWidth="1"/>
    <col min="88" max="88" width="13.42578125" customWidth="1"/>
    <col min="89" max="93" width="8.85546875" customWidth="1"/>
    <col min="94" max="94" width="14.42578125" customWidth="1"/>
    <col min="95" max="95" width="12.5703125" style="49" customWidth="1"/>
    <col min="96" max="97" width="11.5703125" style="49" customWidth="1"/>
    <col min="98" max="98" width="8.85546875" customWidth="1"/>
    <col min="99" max="100" width="12.5703125" style="49" customWidth="1"/>
    <col min="101" max="102" width="8.85546875" customWidth="1"/>
    <col min="103" max="103" width="9.85546875" customWidth="1"/>
    <col min="104" max="104" width="17.5703125" customWidth="1"/>
  </cols>
  <sheetData>
    <row r="1" spans="1:88" s="52" customFormat="1" ht="52.5" customHeight="1">
      <c r="A1" s="322" t="s">
        <v>63</v>
      </c>
      <c r="B1" s="323" t="s">
        <v>64</v>
      </c>
      <c r="C1" s="323" t="s">
        <v>65</v>
      </c>
      <c r="D1" s="323" t="s">
        <v>66</v>
      </c>
      <c r="E1" s="323" t="s">
        <v>67</v>
      </c>
      <c r="F1" s="323" t="s">
        <v>27</v>
      </c>
      <c r="G1" s="323" t="s">
        <v>16</v>
      </c>
      <c r="H1" s="323" t="s">
        <v>48</v>
      </c>
      <c r="I1" s="323" t="s">
        <v>32</v>
      </c>
      <c r="J1" s="323" t="s">
        <v>68</v>
      </c>
      <c r="K1" s="323" t="s">
        <v>69</v>
      </c>
      <c r="L1" s="323" t="s">
        <v>31</v>
      </c>
      <c r="M1" s="323" t="s">
        <v>70</v>
      </c>
      <c r="N1" s="323" t="s">
        <v>71</v>
      </c>
      <c r="O1" s="323" t="s">
        <v>72</v>
      </c>
      <c r="P1" s="323" t="s">
        <v>73</v>
      </c>
      <c r="Q1" s="323" t="s">
        <v>74</v>
      </c>
      <c r="R1" s="323" t="s">
        <v>75</v>
      </c>
      <c r="S1" s="323" t="s">
        <v>76</v>
      </c>
      <c r="T1" s="324" t="s">
        <v>77</v>
      </c>
      <c r="U1" s="292" t="s">
        <v>78</v>
      </c>
      <c r="V1" s="292" t="s">
        <v>79</v>
      </c>
      <c r="W1" s="292" t="s">
        <v>80</v>
      </c>
      <c r="X1" s="292" t="s">
        <v>81</v>
      </c>
      <c r="Y1" s="293" t="s">
        <v>82</v>
      </c>
      <c r="Z1" s="293" t="s">
        <v>83</v>
      </c>
      <c r="AA1" s="292" t="s">
        <v>84</v>
      </c>
      <c r="AB1" s="294" t="s">
        <v>85</v>
      </c>
      <c r="AC1" s="299" t="s">
        <v>86</v>
      </c>
      <c r="AD1" s="294" t="s">
        <v>19</v>
      </c>
      <c r="AE1" s="294" t="s">
        <v>87</v>
      </c>
      <c r="AF1" s="294" t="s">
        <v>88</v>
      </c>
      <c r="AG1" s="294" t="s">
        <v>89</v>
      </c>
      <c r="AH1" s="294" t="s">
        <v>90</v>
      </c>
      <c r="AI1" s="294" t="s">
        <v>91</v>
      </c>
      <c r="AJ1" s="294" t="s">
        <v>92</v>
      </c>
      <c r="AK1" s="294" t="s">
        <v>93</v>
      </c>
      <c r="AL1" s="293" t="s">
        <v>94</v>
      </c>
      <c r="AM1" s="293" t="s">
        <v>95</v>
      </c>
      <c r="AN1" s="293" t="s">
        <v>96</v>
      </c>
      <c r="AO1" s="293" t="s">
        <v>97</v>
      </c>
      <c r="AP1" s="293" t="s">
        <v>98</v>
      </c>
      <c r="AQ1" s="293" t="s">
        <v>99</v>
      </c>
      <c r="AR1" s="293" t="s">
        <v>100</v>
      </c>
      <c r="AS1" s="293" t="s">
        <v>101</v>
      </c>
      <c r="AT1" s="430" t="s">
        <v>102</v>
      </c>
      <c r="AU1" s="294" t="s">
        <v>103</v>
      </c>
      <c r="AV1" s="294" t="s">
        <v>104</v>
      </c>
      <c r="AW1" s="294" t="s">
        <v>105</v>
      </c>
      <c r="AX1" s="294" t="s">
        <v>106</v>
      </c>
      <c r="AY1" s="294" t="s">
        <v>107</v>
      </c>
      <c r="AZ1" s="294" t="s">
        <v>108</v>
      </c>
      <c r="BA1" s="294" t="s">
        <v>109</v>
      </c>
      <c r="BB1" s="294" t="s">
        <v>110</v>
      </c>
      <c r="BC1" s="294" t="s">
        <v>111</v>
      </c>
      <c r="BD1" s="294" t="s">
        <v>112</v>
      </c>
      <c r="BE1" s="294" t="s">
        <v>113</v>
      </c>
      <c r="BF1" s="294" t="s">
        <v>114</v>
      </c>
      <c r="BG1" s="294" t="s">
        <v>115</v>
      </c>
      <c r="BH1" s="294" t="s">
        <v>116</v>
      </c>
      <c r="BI1" s="294" t="s">
        <v>117</v>
      </c>
      <c r="BJ1" s="294" t="s">
        <v>118</v>
      </c>
      <c r="BK1" s="295" t="s">
        <v>119</v>
      </c>
      <c r="BL1" s="294" t="s">
        <v>15</v>
      </c>
      <c r="BM1" s="296" t="s">
        <v>120</v>
      </c>
      <c r="BN1" s="296" t="s">
        <v>121</v>
      </c>
      <c r="BO1" s="294" t="s">
        <v>122</v>
      </c>
      <c r="BP1" s="294" t="s">
        <v>123</v>
      </c>
      <c r="BQ1" s="294" t="s">
        <v>124</v>
      </c>
      <c r="BR1" s="294" t="s">
        <v>125</v>
      </c>
      <c r="BS1" s="294" t="s">
        <v>126</v>
      </c>
      <c r="BT1" s="294" t="s">
        <v>127</v>
      </c>
      <c r="BU1" s="294" t="s">
        <v>128</v>
      </c>
      <c r="BV1" s="294" t="s">
        <v>129</v>
      </c>
      <c r="BW1" s="294" t="s">
        <v>130</v>
      </c>
      <c r="BX1" s="294" t="s">
        <v>131</v>
      </c>
      <c r="BY1" s="294" t="s">
        <v>132</v>
      </c>
      <c r="BZ1" s="297" t="s">
        <v>133</v>
      </c>
      <c r="CA1" s="297" t="s">
        <v>134</v>
      </c>
      <c r="CB1" s="294" t="s">
        <v>135</v>
      </c>
      <c r="CC1" s="294" t="s">
        <v>136</v>
      </c>
      <c r="CD1" s="294" t="s">
        <v>137</v>
      </c>
      <c r="CE1" s="294" t="s">
        <v>138</v>
      </c>
      <c r="CF1" s="402" t="s">
        <v>139</v>
      </c>
      <c r="CG1" s="294" t="s">
        <v>140</v>
      </c>
      <c r="CH1" s="294" t="s">
        <v>141</v>
      </c>
      <c r="CI1" s="294" t="s">
        <v>142</v>
      </c>
      <c r="CJ1" s="298"/>
    </row>
    <row r="2" spans="1:88" ht="26.1" hidden="1" customHeight="1">
      <c r="A2" s="75">
        <v>1</v>
      </c>
      <c r="B2" s="75" t="s">
        <v>143</v>
      </c>
      <c r="C2" s="75" t="s">
        <v>144</v>
      </c>
      <c r="D2" s="75" t="s">
        <v>145</v>
      </c>
      <c r="E2" s="75" t="s">
        <v>146</v>
      </c>
      <c r="F2" s="75" t="s">
        <v>24</v>
      </c>
      <c r="G2" s="75">
        <v>1</v>
      </c>
      <c r="H2" s="75" t="s">
        <v>51</v>
      </c>
      <c r="I2" s="75" t="s">
        <v>30</v>
      </c>
      <c r="J2" s="75" t="s">
        <v>147</v>
      </c>
      <c r="K2" s="75" t="s">
        <v>148</v>
      </c>
      <c r="L2" s="75" t="s">
        <v>30</v>
      </c>
      <c r="M2" s="75" t="s">
        <v>149</v>
      </c>
      <c r="N2" s="225"/>
      <c r="O2" s="2" t="s">
        <v>150</v>
      </c>
      <c r="P2" s="3" t="s">
        <v>150</v>
      </c>
      <c r="Q2" s="75" t="s">
        <v>150</v>
      </c>
      <c r="R2" s="75" t="s">
        <v>151</v>
      </c>
      <c r="S2" s="75" t="s">
        <v>152</v>
      </c>
      <c r="T2" s="367"/>
      <c r="U2" s="226" t="s">
        <v>153</v>
      </c>
      <c r="V2" s="226">
        <v>28116</v>
      </c>
      <c r="W2" s="82" t="s">
        <v>154</v>
      </c>
      <c r="X2" s="82" t="s">
        <v>155</v>
      </c>
      <c r="Y2" s="82" t="s">
        <v>156</v>
      </c>
      <c r="Z2" s="82" t="s">
        <v>157</v>
      </c>
      <c r="AA2" s="76">
        <v>16.5</v>
      </c>
      <c r="AB2" s="77">
        <v>40603</v>
      </c>
      <c r="AC2" s="77">
        <v>40603</v>
      </c>
      <c r="AD2" s="77"/>
      <c r="AE2" s="4" t="s">
        <v>158</v>
      </c>
      <c r="AF2" s="6" t="s">
        <v>159</v>
      </c>
      <c r="AG2" s="6"/>
      <c r="AH2" s="75">
        <f t="shared" ref="AH2:AH33" si="0">COUNTA(AE2:AG2)</f>
        <v>2</v>
      </c>
      <c r="AI2" s="4" t="s">
        <v>160</v>
      </c>
      <c r="AJ2" s="4" t="s">
        <v>161</v>
      </c>
      <c r="AK2" s="5"/>
      <c r="AL2" s="5" t="s">
        <v>149</v>
      </c>
      <c r="AM2" s="5" t="s">
        <v>162</v>
      </c>
      <c r="AN2" s="5"/>
      <c r="AO2" s="2" t="s">
        <v>163</v>
      </c>
      <c r="AP2" s="5"/>
      <c r="AQ2" s="5" t="s">
        <v>164</v>
      </c>
      <c r="AR2" s="5"/>
      <c r="AS2" s="5"/>
      <c r="AT2" s="431" t="s">
        <v>165</v>
      </c>
      <c r="AU2" s="75" t="s">
        <v>166</v>
      </c>
      <c r="AV2" s="77"/>
      <c r="AW2" s="78">
        <v>40634</v>
      </c>
      <c r="AX2" s="78">
        <v>40878</v>
      </c>
      <c r="AY2" s="78" t="s">
        <v>149</v>
      </c>
      <c r="AZ2" s="78"/>
      <c r="BA2" s="78"/>
      <c r="BB2" s="78"/>
      <c r="BC2" s="79"/>
      <c r="BD2" s="78">
        <v>41456</v>
      </c>
      <c r="BE2" s="78" t="s">
        <v>149</v>
      </c>
      <c r="BF2" s="78">
        <v>41699</v>
      </c>
      <c r="BG2" s="78" t="s">
        <v>149</v>
      </c>
      <c r="BH2" s="77"/>
      <c r="BI2" s="77"/>
      <c r="BJ2" s="77"/>
      <c r="BK2" s="80">
        <v>42766</v>
      </c>
      <c r="BL2" s="75" t="s">
        <v>17</v>
      </c>
      <c r="BM2" s="227">
        <f>DATEDIF(AW2,BK2, "M")+1</f>
        <v>70</v>
      </c>
      <c r="BN2" s="75">
        <f>DATEDIF(AX2,BK2, "M")+1</f>
        <v>62</v>
      </c>
      <c r="BO2" s="75"/>
      <c r="BP2" s="75">
        <v>20</v>
      </c>
      <c r="BQ2" s="75">
        <v>29</v>
      </c>
      <c r="BR2" s="75">
        <v>26</v>
      </c>
      <c r="BS2" s="75">
        <v>2</v>
      </c>
      <c r="BT2" s="75">
        <v>3</v>
      </c>
      <c r="BU2" s="75">
        <v>0</v>
      </c>
      <c r="BV2" s="75">
        <v>0</v>
      </c>
      <c r="BW2" s="75" t="s">
        <v>162</v>
      </c>
      <c r="BX2" s="75" t="s">
        <v>162</v>
      </c>
      <c r="BY2" s="75"/>
      <c r="BZ2" s="81"/>
      <c r="CA2" s="81"/>
      <c r="CB2" s="75"/>
      <c r="CC2" s="75" t="s">
        <v>162</v>
      </c>
      <c r="CD2" s="75"/>
      <c r="CE2" s="75"/>
      <c r="CF2" s="403">
        <v>0</v>
      </c>
      <c r="CG2" s="75">
        <v>1</v>
      </c>
      <c r="CH2" s="75"/>
      <c r="CI2" s="75" t="s">
        <v>167</v>
      </c>
      <c r="CJ2" s="401"/>
    </row>
    <row r="3" spans="1:88" ht="24.95" hidden="1" customHeight="1">
      <c r="A3" s="75">
        <v>2</v>
      </c>
      <c r="B3" s="75" t="s">
        <v>168</v>
      </c>
      <c r="C3" s="75" t="s">
        <v>169</v>
      </c>
      <c r="D3" s="75"/>
      <c r="E3" s="75" t="s">
        <v>170</v>
      </c>
      <c r="F3" s="75" t="s">
        <v>25</v>
      </c>
      <c r="G3" s="75">
        <v>1</v>
      </c>
      <c r="H3" s="75" t="s">
        <v>52</v>
      </c>
      <c r="I3" s="75" t="s">
        <v>41</v>
      </c>
      <c r="J3" s="75" t="s">
        <v>171</v>
      </c>
      <c r="K3" s="75" t="s">
        <v>172</v>
      </c>
      <c r="L3" s="75" t="s">
        <v>39</v>
      </c>
      <c r="M3" s="75" t="s">
        <v>162</v>
      </c>
      <c r="N3" s="225"/>
      <c r="O3" s="2" t="s">
        <v>150</v>
      </c>
      <c r="P3" s="3" t="s">
        <v>150</v>
      </c>
      <c r="Q3" s="75"/>
      <c r="R3" s="75" t="s">
        <v>173</v>
      </c>
      <c r="S3" s="75" t="s">
        <v>174</v>
      </c>
      <c r="T3" s="368" t="s">
        <v>175</v>
      </c>
      <c r="U3" s="226" t="s">
        <v>176</v>
      </c>
      <c r="V3" s="226">
        <v>29416</v>
      </c>
      <c r="W3" s="82" t="s">
        <v>177</v>
      </c>
      <c r="X3" s="82" t="s">
        <v>178</v>
      </c>
      <c r="Y3" s="82" t="s">
        <v>162</v>
      </c>
      <c r="Z3" s="82" t="s">
        <v>157</v>
      </c>
      <c r="AA3" s="76">
        <v>26</v>
      </c>
      <c r="AB3" s="77">
        <v>40616</v>
      </c>
      <c r="AC3" s="77">
        <v>40603</v>
      </c>
      <c r="AD3" s="77"/>
      <c r="AE3" s="6" t="s">
        <v>179</v>
      </c>
      <c r="AF3" s="6"/>
      <c r="AG3" s="6"/>
      <c r="AH3" s="75">
        <f t="shared" si="0"/>
        <v>1</v>
      </c>
      <c r="AI3" s="8" t="s">
        <v>161</v>
      </c>
      <c r="AJ3" s="8"/>
      <c r="AK3" s="8"/>
      <c r="AL3" s="8" t="s">
        <v>149</v>
      </c>
      <c r="AM3" s="8"/>
      <c r="AN3" s="8"/>
      <c r="AO3" s="8" t="s">
        <v>163</v>
      </c>
      <c r="AP3" s="8" t="s">
        <v>180</v>
      </c>
      <c r="AQ3" s="8" t="s">
        <v>181</v>
      </c>
      <c r="AR3" s="8" t="s">
        <v>149</v>
      </c>
      <c r="AS3" s="8"/>
      <c r="AT3" s="431" t="s">
        <v>182</v>
      </c>
      <c r="AU3" s="75" t="s">
        <v>183</v>
      </c>
      <c r="AV3" s="77"/>
      <c r="AW3" s="78">
        <v>40637</v>
      </c>
      <c r="AX3" s="78">
        <v>40878</v>
      </c>
      <c r="AY3" s="78" t="s">
        <v>149</v>
      </c>
      <c r="AZ3" s="78">
        <v>41186</v>
      </c>
      <c r="BA3" s="78"/>
      <c r="BB3" s="78">
        <v>41473</v>
      </c>
      <c r="BC3" s="79" t="s">
        <v>184</v>
      </c>
      <c r="BD3" s="78">
        <v>41458</v>
      </c>
      <c r="BE3" s="78" t="s">
        <v>149</v>
      </c>
      <c r="BF3" s="78">
        <v>41700</v>
      </c>
      <c r="BG3" s="78" t="s">
        <v>149</v>
      </c>
      <c r="BH3" s="77">
        <v>42986</v>
      </c>
      <c r="BI3" s="77">
        <v>43006</v>
      </c>
      <c r="BJ3" s="77">
        <v>43023</v>
      </c>
      <c r="BK3" s="80">
        <v>43023</v>
      </c>
      <c r="BL3" s="75" t="s">
        <v>17</v>
      </c>
      <c r="BM3" s="227">
        <f t="shared" ref="BM3:BM20" si="1">DATEDIF(AW3,BK3, "M")+1</f>
        <v>79</v>
      </c>
      <c r="BN3" s="75">
        <f t="shared" ref="BN3:BN21" si="2">DATEDIF(AX3,BK3, "M")+1</f>
        <v>71</v>
      </c>
      <c r="BO3" s="82" t="s">
        <v>184</v>
      </c>
      <c r="BP3" s="75">
        <v>0</v>
      </c>
      <c r="BQ3" s="75">
        <v>0</v>
      </c>
      <c r="BR3" s="75">
        <v>0</v>
      </c>
      <c r="BS3" s="75">
        <v>0</v>
      </c>
      <c r="BT3" s="75">
        <v>0</v>
      </c>
      <c r="BU3" s="75">
        <v>0</v>
      </c>
      <c r="BV3" s="75">
        <v>0</v>
      </c>
      <c r="BW3" s="75" t="s">
        <v>162</v>
      </c>
      <c r="BX3" s="75" t="s">
        <v>162</v>
      </c>
      <c r="BY3" s="75"/>
      <c r="BZ3" s="81"/>
      <c r="CA3" s="81"/>
      <c r="CB3" s="75"/>
      <c r="CC3" s="75" t="s">
        <v>162</v>
      </c>
      <c r="CD3" s="75"/>
      <c r="CE3" s="75"/>
      <c r="CF3" s="403">
        <v>2</v>
      </c>
      <c r="CG3" s="75">
        <v>2</v>
      </c>
      <c r="CH3" s="75">
        <v>0</v>
      </c>
      <c r="CI3" s="75" t="s">
        <v>167</v>
      </c>
    </row>
    <row r="4" spans="1:88" ht="24.95" hidden="1" customHeight="1">
      <c r="A4" s="75">
        <v>3</v>
      </c>
      <c r="B4" s="75" t="s">
        <v>185</v>
      </c>
      <c r="C4" s="75" t="s">
        <v>186</v>
      </c>
      <c r="D4" s="75" t="s">
        <v>187</v>
      </c>
      <c r="E4" s="75" t="s">
        <v>188</v>
      </c>
      <c r="F4" s="75" t="s">
        <v>25</v>
      </c>
      <c r="G4" s="75">
        <v>1</v>
      </c>
      <c r="H4" s="75" t="s">
        <v>49</v>
      </c>
      <c r="I4" s="75" t="s">
        <v>35</v>
      </c>
      <c r="J4" s="75" t="s">
        <v>189</v>
      </c>
      <c r="K4" s="75" t="s">
        <v>190</v>
      </c>
      <c r="L4" s="75" t="s">
        <v>35</v>
      </c>
      <c r="M4" s="75" t="s">
        <v>149</v>
      </c>
      <c r="N4" s="225" t="s">
        <v>191</v>
      </c>
      <c r="O4" s="2" t="s">
        <v>192</v>
      </c>
      <c r="P4" s="3" t="s">
        <v>150</v>
      </c>
      <c r="Q4" s="75"/>
      <c r="R4" s="421" t="s">
        <v>193</v>
      </c>
      <c r="S4" s="75" t="s">
        <v>194</v>
      </c>
      <c r="T4" s="368" t="s">
        <v>195</v>
      </c>
      <c r="U4" s="226" t="s">
        <v>196</v>
      </c>
      <c r="V4" s="226">
        <v>29767</v>
      </c>
      <c r="W4" s="82" t="s">
        <v>197</v>
      </c>
      <c r="X4" s="82" t="s">
        <v>178</v>
      </c>
      <c r="Y4" s="82" t="s">
        <v>162</v>
      </c>
      <c r="Z4" s="82" t="s">
        <v>157</v>
      </c>
      <c r="AA4" s="76">
        <v>2.5</v>
      </c>
      <c r="AB4" s="77">
        <v>40827</v>
      </c>
      <c r="AC4" s="77">
        <v>40603</v>
      </c>
      <c r="AD4" s="77"/>
      <c r="AE4" s="4" t="s">
        <v>198</v>
      </c>
      <c r="AF4" s="6" t="s">
        <v>199</v>
      </c>
      <c r="AG4" s="6" t="s">
        <v>200</v>
      </c>
      <c r="AH4" s="75">
        <f t="shared" si="0"/>
        <v>3</v>
      </c>
      <c r="AI4" s="2" t="s">
        <v>160</v>
      </c>
      <c r="AJ4" s="2" t="s">
        <v>161</v>
      </c>
      <c r="AK4" s="2" t="s">
        <v>201</v>
      </c>
      <c r="AL4" s="2" t="s">
        <v>149</v>
      </c>
      <c r="AM4" s="2" t="s">
        <v>162</v>
      </c>
      <c r="AN4" s="2" t="s">
        <v>149</v>
      </c>
      <c r="AO4" s="2" t="s">
        <v>163</v>
      </c>
      <c r="AP4" s="2" t="s">
        <v>202</v>
      </c>
      <c r="AQ4" s="2" t="s">
        <v>202</v>
      </c>
      <c r="AR4" s="2" t="s">
        <v>149</v>
      </c>
      <c r="AS4" s="2"/>
      <c r="AT4" s="432" t="s">
        <v>203</v>
      </c>
      <c r="AU4" s="75" t="s">
        <v>204</v>
      </c>
      <c r="AV4" s="77"/>
      <c r="AW4" s="78">
        <v>40634</v>
      </c>
      <c r="AX4" s="78">
        <v>40878</v>
      </c>
      <c r="AY4" s="78" t="s">
        <v>149</v>
      </c>
      <c r="AZ4" s="78"/>
      <c r="BA4" s="78"/>
      <c r="BB4" s="78"/>
      <c r="BC4" s="79"/>
      <c r="BD4" s="78">
        <v>41456</v>
      </c>
      <c r="BE4" s="78" t="s">
        <v>149</v>
      </c>
      <c r="BF4" s="78">
        <v>41701</v>
      </c>
      <c r="BG4" s="78" t="s">
        <v>149</v>
      </c>
      <c r="BH4" s="77"/>
      <c r="BI4" s="77"/>
      <c r="BJ4" s="77"/>
      <c r="BK4" s="80">
        <v>41729</v>
      </c>
      <c r="BL4" s="75" t="s">
        <v>17</v>
      </c>
      <c r="BM4" s="227">
        <f t="shared" si="1"/>
        <v>36</v>
      </c>
      <c r="BN4" s="75">
        <f t="shared" si="2"/>
        <v>28</v>
      </c>
      <c r="BO4" s="75"/>
      <c r="BP4" s="75">
        <v>0</v>
      </c>
      <c r="BQ4" s="75">
        <v>1</v>
      </c>
      <c r="BR4" s="75">
        <v>1</v>
      </c>
      <c r="BS4" s="75">
        <v>2</v>
      </c>
      <c r="BT4" s="75">
        <v>0</v>
      </c>
      <c r="BU4" s="75">
        <v>0</v>
      </c>
      <c r="BV4" s="75">
        <v>0</v>
      </c>
      <c r="BW4" s="75" t="s">
        <v>205</v>
      </c>
      <c r="BX4" s="75" t="s">
        <v>162</v>
      </c>
      <c r="BY4" s="75"/>
      <c r="BZ4" s="81"/>
      <c r="CA4" s="81"/>
      <c r="CB4" s="75"/>
      <c r="CC4" s="75" t="s">
        <v>162</v>
      </c>
      <c r="CD4" s="75"/>
      <c r="CE4" s="75"/>
      <c r="CF4" s="403" t="s">
        <v>167</v>
      </c>
      <c r="CG4" s="75" t="s">
        <v>167</v>
      </c>
      <c r="CH4" s="75"/>
      <c r="CI4" s="75" t="s">
        <v>167</v>
      </c>
    </row>
    <row r="5" spans="1:88" ht="24.95" hidden="1" customHeight="1">
      <c r="A5" s="75">
        <v>4</v>
      </c>
      <c r="B5" s="75" t="s">
        <v>206</v>
      </c>
      <c r="C5" s="75" t="s">
        <v>207</v>
      </c>
      <c r="D5" s="75"/>
      <c r="E5" s="75" t="s">
        <v>208</v>
      </c>
      <c r="F5" s="75" t="s">
        <v>24</v>
      </c>
      <c r="G5" s="75">
        <v>1</v>
      </c>
      <c r="H5" s="75" t="s">
        <v>52</v>
      </c>
      <c r="I5" s="75" t="s">
        <v>41</v>
      </c>
      <c r="J5" s="75" t="s">
        <v>171</v>
      </c>
      <c r="K5" s="75" t="s">
        <v>209</v>
      </c>
      <c r="L5" s="75" t="s">
        <v>39</v>
      </c>
      <c r="M5" s="75" t="s">
        <v>162</v>
      </c>
      <c r="N5" s="225"/>
      <c r="O5" s="2" t="s">
        <v>150</v>
      </c>
      <c r="P5" s="3" t="s">
        <v>150</v>
      </c>
      <c r="Q5" s="75" t="s">
        <v>150</v>
      </c>
      <c r="R5" s="421" t="s">
        <v>210</v>
      </c>
      <c r="S5" s="75" t="s">
        <v>211</v>
      </c>
      <c r="T5" s="367" t="s">
        <v>212</v>
      </c>
      <c r="U5" s="226" t="s">
        <v>213</v>
      </c>
      <c r="V5" s="226">
        <v>29587</v>
      </c>
      <c r="W5" s="82" t="s">
        <v>214</v>
      </c>
      <c r="X5" s="82" t="s">
        <v>178</v>
      </c>
      <c r="Y5" s="82" t="s">
        <v>162</v>
      </c>
      <c r="Z5" s="82" t="s">
        <v>157</v>
      </c>
      <c r="AA5" s="76">
        <v>24</v>
      </c>
      <c r="AB5" s="77">
        <v>40695</v>
      </c>
      <c r="AC5" s="77">
        <v>40603</v>
      </c>
      <c r="AD5" s="77"/>
      <c r="AE5" s="6" t="s">
        <v>215</v>
      </c>
      <c r="AF5" s="6"/>
      <c r="AG5" s="6"/>
      <c r="AH5" s="75">
        <f t="shared" si="0"/>
        <v>1</v>
      </c>
      <c r="AI5" s="2" t="s">
        <v>161</v>
      </c>
      <c r="AJ5" s="2" t="s">
        <v>201</v>
      </c>
      <c r="AK5" s="2"/>
      <c r="AL5" s="2" t="s">
        <v>149</v>
      </c>
      <c r="AM5" s="2" t="s">
        <v>149</v>
      </c>
      <c r="AN5" s="2"/>
      <c r="AO5" s="2" t="s">
        <v>163</v>
      </c>
      <c r="AP5" s="2" t="s">
        <v>180</v>
      </c>
      <c r="AQ5" s="2" t="s">
        <v>216</v>
      </c>
      <c r="AR5" s="2" t="s">
        <v>149</v>
      </c>
      <c r="AS5" s="2" t="s">
        <v>217</v>
      </c>
      <c r="AT5" s="432" t="s">
        <v>218</v>
      </c>
      <c r="AU5" s="75" t="s">
        <v>219</v>
      </c>
      <c r="AV5" s="77"/>
      <c r="AW5" s="78">
        <v>40634</v>
      </c>
      <c r="AX5" s="78">
        <v>40878</v>
      </c>
      <c r="AY5" s="78" t="s">
        <v>149</v>
      </c>
      <c r="AZ5" s="78"/>
      <c r="BA5" s="78"/>
      <c r="BB5" s="75"/>
      <c r="BC5" s="82"/>
      <c r="BD5" s="78">
        <v>41456</v>
      </c>
      <c r="BE5" s="78" t="s">
        <v>149</v>
      </c>
      <c r="BF5" s="78">
        <v>41702</v>
      </c>
      <c r="BG5" s="78" t="s">
        <v>149</v>
      </c>
      <c r="BH5" s="77"/>
      <c r="BI5" s="77"/>
      <c r="BJ5" s="77"/>
      <c r="BK5" s="80">
        <v>42338</v>
      </c>
      <c r="BL5" s="75" t="s">
        <v>17</v>
      </c>
      <c r="BM5" s="227">
        <f t="shared" si="1"/>
        <v>56</v>
      </c>
      <c r="BN5" s="75">
        <f t="shared" si="2"/>
        <v>48</v>
      </c>
      <c r="BO5" s="75"/>
      <c r="BP5" s="75">
        <v>0</v>
      </c>
      <c r="BQ5" s="75">
        <v>2</v>
      </c>
      <c r="BR5" s="75">
        <v>7</v>
      </c>
      <c r="BS5" s="75">
        <v>2</v>
      </c>
      <c r="BT5" s="75">
        <v>0</v>
      </c>
      <c r="BU5" s="75">
        <v>0</v>
      </c>
      <c r="BV5" s="75">
        <v>0</v>
      </c>
      <c r="BW5" s="75" t="s">
        <v>162</v>
      </c>
      <c r="BX5" s="75" t="s">
        <v>162</v>
      </c>
      <c r="BY5" s="75"/>
      <c r="BZ5" s="81"/>
      <c r="CA5" s="81"/>
      <c r="CB5" s="75"/>
      <c r="CC5" s="75" t="s">
        <v>149</v>
      </c>
      <c r="CD5" s="75"/>
      <c r="CE5" s="75"/>
      <c r="CF5" s="403">
        <v>1</v>
      </c>
      <c r="CG5" s="75">
        <v>3</v>
      </c>
      <c r="CH5" s="75"/>
      <c r="CI5" s="75" t="s">
        <v>167</v>
      </c>
    </row>
    <row r="6" spans="1:88" ht="27.6" hidden="1" customHeight="1">
      <c r="A6" s="75">
        <v>5</v>
      </c>
      <c r="B6" s="75" t="s">
        <v>220</v>
      </c>
      <c r="C6" s="75" t="s">
        <v>221</v>
      </c>
      <c r="D6" s="75"/>
      <c r="E6" s="75" t="s">
        <v>222</v>
      </c>
      <c r="F6" s="75" t="s">
        <v>24</v>
      </c>
      <c r="G6" s="75">
        <v>1</v>
      </c>
      <c r="H6" s="75" t="s">
        <v>50</v>
      </c>
      <c r="I6" s="75" t="s">
        <v>44</v>
      </c>
      <c r="J6" s="75" t="s">
        <v>223</v>
      </c>
      <c r="K6" s="75" t="s">
        <v>224</v>
      </c>
      <c r="L6" s="75" t="s">
        <v>43</v>
      </c>
      <c r="M6" s="75" t="s">
        <v>162</v>
      </c>
      <c r="N6" s="225"/>
      <c r="O6" s="2" t="s">
        <v>150</v>
      </c>
      <c r="P6" s="3" t="s">
        <v>150</v>
      </c>
      <c r="Q6" s="75" t="s">
        <v>150</v>
      </c>
      <c r="R6" s="75" t="s">
        <v>225</v>
      </c>
      <c r="S6" s="75" t="s">
        <v>226</v>
      </c>
      <c r="T6" s="367"/>
      <c r="U6" s="226" t="s">
        <v>227</v>
      </c>
      <c r="V6" s="226">
        <v>26178</v>
      </c>
      <c r="W6" s="82" t="s">
        <v>228</v>
      </c>
      <c r="X6" s="82" t="s">
        <v>155</v>
      </c>
      <c r="Y6" s="82" t="s">
        <v>156</v>
      </c>
      <c r="Z6" s="82" t="s">
        <v>157</v>
      </c>
      <c r="AA6" s="76">
        <v>21</v>
      </c>
      <c r="AB6" s="77">
        <v>40646</v>
      </c>
      <c r="AC6" s="77">
        <v>40603</v>
      </c>
      <c r="AD6" s="77"/>
      <c r="AE6" s="6" t="s">
        <v>229</v>
      </c>
      <c r="AF6" s="6" t="s">
        <v>230</v>
      </c>
      <c r="AG6" s="6"/>
      <c r="AH6" s="75">
        <f t="shared" si="0"/>
        <v>2</v>
      </c>
      <c r="AI6" s="2" t="s">
        <v>161</v>
      </c>
      <c r="AJ6" s="2" t="s">
        <v>160</v>
      </c>
      <c r="AK6" s="2"/>
      <c r="AL6" s="2" t="s">
        <v>149</v>
      </c>
      <c r="AM6" s="2" t="s">
        <v>162</v>
      </c>
      <c r="AN6" s="2"/>
      <c r="AO6" s="2" t="s">
        <v>163</v>
      </c>
      <c r="AP6" s="2" t="s">
        <v>202</v>
      </c>
      <c r="AQ6" s="2" t="s">
        <v>231</v>
      </c>
      <c r="AR6" s="2" t="s">
        <v>149</v>
      </c>
      <c r="AS6" s="2"/>
      <c r="AT6" s="432" t="s">
        <v>232</v>
      </c>
      <c r="AU6" s="75" t="s">
        <v>233</v>
      </c>
      <c r="AV6" s="77"/>
      <c r="AW6" s="78">
        <v>40634</v>
      </c>
      <c r="AX6" s="78">
        <v>40878</v>
      </c>
      <c r="AY6" s="78" t="s">
        <v>149</v>
      </c>
      <c r="AZ6" s="78"/>
      <c r="BA6" s="78"/>
      <c r="BB6" s="78"/>
      <c r="BC6" s="79"/>
      <c r="BD6" s="78">
        <v>41456</v>
      </c>
      <c r="BE6" s="78" t="s">
        <v>149</v>
      </c>
      <c r="BF6" s="78">
        <v>42064</v>
      </c>
      <c r="BG6" s="78" t="s">
        <v>162</v>
      </c>
      <c r="BH6" s="77"/>
      <c r="BI6" s="77"/>
      <c r="BJ6" s="77"/>
      <c r="BK6" s="80">
        <v>42551</v>
      </c>
      <c r="BL6" s="75" t="s">
        <v>17</v>
      </c>
      <c r="BM6" s="227">
        <f t="shared" si="1"/>
        <v>63</v>
      </c>
      <c r="BN6" s="75">
        <f t="shared" si="2"/>
        <v>55</v>
      </c>
      <c r="BO6" s="75"/>
      <c r="BP6" s="75">
        <v>0</v>
      </c>
      <c r="BQ6" s="75">
        <v>5</v>
      </c>
      <c r="BR6" s="75">
        <v>15</v>
      </c>
      <c r="BS6" s="75">
        <v>4</v>
      </c>
      <c r="BT6" s="75">
        <v>0</v>
      </c>
      <c r="BU6" s="75">
        <v>0</v>
      </c>
      <c r="BV6" s="75">
        <v>0</v>
      </c>
      <c r="BW6" s="75" t="s">
        <v>162</v>
      </c>
      <c r="BX6" s="75" t="s">
        <v>162</v>
      </c>
      <c r="BY6" s="75"/>
      <c r="BZ6" s="81"/>
      <c r="CA6" s="81"/>
      <c r="CB6" s="75"/>
      <c r="CC6" s="75" t="s">
        <v>162</v>
      </c>
      <c r="CD6" s="75"/>
      <c r="CE6" s="75"/>
      <c r="CF6" s="403" t="s">
        <v>167</v>
      </c>
      <c r="CG6" s="75" t="s">
        <v>167</v>
      </c>
      <c r="CH6" s="75"/>
      <c r="CI6" s="75" t="s">
        <v>167</v>
      </c>
    </row>
    <row r="7" spans="1:88" ht="24.95" hidden="1" customHeight="1">
      <c r="A7" s="75">
        <v>6</v>
      </c>
      <c r="B7" s="75" t="s">
        <v>234</v>
      </c>
      <c r="C7" s="75" t="s">
        <v>235</v>
      </c>
      <c r="D7" s="75" t="s">
        <v>236</v>
      </c>
      <c r="E7" s="75" t="s">
        <v>237</v>
      </c>
      <c r="F7" s="75" t="s">
        <v>25</v>
      </c>
      <c r="G7" s="75">
        <v>1</v>
      </c>
      <c r="H7" s="75" t="s">
        <v>56</v>
      </c>
      <c r="I7" s="75" t="s">
        <v>38</v>
      </c>
      <c r="J7" s="75" t="s">
        <v>238</v>
      </c>
      <c r="K7" s="75"/>
      <c r="L7" s="75" t="s">
        <v>43</v>
      </c>
      <c r="M7" s="75" t="s">
        <v>162</v>
      </c>
      <c r="N7" s="225"/>
      <c r="O7" s="2" t="s">
        <v>150</v>
      </c>
      <c r="P7" s="3" t="s">
        <v>239</v>
      </c>
      <c r="Q7" s="75" t="s">
        <v>150</v>
      </c>
      <c r="R7" s="75" t="s">
        <v>240</v>
      </c>
      <c r="S7" s="75" t="s">
        <v>241</v>
      </c>
      <c r="T7" s="368" t="s">
        <v>242</v>
      </c>
      <c r="U7" s="77" t="s">
        <v>243</v>
      </c>
      <c r="V7" s="77">
        <v>28383</v>
      </c>
      <c r="W7" s="82" t="s">
        <v>244</v>
      </c>
      <c r="X7" s="82" t="s">
        <v>178</v>
      </c>
      <c r="Y7" s="82" t="s">
        <v>162</v>
      </c>
      <c r="Z7" s="82" t="s">
        <v>157</v>
      </c>
      <c r="AA7" s="76">
        <v>16</v>
      </c>
      <c r="AB7" s="77">
        <v>40609</v>
      </c>
      <c r="AC7" s="77">
        <v>40603</v>
      </c>
      <c r="AD7" s="77"/>
      <c r="AE7" s="6" t="s">
        <v>245</v>
      </c>
      <c r="AF7" s="6" t="s">
        <v>246</v>
      </c>
      <c r="AG7" s="6" t="s">
        <v>247</v>
      </c>
      <c r="AH7" s="75">
        <f t="shared" si="0"/>
        <v>3</v>
      </c>
      <c r="AI7" s="4" t="s">
        <v>161</v>
      </c>
      <c r="AJ7" s="2" t="s">
        <v>160</v>
      </c>
      <c r="AK7" s="2" t="s">
        <v>160</v>
      </c>
      <c r="AL7" s="2" t="s">
        <v>149</v>
      </c>
      <c r="AM7" s="2" t="s">
        <v>149</v>
      </c>
      <c r="AN7" s="2" t="s">
        <v>162</v>
      </c>
      <c r="AO7" s="2" t="s">
        <v>181</v>
      </c>
      <c r="AP7" s="2" t="s">
        <v>248</v>
      </c>
      <c r="AQ7" s="2" t="s">
        <v>249</v>
      </c>
      <c r="AR7" s="2" t="s">
        <v>149</v>
      </c>
      <c r="AS7" s="2"/>
      <c r="AT7" s="432" t="s">
        <v>250</v>
      </c>
      <c r="AU7" s="75"/>
      <c r="AV7" s="77"/>
      <c r="AW7" s="78">
        <v>40634</v>
      </c>
      <c r="AX7" s="78">
        <v>40878</v>
      </c>
      <c r="AY7" s="78" t="s">
        <v>149</v>
      </c>
      <c r="AZ7" s="78"/>
      <c r="BA7" s="78"/>
      <c r="BB7" s="78"/>
      <c r="BC7" s="79"/>
      <c r="BD7" s="78">
        <v>41456</v>
      </c>
      <c r="BE7" s="78" t="s">
        <v>149</v>
      </c>
      <c r="BF7" s="78">
        <v>41699</v>
      </c>
      <c r="BG7" s="78" t="s">
        <v>149</v>
      </c>
      <c r="BH7" s="77"/>
      <c r="BI7" s="77"/>
      <c r="BJ7" s="77"/>
      <c r="BK7" s="80">
        <v>43073</v>
      </c>
      <c r="BL7" s="75" t="s">
        <v>17</v>
      </c>
      <c r="BM7" s="227">
        <f t="shared" si="1"/>
        <v>81</v>
      </c>
      <c r="BN7" s="75">
        <f t="shared" si="2"/>
        <v>73</v>
      </c>
      <c r="BO7" s="75"/>
      <c r="BP7" s="75" t="s">
        <v>167</v>
      </c>
      <c r="BQ7" s="75">
        <v>4</v>
      </c>
      <c r="BR7" s="75">
        <v>1</v>
      </c>
      <c r="BS7" s="75">
        <v>0</v>
      </c>
      <c r="BT7" s="75">
        <v>0</v>
      </c>
      <c r="BU7" s="75">
        <v>0</v>
      </c>
      <c r="BV7" s="75">
        <v>1</v>
      </c>
      <c r="BW7" s="75" t="s">
        <v>251</v>
      </c>
      <c r="BX7" s="75" t="s">
        <v>162</v>
      </c>
      <c r="BY7" s="75"/>
      <c r="BZ7" s="81"/>
      <c r="CA7" s="81"/>
      <c r="CB7" s="75"/>
      <c r="CC7" s="75" t="s">
        <v>162</v>
      </c>
      <c r="CD7" s="75"/>
      <c r="CE7" s="75"/>
      <c r="CF7" s="403">
        <v>3</v>
      </c>
      <c r="CG7" s="75">
        <v>3</v>
      </c>
      <c r="CH7" s="75"/>
      <c r="CI7" s="75" t="s">
        <v>167</v>
      </c>
    </row>
    <row r="8" spans="1:88" ht="24.95" hidden="1" customHeight="1">
      <c r="A8" s="75">
        <v>7</v>
      </c>
      <c r="B8" s="75" t="s">
        <v>252</v>
      </c>
      <c r="C8" s="75" t="s">
        <v>253</v>
      </c>
      <c r="D8" s="75" t="s">
        <v>254</v>
      </c>
      <c r="E8" s="75" t="s">
        <v>255</v>
      </c>
      <c r="F8" s="75" t="s">
        <v>25</v>
      </c>
      <c r="G8" s="75">
        <v>1</v>
      </c>
      <c r="H8" s="75" t="s">
        <v>50</v>
      </c>
      <c r="I8" s="75" t="s">
        <v>44</v>
      </c>
      <c r="J8" s="75" t="s">
        <v>256</v>
      </c>
      <c r="K8" s="75" t="s">
        <v>257</v>
      </c>
      <c r="L8" s="75" t="s">
        <v>43</v>
      </c>
      <c r="M8" s="75" t="s">
        <v>162</v>
      </c>
      <c r="N8" s="225"/>
      <c r="O8" s="2" t="s">
        <v>150</v>
      </c>
      <c r="P8" s="3" t="s">
        <v>150</v>
      </c>
      <c r="Q8" s="75" t="s">
        <v>150</v>
      </c>
      <c r="R8" s="75" t="s">
        <v>258</v>
      </c>
      <c r="S8" s="83" t="s">
        <v>259</v>
      </c>
      <c r="T8" s="367"/>
      <c r="U8" s="226" t="s">
        <v>260</v>
      </c>
      <c r="V8" s="226">
        <v>26090</v>
      </c>
      <c r="W8" s="82" t="s">
        <v>261</v>
      </c>
      <c r="X8" s="82" t="s">
        <v>178</v>
      </c>
      <c r="Y8" s="82" t="s">
        <v>162</v>
      </c>
      <c r="Z8" s="82" t="s">
        <v>157</v>
      </c>
      <c r="AA8" s="76">
        <v>7.5</v>
      </c>
      <c r="AB8" s="77">
        <v>40577</v>
      </c>
      <c r="AC8" s="77">
        <v>40603</v>
      </c>
      <c r="AD8" s="77"/>
      <c r="AE8" s="6" t="s">
        <v>262</v>
      </c>
      <c r="AF8" s="6" t="s">
        <v>263</v>
      </c>
      <c r="AG8" s="6" t="s">
        <v>264</v>
      </c>
      <c r="AH8" s="75">
        <f t="shared" si="0"/>
        <v>3</v>
      </c>
      <c r="AI8" s="4" t="s">
        <v>161</v>
      </c>
      <c r="AJ8" s="2" t="s">
        <v>201</v>
      </c>
      <c r="AK8" s="2" t="s">
        <v>160</v>
      </c>
      <c r="AL8" s="2" t="s">
        <v>149</v>
      </c>
      <c r="AM8" s="2" t="s">
        <v>162</v>
      </c>
      <c r="AN8" s="2" t="s">
        <v>162</v>
      </c>
      <c r="AO8" s="2" t="s">
        <v>163</v>
      </c>
      <c r="AP8" s="2" t="s">
        <v>202</v>
      </c>
      <c r="AQ8" s="2" t="s">
        <v>265</v>
      </c>
      <c r="AR8" s="2" t="s">
        <v>149</v>
      </c>
      <c r="AS8" s="2"/>
      <c r="AT8" s="432" t="s">
        <v>266</v>
      </c>
      <c r="AU8" s="75" t="s">
        <v>267</v>
      </c>
      <c r="AV8" s="77"/>
      <c r="AW8" s="78">
        <v>40634</v>
      </c>
      <c r="AX8" s="78">
        <v>40878</v>
      </c>
      <c r="AY8" s="78" t="s">
        <v>149</v>
      </c>
      <c r="AZ8" s="78"/>
      <c r="BA8" s="78"/>
      <c r="BB8" s="78"/>
      <c r="BC8" s="79"/>
      <c r="BD8" s="78">
        <v>41456</v>
      </c>
      <c r="BE8" s="78" t="s">
        <v>149</v>
      </c>
      <c r="BF8" s="78">
        <v>41700</v>
      </c>
      <c r="BG8" s="78" t="s">
        <v>149</v>
      </c>
      <c r="BH8" s="77"/>
      <c r="BI8" s="77"/>
      <c r="BJ8" s="77"/>
      <c r="BK8" s="80">
        <v>42674</v>
      </c>
      <c r="BL8" s="75" t="s">
        <v>17</v>
      </c>
      <c r="BM8" s="227">
        <f t="shared" si="1"/>
        <v>67</v>
      </c>
      <c r="BN8" s="75">
        <f t="shared" si="2"/>
        <v>59</v>
      </c>
      <c r="BO8" s="75"/>
      <c r="BP8" s="75">
        <v>1</v>
      </c>
      <c r="BQ8" s="75">
        <v>7</v>
      </c>
      <c r="BR8" s="75">
        <v>47</v>
      </c>
      <c r="BS8" s="75">
        <v>3</v>
      </c>
      <c r="BT8" s="75">
        <v>0</v>
      </c>
      <c r="BU8" s="75">
        <v>0</v>
      </c>
      <c r="BV8" s="75">
        <v>0</v>
      </c>
      <c r="BW8" s="75" t="s">
        <v>162</v>
      </c>
      <c r="BX8" s="75" t="s">
        <v>162</v>
      </c>
      <c r="BY8" s="75"/>
      <c r="BZ8" s="81"/>
      <c r="CA8" s="81"/>
      <c r="CB8" s="75"/>
      <c r="CC8" s="75" t="s">
        <v>162</v>
      </c>
      <c r="CD8" s="75"/>
      <c r="CE8" s="75"/>
      <c r="CF8" s="403">
        <v>2</v>
      </c>
      <c r="CG8" s="75">
        <v>2</v>
      </c>
      <c r="CH8" s="75"/>
      <c r="CI8" s="75" t="s">
        <v>167</v>
      </c>
    </row>
    <row r="9" spans="1:88" ht="24.95" hidden="1" customHeight="1">
      <c r="A9" s="75">
        <v>8</v>
      </c>
      <c r="B9" s="75" t="s">
        <v>268</v>
      </c>
      <c r="C9" s="75" t="s">
        <v>269</v>
      </c>
      <c r="D9" s="75" t="s">
        <v>270</v>
      </c>
      <c r="E9" s="75" t="s">
        <v>271</v>
      </c>
      <c r="F9" s="75" t="s">
        <v>24</v>
      </c>
      <c r="G9" s="75">
        <v>1</v>
      </c>
      <c r="H9" s="75" t="s">
        <v>51</v>
      </c>
      <c r="I9" s="75" t="s">
        <v>37</v>
      </c>
      <c r="J9" s="75" t="s">
        <v>272</v>
      </c>
      <c r="K9" s="75" t="s">
        <v>273</v>
      </c>
      <c r="L9" s="75" t="s">
        <v>30</v>
      </c>
      <c r="M9" s="75" t="s">
        <v>162</v>
      </c>
      <c r="N9" s="225">
        <v>125847</v>
      </c>
      <c r="O9" s="8" t="s">
        <v>150</v>
      </c>
      <c r="P9" s="9" t="s">
        <v>150</v>
      </c>
      <c r="Q9" s="75"/>
      <c r="R9" s="421" t="s">
        <v>274</v>
      </c>
      <c r="S9" s="75" t="s">
        <v>275</v>
      </c>
      <c r="T9" s="368" t="s">
        <v>276</v>
      </c>
      <c r="U9" s="226" t="s">
        <v>277</v>
      </c>
      <c r="V9" s="226">
        <v>26085</v>
      </c>
      <c r="W9" s="82" t="s">
        <v>278</v>
      </c>
      <c r="X9" s="82" t="s">
        <v>178</v>
      </c>
      <c r="Y9" s="82" t="s">
        <v>162</v>
      </c>
      <c r="Z9" s="82" t="s">
        <v>157</v>
      </c>
      <c r="AA9" s="76">
        <v>14</v>
      </c>
      <c r="AB9" s="77">
        <v>40739</v>
      </c>
      <c r="AC9" s="77">
        <v>40603</v>
      </c>
      <c r="AD9" s="77"/>
      <c r="AE9" s="75" t="s">
        <v>279</v>
      </c>
      <c r="AF9" s="75" t="s">
        <v>280</v>
      </c>
      <c r="AG9" s="6"/>
      <c r="AH9" s="75">
        <f t="shared" si="0"/>
        <v>2</v>
      </c>
      <c r="AI9" s="8" t="s">
        <v>281</v>
      </c>
      <c r="AJ9" s="8"/>
      <c r="AK9" s="8"/>
      <c r="AL9" s="8" t="s">
        <v>149</v>
      </c>
      <c r="AM9" s="8"/>
      <c r="AN9" s="8"/>
      <c r="AO9" s="8" t="s">
        <v>163</v>
      </c>
      <c r="AP9" s="8" t="s">
        <v>282</v>
      </c>
      <c r="AQ9" s="2" t="s">
        <v>249</v>
      </c>
      <c r="AR9" s="8" t="s">
        <v>149</v>
      </c>
      <c r="AS9" s="8" t="s">
        <v>283</v>
      </c>
      <c r="AT9" s="431" t="s">
        <v>284</v>
      </c>
      <c r="AU9" s="75" t="s">
        <v>285</v>
      </c>
      <c r="AV9" s="77"/>
      <c r="AW9" s="78">
        <v>40634</v>
      </c>
      <c r="AX9" s="78">
        <v>40878</v>
      </c>
      <c r="AY9" s="78" t="s">
        <v>149</v>
      </c>
      <c r="AZ9" s="78"/>
      <c r="BA9" s="78"/>
      <c r="BB9" s="78"/>
      <c r="BC9" s="79"/>
      <c r="BD9" s="78">
        <v>41456</v>
      </c>
      <c r="BE9" s="78" t="s">
        <v>149</v>
      </c>
      <c r="BF9" s="78">
        <v>41701</v>
      </c>
      <c r="BG9" s="78" t="s">
        <v>149</v>
      </c>
      <c r="BH9" s="77"/>
      <c r="BI9" s="77"/>
      <c r="BJ9" s="77"/>
      <c r="BK9" s="80">
        <v>42325</v>
      </c>
      <c r="BL9" s="75" t="s">
        <v>17</v>
      </c>
      <c r="BM9" s="227">
        <f t="shared" si="1"/>
        <v>56</v>
      </c>
      <c r="BN9" s="75">
        <f t="shared" si="2"/>
        <v>48</v>
      </c>
      <c r="BO9" s="75"/>
      <c r="BP9" s="75">
        <v>5</v>
      </c>
      <c r="BQ9" s="75">
        <v>12</v>
      </c>
      <c r="BR9" s="75">
        <v>10</v>
      </c>
      <c r="BS9" s="75">
        <v>6</v>
      </c>
      <c r="BT9" s="75">
        <v>4</v>
      </c>
      <c r="BU9" s="75">
        <v>2</v>
      </c>
      <c r="BV9" s="75">
        <v>0</v>
      </c>
      <c r="BW9" s="75" t="s">
        <v>162</v>
      </c>
      <c r="BX9" s="75" t="s">
        <v>162</v>
      </c>
      <c r="BY9" s="75"/>
      <c r="BZ9" s="81"/>
      <c r="CA9" s="81"/>
      <c r="CB9" s="75"/>
      <c r="CC9" s="75" t="s">
        <v>162</v>
      </c>
      <c r="CD9" s="75"/>
      <c r="CE9" s="75"/>
      <c r="CF9" s="403" t="s">
        <v>167</v>
      </c>
      <c r="CG9" s="75" t="s">
        <v>167</v>
      </c>
      <c r="CH9" s="75"/>
      <c r="CI9" s="75" t="s">
        <v>167</v>
      </c>
    </row>
    <row r="10" spans="1:88" ht="24.95" hidden="1" customHeight="1">
      <c r="A10" s="75">
        <v>9</v>
      </c>
      <c r="B10" s="75" t="s">
        <v>286</v>
      </c>
      <c r="C10" s="75" t="s">
        <v>287</v>
      </c>
      <c r="D10" s="75"/>
      <c r="E10" s="75" t="s">
        <v>288</v>
      </c>
      <c r="F10" s="75" t="s">
        <v>24</v>
      </c>
      <c r="G10" s="75">
        <v>1</v>
      </c>
      <c r="H10" s="75" t="s">
        <v>50</v>
      </c>
      <c r="I10" s="75" t="s">
        <v>44</v>
      </c>
      <c r="J10" s="75" t="s">
        <v>289</v>
      </c>
      <c r="K10" s="75" t="s">
        <v>290</v>
      </c>
      <c r="L10" s="75" t="s">
        <v>42</v>
      </c>
      <c r="M10" s="75" t="s">
        <v>149</v>
      </c>
      <c r="N10" s="225"/>
      <c r="O10" s="2" t="s">
        <v>192</v>
      </c>
      <c r="P10" s="3" t="s">
        <v>167</v>
      </c>
      <c r="Q10" s="75"/>
      <c r="R10" s="75" t="s">
        <v>291</v>
      </c>
      <c r="S10" s="82" t="s">
        <v>292</v>
      </c>
      <c r="T10" s="367"/>
      <c r="U10" s="226" t="s">
        <v>293</v>
      </c>
      <c r="V10" s="226">
        <v>26541</v>
      </c>
      <c r="W10" s="82" t="s">
        <v>294</v>
      </c>
      <c r="X10" s="82" t="s">
        <v>178</v>
      </c>
      <c r="Y10" s="82" t="s">
        <v>162</v>
      </c>
      <c r="Z10" s="82" t="s">
        <v>157</v>
      </c>
      <c r="AA10" s="76">
        <v>11</v>
      </c>
      <c r="AB10" s="77">
        <v>40544</v>
      </c>
      <c r="AC10" s="77">
        <v>40603</v>
      </c>
      <c r="AD10" s="77"/>
      <c r="AE10" s="6" t="s">
        <v>295</v>
      </c>
      <c r="AF10" s="6" t="s">
        <v>296</v>
      </c>
      <c r="AG10" s="6"/>
      <c r="AH10" s="75">
        <f t="shared" si="0"/>
        <v>2</v>
      </c>
      <c r="AI10" s="2" t="s">
        <v>160</v>
      </c>
      <c r="AJ10" s="2" t="s">
        <v>161</v>
      </c>
      <c r="AK10" s="2"/>
      <c r="AL10" s="2" t="s">
        <v>149</v>
      </c>
      <c r="AM10" s="2" t="s">
        <v>149</v>
      </c>
      <c r="AN10" s="2"/>
      <c r="AO10" s="2" t="s">
        <v>163</v>
      </c>
      <c r="AP10" s="2"/>
      <c r="AQ10" s="2" t="s">
        <v>202</v>
      </c>
      <c r="AR10" s="2"/>
      <c r="AS10" s="2"/>
      <c r="AT10" s="432" t="s">
        <v>297</v>
      </c>
      <c r="AU10" s="75" t="s">
        <v>298</v>
      </c>
      <c r="AV10" s="77"/>
      <c r="AW10" s="78">
        <v>40634</v>
      </c>
      <c r="AX10" s="78">
        <v>40878</v>
      </c>
      <c r="AY10" s="78" t="s">
        <v>149</v>
      </c>
      <c r="AZ10" s="78"/>
      <c r="BA10" s="78"/>
      <c r="BB10" s="78"/>
      <c r="BC10" s="79"/>
      <c r="BD10" s="78">
        <v>41456</v>
      </c>
      <c r="BE10" s="78" t="s">
        <v>149</v>
      </c>
      <c r="BF10" s="78">
        <v>41702</v>
      </c>
      <c r="BG10" s="78" t="s">
        <v>149</v>
      </c>
      <c r="BH10" s="77"/>
      <c r="BI10" s="77"/>
      <c r="BJ10" s="77"/>
      <c r="BK10" s="80">
        <v>42613</v>
      </c>
      <c r="BL10" s="75" t="s">
        <v>17</v>
      </c>
      <c r="BM10" s="227">
        <f t="shared" si="1"/>
        <v>65</v>
      </c>
      <c r="BN10" s="75">
        <f t="shared" si="2"/>
        <v>57</v>
      </c>
      <c r="BO10" s="75"/>
      <c r="BP10" s="75">
        <v>7</v>
      </c>
      <c r="BQ10" s="75">
        <v>6</v>
      </c>
      <c r="BR10" s="75">
        <v>1</v>
      </c>
      <c r="BS10" s="75">
        <v>3</v>
      </c>
      <c r="BT10" s="75">
        <v>1</v>
      </c>
      <c r="BU10" s="75">
        <v>0</v>
      </c>
      <c r="BV10" s="75">
        <v>0</v>
      </c>
      <c r="BW10" s="75" t="s">
        <v>162</v>
      </c>
      <c r="BX10" s="75" t="s">
        <v>162</v>
      </c>
      <c r="BY10" s="75"/>
      <c r="BZ10" s="81"/>
      <c r="CA10" s="81"/>
      <c r="CB10" s="75"/>
      <c r="CC10" s="75" t="s">
        <v>162</v>
      </c>
      <c r="CD10" s="75"/>
      <c r="CE10" s="75"/>
      <c r="CF10" s="403" t="s">
        <v>167</v>
      </c>
      <c r="CG10" s="75" t="s">
        <v>167</v>
      </c>
      <c r="CH10" s="75"/>
      <c r="CI10" s="75" t="s">
        <v>167</v>
      </c>
    </row>
    <row r="11" spans="1:88" ht="24.95" hidden="1" customHeight="1">
      <c r="A11" s="75">
        <v>10</v>
      </c>
      <c r="B11" s="75" t="s">
        <v>299</v>
      </c>
      <c r="C11" s="75" t="s">
        <v>300</v>
      </c>
      <c r="D11" s="75"/>
      <c r="E11" s="75" t="s">
        <v>301</v>
      </c>
      <c r="F11" s="75" t="s">
        <v>24</v>
      </c>
      <c r="G11" s="75">
        <v>1</v>
      </c>
      <c r="H11" s="75" t="s">
        <v>52</v>
      </c>
      <c r="I11" s="75" t="s">
        <v>41</v>
      </c>
      <c r="J11" s="75" t="s">
        <v>302</v>
      </c>
      <c r="K11" s="75" t="s">
        <v>172</v>
      </c>
      <c r="L11" s="75" t="s">
        <v>41</v>
      </c>
      <c r="M11" s="75" t="s">
        <v>149</v>
      </c>
      <c r="N11" s="225">
        <v>213004253</v>
      </c>
      <c r="O11" s="2" t="s">
        <v>150</v>
      </c>
      <c r="P11" s="3" t="s">
        <v>150</v>
      </c>
      <c r="Q11" s="75" t="s">
        <v>150</v>
      </c>
      <c r="R11" s="421" t="s">
        <v>303</v>
      </c>
      <c r="S11" s="75" t="s">
        <v>304</v>
      </c>
      <c r="T11" s="368" t="s">
        <v>305</v>
      </c>
      <c r="U11" s="226" t="s">
        <v>306</v>
      </c>
      <c r="V11" s="226">
        <v>26915</v>
      </c>
      <c r="W11" s="82" t="s">
        <v>307</v>
      </c>
      <c r="X11" s="82" t="s">
        <v>178</v>
      </c>
      <c r="Y11" s="82" t="s">
        <v>162</v>
      </c>
      <c r="Z11" s="82" t="s">
        <v>308</v>
      </c>
      <c r="AA11" s="76">
        <v>13</v>
      </c>
      <c r="AB11" s="77">
        <v>40823</v>
      </c>
      <c r="AC11" s="77">
        <v>40603</v>
      </c>
      <c r="AD11" s="77"/>
      <c r="AE11" s="6" t="s">
        <v>309</v>
      </c>
      <c r="AF11" s="6" t="s">
        <v>310</v>
      </c>
      <c r="AG11" s="6" t="s">
        <v>311</v>
      </c>
      <c r="AH11" s="75">
        <f t="shared" si="0"/>
        <v>3</v>
      </c>
      <c r="AI11" s="2" t="s">
        <v>281</v>
      </c>
      <c r="AJ11" s="2" t="s">
        <v>160</v>
      </c>
      <c r="AK11" s="2" t="s">
        <v>160</v>
      </c>
      <c r="AL11" s="2" t="s">
        <v>149</v>
      </c>
      <c r="AM11" s="2" t="s">
        <v>149</v>
      </c>
      <c r="AN11" s="2" t="s">
        <v>162</v>
      </c>
      <c r="AO11" s="2" t="s">
        <v>163</v>
      </c>
      <c r="AP11" s="2" t="s">
        <v>180</v>
      </c>
      <c r="AQ11" s="2" t="s">
        <v>312</v>
      </c>
      <c r="AR11" s="2" t="s">
        <v>149</v>
      </c>
      <c r="AS11" s="2" t="s">
        <v>313</v>
      </c>
      <c r="AT11" s="432" t="s">
        <v>218</v>
      </c>
      <c r="AU11" s="75" t="s">
        <v>314</v>
      </c>
      <c r="AV11" s="77"/>
      <c r="AW11" s="78">
        <v>40634</v>
      </c>
      <c r="AX11" s="78">
        <v>40878</v>
      </c>
      <c r="AY11" s="78" t="s">
        <v>149</v>
      </c>
      <c r="AZ11" s="78">
        <v>40672</v>
      </c>
      <c r="BA11" s="75"/>
      <c r="BB11" s="78">
        <v>41298</v>
      </c>
      <c r="BC11" s="79"/>
      <c r="BD11" s="78">
        <v>41484</v>
      </c>
      <c r="BE11" s="78" t="s">
        <v>149</v>
      </c>
      <c r="BF11" s="78">
        <v>41703</v>
      </c>
      <c r="BG11" s="78" t="s">
        <v>149</v>
      </c>
      <c r="BH11" s="77">
        <v>42507</v>
      </c>
      <c r="BI11" s="77">
        <v>42947</v>
      </c>
      <c r="BJ11" s="77">
        <v>42967</v>
      </c>
      <c r="BK11" s="80">
        <v>42947</v>
      </c>
      <c r="BL11" s="75" t="s">
        <v>17</v>
      </c>
      <c r="BM11" s="227">
        <f t="shared" si="1"/>
        <v>76</v>
      </c>
      <c r="BN11" s="75">
        <f t="shared" si="2"/>
        <v>68</v>
      </c>
      <c r="BO11" s="82" t="s">
        <v>315</v>
      </c>
      <c r="BP11" s="75">
        <v>0</v>
      </c>
      <c r="BQ11" s="75">
        <v>4</v>
      </c>
      <c r="BR11" s="75">
        <v>9</v>
      </c>
      <c r="BS11" s="75">
        <v>1</v>
      </c>
      <c r="BT11" s="75">
        <v>4</v>
      </c>
      <c r="BU11" s="75">
        <v>0</v>
      </c>
      <c r="BV11" s="75">
        <v>0</v>
      </c>
      <c r="BW11" s="75" t="s">
        <v>162</v>
      </c>
      <c r="BX11" s="75" t="s">
        <v>162</v>
      </c>
      <c r="BY11" s="75"/>
      <c r="BZ11" s="81"/>
      <c r="CA11" s="81"/>
      <c r="CB11" s="75"/>
      <c r="CC11" s="75" t="s">
        <v>162</v>
      </c>
      <c r="CD11" s="75"/>
      <c r="CE11" s="75"/>
      <c r="CF11" s="403">
        <v>3</v>
      </c>
      <c r="CG11" s="75">
        <v>4</v>
      </c>
      <c r="CH11" s="75"/>
      <c r="CI11" s="75" t="s">
        <v>167</v>
      </c>
    </row>
    <row r="12" spans="1:88" ht="32.1" hidden="1" customHeight="1">
      <c r="A12" s="75">
        <v>11</v>
      </c>
      <c r="B12" s="75" t="s">
        <v>316</v>
      </c>
      <c r="C12" s="75" t="s">
        <v>317</v>
      </c>
      <c r="D12" s="75" t="s">
        <v>318</v>
      </c>
      <c r="E12" s="75" t="s">
        <v>319</v>
      </c>
      <c r="F12" s="75" t="s">
        <v>24</v>
      </c>
      <c r="G12" s="75">
        <v>1</v>
      </c>
      <c r="H12" s="75" t="s">
        <v>51</v>
      </c>
      <c r="I12" s="75" t="s">
        <v>30</v>
      </c>
      <c r="J12" s="75" t="s">
        <v>320</v>
      </c>
      <c r="K12" s="75" t="s">
        <v>148</v>
      </c>
      <c r="L12" s="75" t="s">
        <v>30</v>
      </c>
      <c r="M12" s="75" t="s">
        <v>149</v>
      </c>
      <c r="N12" s="225"/>
      <c r="O12" s="2" t="s">
        <v>321</v>
      </c>
      <c r="P12" s="3" t="s">
        <v>150</v>
      </c>
      <c r="Q12" s="75" t="s">
        <v>150</v>
      </c>
      <c r="R12" s="421" t="s">
        <v>322</v>
      </c>
      <c r="S12" s="82" t="s">
        <v>323</v>
      </c>
      <c r="T12" s="368" t="s">
        <v>324</v>
      </c>
      <c r="U12" s="226" t="s">
        <v>325</v>
      </c>
      <c r="V12" s="226">
        <v>28098</v>
      </c>
      <c r="W12" s="82" t="s">
        <v>326</v>
      </c>
      <c r="X12" s="82" t="s">
        <v>178</v>
      </c>
      <c r="Y12" s="82" t="s">
        <v>162</v>
      </c>
      <c r="Z12" s="82" t="s">
        <v>308</v>
      </c>
      <c r="AA12" s="75">
        <v>21</v>
      </c>
      <c r="AB12" s="77">
        <v>40609</v>
      </c>
      <c r="AC12" s="77">
        <v>40603</v>
      </c>
      <c r="AD12" s="77"/>
      <c r="AE12" s="6" t="s">
        <v>158</v>
      </c>
      <c r="AF12" s="6" t="s">
        <v>159</v>
      </c>
      <c r="AG12" s="2"/>
      <c r="AH12" s="75">
        <f t="shared" si="0"/>
        <v>2</v>
      </c>
      <c r="AI12" s="2" t="s">
        <v>160</v>
      </c>
      <c r="AJ12" s="2" t="s">
        <v>161</v>
      </c>
      <c r="AK12" s="2"/>
      <c r="AL12" s="2" t="s">
        <v>149</v>
      </c>
      <c r="AM12" s="2" t="s">
        <v>162</v>
      </c>
      <c r="AN12" s="2"/>
      <c r="AO12" s="2" t="s">
        <v>163</v>
      </c>
      <c r="AP12" s="2" t="s">
        <v>202</v>
      </c>
      <c r="AQ12" s="2" t="s">
        <v>312</v>
      </c>
      <c r="AR12" s="2" t="s">
        <v>149</v>
      </c>
      <c r="AS12" s="2"/>
      <c r="AT12" s="432" t="s">
        <v>327</v>
      </c>
      <c r="AU12" s="75" t="s">
        <v>328</v>
      </c>
      <c r="AV12" s="77"/>
      <c r="AW12" s="78">
        <v>40634</v>
      </c>
      <c r="AX12" s="78">
        <v>40878</v>
      </c>
      <c r="AY12" s="78" t="s">
        <v>149</v>
      </c>
      <c r="AZ12" s="78"/>
      <c r="BA12" s="78"/>
      <c r="BB12" s="78"/>
      <c r="BC12" s="79"/>
      <c r="BD12" s="78">
        <v>41456</v>
      </c>
      <c r="BE12" s="78" t="s">
        <v>149</v>
      </c>
      <c r="BF12" s="78">
        <v>41704</v>
      </c>
      <c r="BG12" s="78" t="s">
        <v>149</v>
      </c>
      <c r="BH12" s="77"/>
      <c r="BI12" s="77"/>
      <c r="BJ12" s="77"/>
      <c r="BK12" s="80">
        <v>41671</v>
      </c>
      <c r="BL12" s="75" t="s">
        <v>17</v>
      </c>
      <c r="BM12" s="227">
        <f t="shared" si="1"/>
        <v>35</v>
      </c>
      <c r="BN12" s="75">
        <f t="shared" si="2"/>
        <v>27</v>
      </c>
      <c r="BO12" s="82" t="s">
        <v>329</v>
      </c>
      <c r="BP12" s="75">
        <v>18</v>
      </c>
      <c r="BQ12" s="75">
        <v>14</v>
      </c>
      <c r="BR12" s="75">
        <v>117</v>
      </c>
      <c r="BS12" s="75">
        <v>4</v>
      </c>
      <c r="BT12" s="75">
        <v>2</v>
      </c>
      <c r="BU12" s="75">
        <v>7</v>
      </c>
      <c r="BV12" s="75">
        <v>6</v>
      </c>
      <c r="BW12" s="75" t="s">
        <v>162</v>
      </c>
      <c r="BX12" s="75" t="s">
        <v>162</v>
      </c>
      <c r="BY12" s="75"/>
      <c r="BZ12" s="81"/>
      <c r="CA12" s="81"/>
      <c r="CB12" s="75"/>
      <c r="CC12" s="75" t="s">
        <v>162</v>
      </c>
      <c r="CD12" s="75"/>
      <c r="CE12" s="75"/>
      <c r="CF12" s="403">
        <v>0</v>
      </c>
      <c r="CG12" s="75">
        <v>2</v>
      </c>
      <c r="CH12" s="75"/>
      <c r="CI12" s="75" t="s">
        <v>167</v>
      </c>
    </row>
    <row r="13" spans="1:88" ht="27.95" hidden="1" customHeight="1">
      <c r="A13" s="75">
        <v>12</v>
      </c>
      <c r="B13" s="75" t="s">
        <v>330</v>
      </c>
      <c r="C13" s="75" t="s">
        <v>331</v>
      </c>
      <c r="D13" s="75" t="s">
        <v>332</v>
      </c>
      <c r="E13" s="75" t="s">
        <v>333</v>
      </c>
      <c r="F13" s="75" t="s">
        <v>24</v>
      </c>
      <c r="G13" s="75">
        <v>1</v>
      </c>
      <c r="H13" s="75" t="s">
        <v>50</v>
      </c>
      <c r="I13" s="75" t="s">
        <v>44</v>
      </c>
      <c r="J13" s="75" t="s">
        <v>334</v>
      </c>
      <c r="K13" s="75"/>
      <c r="L13" s="75" t="s">
        <v>43</v>
      </c>
      <c r="M13" s="75" t="s">
        <v>162</v>
      </c>
      <c r="N13" s="225"/>
      <c r="O13" s="2" t="s">
        <v>150</v>
      </c>
      <c r="P13" s="3" t="s">
        <v>150</v>
      </c>
      <c r="Q13" s="75" t="s">
        <v>150</v>
      </c>
      <c r="R13" s="421" t="s">
        <v>335</v>
      </c>
      <c r="S13" s="75" t="s">
        <v>336</v>
      </c>
      <c r="T13" s="368" t="s">
        <v>337</v>
      </c>
      <c r="U13" s="226" t="s">
        <v>338</v>
      </c>
      <c r="V13" s="226">
        <v>27918</v>
      </c>
      <c r="W13" s="82" t="s">
        <v>339</v>
      </c>
      <c r="X13" s="82" t="s">
        <v>178</v>
      </c>
      <c r="Y13" s="82" t="s">
        <v>162</v>
      </c>
      <c r="Z13" s="82" t="s">
        <v>157</v>
      </c>
      <c r="AA13" s="75">
        <v>18</v>
      </c>
      <c r="AB13" s="77">
        <v>40612</v>
      </c>
      <c r="AC13" s="77">
        <v>40603</v>
      </c>
      <c r="AD13" s="77"/>
      <c r="AE13" s="6" t="s">
        <v>340</v>
      </c>
      <c r="AF13" s="6" t="s">
        <v>341</v>
      </c>
      <c r="AG13" s="6"/>
      <c r="AH13" s="75">
        <f t="shared" si="0"/>
        <v>2</v>
      </c>
      <c r="AI13" s="6" t="s">
        <v>160</v>
      </c>
      <c r="AJ13" s="6" t="s">
        <v>161</v>
      </c>
      <c r="AK13" s="6"/>
      <c r="AL13" s="6" t="s">
        <v>149</v>
      </c>
      <c r="AM13" s="6" t="s">
        <v>162</v>
      </c>
      <c r="AN13" s="6"/>
      <c r="AO13" s="6" t="s">
        <v>163</v>
      </c>
      <c r="AP13" s="6" t="s">
        <v>202</v>
      </c>
      <c r="AQ13" s="2" t="s">
        <v>342</v>
      </c>
      <c r="AR13" s="6" t="s">
        <v>149</v>
      </c>
      <c r="AS13" s="6"/>
      <c r="AT13" s="433" t="s">
        <v>297</v>
      </c>
      <c r="AU13" s="75" t="s">
        <v>343</v>
      </c>
      <c r="AV13" s="77"/>
      <c r="AW13" s="78">
        <v>40634</v>
      </c>
      <c r="AX13" s="78">
        <v>40878</v>
      </c>
      <c r="AY13" s="78" t="s">
        <v>149</v>
      </c>
      <c r="AZ13" s="78"/>
      <c r="BA13" s="78"/>
      <c r="BB13" s="78">
        <v>41193</v>
      </c>
      <c r="BC13" s="79" t="s">
        <v>344</v>
      </c>
      <c r="BD13" s="78">
        <v>41456</v>
      </c>
      <c r="BE13" s="78" t="s">
        <v>149</v>
      </c>
      <c r="BF13" s="78">
        <v>41705</v>
      </c>
      <c r="BG13" s="78" t="s">
        <v>149</v>
      </c>
      <c r="BH13" s="77"/>
      <c r="BI13" s="77"/>
      <c r="BJ13" s="77"/>
      <c r="BK13" s="80">
        <v>42460</v>
      </c>
      <c r="BL13" s="75" t="s">
        <v>17</v>
      </c>
      <c r="BM13" s="227">
        <f t="shared" si="1"/>
        <v>60</v>
      </c>
      <c r="BN13" s="75">
        <f t="shared" si="2"/>
        <v>52</v>
      </c>
      <c r="BO13" s="75"/>
      <c r="BP13" s="75">
        <v>0</v>
      </c>
      <c r="BQ13" s="75">
        <v>5</v>
      </c>
      <c r="BR13" s="75">
        <v>10</v>
      </c>
      <c r="BS13" s="75">
        <v>5</v>
      </c>
      <c r="BT13" s="75">
        <v>0</v>
      </c>
      <c r="BU13" s="75">
        <v>0</v>
      </c>
      <c r="BV13" s="75">
        <v>0</v>
      </c>
      <c r="BW13" s="75" t="s">
        <v>162</v>
      </c>
      <c r="BX13" s="75" t="s">
        <v>162</v>
      </c>
      <c r="BY13" s="75"/>
      <c r="BZ13" s="81"/>
      <c r="CA13" s="81"/>
      <c r="CB13" s="75"/>
      <c r="CC13" s="75" t="s">
        <v>162</v>
      </c>
      <c r="CD13" s="75"/>
      <c r="CE13" s="75"/>
      <c r="CF13" s="403">
        <v>1</v>
      </c>
      <c r="CG13" s="75">
        <v>2</v>
      </c>
      <c r="CH13" s="75"/>
      <c r="CI13" s="75" t="s">
        <v>167</v>
      </c>
    </row>
    <row r="14" spans="1:88" ht="24.95" hidden="1" customHeight="1">
      <c r="A14" s="75">
        <v>13</v>
      </c>
      <c r="B14" s="75" t="s">
        <v>345</v>
      </c>
      <c r="C14" s="75" t="s">
        <v>346</v>
      </c>
      <c r="D14" s="75" t="s">
        <v>347</v>
      </c>
      <c r="E14" s="75" t="s">
        <v>348</v>
      </c>
      <c r="F14" s="75" t="s">
        <v>25</v>
      </c>
      <c r="G14" s="75">
        <v>1</v>
      </c>
      <c r="H14" s="75" t="s">
        <v>49</v>
      </c>
      <c r="I14" s="75" t="s">
        <v>35</v>
      </c>
      <c r="J14" s="75" t="s">
        <v>349</v>
      </c>
      <c r="K14" s="75"/>
      <c r="L14" s="75" t="s">
        <v>35</v>
      </c>
      <c r="M14" s="75" t="s">
        <v>149</v>
      </c>
      <c r="N14" s="225"/>
      <c r="O14" s="2" t="s">
        <v>321</v>
      </c>
      <c r="P14" s="3" t="s">
        <v>321</v>
      </c>
      <c r="Q14" s="75" t="s">
        <v>321</v>
      </c>
      <c r="R14" s="75" t="s">
        <v>350</v>
      </c>
      <c r="S14" s="82" t="s">
        <v>351</v>
      </c>
      <c r="T14" s="367"/>
      <c r="U14" s="77" t="s">
        <v>352</v>
      </c>
      <c r="V14" s="77">
        <v>23063</v>
      </c>
      <c r="W14" s="82" t="s">
        <v>353</v>
      </c>
      <c r="X14" s="82" t="s">
        <v>178</v>
      </c>
      <c r="Y14" s="82" t="s">
        <v>162</v>
      </c>
      <c r="Z14" s="82" t="s">
        <v>157</v>
      </c>
      <c r="AA14" s="75">
        <v>25</v>
      </c>
      <c r="AB14" s="77">
        <v>40605</v>
      </c>
      <c r="AC14" s="77">
        <v>40603</v>
      </c>
      <c r="AD14" s="77"/>
      <c r="AE14" s="6" t="s">
        <v>354</v>
      </c>
      <c r="AF14" s="6" t="s">
        <v>355</v>
      </c>
      <c r="AG14" s="6"/>
      <c r="AH14" s="75">
        <f t="shared" si="0"/>
        <v>2</v>
      </c>
      <c r="AI14" s="6" t="s">
        <v>160</v>
      </c>
      <c r="AJ14" s="6" t="s">
        <v>161</v>
      </c>
      <c r="AK14" s="6"/>
      <c r="AL14" s="6" t="s">
        <v>149</v>
      </c>
      <c r="AM14" s="6" t="s">
        <v>149</v>
      </c>
      <c r="AN14" s="6"/>
      <c r="AO14" s="6" t="s">
        <v>163</v>
      </c>
      <c r="AP14" s="6"/>
      <c r="AQ14" s="2" t="s">
        <v>249</v>
      </c>
      <c r="AR14" s="6"/>
      <c r="AS14" s="6"/>
      <c r="AT14" s="433" t="s">
        <v>203</v>
      </c>
      <c r="AU14" s="75" t="s">
        <v>356</v>
      </c>
      <c r="AV14" s="77"/>
      <c r="AW14" s="78">
        <v>40634</v>
      </c>
      <c r="AX14" s="78">
        <v>40878</v>
      </c>
      <c r="AY14" s="78" t="s">
        <v>149</v>
      </c>
      <c r="AZ14" s="78">
        <v>40665</v>
      </c>
      <c r="BA14" s="78">
        <v>40727</v>
      </c>
      <c r="BB14" s="78"/>
      <c r="BC14" s="79"/>
      <c r="BD14" s="78">
        <v>41456</v>
      </c>
      <c r="BE14" s="78" t="s">
        <v>149</v>
      </c>
      <c r="BF14" s="78">
        <v>41706</v>
      </c>
      <c r="BG14" s="78" t="s">
        <v>149</v>
      </c>
      <c r="BH14" s="77"/>
      <c r="BI14" s="77"/>
      <c r="BJ14" s="77"/>
      <c r="BK14" s="80">
        <v>43699</v>
      </c>
      <c r="BL14" s="75" t="s">
        <v>17</v>
      </c>
      <c r="BM14" s="227">
        <f t="shared" si="1"/>
        <v>101</v>
      </c>
      <c r="BN14" s="75">
        <f t="shared" si="2"/>
        <v>93</v>
      </c>
      <c r="BO14" s="82" t="s">
        <v>357</v>
      </c>
      <c r="BP14" s="75">
        <v>4</v>
      </c>
      <c r="BQ14" s="75">
        <v>4</v>
      </c>
      <c r="BR14" s="75">
        <v>2</v>
      </c>
      <c r="BS14" s="75">
        <v>0</v>
      </c>
      <c r="BT14" s="75">
        <v>0</v>
      </c>
      <c r="BU14" s="75">
        <v>0</v>
      </c>
      <c r="BV14" s="75">
        <v>0</v>
      </c>
      <c r="BW14" s="75" t="s">
        <v>162</v>
      </c>
      <c r="BX14" s="75" t="s">
        <v>162</v>
      </c>
      <c r="BY14" s="75"/>
      <c r="BZ14" s="81"/>
      <c r="CA14" s="81"/>
      <c r="CB14" s="75"/>
      <c r="CC14" s="75" t="s">
        <v>162</v>
      </c>
      <c r="CD14" s="75"/>
      <c r="CE14" s="75"/>
      <c r="CF14" s="403">
        <v>3</v>
      </c>
      <c r="CG14" s="75">
        <v>3</v>
      </c>
      <c r="CH14" s="75"/>
      <c r="CI14" s="75" t="s">
        <v>167</v>
      </c>
    </row>
    <row r="15" spans="1:88" ht="24.95" hidden="1" customHeight="1">
      <c r="A15" s="75">
        <v>14</v>
      </c>
      <c r="B15" s="75" t="s">
        <v>358</v>
      </c>
      <c r="C15" s="75" t="s">
        <v>359</v>
      </c>
      <c r="D15" s="75"/>
      <c r="E15" s="75" t="s">
        <v>360</v>
      </c>
      <c r="F15" s="75" t="s">
        <v>25</v>
      </c>
      <c r="G15" s="75">
        <v>1</v>
      </c>
      <c r="H15" s="75" t="s">
        <v>55</v>
      </c>
      <c r="I15" s="84" t="s">
        <v>43</v>
      </c>
      <c r="J15" s="75" t="s">
        <v>361</v>
      </c>
      <c r="K15" s="75" t="s">
        <v>362</v>
      </c>
      <c r="L15" s="75" t="s">
        <v>43</v>
      </c>
      <c r="M15" s="75" t="s">
        <v>149</v>
      </c>
      <c r="N15" s="225" t="s">
        <v>363</v>
      </c>
      <c r="O15" s="2" t="s">
        <v>321</v>
      </c>
      <c r="P15" s="3" t="s">
        <v>150</v>
      </c>
      <c r="Q15" s="75" t="s">
        <v>321</v>
      </c>
      <c r="R15" s="421" t="s">
        <v>364</v>
      </c>
      <c r="S15" s="82" t="s">
        <v>365</v>
      </c>
      <c r="T15" s="367"/>
      <c r="U15" s="226" t="s">
        <v>366</v>
      </c>
      <c r="V15" s="226">
        <v>30815</v>
      </c>
      <c r="W15" s="82" t="s">
        <v>367</v>
      </c>
      <c r="X15" s="82" t="s">
        <v>178</v>
      </c>
      <c r="Y15" s="82" t="s">
        <v>162</v>
      </c>
      <c r="Z15" s="82" t="s">
        <v>157</v>
      </c>
      <c r="AA15" s="75">
        <v>22.5</v>
      </c>
      <c r="AB15" s="77">
        <v>40605</v>
      </c>
      <c r="AC15" s="77">
        <v>40603</v>
      </c>
      <c r="AD15" s="77"/>
      <c r="AE15" s="6" t="s">
        <v>368</v>
      </c>
      <c r="AF15" s="7"/>
      <c r="AG15" s="8"/>
      <c r="AH15" s="75">
        <f t="shared" si="0"/>
        <v>1</v>
      </c>
      <c r="AI15" s="8" t="s">
        <v>160</v>
      </c>
      <c r="AJ15" s="8"/>
      <c r="AK15" s="8"/>
      <c r="AL15" s="8" t="s">
        <v>162</v>
      </c>
      <c r="AM15" s="8"/>
      <c r="AN15" s="8"/>
      <c r="AO15" s="8" t="s">
        <v>163</v>
      </c>
      <c r="AP15" s="8" t="s">
        <v>369</v>
      </c>
      <c r="AQ15" s="2" t="s">
        <v>342</v>
      </c>
      <c r="AR15" s="8" t="s">
        <v>149</v>
      </c>
      <c r="AS15" s="8" t="s">
        <v>370</v>
      </c>
      <c r="AT15" s="434" t="s">
        <v>371</v>
      </c>
      <c r="AU15" s="75" t="s">
        <v>372</v>
      </c>
      <c r="AV15" s="77"/>
      <c r="AW15" s="78">
        <v>40634</v>
      </c>
      <c r="AX15" s="78">
        <v>40878</v>
      </c>
      <c r="AY15" s="78" t="s">
        <v>149</v>
      </c>
      <c r="AZ15" s="78"/>
      <c r="BA15" s="78"/>
      <c r="BB15" s="78"/>
      <c r="BC15" s="79"/>
      <c r="BD15" s="78">
        <v>41456</v>
      </c>
      <c r="BE15" s="78" t="s">
        <v>149</v>
      </c>
      <c r="BF15" s="78">
        <v>41707</v>
      </c>
      <c r="BG15" s="78" t="s">
        <v>149</v>
      </c>
      <c r="BH15" s="77"/>
      <c r="BI15" s="77"/>
      <c r="BJ15" s="77"/>
      <c r="BK15" s="80">
        <v>41608</v>
      </c>
      <c r="BL15" s="75" t="s">
        <v>17</v>
      </c>
      <c r="BM15" s="227">
        <f t="shared" si="1"/>
        <v>32</v>
      </c>
      <c r="BN15" s="75">
        <f t="shared" si="2"/>
        <v>24</v>
      </c>
      <c r="BO15" s="75"/>
      <c r="BP15" s="75">
        <v>0</v>
      </c>
      <c r="BQ15" s="75">
        <v>2</v>
      </c>
      <c r="BR15" s="75">
        <v>56</v>
      </c>
      <c r="BS15" s="75">
        <v>4</v>
      </c>
      <c r="BT15" s="75">
        <v>6</v>
      </c>
      <c r="BU15" s="75">
        <v>11</v>
      </c>
      <c r="BV15" s="75">
        <v>7</v>
      </c>
      <c r="BW15" s="75" t="s">
        <v>162</v>
      </c>
      <c r="BX15" s="75" t="s">
        <v>162</v>
      </c>
      <c r="BY15" s="75"/>
      <c r="BZ15" s="81"/>
      <c r="CA15" s="81"/>
      <c r="CB15" s="75"/>
      <c r="CC15" s="75" t="s">
        <v>162</v>
      </c>
      <c r="CD15" s="75"/>
      <c r="CE15" s="75"/>
      <c r="CF15" s="403">
        <v>0</v>
      </c>
      <c r="CG15" s="75">
        <v>0</v>
      </c>
      <c r="CH15" s="75"/>
      <c r="CI15" s="75" t="s">
        <v>167</v>
      </c>
    </row>
    <row r="16" spans="1:88" ht="24.95" hidden="1" customHeight="1">
      <c r="A16" s="75">
        <v>15</v>
      </c>
      <c r="B16" s="75" t="s">
        <v>373</v>
      </c>
      <c r="C16" s="75" t="s">
        <v>374</v>
      </c>
      <c r="D16" s="75" t="s">
        <v>375</v>
      </c>
      <c r="E16" s="75" t="s">
        <v>376</v>
      </c>
      <c r="F16" s="75" t="s">
        <v>24</v>
      </c>
      <c r="G16" s="75">
        <v>1</v>
      </c>
      <c r="H16" s="75" t="s">
        <v>55</v>
      </c>
      <c r="I16" s="75" t="s">
        <v>43</v>
      </c>
      <c r="J16" s="75" t="s">
        <v>377</v>
      </c>
      <c r="K16" s="75" t="s">
        <v>378</v>
      </c>
      <c r="L16" s="75" t="s">
        <v>43</v>
      </c>
      <c r="M16" s="75" t="s">
        <v>149</v>
      </c>
      <c r="N16" s="225"/>
      <c r="O16" s="2" t="s">
        <v>150</v>
      </c>
      <c r="P16" s="9" t="s">
        <v>150</v>
      </c>
      <c r="Q16" s="75" t="s">
        <v>150</v>
      </c>
      <c r="R16" s="421" t="s">
        <v>379</v>
      </c>
      <c r="S16" s="75" t="s">
        <v>379</v>
      </c>
      <c r="T16" s="367"/>
      <c r="U16" s="226" t="s">
        <v>380</v>
      </c>
      <c r="V16" s="226">
        <v>26801</v>
      </c>
      <c r="W16" s="82" t="s">
        <v>381</v>
      </c>
      <c r="X16" s="82" t="s">
        <v>155</v>
      </c>
      <c r="Y16" s="82" t="s">
        <v>162</v>
      </c>
      <c r="Z16" s="82" t="s">
        <v>308</v>
      </c>
      <c r="AA16" s="75">
        <v>21</v>
      </c>
      <c r="AB16" s="77">
        <v>40638</v>
      </c>
      <c r="AC16" s="77">
        <v>40603</v>
      </c>
      <c r="AD16" s="77"/>
      <c r="AE16" s="6" t="s">
        <v>382</v>
      </c>
      <c r="AF16" s="6" t="s">
        <v>383</v>
      </c>
      <c r="AG16" s="2"/>
      <c r="AH16" s="75">
        <f t="shared" si="0"/>
        <v>2</v>
      </c>
      <c r="AI16" s="8" t="s">
        <v>160</v>
      </c>
      <c r="AJ16" s="8" t="s">
        <v>160</v>
      </c>
      <c r="AK16" s="2"/>
      <c r="AL16" s="2" t="s">
        <v>149</v>
      </c>
      <c r="AM16" s="2" t="s">
        <v>162</v>
      </c>
      <c r="AN16" s="2"/>
      <c r="AO16" s="2" t="s">
        <v>201</v>
      </c>
      <c r="AP16" s="2" t="s">
        <v>384</v>
      </c>
      <c r="AQ16" s="2" t="s">
        <v>342</v>
      </c>
      <c r="AR16" s="2" t="s">
        <v>149</v>
      </c>
      <c r="AS16" s="2"/>
      <c r="AT16" s="434" t="s">
        <v>371</v>
      </c>
      <c r="AU16" s="75" t="s">
        <v>385</v>
      </c>
      <c r="AV16" s="77"/>
      <c r="AW16" s="78">
        <v>40634</v>
      </c>
      <c r="AX16" s="78">
        <v>40878</v>
      </c>
      <c r="AY16" s="78" t="s">
        <v>149</v>
      </c>
      <c r="AZ16" s="78"/>
      <c r="BA16" s="78"/>
      <c r="BB16" s="78"/>
      <c r="BC16" s="79"/>
      <c r="BD16" s="78">
        <v>41456</v>
      </c>
      <c r="BE16" s="78" t="s">
        <v>149</v>
      </c>
      <c r="BF16" s="78">
        <v>41708</v>
      </c>
      <c r="BG16" s="78" t="s">
        <v>149</v>
      </c>
      <c r="BH16" s="77"/>
      <c r="BI16" s="77"/>
      <c r="BJ16" s="77"/>
      <c r="BK16" s="80">
        <v>43285</v>
      </c>
      <c r="BL16" s="75" t="s">
        <v>17</v>
      </c>
      <c r="BM16" s="227">
        <f t="shared" si="1"/>
        <v>88</v>
      </c>
      <c r="BN16" s="75">
        <f t="shared" si="2"/>
        <v>80</v>
      </c>
      <c r="BO16" s="75"/>
      <c r="BP16" s="75">
        <v>8</v>
      </c>
      <c r="BQ16" s="75">
        <v>45</v>
      </c>
      <c r="BR16" s="75">
        <v>55</v>
      </c>
      <c r="BS16" s="75">
        <v>5</v>
      </c>
      <c r="BT16" s="75">
        <v>2</v>
      </c>
      <c r="BU16" s="75">
        <v>0</v>
      </c>
      <c r="BV16" s="75">
        <v>0</v>
      </c>
      <c r="BW16" s="75" t="s">
        <v>162</v>
      </c>
      <c r="BX16" s="75" t="s">
        <v>162</v>
      </c>
      <c r="BY16" s="75"/>
      <c r="BZ16" s="81"/>
      <c r="CA16" s="81"/>
      <c r="CB16" s="75"/>
      <c r="CC16" s="75" t="s">
        <v>162</v>
      </c>
      <c r="CD16" s="75"/>
      <c r="CE16" s="75"/>
      <c r="CF16" s="403">
        <v>2</v>
      </c>
      <c r="CG16" s="75">
        <v>2</v>
      </c>
      <c r="CH16" s="75"/>
      <c r="CI16" s="75" t="s">
        <v>167</v>
      </c>
    </row>
    <row r="17" spans="1:88" ht="24.95" hidden="1" customHeight="1">
      <c r="A17" s="75">
        <v>16</v>
      </c>
      <c r="B17" s="75" t="s">
        <v>386</v>
      </c>
      <c r="C17" s="75" t="s">
        <v>387</v>
      </c>
      <c r="D17" s="75" t="s">
        <v>388</v>
      </c>
      <c r="E17" s="75" t="s">
        <v>389</v>
      </c>
      <c r="F17" s="75" t="s">
        <v>24</v>
      </c>
      <c r="G17" s="75">
        <v>1</v>
      </c>
      <c r="H17" s="75" t="s">
        <v>50</v>
      </c>
      <c r="I17" s="75" t="s">
        <v>43</v>
      </c>
      <c r="J17" s="75" t="s">
        <v>377</v>
      </c>
      <c r="K17" s="75" t="s">
        <v>390</v>
      </c>
      <c r="L17" s="75" t="s">
        <v>43</v>
      </c>
      <c r="M17" s="75" t="s">
        <v>149</v>
      </c>
      <c r="N17" s="225"/>
      <c r="O17" s="2" t="s">
        <v>192</v>
      </c>
      <c r="P17" s="9" t="s">
        <v>150</v>
      </c>
      <c r="Q17" s="75"/>
      <c r="R17" s="75" t="s">
        <v>391</v>
      </c>
      <c r="S17" s="75" t="s">
        <v>392</v>
      </c>
      <c r="T17" s="367"/>
      <c r="U17" s="77" t="s">
        <v>393</v>
      </c>
      <c r="V17" s="77">
        <v>25201</v>
      </c>
      <c r="W17" s="82" t="s">
        <v>394</v>
      </c>
      <c r="X17" s="82" t="s">
        <v>395</v>
      </c>
      <c r="Y17" s="82" t="s">
        <v>156</v>
      </c>
      <c r="Z17" s="82" t="s">
        <v>308</v>
      </c>
      <c r="AA17" s="75">
        <v>11</v>
      </c>
      <c r="AB17" s="77">
        <v>40605</v>
      </c>
      <c r="AC17" s="77">
        <v>40603</v>
      </c>
      <c r="AD17" s="77"/>
      <c r="AE17" s="6" t="s">
        <v>396</v>
      </c>
      <c r="AF17" s="6" t="s">
        <v>397</v>
      </c>
      <c r="AG17" s="4" t="s">
        <v>398</v>
      </c>
      <c r="AH17" s="75">
        <f t="shared" si="0"/>
        <v>3</v>
      </c>
      <c r="AI17" s="8" t="s">
        <v>160</v>
      </c>
      <c r="AJ17" s="8" t="s">
        <v>160</v>
      </c>
      <c r="AK17" s="8" t="s">
        <v>160</v>
      </c>
      <c r="AL17" s="8" t="s">
        <v>149</v>
      </c>
      <c r="AM17" s="8" t="s">
        <v>162</v>
      </c>
      <c r="AN17" s="8" t="s">
        <v>162</v>
      </c>
      <c r="AO17" s="8" t="s">
        <v>163</v>
      </c>
      <c r="AP17" s="8"/>
      <c r="AQ17" s="2" t="s">
        <v>342</v>
      </c>
      <c r="AR17" s="8" t="s">
        <v>149</v>
      </c>
      <c r="AS17" s="8"/>
      <c r="AT17" s="431" t="s">
        <v>399</v>
      </c>
      <c r="AU17" s="75" t="s">
        <v>400</v>
      </c>
      <c r="AV17" s="77"/>
      <c r="AW17" s="78">
        <v>40634</v>
      </c>
      <c r="AX17" s="78">
        <v>40878</v>
      </c>
      <c r="AY17" s="78" t="s">
        <v>149</v>
      </c>
      <c r="AZ17" s="78"/>
      <c r="BA17" s="78"/>
      <c r="BB17" s="78"/>
      <c r="BC17" s="79"/>
      <c r="BD17" s="78">
        <v>41456</v>
      </c>
      <c r="BE17" s="78" t="s">
        <v>149</v>
      </c>
      <c r="BF17" s="78">
        <v>41709</v>
      </c>
      <c r="BG17" s="78" t="s">
        <v>149</v>
      </c>
      <c r="BH17" s="77"/>
      <c r="BI17" s="77"/>
      <c r="BJ17" s="77"/>
      <c r="BK17" s="80">
        <v>41912</v>
      </c>
      <c r="BL17" s="75" t="s">
        <v>17</v>
      </c>
      <c r="BM17" s="227">
        <f t="shared" si="1"/>
        <v>42</v>
      </c>
      <c r="BN17" s="75">
        <f t="shared" si="2"/>
        <v>34</v>
      </c>
      <c r="BO17" s="75"/>
      <c r="BP17" s="75">
        <v>3</v>
      </c>
      <c r="BQ17" s="75">
        <v>10</v>
      </c>
      <c r="BR17" s="75">
        <v>77</v>
      </c>
      <c r="BS17" s="75">
        <v>4</v>
      </c>
      <c r="BT17" s="75">
        <v>10</v>
      </c>
      <c r="BU17" s="75">
        <v>6</v>
      </c>
      <c r="BV17" s="75">
        <v>9</v>
      </c>
      <c r="BW17" s="75" t="s">
        <v>162</v>
      </c>
      <c r="BX17" s="75" t="s">
        <v>162</v>
      </c>
      <c r="BY17" s="75"/>
      <c r="BZ17" s="81"/>
      <c r="CA17" s="81"/>
      <c r="CB17" s="75"/>
      <c r="CC17" s="75" t="s">
        <v>162</v>
      </c>
      <c r="CD17" s="75"/>
      <c r="CE17" s="75"/>
      <c r="CF17" s="403" t="s">
        <v>167</v>
      </c>
      <c r="CG17" s="75" t="s">
        <v>167</v>
      </c>
      <c r="CH17" s="75"/>
      <c r="CI17" s="75" t="s">
        <v>167</v>
      </c>
    </row>
    <row r="18" spans="1:88" ht="24.95" hidden="1" customHeight="1">
      <c r="A18" s="75">
        <v>17</v>
      </c>
      <c r="B18" s="75" t="s">
        <v>401</v>
      </c>
      <c r="C18" s="75" t="s">
        <v>402</v>
      </c>
      <c r="D18" s="75" t="s">
        <v>403</v>
      </c>
      <c r="E18" s="75" t="s">
        <v>404</v>
      </c>
      <c r="F18" s="75" t="s">
        <v>25</v>
      </c>
      <c r="G18" s="75">
        <v>1</v>
      </c>
      <c r="H18" s="75" t="s">
        <v>49</v>
      </c>
      <c r="I18" s="75" t="s">
        <v>40</v>
      </c>
      <c r="J18" s="75" t="s">
        <v>405</v>
      </c>
      <c r="K18" s="75" t="s">
        <v>406</v>
      </c>
      <c r="L18" s="75" t="s">
        <v>40</v>
      </c>
      <c r="M18" s="75" t="s">
        <v>149</v>
      </c>
      <c r="N18" s="225" t="s">
        <v>407</v>
      </c>
      <c r="O18" s="2" t="s">
        <v>150</v>
      </c>
      <c r="P18" s="9" t="s">
        <v>150</v>
      </c>
      <c r="Q18" s="75" t="s">
        <v>150</v>
      </c>
      <c r="R18" s="421" t="s">
        <v>408</v>
      </c>
      <c r="S18" s="82" t="s">
        <v>409</v>
      </c>
      <c r="T18" s="367" t="s">
        <v>410</v>
      </c>
      <c r="U18" s="226" t="s">
        <v>411</v>
      </c>
      <c r="V18" s="226">
        <v>22992</v>
      </c>
      <c r="W18" s="82" t="s">
        <v>412</v>
      </c>
      <c r="X18" s="82" t="s">
        <v>413</v>
      </c>
      <c r="Y18" s="82" t="s">
        <v>156</v>
      </c>
      <c r="Z18" s="82" t="s">
        <v>157</v>
      </c>
      <c r="AA18" s="75">
        <v>17</v>
      </c>
      <c r="AB18" s="77">
        <v>40801</v>
      </c>
      <c r="AC18" s="77">
        <v>40603</v>
      </c>
      <c r="AD18" s="77"/>
      <c r="AE18" s="6" t="s">
        <v>414</v>
      </c>
      <c r="AF18" s="6" t="s">
        <v>415</v>
      </c>
      <c r="AG18" s="4" t="s">
        <v>416</v>
      </c>
      <c r="AH18" s="75">
        <f t="shared" si="0"/>
        <v>3</v>
      </c>
      <c r="AI18" s="8" t="s">
        <v>160</v>
      </c>
      <c r="AJ18" s="8" t="s">
        <v>160</v>
      </c>
      <c r="AK18" s="8" t="s">
        <v>160</v>
      </c>
      <c r="AL18" s="8" t="s">
        <v>149</v>
      </c>
      <c r="AM18" s="8" t="s">
        <v>162</v>
      </c>
      <c r="AN18" s="8" t="s">
        <v>162</v>
      </c>
      <c r="AO18" s="8" t="s">
        <v>163</v>
      </c>
      <c r="AP18" s="8" t="s">
        <v>417</v>
      </c>
      <c r="AQ18" s="8" t="s">
        <v>249</v>
      </c>
      <c r="AR18" s="8" t="s">
        <v>162</v>
      </c>
      <c r="AS18" s="8" t="s">
        <v>418</v>
      </c>
      <c r="AT18" s="431" t="s">
        <v>419</v>
      </c>
      <c r="AU18" s="75" t="s">
        <v>420</v>
      </c>
      <c r="AV18" s="77"/>
      <c r="AW18" s="78">
        <v>40634</v>
      </c>
      <c r="AX18" s="78">
        <v>40878</v>
      </c>
      <c r="AY18" s="78" t="s">
        <v>149</v>
      </c>
      <c r="AZ18" s="78"/>
      <c r="BA18" s="78"/>
      <c r="BB18" s="78"/>
      <c r="BC18" s="79" t="s">
        <v>421</v>
      </c>
      <c r="BD18" s="78">
        <v>41456</v>
      </c>
      <c r="BE18" s="78" t="s">
        <v>149</v>
      </c>
      <c r="BF18" s="78">
        <v>41710</v>
      </c>
      <c r="BG18" s="78" t="s">
        <v>149</v>
      </c>
      <c r="BH18" s="77"/>
      <c r="BI18" s="77"/>
      <c r="BJ18" s="77"/>
      <c r="BK18" s="80">
        <v>42277</v>
      </c>
      <c r="BL18" s="75" t="s">
        <v>17</v>
      </c>
      <c r="BM18" s="227">
        <f t="shared" si="1"/>
        <v>54</v>
      </c>
      <c r="BN18" s="75">
        <f t="shared" si="2"/>
        <v>46</v>
      </c>
      <c r="BO18" s="82" t="s">
        <v>421</v>
      </c>
      <c r="BP18" s="75"/>
      <c r="BQ18" s="75">
        <v>3</v>
      </c>
      <c r="BR18" s="75">
        <v>8</v>
      </c>
      <c r="BS18" s="75">
        <v>1</v>
      </c>
      <c r="BT18" s="75">
        <v>1</v>
      </c>
      <c r="BU18" s="75">
        <v>1</v>
      </c>
      <c r="BV18" s="75">
        <v>0</v>
      </c>
      <c r="BW18" s="75" t="s">
        <v>162</v>
      </c>
      <c r="BX18" s="75" t="s">
        <v>162</v>
      </c>
      <c r="BY18" s="75"/>
      <c r="BZ18" s="81"/>
      <c r="CA18" s="81"/>
      <c r="CB18" s="75"/>
      <c r="CC18" s="75" t="s">
        <v>162</v>
      </c>
      <c r="CD18" s="75"/>
      <c r="CE18" s="75"/>
      <c r="CF18" s="403">
        <v>2</v>
      </c>
      <c r="CG18" s="75">
        <v>2</v>
      </c>
      <c r="CH18" s="75"/>
      <c r="CI18" s="75" t="s">
        <v>167</v>
      </c>
    </row>
    <row r="19" spans="1:88" ht="24.95" hidden="1" customHeight="1">
      <c r="A19" s="75">
        <v>18</v>
      </c>
      <c r="B19" s="75" t="s">
        <v>422</v>
      </c>
      <c r="C19" s="75" t="s">
        <v>423</v>
      </c>
      <c r="D19" s="75" t="s">
        <v>424</v>
      </c>
      <c r="E19" s="75" t="s">
        <v>425</v>
      </c>
      <c r="F19" s="75" t="s">
        <v>24</v>
      </c>
      <c r="G19" s="75">
        <v>1</v>
      </c>
      <c r="H19" s="75" t="s">
        <v>51</v>
      </c>
      <c r="I19" s="75" t="s">
        <v>37</v>
      </c>
      <c r="J19" s="75" t="s">
        <v>362</v>
      </c>
      <c r="K19" s="75" t="s">
        <v>362</v>
      </c>
      <c r="L19" s="75" t="s">
        <v>43</v>
      </c>
      <c r="M19" s="75" t="s">
        <v>162</v>
      </c>
      <c r="N19" s="225">
        <v>560454</v>
      </c>
      <c r="O19" s="2" t="s">
        <v>150</v>
      </c>
      <c r="P19" s="9" t="s">
        <v>150</v>
      </c>
      <c r="Q19" s="75" t="s">
        <v>150</v>
      </c>
      <c r="R19" s="75" t="s">
        <v>426</v>
      </c>
      <c r="S19" s="82" t="s">
        <v>427</v>
      </c>
      <c r="T19" s="367" t="s">
        <v>428</v>
      </c>
      <c r="U19" s="226" t="s">
        <v>429</v>
      </c>
      <c r="V19" s="226">
        <v>27511</v>
      </c>
      <c r="W19" s="82" t="s">
        <v>430</v>
      </c>
      <c r="X19" s="82" t="s">
        <v>178</v>
      </c>
      <c r="Y19" s="82" t="s">
        <v>162</v>
      </c>
      <c r="Z19" s="82" t="s">
        <v>308</v>
      </c>
      <c r="AA19" s="75">
        <v>13</v>
      </c>
      <c r="AB19" s="77">
        <v>40582</v>
      </c>
      <c r="AC19" s="77">
        <v>40603</v>
      </c>
      <c r="AD19" s="77"/>
      <c r="AE19" s="6" t="s">
        <v>368</v>
      </c>
      <c r="AF19" s="6" t="s">
        <v>431</v>
      </c>
      <c r="AG19" s="2"/>
      <c r="AH19" s="75">
        <f t="shared" si="0"/>
        <v>2</v>
      </c>
      <c r="AI19" s="2" t="s">
        <v>161</v>
      </c>
      <c r="AJ19" s="2" t="s">
        <v>160</v>
      </c>
      <c r="AK19" s="2"/>
      <c r="AL19" s="2" t="s">
        <v>149</v>
      </c>
      <c r="AM19" s="2" t="s">
        <v>149</v>
      </c>
      <c r="AN19" s="2"/>
      <c r="AO19" s="2" t="s">
        <v>163</v>
      </c>
      <c r="AP19" s="2" t="s">
        <v>202</v>
      </c>
      <c r="AQ19" s="2" t="s">
        <v>312</v>
      </c>
      <c r="AR19" s="2" t="s">
        <v>149</v>
      </c>
      <c r="AS19" s="2" t="s">
        <v>432</v>
      </c>
      <c r="AT19" s="434" t="s">
        <v>433</v>
      </c>
      <c r="AU19" s="75" t="s">
        <v>434</v>
      </c>
      <c r="AV19" s="77"/>
      <c r="AW19" s="78">
        <v>40634</v>
      </c>
      <c r="AX19" s="78">
        <v>40878</v>
      </c>
      <c r="AY19" s="78" t="s">
        <v>149</v>
      </c>
      <c r="AZ19" s="78"/>
      <c r="BA19" s="78"/>
      <c r="BB19" s="78"/>
      <c r="BC19" s="79"/>
      <c r="BD19" s="78">
        <v>41456</v>
      </c>
      <c r="BE19" s="78" t="s">
        <v>149</v>
      </c>
      <c r="BF19" s="78">
        <v>41711</v>
      </c>
      <c r="BG19" s="78" t="s">
        <v>149</v>
      </c>
      <c r="BH19" s="77"/>
      <c r="BI19" s="77"/>
      <c r="BJ19" s="77"/>
      <c r="BK19" s="80">
        <v>41334</v>
      </c>
      <c r="BL19" s="75" t="s">
        <v>17</v>
      </c>
      <c r="BM19" s="227">
        <f t="shared" si="1"/>
        <v>24</v>
      </c>
      <c r="BN19" s="75">
        <f t="shared" si="2"/>
        <v>16</v>
      </c>
      <c r="BO19" s="75"/>
      <c r="BP19" s="75" t="s">
        <v>167</v>
      </c>
      <c r="BQ19" s="75">
        <v>4</v>
      </c>
      <c r="BR19" s="75">
        <v>43</v>
      </c>
      <c r="BS19" s="75">
        <v>6</v>
      </c>
      <c r="BT19" s="75">
        <v>4</v>
      </c>
      <c r="BU19" s="75">
        <v>6</v>
      </c>
      <c r="BV19" s="75">
        <v>6</v>
      </c>
      <c r="BW19" s="75" t="s">
        <v>162</v>
      </c>
      <c r="BX19" s="75" t="s">
        <v>162</v>
      </c>
      <c r="BY19" s="75"/>
      <c r="BZ19" s="81"/>
      <c r="CA19" s="81"/>
      <c r="CB19" s="75"/>
      <c r="CC19" s="75" t="s">
        <v>162</v>
      </c>
      <c r="CD19" s="75"/>
      <c r="CE19" s="75"/>
      <c r="CF19" s="403">
        <v>3</v>
      </c>
      <c r="CG19" s="75">
        <v>3</v>
      </c>
      <c r="CH19" s="75"/>
      <c r="CI19" s="75" t="s">
        <v>167</v>
      </c>
    </row>
    <row r="20" spans="1:88" ht="24.95" hidden="1" customHeight="1">
      <c r="A20" s="75">
        <v>19</v>
      </c>
      <c r="B20" s="75" t="s">
        <v>435</v>
      </c>
      <c r="C20" s="75" t="s">
        <v>436</v>
      </c>
      <c r="D20" s="75" t="s">
        <v>437</v>
      </c>
      <c r="E20" s="75" t="s">
        <v>146</v>
      </c>
      <c r="F20" s="75" t="s">
        <v>24</v>
      </c>
      <c r="G20" s="75">
        <v>1</v>
      </c>
      <c r="H20" s="75" t="s">
        <v>51</v>
      </c>
      <c r="I20" s="75" t="s">
        <v>37</v>
      </c>
      <c r="J20" s="75" t="s">
        <v>438</v>
      </c>
      <c r="K20" s="75" t="s">
        <v>438</v>
      </c>
      <c r="L20" s="75" t="s">
        <v>37</v>
      </c>
      <c r="M20" s="75" t="s">
        <v>149</v>
      </c>
      <c r="N20" s="225"/>
      <c r="O20" s="2" t="s">
        <v>150</v>
      </c>
      <c r="P20" s="9" t="s">
        <v>150</v>
      </c>
      <c r="Q20" s="75" t="s">
        <v>150</v>
      </c>
      <c r="R20" s="421" t="s">
        <v>439</v>
      </c>
      <c r="S20" s="75" t="s">
        <v>440</v>
      </c>
      <c r="T20" s="368" t="s">
        <v>441</v>
      </c>
      <c r="U20" s="226" t="s">
        <v>429</v>
      </c>
      <c r="V20" s="226">
        <v>26644</v>
      </c>
      <c r="W20" s="82" t="s">
        <v>442</v>
      </c>
      <c r="X20" s="82" t="s">
        <v>178</v>
      </c>
      <c r="Y20" s="82" t="s">
        <v>162</v>
      </c>
      <c r="Z20" s="82" t="s">
        <v>308</v>
      </c>
      <c r="AA20" s="75">
        <v>21.5</v>
      </c>
      <c r="AB20" s="77">
        <v>40605</v>
      </c>
      <c r="AC20" s="77">
        <v>40603</v>
      </c>
      <c r="AD20" s="77"/>
      <c r="AE20" s="6" t="s">
        <v>443</v>
      </c>
      <c r="AF20" s="7"/>
      <c r="AG20" s="8"/>
      <c r="AH20" s="75">
        <f t="shared" si="0"/>
        <v>1</v>
      </c>
      <c r="AI20" s="8" t="s">
        <v>160</v>
      </c>
      <c r="AJ20" s="8"/>
      <c r="AK20" s="8"/>
      <c r="AL20" s="8" t="s">
        <v>149</v>
      </c>
      <c r="AM20" s="8"/>
      <c r="AN20" s="8"/>
      <c r="AO20" s="8" t="s">
        <v>163</v>
      </c>
      <c r="AP20" s="8" t="s">
        <v>444</v>
      </c>
      <c r="AQ20" s="2" t="s">
        <v>342</v>
      </c>
      <c r="AR20" s="8" t="s">
        <v>149</v>
      </c>
      <c r="AS20" s="8"/>
      <c r="AT20" s="431" t="s">
        <v>284</v>
      </c>
      <c r="AU20" s="75" t="s">
        <v>445</v>
      </c>
      <c r="AV20" s="77"/>
      <c r="AW20" s="78">
        <v>40634</v>
      </c>
      <c r="AX20" s="78">
        <v>40878</v>
      </c>
      <c r="AY20" s="78" t="s">
        <v>149</v>
      </c>
      <c r="AZ20" s="78"/>
      <c r="BA20" s="78"/>
      <c r="BB20" s="78">
        <v>41225</v>
      </c>
      <c r="BC20" s="79" t="s">
        <v>446</v>
      </c>
      <c r="BD20" s="78">
        <v>41456</v>
      </c>
      <c r="BE20" s="78" t="s">
        <v>149</v>
      </c>
      <c r="BF20" s="78">
        <v>42064</v>
      </c>
      <c r="BG20" s="78" t="s">
        <v>162</v>
      </c>
      <c r="BH20" s="77"/>
      <c r="BI20" s="77"/>
      <c r="BJ20" s="77"/>
      <c r="BK20" s="80">
        <v>41395</v>
      </c>
      <c r="BL20" s="75" t="s">
        <v>17</v>
      </c>
      <c r="BM20" s="227">
        <f t="shared" si="1"/>
        <v>26</v>
      </c>
      <c r="BN20" s="75">
        <f t="shared" si="2"/>
        <v>18</v>
      </c>
      <c r="BO20" s="82" t="s">
        <v>446</v>
      </c>
      <c r="BP20" s="75"/>
      <c r="BQ20" s="75"/>
      <c r="BR20" s="75">
        <v>12</v>
      </c>
      <c r="BS20" s="75">
        <v>0</v>
      </c>
      <c r="BT20" s="75">
        <v>0</v>
      </c>
      <c r="BU20" s="75">
        <v>4</v>
      </c>
      <c r="BV20" s="75">
        <v>1</v>
      </c>
      <c r="BW20" s="75" t="s">
        <v>162</v>
      </c>
      <c r="BX20" s="75" t="s">
        <v>162</v>
      </c>
      <c r="BY20" s="75"/>
      <c r="BZ20" s="81"/>
      <c r="CA20" s="81"/>
      <c r="CB20" s="75"/>
      <c r="CC20" s="75" t="s">
        <v>162</v>
      </c>
      <c r="CD20" s="75"/>
      <c r="CE20" s="75"/>
      <c r="CF20" s="403">
        <v>3</v>
      </c>
      <c r="CG20" s="75">
        <v>5</v>
      </c>
      <c r="CH20" s="75"/>
      <c r="CI20" s="75" t="s">
        <v>167</v>
      </c>
    </row>
    <row r="21" spans="1:88" ht="24.95" hidden="1" customHeight="1">
      <c r="A21" s="85">
        <v>20</v>
      </c>
      <c r="B21" s="85" t="s">
        <v>447</v>
      </c>
      <c r="C21" s="85" t="s">
        <v>436</v>
      </c>
      <c r="D21" s="85" t="s">
        <v>448</v>
      </c>
      <c r="E21" s="85" t="s">
        <v>449</v>
      </c>
      <c r="F21" s="85" t="s">
        <v>24</v>
      </c>
      <c r="G21" s="85">
        <v>1</v>
      </c>
      <c r="H21" s="85" t="s">
        <v>51</v>
      </c>
      <c r="I21" s="85" t="s">
        <v>34</v>
      </c>
      <c r="J21" s="85" t="s">
        <v>171</v>
      </c>
      <c r="K21" s="85" t="s">
        <v>171</v>
      </c>
      <c r="L21" s="85" t="s">
        <v>43</v>
      </c>
      <c r="M21" s="85" t="s">
        <v>162</v>
      </c>
      <c r="N21" s="228" t="s">
        <v>450</v>
      </c>
      <c r="O21" s="71" t="s">
        <v>192</v>
      </c>
      <c r="P21" s="72" t="s">
        <v>150</v>
      </c>
      <c r="Q21" s="85"/>
      <c r="R21" s="85" t="s">
        <v>451</v>
      </c>
      <c r="S21" s="85" t="s">
        <v>452</v>
      </c>
      <c r="T21" s="369" t="s">
        <v>453</v>
      </c>
      <c r="U21" s="229" t="s">
        <v>454</v>
      </c>
      <c r="V21" s="229">
        <v>28744</v>
      </c>
      <c r="W21" s="230" t="s">
        <v>455</v>
      </c>
      <c r="X21" s="230" t="s">
        <v>178</v>
      </c>
      <c r="Y21" s="230" t="s">
        <v>156</v>
      </c>
      <c r="Z21" s="230" t="s">
        <v>157</v>
      </c>
      <c r="AA21" s="85">
        <v>12</v>
      </c>
      <c r="AB21" s="86">
        <v>40609</v>
      </c>
      <c r="AC21" s="301">
        <v>40603</v>
      </c>
      <c r="AD21" s="86"/>
      <c r="AE21" s="73" t="s">
        <v>456</v>
      </c>
      <c r="AF21" s="73" t="s">
        <v>457</v>
      </c>
      <c r="AG21" s="74"/>
      <c r="AH21" s="85">
        <f t="shared" si="0"/>
        <v>2</v>
      </c>
      <c r="AI21" s="74" t="s">
        <v>160</v>
      </c>
      <c r="AJ21" s="74" t="s">
        <v>161</v>
      </c>
      <c r="AK21" s="74"/>
      <c r="AL21" s="74" t="s">
        <v>149</v>
      </c>
      <c r="AM21" s="74" t="s">
        <v>162</v>
      </c>
      <c r="AN21" s="74"/>
      <c r="AO21" s="74" t="s">
        <v>201</v>
      </c>
      <c r="AP21" s="74"/>
      <c r="AQ21" s="74" t="s">
        <v>458</v>
      </c>
      <c r="AR21" s="74"/>
      <c r="AS21" s="74"/>
      <c r="AT21" s="435" t="s">
        <v>371</v>
      </c>
      <c r="AU21" s="85" t="s">
        <v>459</v>
      </c>
      <c r="AV21" s="86"/>
      <c r="AW21" s="87">
        <v>40634</v>
      </c>
      <c r="AX21" s="87">
        <v>40878</v>
      </c>
      <c r="AY21" s="87" t="s">
        <v>149</v>
      </c>
      <c r="AZ21" s="87"/>
      <c r="BA21" s="87"/>
      <c r="BB21" s="87"/>
      <c r="BC21" s="88"/>
      <c r="BD21" s="87">
        <v>41456</v>
      </c>
      <c r="BE21" s="87" t="s">
        <v>149</v>
      </c>
      <c r="BF21" s="87">
        <v>41712</v>
      </c>
      <c r="BG21" s="87" t="s">
        <v>149</v>
      </c>
      <c r="BH21" s="86"/>
      <c r="BI21" s="86"/>
      <c r="BJ21" s="86"/>
      <c r="BK21" s="89">
        <v>43073</v>
      </c>
      <c r="BL21" s="85" t="s">
        <v>17</v>
      </c>
      <c r="BM21" s="231">
        <f>DATEDIF(AW21,BK21, "M")+1</f>
        <v>81</v>
      </c>
      <c r="BN21" s="85">
        <f t="shared" si="2"/>
        <v>73</v>
      </c>
      <c r="BO21" s="85"/>
      <c r="BP21" s="85">
        <v>1</v>
      </c>
      <c r="BQ21" s="85">
        <v>8</v>
      </c>
      <c r="BR21" s="85">
        <v>3</v>
      </c>
      <c r="BS21" s="85">
        <v>0</v>
      </c>
      <c r="BT21" s="85">
        <v>0</v>
      </c>
      <c r="BU21" s="85">
        <v>0</v>
      </c>
      <c r="BV21" s="85">
        <v>0</v>
      </c>
      <c r="BW21" s="85" t="s">
        <v>162</v>
      </c>
      <c r="BX21" s="85" t="s">
        <v>162</v>
      </c>
      <c r="BY21" s="85"/>
      <c r="BZ21" s="90"/>
      <c r="CA21" s="90"/>
      <c r="CB21" s="85"/>
      <c r="CC21" s="85" t="s">
        <v>162</v>
      </c>
      <c r="CD21" s="85"/>
      <c r="CE21" s="85"/>
      <c r="CF21" s="404" t="s">
        <v>167</v>
      </c>
      <c r="CG21" s="85" t="s">
        <v>167</v>
      </c>
      <c r="CH21" s="85"/>
      <c r="CI21" s="85" t="s">
        <v>167</v>
      </c>
      <c r="CJ21" s="417" t="s">
        <v>460</v>
      </c>
    </row>
    <row r="22" spans="1:88" ht="24.95" hidden="1" customHeight="1">
      <c r="A22" s="91">
        <v>21</v>
      </c>
      <c r="B22" s="91" t="s">
        <v>461</v>
      </c>
      <c r="C22" s="91" t="s">
        <v>462</v>
      </c>
      <c r="D22" s="91"/>
      <c r="E22" s="91" t="s">
        <v>463</v>
      </c>
      <c r="F22" s="91" t="s">
        <v>25</v>
      </c>
      <c r="G22" s="91">
        <v>1</v>
      </c>
      <c r="H22" s="91"/>
      <c r="I22" s="91"/>
      <c r="J22" s="91"/>
      <c r="K22" s="91"/>
      <c r="L22" s="91" t="s">
        <v>43</v>
      </c>
      <c r="M22" s="91" t="s">
        <v>162</v>
      </c>
      <c r="N22" s="91" t="s">
        <v>167</v>
      </c>
      <c r="O22" s="91" t="s">
        <v>167</v>
      </c>
      <c r="P22" s="91" t="s">
        <v>167</v>
      </c>
      <c r="Q22" s="91" t="s">
        <v>167</v>
      </c>
      <c r="R22" s="91"/>
      <c r="S22" s="91"/>
      <c r="T22" s="370"/>
      <c r="U22" s="232"/>
      <c r="V22" s="232"/>
      <c r="W22" s="233"/>
      <c r="X22" s="233"/>
      <c r="Y22" s="233"/>
      <c r="Z22" s="233"/>
      <c r="AA22" s="91"/>
      <c r="AB22" s="92"/>
      <c r="AC22" s="302">
        <v>40603</v>
      </c>
      <c r="AD22" s="92"/>
      <c r="AE22" s="92"/>
      <c r="AF22" s="92"/>
      <c r="AG22" s="92"/>
      <c r="AH22" s="91"/>
      <c r="AI22" s="92"/>
      <c r="AJ22" s="92"/>
      <c r="AK22" s="92"/>
      <c r="AL22" s="92"/>
      <c r="AM22" s="92"/>
      <c r="AN22" s="92"/>
      <c r="AO22" s="92"/>
      <c r="AP22" s="92"/>
      <c r="AQ22" s="92"/>
      <c r="AR22" s="92"/>
      <c r="AS22" s="92"/>
      <c r="AT22" s="436"/>
      <c r="AU22" s="91"/>
      <c r="AV22" s="92"/>
      <c r="AW22" s="93"/>
      <c r="AX22" s="93"/>
      <c r="AY22" s="93"/>
      <c r="AZ22" s="93"/>
      <c r="BA22" s="93"/>
      <c r="BB22" s="93"/>
      <c r="BC22" s="94"/>
      <c r="BD22" s="93"/>
      <c r="BE22" s="93"/>
      <c r="BF22" s="93"/>
      <c r="BG22" s="93"/>
      <c r="BH22" s="92"/>
      <c r="BI22" s="92"/>
      <c r="BJ22" s="92"/>
      <c r="BK22" s="92"/>
      <c r="BL22" s="95" t="s">
        <v>62</v>
      </c>
      <c r="BM22" s="91" t="s">
        <v>62</v>
      </c>
      <c r="BN22" s="91"/>
      <c r="BO22" s="91"/>
      <c r="BP22" s="91"/>
      <c r="BQ22" s="91"/>
      <c r="BR22" s="91"/>
      <c r="BS22" s="91"/>
      <c r="BT22" s="91"/>
      <c r="BU22" s="91"/>
      <c r="BV22" s="91"/>
      <c r="BW22" s="91" t="s">
        <v>162</v>
      </c>
      <c r="BX22" s="91" t="s">
        <v>192</v>
      </c>
      <c r="BY22" s="91"/>
      <c r="BZ22" s="96"/>
      <c r="CA22" s="96"/>
      <c r="CB22" s="91"/>
      <c r="CC22" s="91"/>
      <c r="CD22" s="91"/>
      <c r="CE22" s="91"/>
      <c r="CF22" s="405"/>
      <c r="CG22" s="91"/>
      <c r="CH22" s="91"/>
      <c r="CI22" s="91"/>
    </row>
    <row r="23" spans="1:88" ht="24.95" hidden="1" customHeight="1">
      <c r="A23" s="97">
        <v>22</v>
      </c>
      <c r="B23" s="97" t="s">
        <v>464</v>
      </c>
      <c r="C23" s="97" t="s">
        <v>465</v>
      </c>
      <c r="D23" s="97" t="s">
        <v>466</v>
      </c>
      <c r="E23" s="97" t="s">
        <v>467</v>
      </c>
      <c r="F23" s="97" t="s">
        <v>25</v>
      </c>
      <c r="G23" s="97">
        <v>1</v>
      </c>
      <c r="H23" s="97" t="s">
        <v>49</v>
      </c>
      <c r="I23" s="97" t="s">
        <v>40</v>
      </c>
      <c r="J23" s="97"/>
      <c r="K23" s="97"/>
      <c r="L23" s="97"/>
      <c r="M23" s="97"/>
      <c r="N23" s="97" t="s">
        <v>167</v>
      </c>
      <c r="O23" s="97" t="s">
        <v>167</v>
      </c>
      <c r="P23" s="97" t="s">
        <v>167</v>
      </c>
      <c r="Q23" s="97" t="s">
        <v>167</v>
      </c>
      <c r="R23" s="97"/>
      <c r="S23" s="97"/>
      <c r="T23" s="371"/>
      <c r="U23" s="234"/>
      <c r="V23" s="234"/>
      <c r="W23" s="179"/>
      <c r="X23" s="179"/>
      <c r="Y23" s="179"/>
      <c r="Z23" s="179"/>
      <c r="AA23" s="97"/>
      <c r="AB23" s="98"/>
      <c r="AC23" s="303">
        <v>40603</v>
      </c>
      <c r="AD23" s="98">
        <v>40865</v>
      </c>
      <c r="AE23" s="98"/>
      <c r="AF23" s="98"/>
      <c r="AG23" s="98"/>
      <c r="AH23" s="97">
        <f t="shared" si="0"/>
        <v>0</v>
      </c>
      <c r="AI23" s="98"/>
      <c r="AJ23" s="98"/>
      <c r="AK23" s="98"/>
      <c r="AL23" s="98"/>
      <c r="AM23" s="98"/>
      <c r="AN23" s="98"/>
      <c r="AO23" s="98"/>
      <c r="AP23" s="98"/>
      <c r="AQ23" s="98"/>
      <c r="AR23" s="98"/>
      <c r="AS23" s="98"/>
      <c r="AT23" s="437"/>
      <c r="AU23" s="97"/>
      <c r="AV23" s="98"/>
      <c r="AW23" s="99">
        <v>40634</v>
      </c>
      <c r="AX23" s="99"/>
      <c r="AY23" s="99"/>
      <c r="AZ23" s="99"/>
      <c r="BA23" s="99"/>
      <c r="BB23" s="99"/>
      <c r="BC23" s="100"/>
      <c r="BD23" s="99"/>
      <c r="BE23" s="99"/>
      <c r="BF23" s="99"/>
      <c r="BG23" s="99"/>
      <c r="BH23" s="98"/>
      <c r="BI23" s="98"/>
      <c r="BJ23" s="98"/>
      <c r="BK23" s="98"/>
      <c r="BL23" s="97" t="s">
        <v>19</v>
      </c>
      <c r="BM23" s="235" t="s">
        <v>19</v>
      </c>
      <c r="BN23" s="235"/>
      <c r="BO23" s="97"/>
      <c r="BP23" s="97"/>
      <c r="BQ23" s="97"/>
      <c r="BR23" s="97"/>
      <c r="BS23" s="97"/>
      <c r="BT23" s="97"/>
      <c r="BU23" s="97"/>
      <c r="BV23" s="97"/>
      <c r="BW23" s="97" t="s">
        <v>162</v>
      </c>
      <c r="BX23" s="97" t="s">
        <v>192</v>
      </c>
      <c r="BY23" s="97"/>
      <c r="BZ23" s="101"/>
      <c r="CA23" s="101"/>
      <c r="CB23" s="97"/>
      <c r="CC23" s="97"/>
      <c r="CD23" s="97"/>
      <c r="CE23" s="97"/>
      <c r="CF23" s="119"/>
      <c r="CG23" s="97"/>
      <c r="CH23" s="97"/>
      <c r="CI23" s="97" t="s">
        <v>167</v>
      </c>
    </row>
    <row r="24" spans="1:88" ht="24.95" hidden="1" customHeight="1">
      <c r="A24" s="97">
        <v>23</v>
      </c>
      <c r="B24" s="97" t="s">
        <v>468</v>
      </c>
      <c r="C24" s="97" t="s">
        <v>469</v>
      </c>
      <c r="D24" s="97" t="s">
        <v>470</v>
      </c>
      <c r="E24" s="97" t="s">
        <v>471</v>
      </c>
      <c r="F24" s="97" t="s">
        <v>24</v>
      </c>
      <c r="G24" s="97">
        <v>1</v>
      </c>
      <c r="H24" s="97" t="s">
        <v>49</v>
      </c>
      <c r="I24" s="97" t="s">
        <v>40</v>
      </c>
      <c r="J24" s="97"/>
      <c r="K24" s="97"/>
      <c r="L24" s="97" t="s">
        <v>40</v>
      </c>
      <c r="M24" s="97" t="s">
        <v>149</v>
      </c>
      <c r="N24" s="97" t="s">
        <v>167</v>
      </c>
      <c r="O24" s="97" t="s">
        <v>167</v>
      </c>
      <c r="P24" s="97" t="s">
        <v>167</v>
      </c>
      <c r="Q24" s="97" t="s">
        <v>167</v>
      </c>
      <c r="R24" s="97"/>
      <c r="S24" s="97"/>
      <c r="T24" s="371"/>
      <c r="U24" s="234"/>
      <c r="V24" s="234"/>
      <c r="W24" s="179"/>
      <c r="X24" s="179"/>
      <c r="Y24" s="179"/>
      <c r="Z24" s="179"/>
      <c r="AA24" s="97"/>
      <c r="AB24" s="98"/>
      <c r="AC24" s="303">
        <v>40603</v>
      </c>
      <c r="AD24" s="98">
        <v>42613</v>
      </c>
      <c r="AE24" s="98"/>
      <c r="AF24" s="98"/>
      <c r="AG24" s="98"/>
      <c r="AH24" s="97">
        <f t="shared" si="0"/>
        <v>0</v>
      </c>
      <c r="AI24" s="98"/>
      <c r="AJ24" s="98"/>
      <c r="AK24" s="98"/>
      <c r="AL24" s="98"/>
      <c r="AM24" s="98"/>
      <c r="AN24" s="98"/>
      <c r="AO24" s="98"/>
      <c r="AP24" s="98"/>
      <c r="AQ24" s="98"/>
      <c r="AR24" s="98"/>
      <c r="AS24" s="98"/>
      <c r="AT24" s="437"/>
      <c r="AU24" s="97"/>
      <c r="AV24" s="98"/>
      <c r="AW24" s="99">
        <v>40634</v>
      </c>
      <c r="AX24" s="99"/>
      <c r="AY24" s="99"/>
      <c r="AZ24" s="99"/>
      <c r="BA24" s="99"/>
      <c r="BB24" s="99"/>
      <c r="BC24" s="100"/>
      <c r="BD24" s="99"/>
      <c r="BE24" s="99"/>
      <c r="BF24" s="99"/>
      <c r="BG24" s="99"/>
      <c r="BH24" s="98"/>
      <c r="BI24" s="98"/>
      <c r="BJ24" s="98"/>
      <c r="BK24" s="98"/>
      <c r="BL24" s="97" t="s">
        <v>19</v>
      </c>
      <c r="BM24" s="235" t="s">
        <v>19</v>
      </c>
      <c r="BN24" s="235"/>
      <c r="BO24" s="97"/>
      <c r="BP24" s="97"/>
      <c r="BQ24" s="97"/>
      <c r="BR24" s="97"/>
      <c r="BS24" s="97"/>
      <c r="BT24" s="97"/>
      <c r="BU24" s="97"/>
      <c r="BV24" s="97"/>
      <c r="BW24" s="97" t="s">
        <v>162</v>
      </c>
      <c r="BX24" s="97" t="s">
        <v>192</v>
      </c>
      <c r="BY24" s="97"/>
      <c r="BZ24" s="101"/>
      <c r="CA24" s="101"/>
      <c r="CB24" s="97"/>
      <c r="CC24" s="97"/>
      <c r="CD24" s="97"/>
      <c r="CE24" s="97"/>
      <c r="CF24" s="119"/>
      <c r="CG24" s="97"/>
      <c r="CH24" s="97"/>
      <c r="CI24" s="97" t="s">
        <v>167</v>
      </c>
    </row>
    <row r="25" spans="1:88" ht="24.95" hidden="1" customHeight="1">
      <c r="A25" s="97">
        <v>24</v>
      </c>
      <c r="B25" s="97" t="s">
        <v>472</v>
      </c>
      <c r="C25" s="97" t="s">
        <v>473</v>
      </c>
      <c r="D25" s="97" t="s">
        <v>474</v>
      </c>
      <c r="E25" s="97" t="s">
        <v>475</v>
      </c>
      <c r="F25" s="97" t="s">
        <v>25</v>
      </c>
      <c r="G25" s="97">
        <v>1</v>
      </c>
      <c r="H25" s="97" t="s">
        <v>56</v>
      </c>
      <c r="I25" s="97" t="s">
        <v>39</v>
      </c>
      <c r="J25" s="97"/>
      <c r="K25" s="97"/>
      <c r="L25" s="97"/>
      <c r="M25" s="97"/>
      <c r="N25" s="97" t="s">
        <v>167</v>
      </c>
      <c r="O25" s="97" t="s">
        <v>167</v>
      </c>
      <c r="P25" s="97" t="s">
        <v>167</v>
      </c>
      <c r="Q25" s="97" t="s">
        <v>167</v>
      </c>
      <c r="R25" s="97"/>
      <c r="S25" s="97"/>
      <c r="T25" s="371"/>
      <c r="U25" s="234"/>
      <c r="V25" s="234"/>
      <c r="W25" s="179"/>
      <c r="X25" s="179"/>
      <c r="Y25" s="179"/>
      <c r="Z25" s="179"/>
      <c r="AA25" s="97"/>
      <c r="AB25" s="98"/>
      <c r="AC25" s="303">
        <v>40603</v>
      </c>
      <c r="AD25" s="98">
        <v>41274</v>
      </c>
      <c r="AE25" s="98"/>
      <c r="AF25" s="98"/>
      <c r="AG25" s="98"/>
      <c r="AH25" s="97">
        <f t="shared" si="0"/>
        <v>0</v>
      </c>
      <c r="AI25" s="98"/>
      <c r="AJ25" s="98"/>
      <c r="AK25" s="98"/>
      <c r="AL25" s="98"/>
      <c r="AM25" s="98"/>
      <c r="AN25" s="98"/>
      <c r="AO25" s="98"/>
      <c r="AP25" s="98"/>
      <c r="AQ25" s="98"/>
      <c r="AR25" s="98"/>
      <c r="AS25" s="98"/>
      <c r="AT25" s="437"/>
      <c r="AU25" s="97"/>
      <c r="AV25" s="98"/>
      <c r="AW25" s="99">
        <v>40634</v>
      </c>
      <c r="AX25" s="99"/>
      <c r="AY25" s="99"/>
      <c r="AZ25" s="99"/>
      <c r="BA25" s="99"/>
      <c r="BB25" s="99"/>
      <c r="BC25" s="100"/>
      <c r="BD25" s="99"/>
      <c r="BE25" s="99"/>
      <c r="BF25" s="99"/>
      <c r="BG25" s="99"/>
      <c r="BH25" s="98"/>
      <c r="BI25" s="98"/>
      <c r="BJ25" s="98"/>
      <c r="BK25" s="98"/>
      <c r="BL25" s="97" t="s">
        <v>19</v>
      </c>
      <c r="BM25" s="235" t="s">
        <v>19</v>
      </c>
      <c r="BN25" s="235"/>
      <c r="BO25" s="97"/>
      <c r="BP25" s="97"/>
      <c r="BQ25" s="97"/>
      <c r="BR25" s="97"/>
      <c r="BS25" s="97"/>
      <c r="BT25" s="97"/>
      <c r="BU25" s="97"/>
      <c r="BV25" s="97"/>
      <c r="BW25" s="97" t="s">
        <v>162</v>
      </c>
      <c r="BX25" s="97"/>
      <c r="BY25" s="97"/>
      <c r="BZ25" s="101"/>
      <c r="CA25" s="101"/>
      <c r="CB25" s="97"/>
      <c r="CC25" s="97"/>
      <c r="CD25" s="97"/>
      <c r="CE25" s="97"/>
      <c r="CF25" s="119"/>
      <c r="CG25" s="97"/>
      <c r="CH25" s="97"/>
      <c r="CI25" s="97" t="s">
        <v>167</v>
      </c>
    </row>
    <row r="26" spans="1:88" ht="24.95" hidden="1" customHeight="1">
      <c r="A26" s="91">
        <v>25</v>
      </c>
      <c r="B26" s="91" t="s">
        <v>476</v>
      </c>
      <c r="C26" s="91" t="s">
        <v>477</v>
      </c>
      <c r="D26" s="91"/>
      <c r="E26" s="91" t="s">
        <v>478</v>
      </c>
      <c r="F26" s="91" t="s">
        <v>24</v>
      </c>
      <c r="G26" s="91">
        <v>1</v>
      </c>
      <c r="H26" s="91" t="s">
        <v>57</v>
      </c>
      <c r="I26" s="91" t="s">
        <v>33</v>
      </c>
      <c r="J26" s="91"/>
      <c r="K26" s="91"/>
      <c r="L26" s="91"/>
      <c r="M26" s="91"/>
      <c r="N26" s="91" t="s">
        <v>167</v>
      </c>
      <c r="O26" s="91" t="s">
        <v>167</v>
      </c>
      <c r="P26" s="91" t="s">
        <v>167</v>
      </c>
      <c r="Q26" s="91" t="s">
        <v>167</v>
      </c>
      <c r="R26" s="91"/>
      <c r="S26" s="91"/>
      <c r="T26" s="370"/>
      <c r="U26" s="232"/>
      <c r="V26" s="232"/>
      <c r="W26" s="233"/>
      <c r="X26" s="233"/>
      <c r="Y26" s="233"/>
      <c r="Z26" s="233"/>
      <c r="AA26" s="91"/>
      <c r="AB26" s="92"/>
      <c r="AC26" s="302">
        <v>40603</v>
      </c>
      <c r="AD26" s="92"/>
      <c r="AE26" s="92"/>
      <c r="AF26" s="92"/>
      <c r="AG26" s="92"/>
      <c r="AH26" s="91">
        <f t="shared" si="0"/>
        <v>0</v>
      </c>
      <c r="AI26" s="92"/>
      <c r="AJ26" s="92"/>
      <c r="AK26" s="92"/>
      <c r="AL26" s="92"/>
      <c r="AM26" s="92"/>
      <c r="AN26" s="92"/>
      <c r="AO26" s="92"/>
      <c r="AP26" s="92"/>
      <c r="AQ26" s="92"/>
      <c r="AR26" s="92"/>
      <c r="AS26" s="92"/>
      <c r="AT26" s="436"/>
      <c r="AU26" s="91"/>
      <c r="AV26" s="92"/>
      <c r="AW26" s="93">
        <v>40634</v>
      </c>
      <c r="AX26" s="93"/>
      <c r="AY26" s="93"/>
      <c r="AZ26" s="93"/>
      <c r="BA26" s="93"/>
      <c r="BB26" s="93"/>
      <c r="BC26" s="94"/>
      <c r="BD26" s="93"/>
      <c r="BE26" s="93"/>
      <c r="BF26" s="93"/>
      <c r="BG26" s="93"/>
      <c r="BH26" s="92"/>
      <c r="BI26" s="92"/>
      <c r="BJ26" s="92"/>
      <c r="BK26" s="92"/>
      <c r="BL26" s="91" t="s">
        <v>62</v>
      </c>
      <c r="BM26" s="236" t="s">
        <v>62</v>
      </c>
      <c r="BN26" s="236"/>
      <c r="BO26" s="91"/>
      <c r="BP26" s="91"/>
      <c r="BQ26" s="91"/>
      <c r="BR26" s="91"/>
      <c r="BS26" s="91"/>
      <c r="BT26" s="91"/>
      <c r="BU26" s="91"/>
      <c r="BV26" s="91"/>
      <c r="BW26" s="91" t="s">
        <v>162</v>
      </c>
      <c r="BX26" s="91"/>
      <c r="BY26" s="91"/>
      <c r="BZ26" s="96"/>
      <c r="CA26" s="96"/>
      <c r="CB26" s="91"/>
      <c r="CC26" s="91"/>
      <c r="CD26" s="91"/>
      <c r="CE26" s="91"/>
      <c r="CF26" s="405"/>
      <c r="CG26" s="91"/>
      <c r="CH26" s="91"/>
      <c r="CI26" s="91" t="s">
        <v>167</v>
      </c>
    </row>
    <row r="27" spans="1:88" ht="24.95" hidden="1" customHeight="1">
      <c r="A27" s="102">
        <v>26</v>
      </c>
      <c r="B27" s="102" t="s">
        <v>479</v>
      </c>
      <c r="C27" s="102" t="s">
        <v>480</v>
      </c>
      <c r="D27" s="102"/>
      <c r="E27" s="102" t="s">
        <v>481</v>
      </c>
      <c r="F27" s="102" t="s">
        <v>24</v>
      </c>
      <c r="G27" s="102">
        <v>2</v>
      </c>
      <c r="H27" s="102" t="s">
        <v>51</v>
      </c>
      <c r="I27" s="102" t="s">
        <v>30</v>
      </c>
      <c r="J27" s="102" t="s">
        <v>482</v>
      </c>
      <c r="K27" s="102"/>
      <c r="L27" s="102" t="s">
        <v>30</v>
      </c>
      <c r="M27" s="102" t="s">
        <v>149</v>
      </c>
      <c r="N27" s="102"/>
      <c r="O27" s="110" t="s">
        <v>150</v>
      </c>
      <c r="P27" s="237" t="s">
        <v>150</v>
      </c>
      <c r="Q27" s="102"/>
      <c r="R27" s="102" t="s">
        <v>483</v>
      </c>
      <c r="S27" s="102" t="s">
        <v>484</v>
      </c>
      <c r="T27" s="214"/>
      <c r="U27" s="103" t="s">
        <v>485</v>
      </c>
      <c r="V27" s="103">
        <v>27062</v>
      </c>
      <c r="W27" s="111" t="s">
        <v>486</v>
      </c>
      <c r="X27" s="111" t="s">
        <v>178</v>
      </c>
      <c r="Y27" s="111" t="s">
        <v>156</v>
      </c>
      <c r="Z27" s="111" t="s">
        <v>157</v>
      </c>
      <c r="AA27" s="102">
        <v>13.5</v>
      </c>
      <c r="AB27" s="103">
        <v>40924</v>
      </c>
      <c r="AC27" s="304">
        <v>40969</v>
      </c>
      <c r="AD27" s="103"/>
      <c r="AE27" s="103" t="s">
        <v>487</v>
      </c>
      <c r="AF27" s="103" t="s">
        <v>488</v>
      </c>
      <c r="AG27" s="103"/>
      <c r="AH27" s="102">
        <f t="shared" si="0"/>
        <v>2</v>
      </c>
      <c r="AI27" s="103" t="s">
        <v>160</v>
      </c>
      <c r="AJ27" s="103" t="s">
        <v>160</v>
      </c>
      <c r="AK27" s="103"/>
      <c r="AL27" s="103" t="s">
        <v>149</v>
      </c>
      <c r="AM27" s="103" t="s">
        <v>162</v>
      </c>
      <c r="AN27" s="103"/>
      <c r="AO27" s="103" t="s">
        <v>163</v>
      </c>
      <c r="AP27" s="103" t="s">
        <v>248</v>
      </c>
      <c r="AQ27" s="103"/>
      <c r="AR27" s="103"/>
      <c r="AS27" s="103"/>
      <c r="AT27" s="438" t="s">
        <v>327</v>
      </c>
      <c r="AU27" s="102" t="s">
        <v>489</v>
      </c>
      <c r="AV27" s="103"/>
      <c r="AW27" s="105">
        <v>40969</v>
      </c>
      <c r="AX27" s="105">
        <v>41214</v>
      </c>
      <c r="AY27" s="105" t="s">
        <v>149</v>
      </c>
      <c r="AZ27" s="105"/>
      <c r="BA27" s="105"/>
      <c r="BB27" s="105"/>
      <c r="BC27" s="106"/>
      <c r="BD27" s="105">
        <v>41852</v>
      </c>
      <c r="BE27" s="105" t="s">
        <v>149</v>
      </c>
      <c r="BF27" s="105">
        <v>42064</v>
      </c>
      <c r="BG27" s="105" t="s">
        <v>149</v>
      </c>
      <c r="BH27" s="103"/>
      <c r="BI27" s="103"/>
      <c r="BJ27" s="103"/>
      <c r="BK27" s="107">
        <v>45183</v>
      </c>
      <c r="BL27" s="108" t="s">
        <v>17</v>
      </c>
      <c r="BM27" s="238">
        <f>DATEDIF(AW27,BK27, "M")+1</f>
        <v>139</v>
      </c>
      <c r="BN27" s="102">
        <f t="shared" ref="BN27:BN33" si="3">DATEDIF(AX27,BK27, "M")+1</f>
        <v>131</v>
      </c>
      <c r="BO27" s="102"/>
      <c r="BP27" s="102">
        <v>1</v>
      </c>
      <c r="BQ27" s="102">
        <v>14</v>
      </c>
      <c r="BR27" s="102">
        <v>0</v>
      </c>
      <c r="BS27" s="102">
        <v>1</v>
      </c>
      <c r="BT27" s="102">
        <v>0</v>
      </c>
      <c r="BU27" s="102">
        <v>0</v>
      </c>
      <c r="BV27" s="102">
        <v>0</v>
      </c>
      <c r="BW27" s="102" t="s">
        <v>162</v>
      </c>
      <c r="BX27" s="102">
        <v>0</v>
      </c>
      <c r="BY27" s="102"/>
      <c r="BZ27" s="109"/>
      <c r="CA27" s="109"/>
      <c r="CB27" s="102"/>
      <c r="CC27" s="102" t="s">
        <v>162</v>
      </c>
      <c r="CD27" s="102"/>
      <c r="CE27" s="102"/>
      <c r="CF27" s="406">
        <v>2</v>
      </c>
      <c r="CG27" s="102" t="s">
        <v>167</v>
      </c>
      <c r="CH27" s="102"/>
      <c r="CI27" s="102" t="s">
        <v>167</v>
      </c>
    </row>
    <row r="28" spans="1:88" ht="24.95" hidden="1" customHeight="1">
      <c r="A28" s="102">
        <v>27</v>
      </c>
      <c r="B28" s="102" t="s">
        <v>490</v>
      </c>
      <c r="C28" s="102" t="s">
        <v>491</v>
      </c>
      <c r="D28" s="102"/>
      <c r="E28" s="102" t="s">
        <v>492</v>
      </c>
      <c r="F28" s="102" t="s">
        <v>25</v>
      </c>
      <c r="G28" s="102">
        <v>2</v>
      </c>
      <c r="H28" s="102" t="s">
        <v>50</v>
      </c>
      <c r="I28" s="102" t="s">
        <v>44</v>
      </c>
      <c r="J28" s="102" t="s">
        <v>493</v>
      </c>
      <c r="K28" s="102" t="s">
        <v>493</v>
      </c>
      <c r="L28" s="102" t="s">
        <v>42</v>
      </c>
      <c r="M28" s="102" t="s">
        <v>149</v>
      </c>
      <c r="N28" s="239" t="s">
        <v>21</v>
      </c>
      <c r="O28" s="12" t="s">
        <v>150</v>
      </c>
      <c r="P28" s="13" t="s">
        <v>150</v>
      </c>
      <c r="Q28" s="102" t="s">
        <v>150</v>
      </c>
      <c r="R28" s="347" t="s">
        <v>494</v>
      </c>
      <c r="S28" s="102" t="s">
        <v>495</v>
      </c>
      <c r="T28" s="214" t="s">
        <v>496</v>
      </c>
      <c r="U28" s="103" t="s">
        <v>497</v>
      </c>
      <c r="V28" s="103">
        <v>28103</v>
      </c>
      <c r="W28" s="111" t="s">
        <v>498</v>
      </c>
      <c r="X28" s="111" t="s">
        <v>178</v>
      </c>
      <c r="Y28" s="111" t="s">
        <v>162</v>
      </c>
      <c r="Z28" s="111" t="s">
        <v>157</v>
      </c>
      <c r="AA28" s="102">
        <v>18</v>
      </c>
      <c r="AB28" s="103">
        <v>40917</v>
      </c>
      <c r="AC28" s="304">
        <v>40969</v>
      </c>
      <c r="AD28" s="103"/>
      <c r="AE28" s="103" t="s">
        <v>499</v>
      </c>
      <c r="AF28" s="103" t="s">
        <v>296</v>
      </c>
      <c r="AG28" s="103"/>
      <c r="AH28" s="102">
        <f t="shared" si="0"/>
        <v>2</v>
      </c>
      <c r="AI28" s="103" t="s">
        <v>160</v>
      </c>
      <c r="AJ28" s="103" t="s">
        <v>160</v>
      </c>
      <c r="AK28" s="103"/>
      <c r="AL28" s="103" t="s">
        <v>149</v>
      </c>
      <c r="AM28" s="103" t="s">
        <v>149</v>
      </c>
      <c r="AN28" s="103"/>
      <c r="AO28" s="103" t="s">
        <v>163</v>
      </c>
      <c r="AP28" s="103" t="s">
        <v>500</v>
      </c>
      <c r="AQ28" s="110" t="s">
        <v>216</v>
      </c>
      <c r="AR28" s="103" t="s">
        <v>149</v>
      </c>
      <c r="AS28" s="103" t="s">
        <v>501</v>
      </c>
      <c r="AT28" s="439" t="s">
        <v>502</v>
      </c>
      <c r="AU28" s="102" t="s">
        <v>503</v>
      </c>
      <c r="AV28" s="103"/>
      <c r="AW28" s="105">
        <v>40969</v>
      </c>
      <c r="AX28" s="105">
        <v>41214</v>
      </c>
      <c r="AY28" s="105" t="s">
        <v>149</v>
      </c>
      <c r="AZ28" s="105"/>
      <c r="BA28" s="105"/>
      <c r="BB28" s="105"/>
      <c r="BC28" s="106"/>
      <c r="BD28" s="105">
        <v>41852</v>
      </c>
      <c r="BE28" s="105" t="s">
        <v>149</v>
      </c>
      <c r="BF28" s="105">
        <v>42064</v>
      </c>
      <c r="BG28" s="105" t="s">
        <v>149</v>
      </c>
      <c r="BH28" s="103"/>
      <c r="BI28" s="103"/>
      <c r="BJ28" s="103"/>
      <c r="BK28" s="107">
        <v>42460</v>
      </c>
      <c r="BL28" s="102" t="s">
        <v>17</v>
      </c>
      <c r="BM28" s="238">
        <f>DATEDIF(AW28,BK28, "M")+1</f>
        <v>49</v>
      </c>
      <c r="BN28" s="102">
        <f t="shared" si="3"/>
        <v>41</v>
      </c>
      <c r="BO28" s="102"/>
      <c r="BP28" s="102">
        <v>0</v>
      </c>
      <c r="BQ28" s="102">
        <v>4</v>
      </c>
      <c r="BR28" s="102">
        <v>36</v>
      </c>
      <c r="BS28" s="102">
        <v>1</v>
      </c>
      <c r="BT28" s="102">
        <v>0</v>
      </c>
      <c r="BU28" s="102">
        <v>1</v>
      </c>
      <c r="BV28" s="102">
        <v>1</v>
      </c>
      <c r="BW28" s="102" t="s">
        <v>162</v>
      </c>
      <c r="BX28" s="102">
        <v>0</v>
      </c>
      <c r="BY28" s="102"/>
      <c r="BZ28" s="109"/>
      <c r="CA28" s="109"/>
      <c r="CB28" s="102"/>
      <c r="CC28" s="102" t="s">
        <v>162</v>
      </c>
      <c r="CD28" s="102"/>
      <c r="CE28" s="102"/>
      <c r="CF28" s="406">
        <v>2</v>
      </c>
      <c r="CG28" s="102">
        <v>2</v>
      </c>
      <c r="CH28" s="102"/>
      <c r="CI28" s="102" t="s">
        <v>504</v>
      </c>
    </row>
    <row r="29" spans="1:88" ht="24.95" hidden="1" customHeight="1">
      <c r="A29" s="102">
        <v>28</v>
      </c>
      <c r="B29" s="102" t="s">
        <v>505</v>
      </c>
      <c r="C29" s="102" t="s">
        <v>506</v>
      </c>
      <c r="D29" s="102" t="s">
        <v>507</v>
      </c>
      <c r="E29" s="102" t="s">
        <v>508</v>
      </c>
      <c r="F29" s="102" t="s">
        <v>24</v>
      </c>
      <c r="G29" s="102">
        <v>2</v>
      </c>
      <c r="H29" s="102" t="s">
        <v>50</v>
      </c>
      <c r="I29" s="102" t="s">
        <v>44</v>
      </c>
      <c r="J29" s="102" t="s">
        <v>223</v>
      </c>
      <c r="K29" s="102"/>
      <c r="L29" s="102" t="s">
        <v>42</v>
      </c>
      <c r="M29" s="102" t="s">
        <v>149</v>
      </c>
      <c r="N29" s="102"/>
      <c r="O29" s="102"/>
      <c r="P29" s="102" t="s">
        <v>167</v>
      </c>
      <c r="Q29" s="102"/>
      <c r="R29" s="102" t="s">
        <v>509</v>
      </c>
      <c r="S29" s="102"/>
      <c r="T29" s="214" t="s">
        <v>510</v>
      </c>
      <c r="U29" s="102" t="s">
        <v>511</v>
      </c>
      <c r="V29" s="102">
        <v>26796</v>
      </c>
      <c r="W29" s="102" t="s">
        <v>512</v>
      </c>
      <c r="X29" s="102" t="s">
        <v>178</v>
      </c>
      <c r="Y29" s="102" t="s">
        <v>156</v>
      </c>
      <c r="Z29" s="102" t="s">
        <v>157</v>
      </c>
      <c r="AA29" s="102">
        <v>12</v>
      </c>
      <c r="AB29" s="103">
        <v>40977</v>
      </c>
      <c r="AC29" s="304">
        <v>40969</v>
      </c>
      <c r="AD29" s="102"/>
      <c r="AE29" s="102" t="s">
        <v>513</v>
      </c>
      <c r="AF29" s="103" t="s">
        <v>514</v>
      </c>
      <c r="AG29" s="103"/>
      <c r="AH29" s="102">
        <f t="shared" si="0"/>
        <v>2</v>
      </c>
      <c r="AI29" s="103" t="s">
        <v>160</v>
      </c>
      <c r="AJ29" s="103" t="s">
        <v>201</v>
      </c>
      <c r="AK29" s="103"/>
      <c r="AL29" s="103" t="s">
        <v>149</v>
      </c>
      <c r="AM29" s="103" t="s">
        <v>149</v>
      </c>
      <c r="AN29" s="103"/>
      <c r="AO29" s="103" t="s">
        <v>163</v>
      </c>
      <c r="AP29" s="103" t="s">
        <v>202</v>
      </c>
      <c r="AQ29" s="110" t="s">
        <v>216</v>
      </c>
      <c r="AR29" s="103" t="s">
        <v>149</v>
      </c>
      <c r="AS29" s="103"/>
      <c r="AT29" s="438" t="s">
        <v>297</v>
      </c>
      <c r="AU29" s="102" t="s">
        <v>515</v>
      </c>
      <c r="AV29" s="103"/>
      <c r="AW29" s="105">
        <v>40969</v>
      </c>
      <c r="AX29" s="105">
        <v>41214</v>
      </c>
      <c r="AY29" s="105" t="s">
        <v>149</v>
      </c>
      <c r="AZ29" s="105"/>
      <c r="BA29" s="105"/>
      <c r="BB29" s="105"/>
      <c r="BC29" s="106"/>
      <c r="BD29" s="105">
        <v>41852</v>
      </c>
      <c r="BE29" s="105" t="s">
        <v>149</v>
      </c>
      <c r="BF29" s="105">
        <v>42064</v>
      </c>
      <c r="BG29" s="105" t="s">
        <v>149</v>
      </c>
      <c r="BH29" s="103"/>
      <c r="BI29" s="103"/>
      <c r="BJ29" s="103"/>
      <c r="BK29" s="107">
        <v>42704</v>
      </c>
      <c r="BL29" s="102" t="s">
        <v>17</v>
      </c>
      <c r="BM29" s="238">
        <f t="shared" ref="BM29:BM33" si="4">DATEDIF(AW29,BK29, "M")+1</f>
        <v>57</v>
      </c>
      <c r="BN29" s="102">
        <f t="shared" si="3"/>
        <v>49</v>
      </c>
      <c r="BO29" s="102"/>
      <c r="BP29" s="102">
        <v>2</v>
      </c>
      <c r="BQ29" s="102">
        <v>1</v>
      </c>
      <c r="BR29" s="102">
        <v>9</v>
      </c>
      <c r="BS29" s="102">
        <v>1</v>
      </c>
      <c r="BT29" s="102">
        <v>1</v>
      </c>
      <c r="BU29" s="102">
        <v>0</v>
      </c>
      <c r="BV29" s="102">
        <v>0</v>
      </c>
      <c r="BW29" s="102" t="s">
        <v>162</v>
      </c>
      <c r="BX29" s="102">
        <v>0</v>
      </c>
      <c r="BY29" s="102"/>
      <c r="BZ29" s="109"/>
      <c r="CA29" s="109"/>
      <c r="CB29" s="102"/>
      <c r="CC29" s="102" t="s">
        <v>162</v>
      </c>
      <c r="CD29" s="102"/>
      <c r="CE29" s="102"/>
      <c r="CF29" s="406" t="s">
        <v>167</v>
      </c>
      <c r="CG29" s="102" t="s">
        <v>167</v>
      </c>
      <c r="CH29" s="102"/>
      <c r="CI29" s="102" t="s">
        <v>516</v>
      </c>
    </row>
    <row r="30" spans="1:88" ht="24.95" hidden="1" customHeight="1">
      <c r="A30" s="102">
        <v>29</v>
      </c>
      <c r="B30" s="102" t="s">
        <v>517</v>
      </c>
      <c r="C30" s="102" t="s">
        <v>518</v>
      </c>
      <c r="D30" s="102" t="s">
        <v>21</v>
      </c>
      <c r="E30" s="102" t="s">
        <v>519</v>
      </c>
      <c r="F30" s="102" t="s">
        <v>25</v>
      </c>
      <c r="G30" s="102">
        <v>2</v>
      </c>
      <c r="H30" s="102" t="s">
        <v>49</v>
      </c>
      <c r="I30" s="102" t="s">
        <v>35</v>
      </c>
      <c r="J30" s="102" t="s">
        <v>520</v>
      </c>
      <c r="K30" s="102" t="s">
        <v>521</v>
      </c>
      <c r="L30" s="102" t="s">
        <v>35</v>
      </c>
      <c r="M30" s="102" t="s">
        <v>149</v>
      </c>
      <c r="N30" s="239"/>
      <c r="O30" s="12" t="s">
        <v>150</v>
      </c>
      <c r="P30" s="14" t="s">
        <v>150</v>
      </c>
      <c r="Q30" s="102"/>
      <c r="R30" s="347" t="s">
        <v>522</v>
      </c>
      <c r="S30" s="102" t="s">
        <v>523</v>
      </c>
      <c r="T30" s="211" t="s">
        <v>524</v>
      </c>
      <c r="U30" s="103" t="s">
        <v>525</v>
      </c>
      <c r="V30" s="103">
        <v>27531</v>
      </c>
      <c r="W30" s="111"/>
      <c r="X30" s="111" t="s">
        <v>155</v>
      </c>
      <c r="Y30" s="111" t="s">
        <v>526</v>
      </c>
      <c r="Z30" s="111" t="s">
        <v>157</v>
      </c>
      <c r="AA30" s="102"/>
      <c r="AB30" s="103">
        <v>41334</v>
      </c>
      <c r="AC30" s="304">
        <v>40969</v>
      </c>
      <c r="AD30" s="103"/>
      <c r="AE30" s="102" t="s">
        <v>527</v>
      </c>
      <c r="AF30" s="102" t="s">
        <v>528</v>
      </c>
      <c r="AG30" s="102"/>
      <c r="AH30" s="102">
        <f t="shared" si="0"/>
        <v>2</v>
      </c>
      <c r="AI30" s="102" t="s">
        <v>281</v>
      </c>
      <c r="AJ30" s="102" t="s">
        <v>201</v>
      </c>
      <c r="AK30" s="102"/>
      <c r="AL30" s="102" t="s">
        <v>162</v>
      </c>
      <c r="AM30" s="102" t="s">
        <v>162</v>
      </c>
      <c r="AN30" s="102"/>
      <c r="AO30" s="102" t="s">
        <v>163</v>
      </c>
      <c r="AP30" s="102" t="s">
        <v>249</v>
      </c>
      <c r="AQ30" s="102" t="s">
        <v>216</v>
      </c>
      <c r="AR30" s="102" t="s">
        <v>149</v>
      </c>
      <c r="AS30" s="102"/>
      <c r="AT30" s="11" t="s">
        <v>203</v>
      </c>
      <c r="AU30" s="102" t="s">
        <v>529</v>
      </c>
      <c r="AV30" s="102"/>
      <c r="AW30" s="105">
        <v>40969</v>
      </c>
      <c r="AX30" s="105">
        <v>41214</v>
      </c>
      <c r="AY30" s="102" t="s">
        <v>149</v>
      </c>
      <c r="AZ30" s="102"/>
      <c r="BA30" s="102"/>
      <c r="BB30" s="102"/>
      <c r="BC30" s="102"/>
      <c r="BD30" s="105">
        <v>41852</v>
      </c>
      <c r="BE30" s="105" t="s">
        <v>149</v>
      </c>
      <c r="BF30" s="105">
        <v>42064</v>
      </c>
      <c r="BG30" s="105" t="s">
        <v>149</v>
      </c>
      <c r="BH30" s="103"/>
      <c r="BI30" s="103"/>
      <c r="BJ30" s="103"/>
      <c r="BK30" s="107">
        <v>42704</v>
      </c>
      <c r="BL30" s="102" t="s">
        <v>17</v>
      </c>
      <c r="BM30" s="238">
        <f t="shared" si="4"/>
        <v>57</v>
      </c>
      <c r="BN30" s="102">
        <f t="shared" si="3"/>
        <v>49</v>
      </c>
      <c r="BO30" s="111" t="s">
        <v>530</v>
      </c>
      <c r="BP30" s="102">
        <v>8</v>
      </c>
      <c r="BQ30" s="102">
        <v>19</v>
      </c>
      <c r="BR30" s="102">
        <v>43</v>
      </c>
      <c r="BS30" s="102">
        <v>2</v>
      </c>
      <c r="BT30" s="102">
        <v>2</v>
      </c>
      <c r="BU30" s="102">
        <v>1</v>
      </c>
      <c r="BV30" s="102">
        <v>0</v>
      </c>
      <c r="BW30" s="102" t="s">
        <v>162</v>
      </c>
      <c r="BX30" s="102">
        <v>0</v>
      </c>
      <c r="BY30" s="102"/>
      <c r="BZ30" s="109"/>
      <c r="CA30" s="109"/>
      <c r="CB30" s="102"/>
      <c r="CC30" s="102" t="s">
        <v>162</v>
      </c>
      <c r="CD30" s="102"/>
      <c r="CE30" s="102"/>
      <c r="CF30" s="406">
        <v>2</v>
      </c>
      <c r="CG30" s="102">
        <v>2</v>
      </c>
      <c r="CH30" s="102">
        <v>2</v>
      </c>
      <c r="CI30" s="102" t="s">
        <v>167</v>
      </c>
    </row>
    <row r="31" spans="1:88" ht="24.95" hidden="1" customHeight="1">
      <c r="A31" s="102">
        <v>30</v>
      </c>
      <c r="B31" s="102" t="s">
        <v>531</v>
      </c>
      <c r="C31" s="102" t="s">
        <v>532</v>
      </c>
      <c r="D31" s="102"/>
      <c r="E31" s="102" t="s">
        <v>533</v>
      </c>
      <c r="F31" s="102" t="s">
        <v>25</v>
      </c>
      <c r="G31" s="102">
        <v>2</v>
      </c>
      <c r="H31" s="102" t="s">
        <v>56</v>
      </c>
      <c r="I31" s="102" t="s">
        <v>39</v>
      </c>
      <c r="J31" s="102" t="s">
        <v>482</v>
      </c>
      <c r="K31" s="102" t="s">
        <v>534</v>
      </c>
      <c r="L31" s="102" t="s">
        <v>40</v>
      </c>
      <c r="M31" s="102" t="s">
        <v>162</v>
      </c>
      <c r="N31" s="239"/>
      <c r="O31" s="12" t="s">
        <v>321</v>
      </c>
      <c r="P31" s="13" t="s">
        <v>321</v>
      </c>
      <c r="Q31" s="102" t="s">
        <v>321</v>
      </c>
      <c r="R31" s="102" t="s">
        <v>535</v>
      </c>
      <c r="S31" s="111" t="s">
        <v>536</v>
      </c>
      <c r="T31" s="214"/>
      <c r="U31" s="240" t="s">
        <v>537</v>
      </c>
      <c r="V31" s="240">
        <v>29064</v>
      </c>
      <c r="W31" s="111" t="s">
        <v>538</v>
      </c>
      <c r="X31" s="111" t="s">
        <v>178</v>
      </c>
      <c r="Y31" s="111" t="s">
        <v>162</v>
      </c>
      <c r="Z31" s="111" t="s">
        <v>157</v>
      </c>
      <c r="AA31" s="102">
        <v>21.5</v>
      </c>
      <c r="AB31" s="103">
        <v>40946</v>
      </c>
      <c r="AC31" s="304">
        <v>40969</v>
      </c>
      <c r="AD31" s="103"/>
      <c r="AE31" s="103" t="s">
        <v>539</v>
      </c>
      <c r="AF31" s="103" t="s">
        <v>540</v>
      </c>
      <c r="AG31" s="103"/>
      <c r="AH31" s="102">
        <f t="shared" si="0"/>
        <v>2</v>
      </c>
      <c r="AI31" s="103" t="s">
        <v>161</v>
      </c>
      <c r="AJ31" s="103" t="s">
        <v>161</v>
      </c>
      <c r="AK31" s="103"/>
      <c r="AL31" s="103" t="s">
        <v>149</v>
      </c>
      <c r="AM31" s="103" t="s">
        <v>149</v>
      </c>
      <c r="AN31" s="103"/>
      <c r="AO31" s="103" t="s">
        <v>181</v>
      </c>
      <c r="AP31" s="103" t="s">
        <v>180</v>
      </c>
      <c r="AQ31" s="103" t="s">
        <v>202</v>
      </c>
      <c r="AR31" s="103" t="s">
        <v>162</v>
      </c>
      <c r="AS31" s="103"/>
      <c r="AT31" s="438" t="s">
        <v>541</v>
      </c>
      <c r="AU31" s="102"/>
      <c r="AV31" s="103"/>
      <c r="AW31" s="105">
        <v>40969</v>
      </c>
      <c r="AX31" s="105">
        <v>41214</v>
      </c>
      <c r="AY31" s="105" t="s">
        <v>149</v>
      </c>
      <c r="AZ31" s="105"/>
      <c r="BA31" s="105"/>
      <c r="BB31" s="105"/>
      <c r="BC31" s="106"/>
      <c r="BD31" s="105">
        <v>41852</v>
      </c>
      <c r="BE31" s="105" t="s">
        <v>149</v>
      </c>
      <c r="BF31" s="105">
        <v>42064</v>
      </c>
      <c r="BG31" s="105" t="s">
        <v>149</v>
      </c>
      <c r="BH31" s="103"/>
      <c r="BI31" s="103"/>
      <c r="BJ31" s="103"/>
      <c r="BK31" s="107">
        <v>42735</v>
      </c>
      <c r="BL31" s="102" t="s">
        <v>17</v>
      </c>
      <c r="BM31" s="238">
        <f t="shared" si="4"/>
        <v>58</v>
      </c>
      <c r="BN31" s="102">
        <f t="shared" si="3"/>
        <v>50</v>
      </c>
      <c r="BO31" s="102"/>
      <c r="BP31" s="102" t="s">
        <v>167</v>
      </c>
      <c r="BQ31" s="102">
        <v>0</v>
      </c>
      <c r="BR31" s="102">
        <v>1</v>
      </c>
      <c r="BS31" s="102">
        <v>0</v>
      </c>
      <c r="BT31" s="102">
        <v>0</v>
      </c>
      <c r="BU31" s="102">
        <v>0</v>
      </c>
      <c r="BV31" s="102">
        <v>1</v>
      </c>
      <c r="BW31" s="102" t="s">
        <v>162</v>
      </c>
      <c r="BX31" s="102">
        <v>0</v>
      </c>
      <c r="BY31" s="102"/>
      <c r="BZ31" s="109"/>
      <c r="CA31" s="109"/>
      <c r="CB31" s="102"/>
      <c r="CC31" s="102" t="s">
        <v>162</v>
      </c>
      <c r="CD31" s="102"/>
      <c r="CE31" s="102"/>
      <c r="CF31" s="406" t="s">
        <v>167</v>
      </c>
      <c r="CG31" s="102" t="s">
        <v>167</v>
      </c>
      <c r="CH31" s="102"/>
      <c r="CI31" s="102" t="s">
        <v>542</v>
      </c>
    </row>
    <row r="32" spans="1:88" ht="24.95" hidden="1" customHeight="1">
      <c r="A32" s="102">
        <v>31</v>
      </c>
      <c r="B32" s="102" t="s">
        <v>543</v>
      </c>
      <c r="C32" s="102" t="s">
        <v>544</v>
      </c>
      <c r="D32" s="102" t="s">
        <v>545</v>
      </c>
      <c r="E32" s="102" t="s">
        <v>546</v>
      </c>
      <c r="F32" s="102" t="s">
        <v>24</v>
      </c>
      <c r="G32" s="102">
        <v>2</v>
      </c>
      <c r="H32" s="102" t="s">
        <v>57</v>
      </c>
      <c r="I32" s="102" t="s">
        <v>33</v>
      </c>
      <c r="J32" s="102" t="s">
        <v>482</v>
      </c>
      <c r="K32" s="102" t="s">
        <v>547</v>
      </c>
      <c r="L32" s="102" t="s">
        <v>33</v>
      </c>
      <c r="M32" s="102" t="s">
        <v>149</v>
      </c>
      <c r="N32" s="239"/>
      <c r="O32" s="12" t="s">
        <v>150</v>
      </c>
      <c r="P32" s="13" t="s">
        <v>239</v>
      </c>
      <c r="Q32" s="102" t="s">
        <v>150</v>
      </c>
      <c r="R32" s="347" t="s">
        <v>548</v>
      </c>
      <c r="S32" s="102" t="s">
        <v>549</v>
      </c>
      <c r="T32" s="211" t="s">
        <v>550</v>
      </c>
      <c r="U32" s="103" t="s">
        <v>551</v>
      </c>
      <c r="V32" s="103">
        <v>30697</v>
      </c>
      <c r="W32" s="111" t="s">
        <v>552</v>
      </c>
      <c r="X32" s="111" t="s">
        <v>178</v>
      </c>
      <c r="Y32" s="111" t="s">
        <v>162</v>
      </c>
      <c r="Z32" s="111" t="s">
        <v>157</v>
      </c>
      <c r="AA32" s="102">
        <v>2</v>
      </c>
      <c r="AB32" s="103">
        <v>40946</v>
      </c>
      <c r="AC32" s="304">
        <v>40969</v>
      </c>
      <c r="AD32" s="103"/>
      <c r="AE32" s="103" t="s">
        <v>553</v>
      </c>
      <c r="AF32" s="103" t="s">
        <v>554</v>
      </c>
      <c r="AG32" s="103"/>
      <c r="AH32" s="102">
        <f t="shared" si="0"/>
        <v>2</v>
      </c>
      <c r="AI32" s="103" t="s">
        <v>160</v>
      </c>
      <c r="AJ32" s="103" t="s">
        <v>160</v>
      </c>
      <c r="AK32" s="103"/>
      <c r="AL32" s="103" t="s">
        <v>149</v>
      </c>
      <c r="AM32" s="103" t="s">
        <v>162</v>
      </c>
      <c r="AN32" s="103"/>
      <c r="AO32" s="103" t="s">
        <v>163</v>
      </c>
      <c r="AP32" s="103" t="s">
        <v>180</v>
      </c>
      <c r="AQ32" s="103" t="s">
        <v>249</v>
      </c>
      <c r="AR32" s="103" t="s">
        <v>149</v>
      </c>
      <c r="AS32" s="103" t="s">
        <v>555</v>
      </c>
      <c r="AT32" s="438" t="s">
        <v>556</v>
      </c>
      <c r="AU32" s="102" t="s">
        <v>557</v>
      </c>
      <c r="AV32" s="103"/>
      <c r="AW32" s="105">
        <v>40969</v>
      </c>
      <c r="AX32" s="105">
        <v>41214</v>
      </c>
      <c r="AY32" s="105" t="s">
        <v>149</v>
      </c>
      <c r="AZ32" s="105"/>
      <c r="BA32" s="105"/>
      <c r="BB32" s="105"/>
      <c r="BC32" s="106" t="s">
        <v>558</v>
      </c>
      <c r="BD32" s="105">
        <v>41852</v>
      </c>
      <c r="BE32" s="105" t="s">
        <v>149</v>
      </c>
      <c r="BF32" s="105">
        <v>42064</v>
      </c>
      <c r="BG32" s="105" t="s">
        <v>149</v>
      </c>
      <c r="BH32" s="103"/>
      <c r="BI32" s="103"/>
      <c r="BJ32" s="103"/>
      <c r="BK32" s="107">
        <v>42460</v>
      </c>
      <c r="BL32" s="102" t="s">
        <v>17</v>
      </c>
      <c r="BM32" s="238">
        <f t="shared" si="4"/>
        <v>49</v>
      </c>
      <c r="BN32" s="102">
        <f t="shared" si="3"/>
        <v>41</v>
      </c>
      <c r="BO32" s="111" t="s">
        <v>558</v>
      </c>
      <c r="BP32" s="102">
        <v>0</v>
      </c>
      <c r="BQ32" s="102">
        <v>10</v>
      </c>
      <c r="BR32" s="102">
        <v>16</v>
      </c>
      <c r="BS32" s="102">
        <v>6</v>
      </c>
      <c r="BT32" s="102">
        <v>2</v>
      </c>
      <c r="BU32" s="102">
        <v>2</v>
      </c>
      <c r="BV32" s="102">
        <v>0</v>
      </c>
      <c r="BW32" s="102" t="s">
        <v>162</v>
      </c>
      <c r="BX32" s="102">
        <v>0</v>
      </c>
      <c r="BY32" s="102"/>
      <c r="BZ32" s="109"/>
      <c r="CA32" s="109"/>
      <c r="CB32" s="102"/>
      <c r="CC32" s="102" t="s">
        <v>162</v>
      </c>
      <c r="CD32" s="102"/>
      <c r="CE32" s="102"/>
      <c r="CF32" s="406">
        <v>2</v>
      </c>
      <c r="CG32" s="102">
        <v>3</v>
      </c>
      <c r="CH32" s="102"/>
      <c r="CI32" s="102" t="s">
        <v>542</v>
      </c>
    </row>
    <row r="33" spans="1:100" ht="24.95" hidden="1" customHeight="1">
      <c r="A33" s="102">
        <v>32</v>
      </c>
      <c r="B33" s="102" t="s">
        <v>559</v>
      </c>
      <c r="C33" s="102" t="s">
        <v>560</v>
      </c>
      <c r="D33" s="102" t="s">
        <v>561</v>
      </c>
      <c r="E33" s="102" t="s">
        <v>562</v>
      </c>
      <c r="F33" s="102" t="s">
        <v>24</v>
      </c>
      <c r="G33" s="102">
        <v>2</v>
      </c>
      <c r="H33" s="102" t="s">
        <v>51</v>
      </c>
      <c r="I33" s="102" t="s">
        <v>30</v>
      </c>
      <c r="J33" s="102" t="s">
        <v>563</v>
      </c>
      <c r="K33" s="102" t="s">
        <v>564</v>
      </c>
      <c r="L33" s="102" t="s">
        <v>30</v>
      </c>
      <c r="M33" s="102" t="s">
        <v>149</v>
      </c>
      <c r="N33" s="239">
        <v>152419</v>
      </c>
      <c r="O33" s="12"/>
      <c r="P33" s="15" t="s">
        <v>150</v>
      </c>
      <c r="Q33" s="102"/>
      <c r="R33" s="347" t="s">
        <v>565</v>
      </c>
      <c r="S33" s="102" t="s">
        <v>566</v>
      </c>
      <c r="T33" s="211" t="s">
        <v>567</v>
      </c>
      <c r="U33" s="103" t="s">
        <v>568</v>
      </c>
      <c r="V33" s="103">
        <v>27076</v>
      </c>
      <c r="W33" s="111" t="s">
        <v>569</v>
      </c>
      <c r="X33" s="111" t="s">
        <v>178</v>
      </c>
      <c r="Y33" s="111" t="s">
        <v>162</v>
      </c>
      <c r="Z33" s="111" t="s">
        <v>157</v>
      </c>
      <c r="AA33" s="102">
        <v>4</v>
      </c>
      <c r="AB33" s="103">
        <v>40987</v>
      </c>
      <c r="AC33" s="304">
        <v>40969</v>
      </c>
      <c r="AD33" s="103"/>
      <c r="AE33" s="103" t="s">
        <v>570</v>
      </c>
      <c r="AF33" s="103"/>
      <c r="AG33" s="103"/>
      <c r="AH33" s="102">
        <f t="shared" si="0"/>
        <v>1</v>
      </c>
      <c r="AI33" s="103" t="s">
        <v>160</v>
      </c>
      <c r="AJ33" s="103"/>
      <c r="AK33" s="103"/>
      <c r="AL33" s="103" t="s">
        <v>149</v>
      </c>
      <c r="AM33" s="103"/>
      <c r="AN33" s="103"/>
      <c r="AO33" s="103" t="s">
        <v>163</v>
      </c>
      <c r="AP33" s="103" t="s">
        <v>282</v>
      </c>
      <c r="AQ33" s="103" t="s">
        <v>312</v>
      </c>
      <c r="AR33" s="103" t="s">
        <v>149</v>
      </c>
      <c r="AS33" s="103"/>
      <c r="AT33" s="438" t="s">
        <v>327</v>
      </c>
      <c r="AU33" s="102" t="s">
        <v>571</v>
      </c>
      <c r="AV33" s="103"/>
      <c r="AW33" s="105">
        <v>40969</v>
      </c>
      <c r="AX33" s="105">
        <v>41214</v>
      </c>
      <c r="AY33" s="105" t="s">
        <v>149</v>
      </c>
      <c r="AZ33" s="105"/>
      <c r="BA33" s="105"/>
      <c r="BB33" s="105"/>
      <c r="BC33" s="106"/>
      <c r="BD33" s="105">
        <v>41852</v>
      </c>
      <c r="BE33" s="105" t="s">
        <v>149</v>
      </c>
      <c r="BF33" s="105">
        <v>42064</v>
      </c>
      <c r="BG33" s="105" t="s">
        <v>149</v>
      </c>
      <c r="BH33" s="103"/>
      <c r="BI33" s="103"/>
      <c r="BJ33" s="103"/>
      <c r="BK33" s="107">
        <v>41729</v>
      </c>
      <c r="BL33" s="102" t="s">
        <v>17</v>
      </c>
      <c r="BM33" s="238">
        <f t="shared" si="4"/>
        <v>25</v>
      </c>
      <c r="BN33" s="102">
        <f t="shared" si="3"/>
        <v>17</v>
      </c>
      <c r="BO33" s="102"/>
      <c r="BP33" s="102">
        <v>6</v>
      </c>
      <c r="BQ33" s="102">
        <v>6</v>
      </c>
      <c r="BR33" s="102">
        <v>93</v>
      </c>
      <c r="BS33" s="102">
        <v>8</v>
      </c>
      <c r="BT33" s="102">
        <v>4</v>
      </c>
      <c r="BU33" s="102">
        <v>18</v>
      </c>
      <c r="BV33" s="102">
        <v>4</v>
      </c>
      <c r="BW33" s="102" t="s">
        <v>162</v>
      </c>
      <c r="BX33" s="102">
        <v>0</v>
      </c>
      <c r="BY33" s="102"/>
      <c r="BZ33" s="109"/>
      <c r="CA33" s="109"/>
      <c r="CB33" s="102"/>
      <c r="CC33" s="102" t="s">
        <v>162</v>
      </c>
      <c r="CD33" s="102"/>
      <c r="CE33" s="102"/>
      <c r="CF33" s="406" t="s">
        <v>167</v>
      </c>
      <c r="CG33" s="102">
        <v>2</v>
      </c>
      <c r="CH33" s="102"/>
      <c r="CI33" s="102" t="s">
        <v>572</v>
      </c>
    </row>
    <row r="34" spans="1:100" ht="24.95" hidden="1" customHeight="1">
      <c r="A34" s="102">
        <v>33</v>
      </c>
      <c r="B34" s="102" t="s">
        <v>573</v>
      </c>
      <c r="C34" s="102" t="s">
        <v>574</v>
      </c>
      <c r="D34" s="102"/>
      <c r="E34" s="102" t="s">
        <v>575</v>
      </c>
      <c r="F34" s="102" t="s">
        <v>24</v>
      </c>
      <c r="G34" s="102">
        <v>2</v>
      </c>
      <c r="H34" s="102" t="s">
        <v>57</v>
      </c>
      <c r="I34" s="102" t="s">
        <v>33</v>
      </c>
      <c r="J34" s="102" t="s">
        <v>482</v>
      </c>
      <c r="K34" s="102"/>
      <c r="L34" s="102" t="s">
        <v>33</v>
      </c>
      <c r="M34" s="102" t="s">
        <v>149</v>
      </c>
      <c r="N34" s="102"/>
      <c r="O34" s="110"/>
      <c r="P34" s="237" t="s">
        <v>167</v>
      </c>
      <c r="Q34" s="102"/>
      <c r="R34" s="102" t="s">
        <v>576</v>
      </c>
      <c r="S34" s="111" t="s">
        <v>577</v>
      </c>
      <c r="T34" s="211" t="s">
        <v>578</v>
      </c>
      <c r="U34" s="103" t="s">
        <v>579</v>
      </c>
      <c r="V34" s="103">
        <v>29825</v>
      </c>
      <c r="W34" s="111" t="s">
        <v>580</v>
      </c>
      <c r="X34" s="111" t="s">
        <v>155</v>
      </c>
      <c r="Y34" s="111" t="s">
        <v>156</v>
      </c>
      <c r="Z34" s="111" t="s">
        <v>157</v>
      </c>
      <c r="AA34" s="102">
        <v>18.5</v>
      </c>
      <c r="AB34" s="103">
        <v>40933</v>
      </c>
      <c r="AC34" s="304">
        <v>40969</v>
      </c>
      <c r="AD34" s="103"/>
      <c r="AE34" s="103" t="s">
        <v>581</v>
      </c>
      <c r="AF34" s="103" t="s">
        <v>582</v>
      </c>
      <c r="AG34" s="103"/>
      <c r="AH34" s="102">
        <f t="shared" ref="AH34:AH65" si="5">COUNTA(AE34:AG34)</f>
        <v>2</v>
      </c>
      <c r="AI34" s="103" t="s">
        <v>160</v>
      </c>
      <c r="AJ34" s="103" t="s">
        <v>201</v>
      </c>
      <c r="AK34" s="103"/>
      <c r="AL34" s="103" t="s">
        <v>149</v>
      </c>
      <c r="AM34" s="103" t="s">
        <v>162</v>
      </c>
      <c r="AN34" s="103"/>
      <c r="AO34" s="103" t="s">
        <v>163</v>
      </c>
      <c r="AP34" s="103" t="s">
        <v>583</v>
      </c>
      <c r="AQ34" s="103"/>
      <c r="AR34" s="103"/>
      <c r="AS34" s="103"/>
      <c r="AT34" s="438" t="s">
        <v>584</v>
      </c>
      <c r="AU34" s="102" t="s">
        <v>585</v>
      </c>
      <c r="AV34" s="103"/>
      <c r="AW34" s="105">
        <v>40969</v>
      </c>
      <c r="AX34" s="105">
        <v>41214</v>
      </c>
      <c r="AY34" s="105" t="s">
        <v>149</v>
      </c>
      <c r="AZ34" s="105"/>
      <c r="BA34" s="105"/>
      <c r="BB34" s="105"/>
      <c r="BC34" s="106"/>
      <c r="BD34" s="105">
        <v>41852</v>
      </c>
      <c r="BE34" s="105" t="s">
        <v>149</v>
      </c>
      <c r="BF34" s="105">
        <v>42064</v>
      </c>
      <c r="BG34" s="105" t="s">
        <v>149</v>
      </c>
      <c r="BH34" s="103"/>
      <c r="BI34" s="103"/>
      <c r="BJ34" s="103"/>
      <c r="BK34" s="107"/>
      <c r="BL34" s="112" t="s">
        <v>18</v>
      </c>
      <c r="BM34" s="238"/>
      <c r="BN34" s="102"/>
      <c r="BO34" s="102"/>
      <c r="BP34" s="102">
        <v>1</v>
      </c>
      <c r="BQ34" s="102">
        <v>9</v>
      </c>
      <c r="BR34" s="102">
        <v>0</v>
      </c>
      <c r="BS34" s="102">
        <v>1</v>
      </c>
      <c r="BT34" s="102">
        <v>0</v>
      </c>
      <c r="BU34" s="102">
        <v>0</v>
      </c>
      <c r="BV34" s="102">
        <v>0</v>
      </c>
      <c r="BW34" s="102" t="s">
        <v>162</v>
      </c>
      <c r="BX34" s="102">
        <v>0</v>
      </c>
      <c r="BY34" s="102"/>
      <c r="BZ34" s="109"/>
      <c r="CA34" s="109"/>
      <c r="CB34" s="102"/>
      <c r="CC34" s="102" t="s">
        <v>162</v>
      </c>
      <c r="CD34" s="102"/>
      <c r="CE34" s="102"/>
      <c r="CF34" s="406">
        <v>3</v>
      </c>
      <c r="CG34" s="102" t="s">
        <v>167</v>
      </c>
      <c r="CH34" s="102"/>
      <c r="CI34" s="102" t="s">
        <v>516</v>
      </c>
    </row>
    <row r="35" spans="1:100" ht="24.95" hidden="1" customHeight="1">
      <c r="A35" s="102">
        <v>34</v>
      </c>
      <c r="B35" s="102" t="s">
        <v>586</v>
      </c>
      <c r="C35" s="102" t="s">
        <v>587</v>
      </c>
      <c r="D35" s="102" t="s">
        <v>588</v>
      </c>
      <c r="E35" s="102" t="s">
        <v>589</v>
      </c>
      <c r="F35" s="102" t="s">
        <v>24</v>
      </c>
      <c r="G35" s="102">
        <v>2</v>
      </c>
      <c r="H35" s="102" t="s">
        <v>50</v>
      </c>
      <c r="I35" s="102" t="s">
        <v>44</v>
      </c>
      <c r="J35" s="102" t="s">
        <v>482</v>
      </c>
      <c r="K35" s="102" t="s">
        <v>547</v>
      </c>
      <c r="L35" s="102" t="s">
        <v>42</v>
      </c>
      <c r="M35" s="102" t="s">
        <v>149</v>
      </c>
      <c r="N35" s="239"/>
      <c r="O35" s="12" t="s">
        <v>150</v>
      </c>
      <c r="P35" s="13" t="s">
        <v>150</v>
      </c>
      <c r="Q35" s="102" t="s">
        <v>150</v>
      </c>
      <c r="R35" s="102" t="s">
        <v>590</v>
      </c>
      <c r="S35" s="102" t="s">
        <v>591</v>
      </c>
      <c r="T35" s="214"/>
      <c r="U35" s="103" t="s">
        <v>592</v>
      </c>
      <c r="V35" s="103">
        <v>29122</v>
      </c>
      <c r="W35" s="111" t="s">
        <v>593</v>
      </c>
      <c r="X35" s="111" t="s">
        <v>155</v>
      </c>
      <c r="Y35" s="111" t="s">
        <v>156</v>
      </c>
      <c r="Z35" s="111" t="s">
        <v>157</v>
      </c>
      <c r="AA35" s="102">
        <v>5.5</v>
      </c>
      <c r="AB35" s="103">
        <v>40961</v>
      </c>
      <c r="AC35" s="304">
        <v>40969</v>
      </c>
      <c r="AD35" s="103"/>
      <c r="AE35" s="103" t="s">
        <v>594</v>
      </c>
      <c r="AF35" s="103" t="s">
        <v>595</v>
      </c>
      <c r="AG35" s="103" t="s">
        <v>596</v>
      </c>
      <c r="AH35" s="102">
        <f t="shared" si="5"/>
        <v>3</v>
      </c>
      <c r="AI35" s="103" t="s">
        <v>160</v>
      </c>
      <c r="AJ35" s="103" t="s">
        <v>201</v>
      </c>
      <c r="AK35" s="103"/>
      <c r="AL35" s="103" t="s">
        <v>149</v>
      </c>
      <c r="AM35" s="103" t="s">
        <v>162</v>
      </c>
      <c r="AN35" s="103"/>
      <c r="AO35" s="103"/>
      <c r="AP35" s="103" t="s">
        <v>597</v>
      </c>
      <c r="AQ35" s="103" t="s">
        <v>598</v>
      </c>
      <c r="AR35" s="103" t="s">
        <v>149</v>
      </c>
      <c r="AS35" s="103"/>
      <c r="AT35" s="438" t="s">
        <v>599</v>
      </c>
      <c r="AU35" s="102" t="s">
        <v>600</v>
      </c>
      <c r="AV35" s="103"/>
      <c r="AW35" s="105">
        <v>40969</v>
      </c>
      <c r="AX35" s="105">
        <v>41214</v>
      </c>
      <c r="AY35" s="105" t="s">
        <v>149</v>
      </c>
      <c r="AZ35" s="105"/>
      <c r="BA35" s="105"/>
      <c r="BB35" s="105"/>
      <c r="BC35" s="106" t="s">
        <v>601</v>
      </c>
      <c r="BD35" s="105">
        <v>41852</v>
      </c>
      <c r="BE35" s="105" t="s">
        <v>149</v>
      </c>
      <c r="BF35" s="105">
        <v>42064</v>
      </c>
      <c r="BG35" s="105" t="s">
        <v>149</v>
      </c>
      <c r="BH35" s="103"/>
      <c r="BI35" s="103"/>
      <c r="BJ35" s="103"/>
      <c r="BK35" s="107">
        <v>42185</v>
      </c>
      <c r="BL35" s="102" t="s">
        <v>17</v>
      </c>
      <c r="BM35" s="238">
        <f t="shared" ref="BM35:BM38" si="6">DATEDIF(AW35,BK35, "M")+1</f>
        <v>40</v>
      </c>
      <c r="BN35" s="102">
        <f t="shared" ref="BN35:BN40" si="7">DATEDIF(AX35,BK35, "M")+1</f>
        <v>32</v>
      </c>
      <c r="BO35" s="111" t="s">
        <v>601</v>
      </c>
      <c r="BP35" s="102">
        <v>3</v>
      </c>
      <c r="BQ35" s="102">
        <v>1</v>
      </c>
      <c r="BR35" s="102">
        <v>13</v>
      </c>
      <c r="BS35" s="102">
        <v>3</v>
      </c>
      <c r="BT35" s="102">
        <v>0</v>
      </c>
      <c r="BU35" s="102">
        <v>0</v>
      </c>
      <c r="BV35" s="102">
        <v>0</v>
      </c>
      <c r="BW35" s="102" t="s">
        <v>162</v>
      </c>
      <c r="BX35" s="102">
        <v>0</v>
      </c>
      <c r="BY35" s="102"/>
      <c r="BZ35" s="109"/>
      <c r="CA35" s="109"/>
      <c r="CB35" s="102"/>
      <c r="CC35" s="102" t="s">
        <v>162</v>
      </c>
      <c r="CD35" s="102"/>
      <c r="CE35" s="102"/>
      <c r="CF35" s="406">
        <v>1</v>
      </c>
      <c r="CG35" s="102">
        <v>2</v>
      </c>
      <c r="CH35" s="102"/>
      <c r="CI35" s="102" t="s">
        <v>167</v>
      </c>
    </row>
    <row r="36" spans="1:100" ht="24.95" hidden="1" customHeight="1">
      <c r="A36" s="102">
        <v>35</v>
      </c>
      <c r="B36" s="102" t="s">
        <v>602</v>
      </c>
      <c r="C36" s="102" t="s">
        <v>603</v>
      </c>
      <c r="D36" s="102" t="s">
        <v>604</v>
      </c>
      <c r="E36" s="102" t="s">
        <v>605</v>
      </c>
      <c r="F36" s="102" t="s">
        <v>24</v>
      </c>
      <c r="G36" s="102">
        <v>2</v>
      </c>
      <c r="H36" s="102" t="s">
        <v>49</v>
      </c>
      <c r="I36" s="102" t="s">
        <v>36</v>
      </c>
      <c r="J36" s="102" t="s">
        <v>606</v>
      </c>
      <c r="K36" s="102" t="s">
        <v>607</v>
      </c>
      <c r="L36" s="102" t="s">
        <v>43</v>
      </c>
      <c r="M36" s="102" t="s">
        <v>162</v>
      </c>
      <c r="N36" s="239"/>
      <c r="O36" s="12" t="s">
        <v>150</v>
      </c>
      <c r="P36" s="13" t="s">
        <v>150</v>
      </c>
      <c r="Q36" s="102" t="s">
        <v>150</v>
      </c>
      <c r="R36" s="102" t="s">
        <v>608</v>
      </c>
      <c r="S36" s="113" t="s">
        <v>609</v>
      </c>
      <c r="T36" s="211" t="s">
        <v>610</v>
      </c>
      <c r="U36" s="240" t="s">
        <v>611</v>
      </c>
      <c r="V36" s="240">
        <v>29322</v>
      </c>
      <c r="W36" s="111" t="s">
        <v>612</v>
      </c>
      <c r="X36" s="111" t="s">
        <v>178</v>
      </c>
      <c r="Y36" s="111" t="s">
        <v>156</v>
      </c>
      <c r="Z36" s="111" t="s">
        <v>157</v>
      </c>
      <c r="AA36" s="102">
        <v>2</v>
      </c>
      <c r="AB36" s="103">
        <v>40987</v>
      </c>
      <c r="AC36" s="304">
        <v>40969</v>
      </c>
      <c r="AD36" s="103"/>
      <c r="AE36" s="103" t="s">
        <v>613</v>
      </c>
      <c r="AF36" s="103" t="s">
        <v>614</v>
      </c>
      <c r="AG36" s="103" t="s">
        <v>615</v>
      </c>
      <c r="AH36" s="102">
        <f t="shared" si="5"/>
        <v>3</v>
      </c>
      <c r="AI36" s="103" t="s">
        <v>160</v>
      </c>
      <c r="AJ36" s="103" t="s">
        <v>160</v>
      </c>
      <c r="AK36" s="103" t="s">
        <v>201</v>
      </c>
      <c r="AL36" s="103" t="s">
        <v>149</v>
      </c>
      <c r="AM36" s="103" t="s">
        <v>149</v>
      </c>
      <c r="AN36" s="103" t="s">
        <v>162</v>
      </c>
      <c r="AO36" s="103" t="s">
        <v>181</v>
      </c>
      <c r="AP36" s="103" t="s">
        <v>616</v>
      </c>
      <c r="AQ36" s="318" t="s">
        <v>617</v>
      </c>
      <c r="AR36" s="103" t="s">
        <v>149</v>
      </c>
      <c r="AS36" s="103"/>
      <c r="AT36" s="439" t="s">
        <v>618</v>
      </c>
      <c r="AU36" s="102" t="s">
        <v>619</v>
      </c>
      <c r="AV36" s="103"/>
      <c r="AW36" s="105">
        <v>40973</v>
      </c>
      <c r="AX36" s="105">
        <v>41225</v>
      </c>
      <c r="AY36" s="105" t="s">
        <v>149</v>
      </c>
      <c r="AZ36" s="105">
        <v>41740</v>
      </c>
      <c r="BA36" s="105"/>
      <c r="BB36" s="105">
        <v>41880</v>
      </c>
      <c r="BC36" s="106"/>
      <c r="BD36" s="105">
        <v>41852</v>
      </c>
      <c r="BE36" s="105" t="s">
        <v>149</v>
      </c>
      <c r="BF36" s="105">
        <v>42064</v>
      </c>
      <c r="BG36" s="105" t="s">
        <v>149</v>
      </c>
      <c r="BH36" s="103">
        <v>42859</v>
      </c>
      <c r="BI36" s="103">
        <v>42859</v>
      </c>
      <c r="BJ36" s="103">
        <v>43047</v>
      </c>
      <c r="BK36" s="107">
        <v>43438</v>
      </c>
      <c r="BL36" s="102" t="s">
        <v>17</v>
      </c>
      <c r="BM36" s="238">
        <f t="shared" si="6"/>
        <v>81</v>
      </c>
      <c r="BN36" s="102">
        <f t="shared" si="7"/>
        <v>73</v>
      </c>
      <c r="BO36" s="111" t="s">
        <v>620</v>
      </c>
      <c r="BP36" s="102">
        <v>6</v>
      </c>
      <c r="BQ36" s="102">
        <v>20</v>
      </c>
      <c r="BR36" s="102">
        <v>7</v>
      </c>
      <c r="BS36" s="102">
        <v>1</v>
      </c>
      <c r="BT36" s="102">
        <v>2</v>
      </c>
      <c r="BU36" s="102">
        <v>0</v>
      </c>
      <c r="BV36" s="102">
        <v>0</v>
      </c>
      <c r="BW36" s="102" t="s">
        <v>162</v>
      </c>
      <c r="BX36" s="102">
        <v>0</v>
      </c>
      <c r="BY36" s="102"/>
      <c r="BZ36" s="109"/>
      <c r="CA36" s="109"/>
      <c r="CB36" s="102"/>
      <c r="CC36" s="102" t="s">
        <v>162</v>
      </c>
      <c r="CD36" s="102"/>
      <c r="CE36" s="102"/>
      <c r="CF36" s="406">
        <v>1</v>
      </c>
      <c r="CG36" s="102">
        <v>3</v>
      </c>
      <c r="CH36" s="102"/>
      <c r="CI36" s="102" t="s">
        <v>516</v>
      </c>
    </row>
    <row r="37" spans="1:100" ht="24.95" hidden="1" customHeight="1">
      <c r="A37" s="102">
        <v>36</v>
      </c>
      <c r="B37" s="102" t="s">
        <v>621</v>
      </c>
      <c r="C37" s="102" t="s">
        <v>622</v>
      </c>
      <c r="D37" s="102" t="s">
        <v>623</v>
      </c>
      <c r="E37" s="102" t="s">
        <v>624</v>
      </c>
      <c r="F37" s="102" t="s">
        <v>24</v>
      </c>
      <c r="G37" s="102">
        <v>2</v>
      </c>
      <c r="H37" s="102" t="s">
        <v>49</v>
      </c>
      <c r="I37" s="102" t="s">
        <v>40</v>
      </c>
      <c r="J37" s="102" t="s">
        <v>625</v>
      </c>
      <c r="K37" s="102" t="s">
        <v>626</v>
      </c>
      <c r="L37" s="102" t="s">
        <v>40</v>
      </c>
      <c r="M37" s="102" t="s">
        <v>149</v>
      </c>
      <c r="N37" s="239"/>
      <c r="O37" s="12"/>
      <c r="P37" s="13" t="s">
        <v>167</v>
      </c>
      <c r="Q37" s="102"/>
      <c r="R37" s="102" t="s">
        <v>627</v>
      </c>
      <c r="S37" s="102"/>
      <c r="T37" s="211" t="s">
        <v>628</v>
      </c>
      <c r="U37" s="103" t="s">
        <v>167</v>
      </c>
      <c r="V37" s="103">
        <v>26369</v>
      </c>
      <c r="W37" s="111" t="s">
        <v>629</v>
      </c>
      <c r="X37" s="111" t="s">
        <v>178</v>
      </c>
      <c r="Y37" s="111" t="s">
        <v>162</v>
      </c>
      <c r="Z37" s="111" t="s">
        <v>157</v>
      </c>
      <c r="AA37" s="102">
        <v>15</v>
      </c>
      <c r="AB37" s="103">
        <v>40959</v>
      </c>
      <c r="AC37" s="304">
        <v>40969</v>
      </c>
      <c r="AD37" s="103"/>
      <c r="AE37" s="103" t="s">
        <v>539</v>
      </c>
      <c r="AF37" s="103" t="s">
        <v>630</v>
      </c>
      <c r="AG37" s="103"/>
      <c r="AH37" s="102">
        <f t="shared" si="5"/>
        <v>2</v>
      </c>
      <c r="AI37" s="103" t="s">
        <v>160</v>
      </c>
      <c r="AJ37" s="103" t="s">
        <v>160</v>
      </c>
      <c r="AK37" s="103"/>
      <c r="AL37" s="103" t="s">
        <v>149</v>
      </c>
      <c r="AM37" s="103" t="s">
        <v>162</v>
      </c>
      <c r="AN37" s="103"/>
      <c r="AO37" s="103" t="s">
        <v>163</v>
      </c>
      <c r="AP37" s="103"/>
      <c r="AQ37" s="103"/>
      <c r="AR37" s="103"/>
      <c r="AS37" s="103"/>
      <c r="AT37" s="438" t="s">
        <v>167</v>
      </c>
      <c r="AU37" s="102" t="s">
        <v>631</v>
      </c>
      <c r="AV37" s="103"/>
      <c r="AW37" s="105">
        <v>40969</v>
      </c>
      <c r="AX37" s="105">
        <v>41214</v>
      </c>
      <c r="AY37" s="105" t="s">
        <v>149</v>
      </c>
      <c r="AZ37" s="105"/>
      <c r="BA37" s="105"/>
      <c r="BB37" s="105"/>
      <c r="BC37" s="106"/>
      <c r="BD37" s="105">
        <v>41852</v>
      </c>
      <c r="BE37" s="105" t="s">
        <v>149</v>
      </c>
      <c r="BF37" s="105">
        <v>42064</v>
      </c>
      <c r="BG37" s="105" t="s">
        <v>149</v>
      </c>
      <c r="BH37" s="103"/>
      <c r="BI37" s="103"/>
      <c r="BJ37" s="103"/>
      <c r="BK37" s="107">
        <v>42735</v>
      </c>
      <c r="BL37" s="102" t="s">
        <v>17</v>
      </c>
      <c r="BM37" s="238">
        <f t="shared" si="6"/>
        <v>58</v>
      </c>
      <c r="BN37" s="102">
        <f t="shared" si="7"/>
        <v>50</v>
      </c>
      <c r="BO37" s="102"/>
      <c r="BP37" s="102">
        <v>1</v>
      </c>
      <c r="BQ37" s="102">
        <v>6</v>
      </c>
      <c r="BR37" s="102">
        <v>6</v>
      </c>
      <c r="BS37" s="102">
        <v>0</v>
      </c>
      <c r="BT37" s="102">
        <v>0</v>
      </c>
      <c r="BU37" s="102">
        <v>0</v>
      </c>
      <c r="BV37" s="102">
        <v>0</v>
      </c>
      <c r="BW37" s="102" t="s">
        <v>162</v>
      </c>
      <c r="BX37" s="102">
        <v>0</v>
      </c>
      <c r="BY37" s="102"/>
      <c r="BZ37" s="109"/>
      <c r="CA37" s="109"/>
      <c r="CB37" s="102"/>
      <c r="CC37" s="102" t="s">
        <v>162</v>
      </c>
      <c r="CD37" s="102"/>
      <c r="CE37" s="102"/>
      <c r="CF37" s="406" t="s">
        <v>167</v>
      </c>
      <c r="CG37" s="102" t="s">
        <v>167</v>
      </c>
      <c r="CH37" s="102"/>
      <c r="CI37" s="102" t="s">
        <v>542</v>
      </c>
    </row>
    <row r="38" spans="1:100" ht="24.95" hidden="1" customHeight="1">
      <c r="A38" s="102">
        <v>37</v>
      </c>
      <c r="B38" s="102" t="s">
        <v>632</v>
      </c>
      <c r="C38" s="102" t="s">
        <v>633</v>
      </c>
      <c r="D38" s="102" t="s">
        <v>634</v>
      </c>
      <c r="E38" s="102" t="s">
        <v>635</v>
      </c>
      <c r="F38" s="102" t="s">
        <v>25</v>
      </c>
      <c r="G38" s="102">
        <v>2</v>
      </c>
      <c r="H38" s="102" t="s">
        <v>51</v>
      </c>
      <c r="I38" s="102" t="s">
        <v>37</v>
      </c>
      <c r="J38" s="102" t="s">
        <v>361</v>
      </c>
      <c r="K38" s="102" t="s">
        <v>438</v>
      </c>
      <c r="L38" s="102" t="s">
        <v>37</v>
      </c>
      <c r="M38" s="102" t="s">
        <v>149</v>
      </c>
      <c r="N38" s="239"/>
      <c r="O38" s="12" t="s">
        <v>150</v>
      </c>
      <c r="P38" s="15" t="s">
        <v>150</v>
      </c>
      <c r="Q38" s="102" t="s">
        <v>150</v>
      </c>
      <c r="R38" s="347" t="s">
        <v>636</v>
      </c>
      <c r="S38" s="347" t="s">
        <v>637</v>
      </c>
      <c r="T38" s="211" t="s">
        <v>638</v>
      </c>
      <c r="U38" s="103" t="s">
        <v>429</v>
      </c>
      <c r="V38" s="103">
        <v>29380</v>
      </c>
      <c r="W38" s="111" t="s">
        <v>639</v>
      </c>
      <c r="X38" s="111" t="s">
        <v>178</v>
      </c>
      <c r="Y38" s="111" t="s">
        <v>162</v>
      </c>
      <c r="Z38" s="111" t="s">
        <v>157</v>
      </c>
      <c r="AA38" s="102">
        <v>11</v>
      </c>
      <c r="AB38" s="103">
        <v>40961</v>
      </c>
      <c r="AC38" s="304">
        <v>40969</v>
      </c>
      <c r="AD38" s="103"/>
      <c r="AE38" s="102" t="s">
        <v>640</v>
      </c>
      <c r="AF38" s="102" t="s">
        <v>641</v>
      </c>
      <c r="AG38" s="103"/>
      <c r="AH38" s="102">
        <f t="shared" si="5"/>
        <v>2</v>
      </c>
      <c r="AI38" s="103" t="s">
        <v>160</v>
      </c>
      <c r="AJ38" s="103"/>
      <c r="AK38" s="103"/>
      <c r="AL38" s="103" t="s">
        <v>149</v>
      </c>
      <c r="AM38" s="103"/>
      <c r="AN38" s="103"/>
      <c r="AO38" s="103" t="s">
        <v>163</v>
      </c>
      <c r="AP38" s="103" t="s">
        <v>444</v>
      </c>
      <c r="AQ38" s="103" t="s">
        <v>249</v>
      </c>
      <c r="AR38" s="103" t="s">
        <v>149</v>
      </c>
      <c r="AS38" s="103"/>
      <c r="AT38" s="438" t="s">
        <v>284</v>
      </c>
      <c r="AU38" s="102" t="s">
        <v>642</v>
      </c>
      <c r="AV38" s="103"/>
      <c r="AW38" s="105">
        <v>40969</v>
      </c>
      <c r="AX38" s="105">
        <v>41214</v>
      </c>
      <c r="AY38" s="105" t="s">
        <v>149</v>
      </c>
      <c r="AZ38" s="105"/>
      <c r="BA38" s="105"/>
      <c r="BB38" s="105"/>
      <c r="BC38" s="106"/>
      <c r="BD38" s="105">
        <v>41852</v>
      </c>
      <c r="BE38" s="105" t="s">
        <v>149</v>
      </c>
      <c r="BF38" s="105">
        <v>42064</v>
      </c>
      <c r="BG38" s="105" t="s">
        <v>149</v>
      </c>
      <c r="BH38" s="103"/>
      <c r="BI38" s="103"/>
      <c r="BJ38" s="103"/>
      <c r="BK38" s="107">
        <v>41729</v>
      </c>
      <c r="BL38" s="102" t="s">
        <v>17</v>
      </c>
      <c r="BM38" s="238">
        <f t="shared" si="6"/>
        <v>25</v>
      </c>
      <c r="BN38" s="102">
        <f t="shared" si="7"/>
        <v>17</v>
      </c>
      <c r="BO38" s="102"/>
      <c r="BP38" s="102">
        <v>1</v>
      </c>
      <c r="BQ38" s="102">
        <v>0</v>
      </c>
      <c r="BR38" s="102">
        <v>12</v>
      </c>
      <c r="BS38" s="102">
        <v>1</v>
      </c>
      <c r="BT38" s="102">
        <v>0</v>
      </c>
      <c r="BU38" s="102">
        <v>1</v>
      </c>
      <c r="BV38" s="102">
        <v>0</v>
      </c>
      <c r="BW38" s="102" t="s">
        <v>643</v>
      </c>
      <c r="BX38" s="102">
        <v>0</v>
      </c>
      <c r="BY38" s="102"/>
      <c r="BZ38" s="109"/>
      <c r="CA38" s="109"/>
      <c r="CB38" s="102"/>
      <c r="CC38" s="102" t="s">
        <v>162</v>
      </c>
      <c r="CD38" s="102"/>
      <c r="CE38" s="102"/>
      <c r="CF38" s="406">
        <v>2</v>
      </c>
      <c r="CG38" s="102">
        <v>3</v>
      </c>
      <c r="CH38" s="102"/>
      <c r="CI38" s="102" t="s">
        <v>542</v>
      </c>
    </row>
    <row r="39" spans="1:100" ht="24.95" hidden="1" customHeight="1">
      <c r="A39" s="85">
        <v>38</v>
      </c>
      <c r="B39" s="85" t="s">
        <v>644</v>
      </c>
      <c r="C39" s="85" t="s">
        <v>645</v>
      </c>
      <c r="D39" s="85" t="s">
        <v>646</v>
      </c>
      <c r="E39" s="85" t="s">
        <v>647</v>
      </c>
      <c r="F39" s="85" t="s">
        <v>25</v>
      </c>
      <c r="G39" s="85">
        <v>2</v>
      </c>
      <c r="H39" s="85" t="s">
        <v>51</v>
      </c>
      <c r="I39" s="85" t="s">
        <v>30</v>
      </c>
      <c r="J39" s="85" t="s">
        <v>223</v>
      </c>
      <c r="K39" s="85"/>
      <c r="L39" s="85" t="s">
        <v>30</v>
      </c>
      <c r="M39" s="85" t="s">
        <v>149</v>
      </c>
      <c r="N39" s="85"/>
      <c r="O39" s="313"/>
      <c r="P39" s="85" t="s">
        <v>150</v>
      </c>
      <c r="Q39" s="85" t="s">
        <v>150</v>
      </c>
      <c r="R39" s="85" t="s">
        <v>648</v>
      </c>
      <c r="S39" s="314" t="s">
        <v>649</v>
      </c>
      <c r="T39" s="369" t="s">
        <v>650</v>
      </c>
      <c r="U39" s="86" t="s">
        <v>651</v>
      </c>
      <c r="V39" s="86">
        <v>26284</v>
      </c>
      <c r="W39" s="230" t="s">
        <v>652</v>
      </c>
      <c r="X39" s="230" t="s">
        <v>178</v>
      </c>
      <c r="Y39" s="230" t="s">
        <v>162</v>
      </c>
      <c r="Z39" s="230" t="s">
        <v>157</v>
      </c>
      <c r="AA39" s="85">
        <v>17</v>
      </c>
      <c r="AB39" s="86">
        <v>40920</v>
      </c>
      <c r="AC39" s="301">
        <v>40969</v>
      </c>
      <c r="AD39" s="86"/>
      <c r="AE39" s="86" t="s">
        <v>653</v>
      </c>
      <c r="AF39" s="86"/>
      <c r="AG39" s="86"/>
      <c r="AH39" s="85">
        <f t="shared" si="5"/>
        <v>1</v>
      </c>
      <c r="AI39" s="86" t="s">
        <v>160</v>
      </c>
      <c r="AJ39" s="86"/>
      <c r="AK39" s="86"/>
      <c r="AL39" s="86" t="s">
        <v>149</v>
      </c>
      <c r="AM39" s="86"/>
      <c r="AN39" s="86"/>
      <c r="AO39" s="86" t="s">
        <v>163</v>
      </c>
      <c r="AP39" s="86"/>
      <c r="AQ39" s="86" t="s">
        <v>202</v>
      </c>
      <c r="AR39" s="86"/>
      <c r="AS39" s="86"/>
      <c r="AT39" s="440" t="s">
        <v>30</v>
      </c>
      <c r="AU39" s="85" t="s">
        <v>654</v>
      </c>
      <c r="AV39" s="86"/>
      <c r="AW39" s="87">
        <v>40969</v>
      </c>
      <c r="AX39" s="87">
        <v>41214</v>
      </c>
      <c r="AY39" s="87" t="s">
        <v>149</v>
      </c>
      <c r="AZ39" s="87"/>
      <c r="BA39" s="87"/>
      <c r="BB39" s="87"/>
      <c r="BC39" s="88"/>
      <c r="BD39" s="87">
        <v>41852</v>
      </c>
      <c r="BE39" s="87" t="s">
        <v>149</v>
      </c>
      <c r="BF39" s="87">
        <v>42064</v>
      </c>
      <c r="BG39" s="87" t="s">
        <v>149</v>
      </c>
      <c r="BH39" s="86"/>
      <c r="BI39" s="86"/>
      <c r="BJ39" s="86"/>
      <c r="BK39" s="89">
        <v>43787</v>
      </c>
      <c r="BL39" s="85" t="s">
        <v>17</v>
      </c>
      <c r="BM39" s="231">
        <f>DATEDIF(AW39,BK39, "M")+1</f>
        <v>93</v>
      </c>
      <c r="BN39" s="85">
        <f t="shared" si="7"/>
        <v>85</v>
      </c>
      <c r="BO39" s="85"/>
      <c r="BP39" s="85">
        <v>4</v>
      </c>
      <c r="BQ39" s="85">
        <v>0</v>
      </c>
      <c r="BR39" s="85">
        <v>0</v>
      </c>
      <c r="BS39" s="85">
        <v>0</v>
      </c>
      <c r="BT39" s="85">
        <v>0</v>
      </c>
      <c r="BU39" s="85">
        <v>0</v>
      </c>
      <c r="BV39" s="85">
        <v>0</v>
      </c>
      <c r="BW39" s="85" t="s">
        <v>162</v>
      </c>
      <c r="BX39" s="85">
        <v>0</v>
      </c>
      <c r="BY39" s="85"/>
      <c r="BZ39" s="90"/>
      <c r="CA39" s="90"/>
      <c r="CB39" s="85"/>
      <c r="CC39" s="85" t="s">
        <v>162</v>
      </c>
      <c r="CD39" s="85"/>
      <c r="CE39" s="85"/>
      <c r="CF39" s="404">
        <v>3</v>
      </c>
      <c r="CG39" s="85">
        <v>3</v>
      </c>
      <c r="CH39" s="85"/>
      <c r="CI39" s="85" t="s">
        <v>167</v>
      </c>
      <c r="CJ39" s="315" t="s">
        <v>655</v>
      </c>
    </row>
    <row r="40" spans="1:100" ht="24.95" hidden="1" customHeight="1">
      <c r="A40" s="102">
        <v>39</v>
      </c>
      <c r="B40" s="102" t="s">
        <v>656</v>
      </c>
      <c r="C40" s="102" t="s">
        <v>387</v>
      </c>
      <c r="D40" s="102" t="s">
        <v>657</v>
      </c>
      <c r="E40" s="102" t="s">
        <v>658</v>
      </c>
      <c r="F40" s="102" t="s">
        <v>24</v>
      </c>
      <c r="G40" s="102">
        <v>2</v>
      </c>
      <c r="H40" s="102" t="s">
        <v>50</v>
      </c>
      <c r="I40" s="102" t="s">
        <v>44</v>
      </c>
      <c r="J40" s="102" t="s">
        <v>659</v>
      </c>
      <c r="K40" s="102" t="s">
        <v>660</v>
      </c>
      <c r="L40" s="102" t="s">
        <v>42</v>
      </c>
      <c r="M40" s="102" t="s">
        <v>149</v>
      </c>
      <c r="N40" s="239"/>
      <c r="O40" s="12"/>
      <c r="P40" s="16" t="s">
        <v>239</v>
      </c>
      <c r="Q40" s="102" t="s">
        <v>150</v>
      </c>
      <c r="R40" s="102" t="s">
        <v>661</v>
      </c>
      <c r="S40" s="111" t="s">
        <v>662</v>
      </c>
      <c r="T40" s="211" t="s">
        <v>663</v>
      </c>
      <c r="U40" s="103" t="s">
        <v>664</v>
      </c>
      <c r="V40" s="103">
        <v>27826</v>
      </c>
      <c r="W40" s="111" t="s">
        <v>665</v>
      </c>
      <c r="X40" s="111" t="s">
        <v>155</v>
      </c>
      <c r="Y40" s="111" t="s">
        <v>156</v>
      </c>
      <c r="Z40" s="111" t="s">
        <v>157</v>
      </c>
      <c r="AA40" s="102">
        <v>8</v>
      </c>
      <c r="AB40" s="103">
        <v>41186</v>
      </c>
      <c r="AC40" s="304">
        <v>40969</v>
      </c>
      <c r="AD40" s="103"/>
      <c r="AE40" s="103" t="s">
        <v>666</v>
      </c>
      <c r="AF40" s="103" t="s">
        <v>667</v>
      </c>
      <c r="AG40" s="103" t="s">
        <v>668</v>
      </c>
      <c r="AH40" s="102">
        <f t="shared" si="5"/>
        <v>3</v>
      </c>
      <c r="AI40" s="103" t="s">
        <v>281</v>
      </c>
      <c r="AJ40" s="103" t="s">
        <v>281</v>
      </c>
      <c r="AK40" s="103" t="s">
        <v>281</v>
      </c>
      <c r="AL40" s="103" t="s">
        <v>162</v>
      </c>
      <c r="AM40" s="103" t="s">
        <v>162</v>
      </c>
      <c r="AN40" s="103" t="s">
        <v>162</v>
      </c>
      <c r="AO40" s="103" t="s">
        <v>163</v>
      </c>
      <c r="AP40" s="103" t="s">
        <v>202</v>
      </c>
      <c r="AQ40" s="103" t="s">
        <v>202</v>
      </c>
      <c r="AR40" s="103" t="s">
        <v>162</v>
      </c>
      <c r="AS40" s="103" t="s">
        <v>669</v>
      </c>
      <c r="AT40" s="438" t="s">
        <v>297</v>
      </c>
      <c r="AU40" s="102" t="s">
        <v>670</v>
      </c>
      <c r="AV40" s="103"/>
      <c r="AW40" s="105">
        <v>40969</v>
      </c>
      <c r="AX40" s="105">
        <v>41214</v>
      </c>
      <c r="AY40" s="105" t="s">
        <v>149</v>
      </c>
      <c r="AZ40" s="105"/>
      <c r="BA40" s="105"/>
      <c r="BB40" s="105"/>
      <c r="BC40" s="106"/>
      <c r="BD40" s="105">
        <v>41852</v>
      </c>
      <c r="BE40" s="105" t="s">
        <v>149</v>
      </c>
      <c r="BF40" s="105">
        <v>42064</v>
      </c>
      <c r="BG40" s="105" t="s">
        <v>149</v>
      </c>
      <c r="BH40" s="103"/>
      <c r="BI40" s="103"/>
      <c r="BJ40" s="103"/>
      <c r="BK40" s="107">
        <v>42064</v>
      </c>
      <c r="BL40" s="102" t="s">
        <v>17</v>
      </c>
      <c r="BM40" s="238">
        <f>DATEDIF(AW40,BK40, "M")+1</f>
        <v>37</v>
      </c>
      <c r="BN40" s="102">
        <f t="shared" si="7"/>
        <v>29</v>
      </c>
      <c r="BO40" s="102"/>
      <c r="BP40" s="102">
        <v>0</v>
      </c>
      <c r="BQ40" s="102">
        <v>2</v>
      </c>
      <c r="BR40" s="102">
        <v>6</v>
      </c>
      <c r="BS40" s="102">
        <v>1</v>
      </c>
      <c r="BT40" s="102">
        <v>0</v>
      </c>
      <c r="BU40" s="102">
        <v>1</v>
      </c>
      <c r="BV40" s="102">
        <v>0</v>
      </c>
      <c r="BW40" s="102" t="s">
        <v>162</v>
      </c>
      <c r="BX40" s="102">
        <v>0</v>
      </c>
      <c r="BY40" s="102"/>
      <c r="BZ40" s="109"/>
      <c r="CA40" s="109"/>
      <c r="CB40" s="102"/>
      <c r="CC40" s="102" t="s">
        <v>162</v>
      </c>
      <c r="CD40" s="102"/>
      <c r="CE40" s="102"/>
      <c r="CF40" s="406">
        <v>5</v>
      </c>
      <c r="CG40" s="102">
        <v>6</v>
      </c>
      <c r="CH40" s="102"/>
      <c r="CI40" s="102" t="s">
        <v>167</v>
      </c>
    </row>
    <row r="41" spans="1:100" s="120" customFormat="1" ht="24.95" hidden="1" customHeight="1">
      <c r="A41" s="97">
        <v>40</v>
      </c>
      <c r="B41" s="97" t="s">
        <v>671</v>
      </c>
      <c r="C41" s="97" t="s">
        <v>672</v>
      </c>
      <c r="D41" s="97" t="s">
        <v>673</v>
      </c>
      <c r="E41" s="97" t="s">
        <v>674</v>
      </c>
      <c r="F41" s="97" t="s">
        <v>25</v>
      </c>
      <c r="G41" s="97">
        <v>2</v>
      </c>
      <c r="H41" s="97" t="s">
        <v>55</v>
      </c>
      <c r="I41" s="97" t="s">
        <v>43</v>
      </c>
      <c r="J41" s="97" t="s">
        <v>675</v>
      </c>
      <c r="K41" s="97" t="s">
        <v>676</v>
      </c>
      <c r="L41" s="97" t="s">
        <v>43</v>
      </c>
      <c r="M41" s="97" t="s">
        <v>149</v>
      </c>
      <c r="N41" s="97"/>
      <c r="O41" s="269"/>
      <c r="P41" s="270" t="s">
        <v>167</v>
      </c>
      <c r="Q41" s="97"/>
      <c r="R41" s="97" t="s">
        <v>677</v>
      </c>
      <c r="S41" s="97" t="s">
        <v>678</v>
      </c>
      <c r="T41" s="371" t="s">
        <v>679</v>
      </c>
      <c r="U41" s="98" t="s">
        <v>680</v>
      </c>
      <c r="V41" s="98">
        <v>27470</v>
      </c>
      <c r="W41" s="179" t="s">
        <v>681</v>
      </c>
      <c r="X41" s="179" t="s">
        <v>178</v>
      </c>
      <c r="Y41" s="179" t="s">
        <v>162</v>
      </c>
      <c r="Z41" s="179" t="s">
        <v>157</v>
      </c>
      <c r="AA41" s="97">
        <v>15.5</v>
      </c>
      <c r="AB41" s="98">
        <v>40952</v>
      </c>
      <c r="AC41" s="303">
        <v>40969</v>
      </c>
      <c r="AD41" s="98">
        <v>45741</v>
      </c>
      <c r="AE41" s="98" t="s">
        <v>682</v>
      </c>
      <c r="AF41" s="98" t="s">
        <v>683</v>
      </c>
      <c r="AG41" s="98" t="s">
        <v>684</v>
      </c>
      <c r="AH41" s="97">
        <f t="shared" si="5"/>
        <v>3</v>
      </c>
      <c r="AI41" s="98" t="s">
        <v>281</v>
      </c>
      <c r="AJ41" s="98" t="s">
        <v>160</v>
      </c>
      <c r="AK41" s="98" t="s">
        <v>685</v>
      </c>
      <c r="AL41" s="98" t="s">
        <v>149</v>
      </c>
      <c r="AM41" s="98" t="s">
        <v>149</v>
      </c>
      <c r="AN41" s="98" t="s">
        <v>149</v>
      </c>
      <c r="AO41" s="98" t="s">
        <v>163</v>
      </c>
      <c r="AP41" s="98" t="s">
        <v>202</v>
      </c>
      <c r="AQ41" s="98"/>
      <c r="AR41" s="98"/>
      <c r="AS41" s="98"/>
      <c r="AT41" s="437" t="s">
        <v>167</v>
      </c>
      <c r="AU41" s="97" t="s">
        <v>686</v>
      </c>
      <c r="AV41" s="98"/>
      <c r="AW41" s="99">
        <v>40969</v>
      </c>
      <c r="AX41" s="99">
        <v>41214</v>
      </c>
      <c r="AY41" s="99" t="s">
        <v>149</v>
      </c>
      <c r="AZ41" s="99"/>
      <c r="BA41" s="99"/>
      <c r="BB41" s="99"/>
      <c r="BC41" s="100"/>
      <c r="BD41" s="99">
        <v>41852</v>
      </c>
      <c r="BE41" s="99" t="s">
        <v>149</v>
      </c>
      <c r="BF41" s="99">
        <v>42064</v>
      </c>
      <c r="BG41" s="99" t="s">
        <v>149</v>
      </c>
      <c r="BH41" s="98"/>
      <c r="BI41" s="98"/>
      <c r="BJ41" s="98"/>
      <c r="BK41" s="115"/>
      <c r="BL41" s="166" t="s">
        <v>19</v>
      </c>
      <c r="BM41" s="286"/>
      <c r="BN41" s="97"/>
      <c r="BO41" s="97"/>
      <c r="BP41" s="97">
        <v>1</v>
      </c>
      <c r="BQ41" s="97">
        <v>0</v>
      </c>
      <c r="BR41" s="97">
        <v>0</v>
      </c>
      <c r="BS41" s="97">
        <v>0</v>
      </c>
      <c r="BT41" s="97">
        <v>0</v>
      </c>
      <c r="BU41" s="97">
        <v>0</v>
      </c>
      <c r="BV41" s="97">
        <v>0</v>
      </c>
      <c r="BW41" s="97" t="s">
        <v>162</v>
      </c>
      <c r="BX41" s="97">
        <v>0</v>
      </c>
      <c r="BY41" s="97"/>
      <c r="BZ41" s="101"/>
      <c r="CA41" s="101"/>
      <c r="CB41" s="97"/>
      <c r="CC41" s="97" t="s">
        <v>162</v>
      </c>
      <c r="CD41" s="97"/>
      <c r="CE41" s="97"/>
      <c r="CF41" s="119">
        <v>1</v>
      </c>
      <c r="CG41" s="97" t="s">
        <v>167</v>
      </c>
      <c r="CH41" s="97"/>
      <c r="CI41" s="97" t="s">
        <v>167</v>
      </c>
      <c r="CQ41" s="398"/>
      <c r="CR41" s="398"/>
      <c r="CS41" s="398"/>
      <c r="CU41" s="398"/>
      <c r="CV41" s="398"/>
    </row>
    <row r="42" spans="1:100" ht="24.95" hidden="1" customHeight="1">
      <c r="A42" s="102">
        <v>41</v>
      </c>
      <c r="B42" s="102" t="s">
        <v>687</v>
      </c>
      <c r="C42" s="102" t="s">
        <v>688</v>
      </c>
      <c r="D42" s="102" t="s">
        <v>689</v>
      </c>
      <c r="E42" s="102" t="s">
        <v>690</v>
      </c>
      <c r="F42" s="102" t="s">
        <v>25</v>
      </c>
      <c r="G42" s="102">
        <v>2</v>
      </c>
      <c r="H42" s="102" t="s">
        <v>57</v>
      </c>
      <c r="I42" s="102" t="s">
        <v>33</v>
      </c>
      <c r="J42" s="102" t="s">
        <v>482</v>
      </c>
      <c r="K42" s="102" t="s">
        <v>691</v>
      </c>
      <c r="L42" s="102" t="s">
        <v>33</v>
      </c>
      <c r="M42" s="102" t="s">
        <v>149</v>
      </c>
      <c r="N42" s="239"/>
      <c r="O42" s="12" t="s">
        <v>150</v>
      </c>
      <c r="P42" s="16" t="s">
        <v>150</v>
      </c>
      <c r="Q42" s="102" t="s">
        <v>150</v>
      </c>
      <c r="R42" s="347" t="s">
        <v>692</v>
      </c>
      <c r="S42" s="102" t="s">
        <v>693</v>
      </c>
      <c r="T42" s="211" t="s">
        <v>694</v>
      </c>
      <c r="U42" s="103" t="s">
        <v>695</v>
      </c>
      <c r="V42" s="103">
        <v>28657</v>
      </c>
      <c r="W42" s="111" t="s">
        <v>696</v>
      </c>
      <c r="X42" s="111" t="s">
        <v>178</v>
      </c>
      <c r="Y42" s="111" t="s">
        <v>162</v>
      </c>
      <c r="Z42" s="111" t="s">
        <v>157</v>
      </c>
      <c r="AA42" s="102">
        <v>29</v>
      </c>
      <c r="AB42" s="103">
        <v>40867</v>
      </c>
      <c r="AC42" s="304">
        <v>40969</v>
      </c>
      <c r="AD42" s="103"/>
      <c r="AE42" s="103" t="s">
        <v>697</v>
      </c>
      <c r="AF42" s="103" t="s">
        <v>698</v>
      </c>
      <c r="AG42" s="103" t="s">
        <v>699</v>
      </c>
      <c r="AH42" s="102">
        <f t="shared" si="5"/>
        <v>3</v>
      </c>
      <c r="AI42" s="103" t="s">
        <v>160</v>
      </c>
      <c r="AJ42" s="103" t="s">
        <v>160</v>
      </c>
      <c r="AK42" s="103" t="s">
        <v>685</v>
      </c>
      <c r="AL42" s="103" t="s">
        <v>149</v>
      </c>
      <c r="AM42" s="103" t="s">
        <v>162</v>
      </c>
      <c r="AN42" s="103" t="s">
        <v>162</v>
      </c>
      <c r="AO42" s="103" t="s">
        <v>163</v>
      </c>
      <c r="AP42" s="103" t="s">
        <v>202</v>
      </c>
      <c r="AQ42" s="103" t="s">
        <v>202</v>
      </c>
      <c r="AR42" s="103" t="s">
        <v>162</v>
      </c>
      <c r="AS42" s="103"/>
      <c r="AT42" s="438" t="s">
        <v>700</v>
      </c>
      <c r="AU42" s="102" t="s">
        <v>701</v>
      </c>
      <c r="AV42" s="103"/>
      <c r="AW42" s="105">
        <v>40969</v>
      </c>
      <c r="AX42" s="105">
        <v>41214</v>
      </c>
      <c r="AY42" s="105" t="s">
        <v>149</v>
      </c>
      <c r="AZ42" s="105"/>
      <c r="BA42" s="105"/>
      <c r="BB42" s="105"/>
      <c r="BC42" s="106"/>
      <c r="BD42" s="105">
        <v>41852</v>
      </c>
      <c r="BE42" s="105" t="s">
        <v>149</v>
      </c>
      <c r="BF42" s="105">
        <v>42064</v>
      </c>
      <c r="BG42" s="105" t="s">
        <v>149</v>
      </c>
      <c r="BH42" s="103"/>
      <c r="BI42" s="103"/>
      <c r="BJ42" s="103"/>
      <c r="BK42" s="107">
        <v>43108</v>
      </c>
      <c r="BL42" s="102" t="s">
        <v>17</v>
      </c>
      <c r="BM42" s="238">
        <f t="shared" ref="BM42:BM43" si="8">DATEDIF(AW42,BK42, "M")+1</f>
        <v>71</v>
      </c>
      <c r="BN42" s="102">
        <f t="shared" ref="BN42:BN43" si="9">DATEDIF(AX42,BK42, "M")+1</f>
        <v>63</v>
      </c>
      <c r="BO42" s="102"/>
      <c r="BP42" s="102">
        <v>6</v>
      </c>
      <c r="BQ42" s="102">
        <v>20</v>
      </c>
      <c r="BR42" s="102">
        <v>18</v>
      </c>
      <c r="BS42" s="102">
        <v>5</v>
      </c>
      <c r="BT42" s="102">
        <v>0</v>
      </c>
      <c r="BU42" s="102">
        <v>0</v>
      </c>
      <c r="BV42" s="102">
        <v>0</v>
      </c>
      <c r="BW42" s="102" t="s">
        <v>702</v>
      </c>
      <c r="BX42" s="102">
        <v>0</v>
      </c>
      <c r="BY42" s="102"/>
      <c r="BZ42" s="109"/>
      <c r="CA42" s="109"/>
      <c r="CB42" s="102"/>
      <c r="CC42" s="102" t="s">
        <v>162</v>
      </c>
      <c r="CD42" s="102"/>
      <c r="CE42" s="102"/>
      <c r="CF42" s="406">
        <v>3</v>
      </c>
      <c r="CG42" s="102">
        <v>3</v>
      </c>
      <c r="CH42" s="102"/>
      <c r="CI42" s="102" t="s">
        <v>167</v>
      </c>
    </row>
    <row r="43" spans="1:100" ht="24.95" hidden="1" customHeight="1">
      <c r="A43" s="102">
        <v>42</v>
      </c>
      <c r="B43" s="102" t="s">
        <v>703</v>
      </c>
      <c r="C43" s="102" t="s">
        <v>704</v>
      </c>
      <c r="D43" s="102"/>
      <c r="E43" s="102" t="s">
        <v>705</v>
      </c>
      <c r="F43" s="102" t="s">
        <v>25</v>
      </c>
      <c r="G43" s="102">
        <v>2</v>
      </c>
      <c r="H43" s="102" t="s">
        <v>57</v>
      </c>
      <c r="I43" s="102" t="s">
        <v>33</v>
      </c>
      <c r="J43" s="102" t="s">
        <v>706</v>
      </c>
      <c r="K43" s="102"/>
      <c r="L43" s="102" t="s">
        <v>33</v>
      </c>
      <c r="M43" s="102" t="s">
        <v>149</v>
      </c>
      <c r="N43" s="239"/>
      <c r="O43" s="12"/>
      <c r="P43" s="16" t="s">
        <v>167</v>
      </c>
      <c r="Q43" s="102"/>
      <c r="R43" s="347" t="s">
        <v>707</v>
      </c>
      <c r="S43" s="102" t="s">
        <v>708</v>
      </c>
      <c r="T43" s="211" t="s">
        <v>709</v>
      </c>
      <c r="U43" s="103" t="s">
        <v>710</v>
      </c>
      <c r="V43" s="103">
        <v>26892</v>
      </c>
      <c r="W43" s="111" t="s">
        <v>711</v>
      </c>
      <c r="X43" s="111" t="s">
        <v>155</v>
      </c>
      <c r="Y43" s="111" t="s">
        <v>162</v>
      </c>
      <c r="Z43" s="111" t="s">
        <v>157</v>
      </c>
      <c r="AA43" s="102">
        <v>19</v>
      </c>
      <c r="AB43" s="103">
        <v>40931</v>
      </c>
      <c r="AC43" s="304">
        <v>40969</v>
      </c>
      <c r="AD43" s="103"/>
      <c r="AE43" s="103" t="s">
        <v>712</v>
      </c>
      <c r="AF43" s="103" t="s">
        <v>713</v>
      </c>
      <c r="AG43" s="103" t="s">
        <v>697</v>
      </c>
      <c r="AH43" s="102">
        <f t="shared" si="5"/>
        <v>3</v>
      </c>
      <c r="AI43" s="103" t="s">
        <v>160</v>
      </c>
      <c r="AJ43" s="103" t="s">
        <v>160</v>
      </c>
      <c r="AK43" s="103" t="s">
        <v>685</v>
      </c>
      <c r="AL43" s="103" t="s">
        <v>149</v>
      </c>
      <c r="AM43" s="103" t="s">
        <v>162</v>
      </c>
      <c r="AN43" s="103" t="s">
        <v>149</v>
      </c>
      <c r="AO43" s="103"/>
      <c r="AP43" s="103" t="s">
        <v>202</v>
      </c>
      <c r="AQ43" s="103" t="s">
        <v>249</v>
      </c>
      <c r="AR43" s="103" t="s">
        <v>149</v>
      </c>
      <c r="AS43" s="103"/>
      <c r="AT43" s="438" t="s">
        <v>700</v>
      </c>
      <c r="AU43" s="102" t="s">
        <v>714</v>
      </c>
      <c r="AV43" s="103"/>
      <c r="AW43" s="105">
        <v>40969</v>
      </c>
      <c r="AX43" s="105">
        <v>41214</v>
      </c>
      <c r="AY43" s="105" t="s">
        <v>149</v>
      </c>
      <c r="AZ43" s="105"/>
      <c r="BA43" s="105"/>
      <c r="BB43" s="105"/>
      <c r="BC43" s="106"/>
      <c r="BD43" s="105">
        <v>41852</v>
      </c>
      <c r="BE43" s="105" t="s">
        <v>149</v>
      </c>
      <c r="BF43" s="105">
        <v>42064</v>
      </c>
      <c r="BG43" s="105" t="s">
        <v>149</v>
      </c>
      <c r="BH43" s="103"/>
      <c r="BI43" s="103"/>
      <c r="BJ43" s="103"/>
      <c r="BK43" s="107">
        <v>42766</v>
      </c>
      <c r="BL43" s="102" t="s">
        <v>17</v>
      </c>
      <c r="BM43" s="238">
        <f t="shared" si="8"/>
        <v>59</v>
      </c>
      <c r="BN43" s="102">
        <f t="shared" si="9"/>
        <v>51</v>
      </c>
      <c r="BO43" s="102"/>
      <c r="BP43" s="102" t="s">
        <v>167</v>
      </c>
      <c r="BQ43" s="102">
        <v>2</v>
      </c>
      <c r="BR43" s="102">
        <v>0</v>
      </c>
      <c r="BS43" s="102">
        <v>1</v>
      </c>
      <c r="BT43" s="102">
        <v>0</v>
      </c>
      <c r="BU43" s="102">
        <v>0</v>
      </c>
      <c r="BV43" s="102">
        <v>0</v>
      </c>
      <c r="BW43" s="102" t="s">
        <v>162</v>
      </c>
      <c r="BX43" s="102">
        <v>0</v>
      </c>
      <c r="BY43" s="102"/>
      <c r="BZ43" s="109"/>
      <c r="CA43" s="109"/>
      <c r="CB43" s="102"/>
      <c r="CC43" s="102" t="s">
        <v>162</v>
      </c>
      <c r="CD43" s="102"/>
      <c r="CE43" s="102"/>
      <c r="CF43" s="406" t="s">
        <v>167</v>
      </c>
      <c r="CG43" s="102" t="s">
        <v>167</v>
      </c>
      <c r="CH43" s="102"/>
      <c r="CI43" s="102" t="s">
        <v>167</v>
      </c>
    </row>
    <row r="44" spans="1:100" s="120" customFormat="1" ht="24.95" hidden="1" customHeight="1">
      <c r="A44" s="97">
        <v>43</v>
      </c>
      <c r="B44" s="97" t="s">
        <v>715</v>
      </c>
      <c r="C44" s="97" t="s">
        <v>716</v>
      </c>
      <c r="D44" s="97"/>
      <c r="E44" s="97" t="s">
        <v>717</v>
      </c>
      <c r="F44" s="97" t="s">
        <v>24</v>
      </c>
      <c r="G44" s="97">
        <v>2</v>
      </c>
      <c r="H44" s="97" t="s">
        <v>55</v>
      </c>
      <c r="I44" s="97" t="s">
        <v>43</v>
      </c>
      <c r="J44" s="97" t="s">
        <v>482</v>
      </c>
      <c r="K44" s="97"/>
      <c r="L44" s="97" t="s">
        <v>43</v>
      </c>
      <c r="M44" s="97" t="s">
        <v>149</v>
      </c>
      <c r="N44" s="97"/>
      <c r="O44" s="269"/>
      <c r="P44" s="270" t="s">
        <v>167</v>
      </c>
      <c r="Q44" s="97"/>
      <c r="R44" s="425" t="s">
        <v>718</v>
      </c>
      <c r="S44" s="97"/>
      <c r="T44" s="371" t="s">
        <v>719</v>
      </c>
      <c r="U44" s="98" t="s">
        <v>720</v>
      </c>
      <c r="V44" s="98">
        <v>28270</v>
      </c>
      <c r="W44" s="179" t="s">
        <v>721</v>
      </c>
      <c r="X44" s="179" t="s">
        <v>155</v>
      </c>
      <c r="Y44" s="179" t="s">
        <v>162</v>
      </c>
      <c r="Z44" s="179" t="s">
        <v>157</v>
      </c>
      <c r="AA44" s="97">
        <v>1.5</v>
      </c>
      <c r="AB44" s="98">
        <v>40892</v>
      </c>
      <c r="AC44" s="303">
        <v>40969</v>
      </c>
      <c r="AD44" s="98">
        <v>45741</v>
      </c>
      <c r="AE44" s="98" t="s">
        <v>382</v>
      </c>
      <c r="AF44" s="98" t="s">
        <v>722</v>
      </c>
      <c r="AG44" s="98" t="s">
        <v>723</v>
      </c>
      <c r="AH44" s="97">
        <f t="shared" si="5"/>
        <v>3</v>
      </c>
      <c r="AI44" s="98" t="s">
        <v>160</v>
      </c>
      <c r="AJ44" s="98" t="s">
        <v>160</v>
      </c>
      <c r="AK44" s="98" t="s">
        <v>685</v>
      </c>
      <c r="AL44" s="98" t="s">
        <v>149</v>
      </c>
      <c r="AM44" s="98" t="s">
        <v>162</v>
      </c>
      <c r="AN44" s="98" t="s">
        <v>162</v>
      </c>
      <c r="AO44" s="98" t="s">
        <v>181</v>
      </c>
      <c r="AP44" s="98" t="s">
        <v>724</v>
      </c>
      <c r="AQ44" s="98"/>
      <c r="AR44" s="98"/>
      <c r="AS44" s="98"/>
      <c r="AT44" s="437" t="s">
        <v>371</v>
      </c>
      <c r="AU44" s="97" t="s">
        <v>725</v>
      </c>
      <c r="AV44" s="98"/>
      <c r="AW44" s="99">
        <v>40969</v>
      </c>
      <c r="AX44" s="99">
        <v>41214</v>
      </c>
      <c r="AY44" s="99" t="s">
        <v>149</v>
      </c>
      <c r="AZ44" s="99"/>
      <c r="BA44" s="99"/>
      <c r="BB44" s="99"/>
      <c r="BC44" s="100"/>
      <c r="BD44" s="99">
        <v>41852</v>
      </c>
      <c r="BE44" s="99" t="s">
        <v>149</v>
      </c>
      <c r="BF44" s="99" t="s">
        <v>726</v>
      </c>
      <c r="BG44" s="99" t="s">
        <v>162</v>
      </c>
      <c r="BH44" s="98"/>
      <c r="BI44" s="98"/>
      <c r="BJ44" s="98"/>
      <c r="BK44" s="115"/>
      <c r="BL44" s="208" t="s">
        <v>19</v>
      </c>
      <c r="BM44" s="286"/>
      <c r="BN44" s="97"/>
      <c r="BO44" s="97"/>
      <c r="BP44" s="97">
        <v>1</v>
      </c>
      <c r="BQ44" s="97">
        <v>31</v>
      </c>
      <c r="BR44" s="97">
        <v>0</v>
      </c>
      <c r="BS44" s="97">
        <v>7</v>
      </c>
      <c r="BT44" s="97">
        <v>3</v>
      </c>
      <c r="BU44" s="97">
        <v>0</v>
      </c>
      <c r="BV44" s="97">
        <v>0</v>
      </c>
      <c r="BW44" s="97" t="s">
        <v>162</v>
      </c>
      <c r="BX44" s="97">
        <v>0</v>
      </c>
      <c r="BY44" s="97"/>
      <c r="BZ44" s="101"/>
      <c r="CA44" s="101"/>
      <c r="CB44" s="97"/>
      <c r="CC44" s="97" t="s">
        <v>162</v>
      </c>
      <c r="CD44" s="97"/>
      <c r="CE44" s="97"/>
      <c r="CF44" s="119" t="s">
        <v>167</v>
      </c>
      <c r="CG44" s="97" t="s">
        <v>167</v>
      </c>
      <c r="CH44" s="97"/>
      <c r="CI44" s="97" t="s">
        <v>167</v>
      </c>
      <c r="CQ44" s="398"/>
      <c r="CR44" s="398"/>
      <c r="CS44" s="398"/>
      <c r="CU44" s="398"/>
      <c r="CV44" s="398"/>
    </row>
    <row r="45" spans="1:100" ht="24.95" hidden="1" customHeight="1">
      <c r="A45" s="97">
        <v>44</v>
      </c>
      <c r="B45" s="97" t="s">
        <v>727</v>
      </c>
      <c r="C45" s="97" t="s">
        <v>728</v>
      </c>
      <c r="D45" s="97" t="s">
        <v>729</v>
      </c>
      <c r="E45" s="97" t="s">
        <v>730</v>
      </c>
      <c r="F45" s="97" t="s">
        <v>25</v>
      </c>
      <c r="G45" s="97">
        <v>2</v>
      </c>
      <c r="H45" s="114" t="s">
        <v>49</v>
      </c>
      <c r="I45" s="97" t="s">
        <v>40</v>
      </c>
      <c r="J45" s="97"/>
      <c r="K45" s="97"/>
      <c r="L45" s="97" t="s">
        <v>43</v>
      </c>
      <c r="M45" s="97" t="s">
        <v>162</v>
      </c>
      <c r="N45" s="97" t="s">
        <v>167</v>
      </c>
      <c r="O45" s="97" t="s">
        <v>167</v>
      </c>
      <c r="P45" s="97" t="s">
        <v>167</v>
      </c>
      <c r="Q45" s="97" t="s">
        <v>167</v>
      </c>
      <c r="R45" s="97"/>
      <c r="S45" s="97"/>
      <c r="T45" s="215"/>
      <c r="U45" s="98"/>
      <c r="V45" s="98"/>
      <c r="W45" s="179"/>
      <c r="X45" s="179"/>
      <c r="Y45" s="179"/>
      <c r="Z45" s="179"/>
      <c r="AA45" s="97">
        <v>4</v>
      </c>
      <c r="AB45" s="115"/>
      <c r="AC45" s="303">
        <v>40969</v>
      </c>
      <c r="AD45" s="98">
        <v>42662</v>
      </c>
      <c r="AE45" s="116"/>
      <c r="AF45" s="98"/>
      <c r="AG45" s="98"/>
      <c r="AH45" s="97">
        <f t="shared" si="5"/>
        <v>0</v>
      </c>
      <c r="AI45" s="98"/>
      <c r="AJ45" s="98"/>
      <c r="AK45" s="98"/>
      <c r="AL45" s="98"/>
      <c r="AM45" s="98"/>
      <c r="AN45" s="98"/>
      <c r="AO45" s="98"/>
      <c r="AP45" s="116"/>
      <c r="AQ45" s="98"/>
      <c r="AR45" s="98"/>
      <c r="AS45" s="98"/>
      <c r="AT45" s="437"/>
      <c r="AU45" s="97"/>
      <c r="AV45" s="115"/>
      <c r="AW45" s="99">
        <v>40969</v>
      </c>
      <c r="AX45" s="99"/>
      <c r="AY45" s="99"/>
      <c r="AZ45" s="99"/>
      <c r="BA45" s="117"/>
      <c r="BB45" s="99"/>
      <c r="BC45" s="118"/>
      <c r="BD45" s="99"/>
      <c r="BE45" s="99"/>
      <c r="BF45" s="99"/>
      <c r="BG45" s="99"/>
      <c r="BH45" s="98"/>
      <c r="BI45" s="98"/>
      <c r="BJ45" s="98"/>
      <c r="BK45" s="98"/>
      <c r="BL45" s="97" t="s">
        <v>19</v>
      </c>
      <c r="BM45" s="235" t="s">
        <v>19</v>
      </c>
      <c r="BN45" s="235"/>
      <c r="BO45" s="97"/>
      <c r="BP45" s="97"/>
      <c r="BQ45" s="97"/>
      <c r="BR45" s="97"/>
      <c r="BS45" s="97"/>
      <c r="BT45" s="97"/>
      <c r="BU45" s="97"/>
      <c r="BV45" s="97"/>
      <c r="BW45" s="97" t="s">
        <v>162</v>
      </c>
      <c r="BX45" s="97"/>
      <c r="BY45" s="97"/>
      <c r="BZ45" s="101"/>
      <c r="CA45" s="101"/>
      <c r="CB45" s="97"/>
      <c r="CC45" s="97"/>
      <c r="CD45" s="97"/>
      <c r="CE45" s="97"/>
      <c r="CF45" s="119"/>
      <c r="CG45" s="97"/>
      <c r="CH45" s="97"/>
      <c r="CI45" s="97" t="s">
        <v>542</v>
      </c>
    </row>
    <row r="46" spans="1:100" ht="24.95" hidden="1" customHeight="1">
      <c r="A46" s="97">
        <v>45</v>
      </c>
      <c r="B46" s="97" t="s">
        <v>731</v>
      </c>
      <c r="C46" s="97" t="s">
        <v>732</v>
      </c>
      <c r="D46" s="97" t="s">
        <v>733</v>
      </c>
      <c r="E46" s="97" t="s">
        <v>734</v>
      </c>
      <c r="F46" s="97" t="s">
        <v>24</v>
      </c>
      <c r="G46" s="97">
        <v>2</v>
      </c>
      <c r="H46" s="114" t="s">
        <v>56</v>
      </c>
      <c r="I46" s="97" t="s">
        <v>38</v>
      </c>
      <c r="J46" s="97"/>
      <c r="K46" s="97" t="s">
        <v>735</v>
      </c>
      <c r="L46" s="97" t="s">
        <v>39</v>
      </c>
      <c r="M46" s="97" t="s">
        <v>162</v>
      </c>
      <c r="N46" s="97" t="s">
        <v>167</v>
      </c>
      <c r="O46" s="97" t="s">
        <v>167</v>
      </c>
      <c r="P46" s="97" t="s">
        <v>167</v>
      </c>
      <c r="Q46" s="97" t="s">
        <v>167</v>
      </c>
      <c r="R46" s="97" t="s">
        <v>736</v>
      </c>
      <c r="S46" s="97" t="s">
        <v>737</v>
      </c>
      <c r="T46" s="215"/>
      <c r="U46" s="97"/>
      <c r="V46" s="97"/>
      <c r="W46" s="97"/>
      <c r="X46" s="97"/>
      <c r="Y46" s="97"/>
      <c r="Z46" s="97"/>
      <c r="AA46" s="97">
        <v>22.5</v>
      </c>
      <c r="AB46" s="119"/>
      <c r="AC46" s="303">
        <v>40969</v>
      </c>
      <c r="AD46" s="98">
        <v>42380</v>
      </c>
      <c r="AE46" s="114"/>
      <c r="AF46" s="97"/>
      <c r="AG46" s="97"/>
      <c r="AH46" s="97">
        <f t="shared" si="5"/>
        <v>0</v>
      </c>
      <c r="AI46" s="97"/>
      <c r="AJ46" s="97"/>
      <c r="AK46" s="97"/>
      <c r="AL46" s="97"/>
      <c r="AM46" s="97"/>
      <c r="AN46" s="97"/>
      <c r="AO46" s="97"/>
      <c r="AP46" s="120"/>
      <c r="AQ46" s="120"/>
      <c r="AR46" s="120"/>
      <c r="AS46" s="120"/>
      <c r="AT46" s="441"/>
      <c r="AU46" s="120"/>
      <c r="AV46" s="120"/>
      <c r="AW46" s="99">
        <v>40969</v>
      </c>
      <c r="AX46" s="97"/>
      <c r="AY46" s="97"/>
      <c r="AZ46" s="97"/>
      <c r="BA46" s="120"/>
      <c r="BB46" s="120"/>
      <c r="BC46" s="120"/>
      <c r="BD46" s="97"/>
      <c r="BE46" s="97"/>
      <c r="BF46" s="97"/>
      <c r="BG46" s="97"/>
      <c r="BH46" s="97"/>
      <c r="BI46" s="97"/>
      <c r="BJ46" s="97"/>
      <c r="BK46" s="97"/>
      <c r="BL46" s="121" t="s">
        <v>19</v>
      </c>
      <c r="BM46" s="97" t="s">
        <v>19</v>
      </c>
      <c r="BN46" s="97"/>
      <c r="BO46" s="97"/>
      <c r="BP46" s="97"/>
      <c r="BQ46" s="97"/>
      <c r="BR46" s="97"/>
      <c r="BS46" s="97"/>
      <c r="BT46" s="97"/>
      <c r="BU46" s="97"/>
      <c r="BV46" s="97"/>
      <c r="BW46" s="97" t="s">
        <v>162</v>
      </c>
      <c r="BX46" s="97"/>
      <c r="BY46" s="97"/>
      <c r="BZ46" s="101"/>
      <c r="CA46" s="101"/>
      <c r="CB46" s="97"/>
      <c r="CC46" s="97"/>
      <c r="CD46" s="97"/>
      <c r="CE46" s="97"/>
      <c r="CF46" s="119"/>
      <c r="CG46" s="97"/>
      <c r="CH46" s="97"/>
      <c r="CI46" s="97" t="s">
        <v>167</v>
      </c>
    </row>
    <row r="47" spans="1:100" ht="24.95" hidden="1" customHeight="1">
      <c r="A47" s="122">
        <v>47</v>
      </c>
      <c r="B47" s="122" t="s">
        <v>738</v>
      </c>
      <c r="C47" s="122" t="s">
        <v>739</v>
      </c>
      <c r="D47" s="122" t="s">
        <v>740</v>
      </c>
      <c r="E47" s="122" t="s">
        <v>741</v>
      </c>
      <c r="F47" s="122" t="s">
        <v>25</v>
      </c>
      <c r="G47" s="122">
        <v>3</v>
      </c>
      <c r="H47" s="122" t="s">
        <v>51</v>
      </c>
      <c r="I47" s="122" t="s">
        <v>30</v>
      </c>
      <c r="J47" s="122" t="s">
        <v>742</v>
      </c>
      <c r="K47" s="122" t="s">
        <v>743</v>
      </c>
      <c r="L47" s="122" t="s">
        <v>30</v>
      </c>
      <c r="M47" s="122" t="s">
        <v>149</v>
      </c>
      <c r="N47" s="241" t="s">
        <v>744</v>
      </c>
      <c r="O47" s="18" t="s">
        <v>321</v>
      </c>
      <c r="P47" s="19" t="s">
        <v>321</v>
      </c>
      <c r="Q47" s="122" t="s">
        <v>321</v>
      </c>
      <c r="R47" s="122" t="s">
        <v>745</v>
      </c>
      <c r="S47" s="122" t="s">
        <v>746</v>
      </c>
      <c r="T47" s="372" t="s">
        <v>747</v>
      </c>
      <c r="U47" s="123" t="s">
        <v>748</v>
      </c>
      <c r="V47" s="123">
        <v>26540</v>
      </c>
      <c r="W47" s="127" t="s">
        <v>749</v>
      </c>
      <c r="X47" s="127" t="s">
        <v>155</v>
      </c>
      <c r="Y47" s="127" t="s">
        <v>162</v>
      </c>
      <c r="Z47" s="127" t="s">
        <v>157</v>
      </c>
      <c r="AA47" s="122">
        <v>17</v>
      </c>
      <c r="AB47" s="123">
        <v>41325</v>
      </c>
      <c r="AC47" s="305">
        <v>41334</v>
      </c>
      <c r="AD47" s="123"/>
      <c r="AE47" s="20" t="s">
        <v>750</v>
      </c>
      <c r="AF47" s="130" t="s">
        <v>751</v>
      </c>
      <c r="AG47" s="130"/>
      <c r="AH47" s="122">
        <f t="shared" si="5"/>
        <v>2</v>
      </c>
      <c r="AI47" s="18" t="s">
        <v>160</v>
      </c>
      <c r="AJ47" s="20"/>
      <c r="AK47" s="20"/>
      <c r="AL47" s="20" t="s">
        <v>149</v>
      </c>
      <c r="AM47" s="20"/>
      <c r="AN47" s="20"/>
      <c r="AO47" s="20" t="s">
        <v>201</v>
      </c>
      <c r="AP47" s="20" t="s">
        <v>752</v>
      </c>
      <c r="AQ47" s="20" t="s">
        <v>164</v>
      </c>
      <c r="AR47" s="20" t="s">
        <v>149</v>
      </c>
      <c r="AS47" s="20" t="s">
        <v>753</v>
      </c>
      <c r="AT47" s="442" t="s">
        <v>327</v>
      </c>
      <c r="AU47" s="122" t="s">
        <v>754</v>
      </c>
      <c r="AV47" s="123"/>
      <c r="AW47" s="124">
        <v>41334</v>
      </c>
      <c r="AX47" s="124">
        <v>41579</v>
      </c>
      <c r="AY47" s="124" t="s">
        <v>149</v>
      </c>
      <c r="AZ47" s="124">
        <v>41913</v>
      </c>
      <c r="BA47" s="124"/>
      <c r="BB47" s="124">
        <v>42153</v>
      </c>
      <c r="BC47" s="125" t="s">
        <v>755</v>
      </c>
      <c r="BD47" s="124">
        <v>42217</v>
      </c>
      <c r="BE47" s="124" t="s">
        <v>149</v>
      </c>
      <c r="BF47" s="124">
        <v>42428</v>
      </c>
      <c r="BG47" s="124" t="s">
        <v>149</v>
      </c>
      <c r="BH47" s="123">
        <v>42976</v>
      </c>
      <c r="BI47" s="123">
        <v>43011</v>
      </c>
      <c r="BJ47" s="123">
        <v>43038</v>
      </c>
      <c r="BK47" s="126">
        <v>43038</v>
      </c>
      <c r="BL47" s="122" t="s">
        <v>17</v>
      </c>
      <c r="BM47" s="242">
        <f>DATEDIF(AW47,BK47, "M")+1</f>
        <v>56</v>
      </c>
      <c r="BN47" s="122">
        <f t="shared" ref="BN47:BN54" si="10">DATEDIF(AX47,BK47, "M")+1</f>
        <v>48</v>
      </c>
      <c r="BO47" s="127" t="s">
        <v>755</v>
      </c>
      <c r="BP47" s="122">
        <v>0</v>
      </c>
      <c r="BQ47" s="122">
        <v>0</v>
      </c>
      <c r="BR47" s="122">
        <v>5</v>
      </c>
      <c r="BS47" s="122">
        <v>2</v>
      </c>
      <c r="BT47" s="122">
        <v>0</v>
      </c>
      <c r="BU47" s="122">
        <v>0</v>
      </c>
      <c r="BV47" s="122">
        <v>0</v>
      </c>
      <c r="BW47" s="122" t="s">
        <v>162</v>
      </c>
      <c r="BX47" s="122">
        <v>0</v>
      </c>
      <c r="BY47" s="122"/>
      <c r="BZ47" s="128"/>
      <c r="CA47" s="128"/>
      <c r="CB47" s="122"/>
      <c r="CC47" s="122" t="s">
        <v>162</v>
      </c>
      <c r="CD47" s="122"/>
      <c r="CE47" s="122"/>
      <c r="CF47" s="407">
        <v>1</v>
      </c>
      <c r="CG47" s="122">
        <v>1</v>
      </c>
      <c r="CH47" s="122"/>
      <c r="CI47" s="122" t="s">
        <v>542</v>
      </c>
    </row>
    <row r="48" spans="1:100" ht="24.95" hidden="1" customHeight="1">
      <c r="A48" s="122">
        <v>48</v>
      </c>
      <c r="B48" s="122" t="s">
        <v>756</v>
      </c>
      <c r="C48" s="122" t="s">
        <v>757</v>
      </c>
      <c r="D48" s="122"/>
      <c r="E48" s="122" t="s">
        <v>758</v>
      </c>
      <c r="F48" s="122" t="s">
        <v>25</v>
      </c>
      <c r="G48" s="122">
        <v>3</v>
      </c>
      <c r="H48" s="122" t="s">
        <v>49</v>
      </c>
      <c r="I48" s="122" t="s">
        <v>40</v>
      </c>
      <c r="J48" s="122" t="s">
        <v>482</v>
      </c>
      <c r="K48" s="122"/>
      <c r="L48" s="122" t="s">
        <v>40</v>
      </c>
      <c r="M48" s="122" t="s">
        <v>149</v>
      </c>
      <c r="N48" s="122"/>
      <c r="O48" s="243" t="s">
        <v>150</v>
      </c>
      <c r="P48" s="244" t="s">
        <v>239</v>
      </c>
      <c r="Q48" s="122" t="s">
        <v>150</v>
      </c>
      <c r="R48" s="122" t="s">
        <v>759</v>
      </c>
      <c r="S48" s="129" t="s">
        <v>760</v>
      </c>
      <c r="T48" s="372" t="s">
        <v>761</v>
      </c>
      <c r="U48" s="123" t="s">
        <v>167</v>
      </c>
      <c r="V48" s="123">
        <v>27702</v>
      </c>
      <c r="W48" s="127" t="s">
        <v>762</v>
      </c>
      <c r="X48" s="127" t="s">
        <v>155</v>
      </c>
      <c r="Y48" s="127" t="s">
        <v>156</v>
      </c>
      <c r="Z48" s="127" t="s">
        <v>157</v>
      </c>
      <c r="AA48" s="122">
        <v>18.5</v>
      </c>
      <c r="AB48" s="123">
        <v>41329</v>
      </c>
      <c r="AC48" s="305">
        <v>41334</v>
      </c>
      <c r="AD48" s="123"/>
      <c r="AE48" s="21" t="s">
        <v>763</v>
      </c>
      <c r="AF48" s="122" t="s">
        <v>764</v>
      </c>
      <c r="AG48" s="122"/>
      <c r="AH48" s="122">
        <f t="shared" si="5"/>
        <v>2</v>
      </c>
      <c r="AI48" s="18" t="s">
        <v>160</v>
      </c>
      <c r="AJ48" s="122"/>
      <c r="AK48" s="122"/>
      <c r="AL48" s="122" t="s">
        <v>149</v>
      </c>
      <c r="AM48" s="122"/>
      <c r="AN48" s="122"/>
      <c r="AO48" s="122" t="s">
        <v>163</v>
      </c>
      <c r="AP48" s="122"/>
      <c r="AQ48" s="122" t="s">
        <v>202</v>
      </c>
      <c r="AR48" s="122" t="s">
        <v>149</v>
      </c>
      <c r="AS48" s="122"/>
      <c r="AT48" s="17" t="s">
        <v>419</v>
      </c>
      <c r="AU48" s="122" t="s">
        <v>765</v>
      </c>
      <c r="AV48" s="123"/>
      <c r="AW48" s="124">
        <v>41334</v>
      </c>
      <c r="AX48" s="124">
        <v>41579</v>
      </c>
      <c r="AY48" s="124" t="s">
        <v>149</v>
      </c>
      <c r="AZ48" s="124"/>
      <c r="BA48" s="124"/>
      <c r="BB48" s="124"/>
      <c r="BC48" s="125"/>
      <c r="BD48" s="124">
        <v>42217</v>
      </c>
      <c r="BE48" s="124" t="s">
        <v>149</v>
      </c>
      <c r="BF48" s="124">
        <v>42428</v>
      </c>
      <c r="BG48" s="124" t="s">
        <v>149</v>
      </c>
      <c r="BH48" s="123"/>
      <c r="BI48" s="123"/>
      <c r="BJ48" s="123"/>
      <c r="BK48" s="126">
        <v>43819</v>
      </c>
      <c r="BL48" s="122" t="s">
        <v>17</v>
      </c>
      <c r="BM48" s="242">
        <f t="shared" ref="BM48:BM54" si="11">DATEDIF(AW48,BK48, "M")+1</f>
        <v>82</v>
      </c>
      <c r="BN48" s="122">
        <f t="shared" si="10"/>
        <v>74</v>
      </c>
      <c r="BO48" s="122"/>
      <c r="BP48" s="122">
        <v>2</v>
      </c>
      <c r="BQ48" s="122">
        <v>1</v>
      </c>
      <c r="BR48" s="122">
        <v>1</v>
      </c>
      <c r="BS48" s="122">
        <v>0</v>
      </c>
      <c r="BT48" s="122">
        <v>0</v>
      </c>
      <c r="BU48" s="122">
        <v>0</v>
      </c>
      <c r="BV48" s="122">
        <v>0</v>
      </c>
      <c r="BW48" s="122" t="s">
        <v>162</v>
      </c>
      <c r="BX48" s="122">
        <v>0</v>
      </c>
      <c r="BY48" s="122"/>
      <c r="BZ48" s="128"/>
      <c r="CA48" s="128"/>
      <c r="CB48" s="122"/>
      <c r="CC48" s="122" t="s">
        <v>162</v>
      </c>
      <c r="CD48" s="122"/>
      <c r="CE48" s="122"/>
      <c r="CF48" s="407">
        <v>1</v>
      </c>
      <c r="CG48" s="122">
        <v>4</v>
      </c>
      <c r="CH48" s="122"/>
      <c r="CI48" s="122" t="s">
        <v>542</v>
      </c>
    </row>
    <row r="49" spans="1:100" ht="24.95" hidden="1" customHeight="1">
      <c r="A49" s="122">
        <v>49</v>
      </c>
      <c r="B49" s="122" t="s">
        <v>766</v>
      </c>
      <c r="C49" s="122" t="s">
        <v>767</v>
      </c>
      <c r="D49" s="122" t="s">
        <v>768</v>
      </c>
      <c r="E49" s="122" t="s">
        <v>769</v>
      </c>
      <c r="F49" s="122" t="s">
        <v>25</v>
      </c>
      <c r="G49" s="122">
        <v>3</v>
      </c>
      <c r="H49" s="122" t="s">
        <v>49</v>
      </c>
      <c r="I49" s="122" t="s">
        <v>40</v>
      </c>
      <c r="J49" s="122" t="s">
        <v>706</v>
      </c>
      <c r="K49" s="122" t="s">
        <v>770</v>
      </c>
      <c r="L49" s="122" t="s">
        <v>40</v>
      </c>
      <c r="M49" s="122" t="s">
        <v>149</v>
      </c>
      <c r="N49" s="241" t="s">
        <v>771</v>
      </c>
      <c r="O49" s="245" t="s">
        <v>321</v>
      </c>
      <c r="P49" s="22" t="s">
        <v>321</v>
      </c>
      <c r="Q49" s="122"/>
      <c r="R49" s="424" t="s">
        <v>772</v>
      </c>
      <c r="S49" s="122" t="s">
        <v>773</v>
      </c>
      <c r="T49" s="373" t="s">
        <v>774</v>
      </c>
      <c r="U49" s="123" t="s">
        <v>775</v>
      </c>
      <c r="V49" s="123">
        <v>30620</v>
      </c>
      <c r="W49" s="127" t="s">
        <v>776</v>
      </c>
      <c r="X49" s="127" t="s">
        <v>178</v>
      </c>
      <c r="Y49" s="127" t="s">
        <v>162</v>
      </c>
      <c r="Z49" s="127" t="s">
        <v>157</v>
      </c>
      <c r="AA49" s="122">
        <v>6.5</v>
      </c>
      <c r="AB49" s="123">
        <v>41097</v>
      </c>
      <c r="AC49" s="305">
        <v>41334</v>
      </c>
      <c r="AD49" s="123"/>
      <c r="AE49" s="20" t="s">
        <v>777</v>
      </c>
      <c r="AF49" s="23" t="s">
        <v>778</v>
      </c>
      <c r="AG49" s="23" t="s">
        <v>779</v>
      </c>
      <c r="AH49" s="122">
        <f t="shared" si="5"/>
        <v>3</v>
      </c>
      <c r="AI49" s="18" t="s">
        <v>160</v>
      </c>
      <c r="AJ49" s="18" t="s">
        <v>160</v>
      </c>
      <c r="AK49" s="18" t="s">
        <v>160</v>
      </c>
      <c r="AL49" s="18" t="s">
        <v>149</v>
      </c>
      <c r="AM49" s="18" t="s">
        <v>162</v>
      </c>
      <c r="AN49" s="18" t="s">
        <v>162</v>
      </c>
      <c r="AO49" s="18" t="s">
        <v>201</v>
      </c>
      <c r="AP49" s="18" t="s">
        <v>780</v>
      </c>
      <c r="AQ49" s="18" t="s">
        <v>781</v>
      </c>
      <c r="AR49" s="18" t="s">
        <v>149</v>
      </c>
      <c r="AS49" s="18"/>
      <c r="AT49" s="443" t="s">
        <v>36</v>
      </c>
      <c r="AU49" s="122" t="s">
        <v>782</v>
      </c>
      <c r="AV49" s="123"/>
      <c r="AW49" s="124">
        <v>41334</v>
      </c>
      <c r="AX49" s="124">
        <v>41579</v>
      </c>
      <c r="AY49" s="124" t="s">
        <v>149</v>
      </c>
      <c r="AZ49" s="124"/>
      <c r="BA49" s="124"/>
      <c r="BB49" s="124"/>
      <c r="BC49" s="125" t="s">
        <v>783</v>
      </c>
      <c r="BD49" s="124">
        <v>42217</v>
      </c>
      <c r="BE49" s="124" t="s">
        <v>149</v>
      </c>
      <c r="BF49" s="124">
        <v>42428</v>
      </c>
      <c r="BG49" s="124" t="s">
        <v>149</v>
      </c>
      <c r="BH49" s="123"/>
      <c r="BI49" s="123"/>
      <c r="BJ49" s="123"/>
      <c r="BK49" s="126">
        <v>42735</v>
      </c>
      <c r="BL49" s="122" t="s">
        <v>17</v>
      </c>
      <c r="BM49" s="242">
        <f t="shared" si="11"/>
        <v>46</v>
      </c>
      <c r="BN49" s="122">
        <f t="shared" si="10"/>
        <v>38</v>
      </c>
      <c r="BO49" s="127" t="s">
        <v>783</v>
      </c>
      <c r="BP49" s="122">
        <v>1</v>
      </c>
      <c r="BQ49" s="122">
        <v>1</v>
      </c>
      <c r="BR49" s="122">
        <v>4</v>
      </c>
      <c r="BS49" s="122">
        <v>1</v>
      </c>
      <c r="BT49" s="122">
        <v>0</v>
      </c>
      <c r="BU49" s="122">
        <v>0</v>
      </c>
      <c r="BV49" s="122">
        <v>0</v>
      </c>
      <c r="BW49" s="122" t="s">
        <v>162</v>
      </c>
      <c r="BX49" s="122">
        <v>0</v>
      </c>
      <c r="BY49" s="122"/>
      <c r="BZ49" s="128"/>
      <c r="CA49" s="128"/>
      <c r="CB49" s="122"/>
      <c r="CC49" s="122" t="s">
        <v>162</v>
      </c>
      <c r="CD49" s="122"/>
      <c r="CE49" s="122"/>
      <c r="CF49" s="407">
        <v>0</v>
      </c>
      <c r="CG49" s="122">
        <v>0</v>
      </c>
      <c r="CH49" s="122"/>
      <c r="CI49" s="122" t="s">
        <v>542</v>
      </c>
    </row>
    <row r="50" spans="1:100" ht="24.95" hidden="1" customHeight="1">
      <c r="A50" s="122">
        <v>50</v>
      </c>
      <c r="B50" s="122" t="s">
        <v>784</v>
      </c>
      <c r="C50" s="122" t="s">
        <v>785</v>
      </c>
      <c r="D50" s="122" t="s">
        <v>786</v>
      </c>
      <c r="E50" s="122" t="s">
        <v>787</v>
      </c>
      <c r="F50" s="122" t="s">
        <v>25</v>
      </c>
      <c r="G50" s="122">
        <v>3</v>
      </c>
      <c r="H50" s="122" t="s">
        <v>51</v>
      </c>
      <c r="I50" s="122" t="s">
        <v>30</v>
      </c>
      <c r="J50" s="122" t="s">
        <v>788</v>
      </c>
      <c r="K50" s="122" t="s">
        <v>789</v>
      </c>
      <c r="L50" s="122" t="s">
        <v>30</v>
      </c>
      <c r="M50" s="122" t="s">
        <v>149</v>
      </c>
      <c r="N50" s="241"/>
      <c r="O50" s="245" t="s">
        <v>321</v>
      </c>
      <c r="P50" s="22" t="s">
        <v>321</v>
      </c>
      <c r="Q50" s="122"/>
      <c r="R50" s="424" t="s">
        <v>790</v>
      </c>
      <c r="S50" s="122" t="s">
        <v>791</v>
      </c>
      <c r="T50" s="372" t="s">
        <v>792</v>
      </c>
      <c r="U50" s="123" t="s">
        <v>793</v>
      </c>
      <c r="V50" s="123">
        <v>26913</v>
      </c>
      <c r="W50" s="127" t="s">
        <v>794</v>
      </c>
      <c r="X50" s="127" t="s">
        <v>178</v>
      </c>
      <c r="Y50" s="127" t="s">
        <v>162</v>
      </c>
      <c r="Z50" s="127" t="s">
        <v>157</v>
      </c>
      <c r="AA50" s="122">
        <v>6.5</v>
      </c>
      <c r="AB50" s="123">
        <v>41326</v>
      </c>
      <c r="AC50" s="305">
        <v>41334</v>
      </c>
      <c r="AD50" s="123"/>
      <c r="AE50" s="20" t="s">
        <v>795</v>
      </c>
      <c r="AF50" s="130"/>
      <c r="AG50" s="130"/>
      <c r="AH50" s="122">
        <f t="shared" si="5"/>
        <v>1</v>
      </c>
      <c r="AI50" s="18" t="s">
        <v>160</v>
      </c>
      <c r="AJ50" s="20"/>
      <c r="AK50" s="20"/>
      <c r="AL50" s="20" t="s">
        <v>149</v>
      </c>
      <c r="AM50" s="20"/>
      <c r="AN50" s="20"/>
      <c r="AO50" s="20" t="s">
        <v>163</v>
      </c>
      <c r="AP50" s="20" t="s">
        <v>796</v>
      </c>
      <c r="AQ50" s="20" t="s">
        <v>797</v>
      </c>
      <c r="AR50" s="20" t="s">
        <v>162</v>
      </c>
      <c r="AS50" s="20" t="s">
        <v>798</v>
      </c>
      <c r="AT50" s="442" t="s">
        <v>327</v>
      </c>
      <c r="AU50" s="122" t="s">
        <v>799</v>
      </c>
      <c r="AV50" s="123"/>
      <c r="AW50" s="124">
        <v>41334</v>
      </c>
      <c r="AX50" s="124">
        <v>41579</v>
      </c>
      <c r="AY50" s="124" t="s">
        <v>149</v>
      </c>
      <c r="AZ50" s="124"/>
      <c r="BA50" s="124"/>
      <c r="BB50" s="124"/>
      <c r="BC50" s="125"/>
      <c r="BD50" s="124">
        <v>42217</v>
      </c>
      <c r="BE50" s="124" t="s">
        <v>149</v>
      </c>
      <c r="BF50" s="124">
        <v>42428</v>
      </c>
      <c r="BG50" s="124" t="s">
        <v>149</v>
      </c>
      <c r="BH50" s="123"/>
      <c r="BI50" s="123"/>
      <c r="BJ50" s="123"/>
      <c r="BK50" s="126">
        <v>42916</v>
      </c>
      <c r="BL50" s="122" t="s">
        <v>17</v>
      </c>
      <c r="BM50" s="242">
        <f t="shared" si="11"/>
        <v>52</v>
      </c>
      <c r="BN50" s="122">
        <f t="shared" si="10"/>
        <v>44</v>
      </c>
      <c r="BO50" s="122"/>
      <c r="BP50" s="122">
        <v>0</v>
      </c>
      <c r="BQ50" s="122">
        <v>18</v>
      </c>
      <c r="BR50" s="122">
        <v>17</v>
      </c>
      <c r="BS50" s="122">
        <v>11</v>
      </c>
      <c r="BT50" s="122">
        <v>1</v>
      </c>
      <c r="BU50" s="122">
        <v>0</v>
      </c>
      <c r="BV50" s="122">
        <v>0</v>
      </c>
      <c r="BW50" s="122" t="s">
        <v>162</v>
      </c>
      <c r="BX50" s="122">
        <v>0</v>
      </c>
      <c r="BY50" s="122"/>
      <c r="BZ50" s="128"/>
      <c r="CA50" s="128"/>
      <c r="CB50" s="122"/>
      <c r="CC50" s="122" t="s">
        <v>162</v>
      </c>
      <c r="CD50" s="122"/>
      <c r="CE50" s="122"/>
      <c r="CF50" s="407">
        <v>0</v>
      </c>
      <c r="CG50" s="122">
        <v>0</v>
      </c>
      <c r="CH50" s="122"/>
      <c r="CI50" s="122" t="s">
        <v>572</v>
      </c>
    </row>
    <row r="51" spans="1:100" ht="24.95" hidden="1" customHeight="1">
      <c r="A51" s="122">
        <v>51</v>
      </c>
      <c r="B51" s="122" t="s">
        <v>800</v>
      </c>
      <c r="C51" s="122" t="s">
        <v>801</v>
      </c>
      <c r="D51" s="122" t="s">
        <v>802</v>
      </c>
      <c r="E51" s="122" t="s">
        <v>803</v>
      </c>
      <c r="F51" s="122" t="s">
        <v>24</v>
      </c>
      <c r="G51" s="122">
        <v>3</v>
      </c>
      <c r="H51" s="122" t="s">
        <v>57</v>
      </c>
      <c r="I51" s="122" t="s">
        <v>33</v>
      </c>
      <c r="J51" s="122" t="s">
        <v>804</v>
      </c>
      <c r="K51" s="122"/>
      <c r="L51" s="122" t="s">
        <v>33</v>
      </c>
      <c r="M51" s="122" t="s">
        <v>149</v>
      </c>
      <c r="N51" s="241"/>
      <c r="O51" s="246" t="s">
        <v>150</v>
      </c>
      <c r="P51" s="22" t="s">
        <v>150</v>
      </c>
      <c r="Q51" s="122" t="s">
        <v>150</v>
      </c>
      <c r="R51" s="424" t="s">
        <v>805</v>
      </c>
      <c r="S51" s="122" t="s">
        <v>806</v>
      </c>
      <c r="T51" s="372" t="s">
        <v>807</v>
      </c>
      <c r="U51" s="123" t="s">
        <v>808</v>
      </c>
      <c r="V51" s="123">
        <v>29083</v>
      </c>
      <c r="W51" s="127" t="s">
        <v>809</v>
      </c>
      <c r="X51" s="127" t="s">
        <v>810</v>
      </c>
      <c r="Y51" s="127" t="s">
        <v>156</v>
      </c>
      <c r="Z51" s="127" t="s">
        <v>157</v>
      </c>
      <c r="AA51" s="122">
        <v>18.5</v>
      </c>
      <c r="AB51" s="123">
        <v>41163</v>
      </c>
      <c r="AC51" s="305">
        <v>41334</v>
      </c>
      <c r="AD51" s="123"/>
      <c r="AE51" s="122" t="s">
        <v>811</v>
      </c>
      <c r="AF51" s="133" t="s">
        <v>812</v>
      </c>
      <c r="AG51" s="133"/>
      <c r="AH51" s="122">
        <f t="shared" si="5"/>
        <v>2</v>
      </c>
      <c r="AI51" s="18" t="s">
        <v>160</v>
      </c>
      <c r="AJ51" s="20"/>
      <c r="AK51" s="20"/>
      <c r="AL51" s="20" t="s">
        <v>149</v>
      </c>
      <c r="AM51" s="20"/>
      <c r="AN51" s="20"/>
      <c r="AO51" s="20" t="s">
        <v>163</v>
      </c>
      <c r="AP51" s="20" t="s">
        <v>180</v>
      </c>
      <c r="AQ51" s="20" t="s">
        <v>202</v>
      </c>
      <c r="AR51" s="20" t="s">
        <v>149</v>
      </c>
      <c r="AS51" s="20"/>
      <c r="AT51" s="442" t="s">
        <v>556</v>
      </c>
      <c r="AU51" s="122" t="s">
        <v>813</v>
      </c>
      <c r="AV51" s="123"/>
      <c r="AW51" s="124">
        <v>41334</v>
      </c>
      <c r="AX51" s="124">
        <v>41579</v>
      </c>
      <c r="AY51" s="124" t="s">
        <v>149</v>
      </c>
      <c r="AZ51" s="124"/>
      <c r="BA51" s="124"/>
      <c r="BB51" s="124"/>
      <c r="BC51" s="125"/>
      <c r="BD51" s="124">
        <v>42217</v>
      </c>
      <c r="BE51" s="124" t="s">
        <v>149</v>
      </c>
      <c r="BF51" s="124">
        <v>42428</v>
      </c>
      <c r="BG51" s="124" t="s">
        <v>149</v>
      </c>
      <c r="BH51" s="123"/>
      <c r="BI51" s="123"/>
      <c r="BJ51" s="123"/>
      <c r="BK51" s="126">
        <v>42460</v>
      </c>
      <c r="BL51" s="122" t="s">
        <v>17</v>
      </c>
      <c r="BM51" s="242">
        <f t="shared" si="11"/>
        <v>37</v>
      </c>
      <c r="BN51" s="122">
        <f t="shared" si="10"/>
        <v>29</v>
      </c>
      <c r="BO51" s="122"/>
      <c r="BP51" s="122">
        <v>0</v>
      </c>
      <c r="BQ51" s="122">
        <v>6</v>
      </c>
      <c r="BR51" s="122">
        <v>31</v>
      </c>
      <c r="BS51" s="122">
        <v>0</v>
      </c>
      <c r="BT51" s="122">
        <v>1</v>
      </c>
      <c r="BU51" s="122">
        <v>0</v>
      </c>
      <c r="BV51" s="122">
        <v>0</v>
      </c>
      <c r="BW51" s="122" t="s">
        <v>162</v>
      </c>
      <c r="BX51" s="122">
        <v>0</v>
      </c>
      <c r="BY51" s="122"/>
      <c r="BZ51" s="128"/>
      <c r="CA51" s="128"/>
      <c r="CB51" s="122"/>
      <c r="CC51" s="122" t="s">
        <v>162</v>
      </c>
      <c r="CD51" s="122"/>
      <c r="CE51" s="122"/>
      <c r="CF51" s="407">
        <v>1</v>
      </c>
      <c r="CG51" s="122">
        <v>2</v>
      </c>
      <c r="CH51" s="122"/>
      <c r="CI51" s="122" t="s">
        <v>814</v>
      </c>
    </row>
    <row r="52" spans="1:100" ht="24.95" hidden="1" customHeight="1">
      <c r="A52" s="122">
        <v>52</v>
      </c>
      <c r="B52" s="122" t="s">
        <v>815</v>
      </c>
      <c r="C52" s="122" t="s">
        <v>816</v>
      </c>
      <c r="D52" s="122" t="s">
        <v>817</v>
      </c>
      <c r="E52" s="122" t="s">
        <v>818</v>
      </c>
      <c r="F52" s="122" t="s">
        <v>24</v>
      </c>
      <c r="G52" s="122">
        <v>3</v>
      </c>
      <c r="H52" s="122" t="s">
        <v>52</v>
      </c>
      <c r="I52" s="122" t="s">
        <v>41</v>
      </c>
      <c r="J52" s="122" t="s">
        <v>606</v>
      </c>
      <c r="K52" s="122"/>
      <c r="L52" s="122" t="s">
        <v>41</v>
      </c>
      <c r="M52" s="122" t="s">
        <v>149</v>
      </c>
      <c r="N52" s="241"/>
      <c r="O52" s="246"/>
      <c r="P52" s="22" t="s">
        <v>167</v>
      </c>
      <c r="Q52" s="122"/>
      <c r="R52" s="122" t="s">
        <v>819</v>
      </c>
      <c r="S52" s="122" t="s">
        <v>820</v>
      </c>
      <c r="T52" s="372" t="s">
        <v>821</v>
      </c>
      <c r="U52" s="123" t="s">
        <v>822</v>
      </c>
      <c r="V52" s="123">
        <v>28395</v>
      </c>
      <c r="W52" s="127" t="s">
        <v>823</v>
      </c>
      <c r="X52" s="127" t="s">
        <v>178</v>
      </c>
      <c r="Y52" s="127" t="s">
        <v>162</v>
      </c>
      <c r="Z52" s="127" t="s">
        <v>157</v>
      </c>
      <c r="AA52" s="122">
        <v>15</v>
      </c>
      <c r="AB52" s="123">
        <v>41200</v>
      </c>
      <c r="AC52" s="305">
        <v>41334</v>
      </c>
      <c r="AD52" s="123"/>
      <c r="AE52" s="20" t="s">
        <v>824</v>
      </c>
      <c r="AF52" s="130"/>
      <c r="AG52" s="130"/>
      <c r="AH52" s="122">
        <f t="shared" si="5"/>
        <v>1</v>
      </c>
      <c r="AI52" s="18" t="s">
        <v>160</v>
      </c>
      <c r="AJ52" s="20"/>
      <c r="AK52" s="20"/>
      <c r="AL52" s="20" t="s">
        <v>149</v>
      </c>
      <c r="AM52" s="20"/>
      <c r="AN52" s="20"/>
      <c r="AO52" s="20" t="s">
        <v>163</v>
      </c>
      <c r="AP52" s="20" t="s">
        <v>825</v>
      </c>
      <c r="AQ52" s="20" t="s">
        <v>825</v>
      </c>
      <c r="AR52" s="20" t="s">
        <v>162</v>
      </c>
      <c r="AS52" s="20"/>
      <c r="AT52" s="442" t="s">
        <v>297</v>
      </c>
      <c r="AU52" s="122" t="s">
        <v>826</v>
      </c>
      <c r="AV52" s="123"/>
      <c r="AW52" s="124">
        <v>41334</v>
      </c>
      <c r="AX52" s="124">
        <v>41579</v>
      </c>
      <c r="AY52" s="124" t="s">
        <v>149</v>
      </c>
      <c r="AZ52" s="124"/>
      <c r="BA52" s="124"/>
      <c r="BB52" s="124"/>
      <c r="BC52" s="125" t="s">
        <v>827</v>
      </c>
      <c r="BD52" s="124">
        <v>42217</v>
      </c>
      <c r="BE52" s="124" t="s">
        <v>149</v>
      </c>
      <c r="BF52" s="124">
        <v>42428</v>
      </c>
      <c r="BG52" s="124" t="s">
        <v>149</v>
      </c>
      <c r="BH52" s="123"/>
      <c r="BI52" s="123"/>
      <c r="BJ52" s="123"/>
      <c r="BK52" s="126">
        <v>43069</v>
      </c>
      <c r="BL52" s="122" t="s">
        <v>17</v>
      </c>
      <c r="BM52" s="242">
        <f t="shared" si="11"/>
        <v>57</v>
      </c>
      <c r="BN52" s="122">
        <f t="shared" si="10"/>
        <v>49</v>
      </c>
      <c r="BO52" s="127" t="s">
        <v>827</v>
      </c>
      <c r="BP52" s="122">
        <v>0</v>
      </c>
      <c r="BQ52" s="122">
        <v>3</v>
      </c>
      <c r="BR52" s="122">
        <v>3</v>
      </c>
      <c r="BS52" s="122">
        <v>2</v>
      </c>
      <c r="BT52" s="122">
        <v>0</v>
      </c>
      <c r="BU52" s="122">
        <v>0</v>
      </c>
      <c r="BV52" s="122">
        <v>0</v>
      </c>
      <c r="BW52" s="122" t="s">
        <v>162</v>
      </c>
      <c r="BX52" s="122">
        <v>0</v>
      </c>
      <c r="BY52" s="122"/>
      <c r="BZ52" s="128"/>
      <c r="CA52" s="128"/>
      <c r="CB52" s="122"/>
      <c r="CC52" s="122" t="s">
        <v>162</v>
      </c>
      <c r="CD52" s="122"/>
      <c r="CE52" s="122"/>
      <c r="CF52" s="407" t="s">
        <v>167</v>
      </c>
      <c r="CG52" s="122" t="s">
        <v>167</v>
      </c>
      <c r="CH52" s="122"/>
      <c r="CI52" s="122" t="s">
        <v>542</v>
      </c>
    </row>
    <row r="53" spans="1:100" ht="24.95" hidden="1" customHeight="1">
      <c r="A53" s="122">
        <v>53</v>
      </c>
      <c r="B53" s="122" t="s">
        <v>828</v>
      </c>
      <c r="C53" s="122" t="s">
        <v>829</v>
      </c>
      <c r="D53" s="122" t="s">
        <v>830</v>
      </c>
      <c r="E53" s="122" t="s">
        <v>831</v>
      </c>
      <c r="F53" s="122" t="s">
        <v>24</v>
      </c>
      <c r="G53" s="122">
        <v>3</v>
      </c>
      <c r="H53" s="122" t="s">
        <v>51</v>
      </c>
      <c r="I53" s="122" t="s">
        <v>30</v>
      </c>
      <c r="J53" s="122" t="s">
        <v>832</v>
      </c>
      <c r="K53" s="122" t="s">
        <v>833</v>
      </c>
      <c r="L53" s="122" t="s">
        <v>30</v>
      </c>
      <c r="M53" s="122" t="s">
        <v>149</v>
      </c>
      <c r="N53" s="241">
        <v>95534</v>
      </c>
      <c r="O53" s="246" t="s">
        <v>150</v>
      </c>
      <c r="P53" s="22" t="s">
        <v>150</v>
      </c>
      <c r="Q53" s="122" t="s">
        <v>150</v>
      </c>
      <c r="R53" s="424" t="s">
        <v>834</v>
      </c>
      <c r="S53" s="122" t="s">
        <v>835</v>
      </c>
      <c r="T53" s="372" t="s">
        <v>836</v>
      </c>
      <c r="U53" s="123" t="s">
        <v>837</v>
      </c>
      <c r="V53" s="123">
        <v>28708</v>
      </c>
      <c r="W53" s="127" t="s">
        <v>838</v>
      </c>
      <c r="X53" s="127" t="s">
        <v>810</v>
      </c>
      <c r="Y53" s="127" t="s">
        <v>156</v>
      </c>
      <c r="Z53" s="127" t="s">
        <v>157</v>
      </c>
      <c r="AA53" s="122">
        <v>14.5</v>
      </c>
      <c r="AB53" s="123">
        <v>41004</v>
      </c>
      <c r="AC53" s="305">
        <v>41334</v>
      </c>
      <c r="AD53" s="123"/>
      <c r="AE53" s="20" t="s">
        <v>839</v>
      </c>
      <c r="AF53" s="130"/>
      <c r="AG53" s="130"/>
      <c r="AH53" s="122">
        <f t="shared" si="5"/>
        <v>1</v>
      </c>
      <c r="AI53" s="18" t="s">
        <v>160</v>
      </c>
      <c r="AJ53" s="130"/>
      <c r="AK53" s="130"/>
      <c r="AL53" s="130" t="s">
        <v>149</v>
      </c>
      <c r="AM53" s="130"/>
      <c r="AN53" s="130"/>
      <c r="AO53" s="130" t="s">
        <v>163</v>
      </c>
      <c r="AP53" s="130" t="s">
        <v>202</v>
      </c>
      <c r="AQ53" s="130" t="s">
        <v>249</v>
      </c>
      <c r="AR53" s="130" t="s">
        <v>149</v>
      </c>
      <c r="AS53" s="130"/>
      <c r="AT53" s="444" t="s">
        <v>327</v>
      </c>
      <c r="AU53" s="122" t="s">
        <v>840</v>
      </c>
      <c r="AV53" s="123"/>
      <c r="AW53" s="124">
        <v>41334</v>
      </c>
      <c r="AX53" s="124">
        <v>41579</v>
      </c>
      <c r="AY53" s="124" t="s">
        <v>149</v>
      </c>
      <c r="AZ53" s="124"/>
      <c r="BA53" s="124"/>
      <c r="BB53" s="124"/>
      <c r="BC53" s="125"/>
      <c r="BD53" s="124">
        <v>42217</v>
      </c>
      <c r="BE53" s="124" t="s">
        <v>149</v>
      </c>
      <c r="BF53" s="124">
        <v>42794</v>
      </c>
      <c r="BG53" s="124" t="s">
        <v>162</v>
      </c>
      <c r="BH53" s="123"/>
      <c r="BI53" s="123"/>
      <c r="BJ53" s="123"/>
      <c r="BK53" s="126">
        <v>42978</v>
      </c>
      <c r="BL53" s="122" t="s">
        <v>17</v>
      </c>
      <c r="BM53" s="242">
        <f t="shared" si="11"/>
        <v>54</v>
      </c>
      <c r="BN53" s="122">
        <f t="shared" si="10"/>
        <v>46</v>
      </c>
      <c r="BO53" s="122"/>
      <c r="BP53" s="122">
        <v>0</v>
      </c>
      <c r="BQ53" s="122">
        <v>3</v>
      </c>
      <c r="BR53" s="122">
        <v>4</v>
      </c>
      <c r="BS53" s="122">
        <v>2</v>
      </c>
      <c r="BT53" s="122">
        <v>0</v>
      </c>
      <c r="BU53" s="122">
        <v>0</v>
      </c>
      <c r="BV53" s="122">
        <v>0</v>
      </c>
      <c r="BW53" s="122" t="s">
        <v>162</v>
      </c>
      <c r="BX53" s="122">
        <v>0</v>
      </c>
      <c r="BY53" s="122"/>
      <c r="BZ53" s="128"/>
      <c r="CA53" s="128"/>
      <c r="CB53" s="122"/>
      <c r="CC53" s="122" t="s">
        <v>162</v>
      </c>
      <c r="CD53" s="122"/>
      <c r="CE53" s="122"/>
      <c r="CF53" s="407"/>
      <c r="CG53" s="122">
        <v>1</v>
      </c>
      <c r="CH53" s="122"/>
      <c r="CI53" s="122" t="s">
        <v>572</v>
      </c>
    </row>
    <row r="54" spans="1:100" ht="24.95" hidden="1" customHeight="1">
      <c r="A54" s="122">
        <v>54</v>
      </c>
      <c r="B54" s="122" t="s">
        <v>841</v>
      </c>
      <c r="C54" s="122" t="s">
        <v>842</v>
      </c>
      <c r="D54" s="122" t="s">
        <v>843</v>
      </c>
      <c r="E54" s="122" t="s">
        <v>844</v>
      </c>
      <c r="F54" s="122" t="s">
        <v>24</v>
      </c>
      <c r="G54" s="122">
        <v>3</v>
      </c>
      <c r="H54" s="122" t="s">
        <v>50</v>
      </c>
      <c r="I54" s="122" t="s">
        <v>44</v>
      </c>
      <c r="J54" s="122" t="s">
        <v>804</v>
      </c>
      <c r="K54" s="122" t="s">
        <v>845</v>
      </c>
      <c r="L54" s="122" t="s">
        <v>42</v>
      </c>
      <c r="M54" s="122" t="s">
        <v>149</v>
      </c>
      <c r="N54" s="241"/>
      <c r="O54" s="246"/>
      <c r="P54" s="22" t="s">
        <v>150</v>
      </c>
      <c r="Q54" s="122"/>
      <c r="R54" s="424" t="s">
        <v>846</v>
      </c>
      <c r="S54" s="122" t="s">
        <v>847</v>
      </c>
      <c r="T54" s="372" t="s">
        <v>848</v>
      </c>
      <c r="U54" s="123" t="s">
        <v>849</v>
      </c>
      <c r="V54" s="123">
        <v>29697</v>
      </c>
      <c r="W54" s="127" t="s">
        <v>850</v>
      </c>
      <c r="X54" s="127" t="s">
        <v>178</v>
      </c>
      <c r="Y54" s="127" t="s">
        <v>156</v>
      </c>
      <c r="Z54" s="127" t="s">
        <v>157</v>
      </c>
      <c r="AA54" s="122">
        <v>10.5</v>
      </c>
      <c r="AB54" s="123">
        <v>40848</v>
      </c>
      <c r="AC54" s="305">
        <v>41334</v>
      </c>
      <c r="AD54" s="123"/>
      <c r="AE54" s="20" t="s">
        <v>513</v>
      </c>
      <c r="AF54" s="130"/>
      <c r="AG54" s="130"/>
      <c r="AH54" s="122">
        <f t="shared" si="5"/>
        <v>1</v>
      </c>
      <c r="AI54" s="18" t="s">
        <v>160</v>
      </c>
      <c r="AJ54" s="130"/>
      <c r="AK54" s="130"/>
      <c r="AL54" s="130" t="s">
        <v>149</v>
      </c>
      <c r="AM54" s="130"/>
      <c r="AN54" s="130"/>
      <c r="AO54" s="130" t="s">
        <v>163</v>
      </c>
      <c r="AP54" s="130" t="s">
        <v>851</v>
      </c>
      <c r="AQ54" s="130" t="s">
        <v>202</v>
      </c>
      <c r="AR54" s="130" t="s">
        <v>149</v>
      </c>
      <c r="AS54" s="130"/>
      <c r="AT54" s="444" t="s">
        <v>297</v>
      </c>
      <c r="AU54" s="122" t="s">
        <v>852</v>
      </c>
      <c r="AV54" s="123"/>
      <c r="AW54" s="124">
        <v>41334</v>
      </c>
      <c r="AX54" s="124">
        <v>41579</v>
      </c>
      <c r="AY54" s="124" t="s">
        <v>149</v>
      </c>
      <c r="AZ54" s="124"/>
      <c r="BA54" s="124"/>
      <c r="BB54" s="124"/>
      <c r="BC54" s="125"/>
      <c r="BD54" s="124">
        <v>42217</v>
      </c>
      <c r="BE54" s="124" t="s">
        <v>149</v>
      </c>
      <c r="BF54" s="124">
        <v>42428</v>
      </c>
      <c r="BG54" s="124" t="s">
        <v>149</v>
      </c>
      <c r="BH54" s="123"/>
      <c r="BI54" s="123"/>
      <c r="BJ54" s="123"/>
      <c r="BK54" s="126">
        <v>42173</v>
      </c>
      <c r="BL54" s="122" t="s">
        <v>17</v>
      </c>
      <c r="BM54" s="242">
        <f t="shared" si="11"/>
        <v>28</v>
      </c>
      <c r="BN54" s="122">
        <f t="shared" si="10"/>
        <v>20</v>
      </c>
      <c r="BO54" s="122"/>
      <c r="BP54" s="122">
        <v>1</v>
      </c>
      <c r="BQ54" s="122">
        <v>1</v>
      </c>
      <c r="BR54" s="122">
        <v>15</v>
      </c>
      <c r="BS54" s="122">
        <v>2</v>
      </c>
      <c r="BT54" s="122">
        <v>0</v>
      </c>
      <c r="BU54" s="122">
        <v>2</v>
      </c>
      <c r="BV54" s="122">
        <v>0</v>
      </c>
      <c r="BW54" s="122" t="s">
        <v>162</v>
      </c>
      <c r="BX54" s="122">
        <v>0</v>
      </c>
      <c r="BY54" s="122"/>
      <c r="BZ54" s="128"/>
      <c r="CA54" s="128"/>
      <c r="CB54" s="122"/>
      <c r="CC54" s="122" t="s">
        <v>162</v>
      </c>
      <c r="CD54" s="122"/>
      <c r="CE54" s="122"/>
      <c r="CF54" s="407" t="s">
        <v>167</v>
      </c>
      <c r="CG54" s="122" t="s">
        <v>167</v>
      </c>
      <c r="CH54" s="122"/>
      <c r="CI54" s="122" t="s">
        <v>814</v>
      </c>
    </row>
    <row r="55" spans="1:100" ht="24.95" hidden="1" customHeight="1">
      <c r="A55" s="122">
        <v>55</v>
      </c>
      <c r="B55" s="122" t="s">
        <v>853</v>
      </c>
      <c r="C55" s="122" t="s">
        <v>854</v>
      </c>
      <c r="D55" s="122" t="s">
        <v>855</v>
      </c>
      <c r="E55" s="122" t="s">
        <v>856</v>
      </c>
      <c r="F55" s="122" t="s">
        <v>25</v>
      </c>
      <c r="G55" s="122">
        <v>3</v>
      </c>
      <c r="H55" s="122" t="s">
        <v>49</v>
      </c>
      <c r="I55" s="122" t="s">
        <v>35</v>
      </c>
      <c r="J55" s="122" t="s">
        <v>857</v>
      </c>
      <c r="K55" s="122" t="s">
        <v>858</v>
      </c>
      <c r="L55" s="122" t="s">
        <v>35</v>
      </c>
      <c r="M55" s="122" t="s">
        <v>149</v>
      </c>
      <c r="N55" s="122" t="s">
        <v>859</v>
      </c>
      <c r="O55" s="243" t="s">
        <v>150</v>
      </c>
      <c r="P55" s="244" t="s">
        <v>860</v>
      </c>
      <c r="Q55" s="122"/>
      <c r="R55" s="122" t="s">
        <v>861</v>
      </c>
      <c r="S55" s="122" t="s">
        <v>862</v>
      </c>
      <c r="T55" s="372" t="s">
        <v>863</v>
      </c>
      <c r="U55" s="123" t="s">
        <v>864</v>
      </c>
      <c r="V55" s="123">
        <v>26750</v>
      </c>
      <c r="W55" s="127" t="s">
        <v>865</v>
      </c>
      <c r="X55" s="127" t="s">
        <v>178</v>
      </c>
      <c r="Y55" s="127" t="s">
        <v>162</v>
      </c>
      <c r="Z55" s="127" t="s">
        <v>157</v>
      </c>
      <c r="AA55" s="122">
        <v>15</v>
      </c>
      <c r="AB55" s="123">
        <v>41153</v>
      </c>
      <c r="AC55" s="305">
        <v>41334</v>
      </c>
      <c r="AD55" s="123"/>
      <c r="AE55" s="21" t="s">
        <v>866</v>
      </c>
      <c r="AF55" s="23" t="s">
        <v>867</v>
      </c>
      <c r="AG55" s="122"/>
      <c r="AH55" s="122">
        <f t="shared" si="5"/>
        <v>2</v>
      </c>
      <c r="AI55" s="18" t="s">
        <v>160</v>
      </c>
      <c r="AJ55" s="18" t="s">
        <v>160</v>
      </c>
      <c r="AK55" s="122"/>
      <c r="AL55" s="122" t="s">
        <v>149</v>
      </c>
      <c r="AM55" s="122" t="s">
        <v>149</v>
      </c>
      <c r="AN55" s="122"/>
      <c r="AO55" s="122" t="s">
        <v>163</v>
      </c>
      <c r="AP55" s="122" t="s">
        <v>202</v>
      </c>
      <c r="AQ55" s="122"/>
      <c r="AR55" s="122"/>
      <c r="AS55" s="122"/>
      <c r="AT55" s="17" t="s">
        <v>203</v>
      </c>
      <c r="AU55" s="122" t="s">
        <v>868</v>
      </c>
      <c r="AV55" s="123"/>
      <c r="AW55" s="124">
        <v>41334</v>
      </c>
      <c r="AX55" s="124">
        <v>41579</v>
      </c>
      <c r="AY55" s="124" t="s">
        <v>149</v>
      </c>
      <c r="AZ55" s="124"/>
      <c r="BA55" s="124"/>
      <c r="BB55" s="124"/>
      <c r="BC55" s="125"/>
      <c r="BD55" s="124">
        <v>42585</v>
      </c>
      <c r="BE55" s="124" t="s">
        <v>162</v>
      </c>
      <c r="BF55" s="124">
        <v>42793</v>
      </c>
      <c r="BG55" s="124" t="s">
        <v>162</v>
      </c>
      <c r="BH55" s="123"/>
      <c r="BI55" s="123"/>
      <c r="BJ55" s="123"/>
      <c r="BK55" s="126"/>
      <c r="BL55" s="131" t="s">
        <v>18</v>
      </c>
      <c r="BM55" s="242"/>
      <c r="BN55" s="122"/>
      <c r="BO55" s="122"/>
      <c r="BP55" s="122">
        <v>0</v>
      </c>
      <c r="BQ55" s="122">
        <v>7</v>
      </c>
      <c r="BR55" s="122">
        <v>0</v>
      </c>
      <c r="BS55" s="122">
        <v>0</v>
      </c>
      <c r="BT55" s="122">
        <v>0</v>
      </c>
      <c r="BU55" s="122">
        <v>0</v>
      </c>
      <c r="BV55" s="122">
        <v>0</v>
      </c>
      <c r="BW55" s="122" t="s">
        <v>162</v>
      </c>
      <c r="BX55" s="122">
        <v>0</v>
      </c>
      <c r="BY55" s="122"/>
      <c r="BZ55" s="128"/>
      <c r="CA55" s="128"/>
      <c r="CB55" s="122"/>
      <c r="CC55" s="122" t="s">
        <v>162</v>
      </c>
      <c r="CD55" s="122"/>
      <c r="CE55" s="122"/>
      <c r="CF55" s="407">
        <v>3</v>
      </c>
      <c r="CG55" s="122" t="s">
        <v>167</v>
      </c>
      <c r="CH55" s="122"/>
      <c r="CI55" s="122" t="s">
        <v>814</v>
      </c>
    </row>
    <row r="56" spans="1:100" ht="24.95" hidden="1" customHeight="1">
      <c r="A56" s="122">
        <v>56</v>
      </c>
      <c r="B56" s="122" t="s">
        <v>869</v>
      </c>
      <c r="C56" s="122" t="s">
        <v>870</v>
      </c>
      <c r="D56" s="122" t="s">
        <v>871</v>
      </c>
      <c r="E56" s="122" t="s">
        <v>872</v>
      </c>
      <c r="F56" s="122" t="s">
        <v>25</v>
      </c>
      <c r="G56" s="122">
        <v>3</v>
      </c>
      <c r="H56" s="122" t="s">
        <v>55</v>
      </c>
      <c r="I56" s="122" t="s">
        <v>43</v>
      </c>
      <c r="J56" s="122" t="s">
        <v>606</v>
      </c>
      <c r="K56" s="122" t="s">
        <v>873</v>
      </c>
      <c r="L56" s="122" t="s">
        <v>43</v>
      </c>
      <c r="M56" s="122" t="s">
        <v>149</v>
      </c>
      <c r="N56" s="241">
        <v>705854</v>
      </c>
      <c r="O56" s="246"/>
      <c r="P56" s="22" t="s">
        <v>150</v>
      </c>
      <c r="Q56" s="122"/>
      <c r="R56" s="122" t="s">
        <v>874</v>
      </c>
      <c r="S56" s="132" t="s">
        <v>875</v>
      </c>
      <c r="T56" s="373">
        <v>113585404</v>
      </c>
      <c r="U56" s="123" t="s">
        <v>876</v>
      </c>
      <c r="V56" s="123">
        <v>29258</v>
      </c>
      <c r="W56" s="127" t="s">
        <v>877</v>
      </c>
      <c r="X56" s="127" t="s">
        <v>178</v>
      </c>
      <c r="Y56" s="127" t="s">
        <v>162</v>
      </c>
      <c r="Z56" s="127" t="s">
        <v>157</v>
      </c>
      <c r="AA56" s="122">
        <v>8.5</v>
      </c>
      <c r="AB56" s="123">
        <v>41548</v>
      </c>
      <c r="AC56" s="305">
        <v>41334</v>
      </c>
      <c r="AD56" s="123"/>
      <c r="AE56" s="20" t="s">
        <v>878</v>
      </c>
      <c r="AF56" s="130"/>
      <c r="AG56" s="130"/>
      <c r="AH56" s="122">
        <f t="shared" si="5"/>
        <v>1</v>
      </c>
      <c r="AI56" s="20" t="s">
        <v>281</v>
      </c>
      <c r="AJ56" s="130"/>
      <c r="AK56" s="130"/>
      <c r="AL56" s="130" t="s">
        <v>162</v>
      </c>
      <c r="AM56" s="130"/>
      <c r="AN56" s="130"/>
      <c r="AO56" s="130" t="s">
        <v>201</v>
      </c>
      <c r="AP56" s="130" t="s">
        <v>879</v>
      </c>
      <c r="AQ56" s="130" t="s">
        <v>880</v>
      </c>
      <c r="AR56" s="130" t="s">
        <v>149</v>
      </c>
      <c r="AS56" s="130"/>
      <c r="AT56" s="444" t="s">
        <v>881</v>
      </c>
      <c r="AU56" s="122" t="s">
        <v>882</v>
      </c>
      <c r="AV56" s="123"/>
      <c r="AW56" s="124">
        <v>41334</v>
      </c>
      <c r="AX56" s="124">
        <v>41579</v>
      </c>
      <c r="AY56" s="124" t="s">
        <v>149</v>
      </c>
      <c r="AZ56" s="124"/>
      <c r="BA56" s="124"/>
      <c r="BB56" s="124"/>
      <c r="BC56" s="125" t="s">
        <v>883</v>
      </c>
      <c r="BD56" s="124">
        <v>42217</v>
      </c>
      <c r="BE56" s="124" t="s">
        <v>149</v>
      </c>
      <c r="BF56" s="124">
        <v>42428</v>
      </c>
      <c r="BG56" s="124" t="s">
        <v>149</v>
      </c>
      <c r="BH56" s="123"/>
      <c r="BI56" s="123"/>
      <c r="BJ56" s="123"/>
      <c r="BK56" s="126">
        <v>43291</v>
      </c>
      <c r="BL56" s="122" t="s">
        <v>17</v>
      </c>
      <c r="BM56" s="242">
        <f>DATEDIF(AW56,BK56, "M")+1</f>
        <v>65</v>
      </c>
      <c r="BN56" s="122">
        <f>DATEDIF(AX56,BK56, "M")+1</f>
        <v>57</v>
      </c>
      <c r="BO56" s="127" t="s">
        <v>883</v>
      </c>
      <c r="BP56" s="122">
        <v>0</v>
      </c>
      <c r="BQ56" s="122">
        <v>5</v>
      </c>
      <c r="BR56" s="122">
        <v>31</v>
      </c>
      <c r="BS56" s="122">
        <v>1</v>
      </c>
      <c r="BT56" s="122">
        <v>0</v>
      </c>
      <c r="BU56" s="122">
        <v>0</v>
      </c>
      <c r="BV56" s="122">
        <v>0</v>
      </c>
      <c r="BW56" s="122" t="s">
        <v>162</v>
      </c>
      <c r="BX56" s="122">
        <v>0</v>
      </c>
      <c r="BY56" s="122"/>
      <c r="BZ56" s="128"/>
      <c r="CA56" s="128"/>
      <c r="CB56" s="122"/>
      <c r="CC56" s="122" t="s">
        <v>162</v>
      </c>
      <c r="CD56" s="122"/>
      <c r="CE56" s="122"/>
      <c r="CF56" s="407">
        <v>1</v>
      </c>
      <c r="CG56" s="122">
        <v>2</v>
      </c>
      <c r="CH56" s="122"/>
      <c r="CI56" s="122" t="s">
        <v>504</v>
      </c>
    </row>
    <row r="57" spans="1:100" ht="24.95" hidden="1" customHeight="1">
      <c r="A57" s="122">
        <v>57</v>
      </c>
      <c r="B57" s="122" t="s">
        <v>884</v>
      </c>
      <c r="C57" s="122" t="s">
        <v>830</v>
      </c>
      <c r="D57" s="122"/>
      <c r="E57" s="122" t="s">
        <v>885</v>
      </c>
      <c r="F57" s="122" t="s">
        <v>24</v>
      </c>
      <c r="G57" s="122">
        <v>3</v>
      </c>
      <c r="H57" s="122" t="s">
        <v>52</v>
      </c>
      <c r="I57" s="122" t="s">
        <v>41</v>
      </c>
      <c r="J57" s="122" t="s">
        <v>361</v>
      </c>
      <c r="K57" s="122"/>
      <c r="L57" s="122" t="s">
        <v>35</v>
      </c>
      <c r="M57" s="122" t="s">
        <v>162</v>
      </c>
      <c r="N57" s="122" t="s">
        <v>886</v>
      </c>
      <c r="O57" s="243" t="s">
        <v>150</v>
      </c>
      <c r="P57" s="244" t="s">
        <v>150</v>
      </c>
      <c r="Q57" s="122"/>
      <c r="R57" s="122" t="s">
        <v>887</v>
      </c>
      <c r="S57" s="127" t="s">
        <v>888</v>
      </c>
      <c r="T57" s="372" t="s">
        <v>889</v>
      </c>
      <c r="U57" s="123" t="s">
        <v>890</v>
      </c>
      <c r="V57" s="123">
        <v>27997</v>
      </c>
      <c r="W57" s="127" t="s">
        <v>891</v>
      </c>
      <c r="X57" s="127" t="s">
        <v>178</v>
      </c>
      <c r="Y57" s="127" t="s">
        <v>162</v>
      </c>
      <c r="Z57" s="127" t="s">
        <v>157</v>
      </c>
      <c r="AA57" s="122">
        <v>17.5</v>
      </c>
      <c r="AB57" s="123">
        <v>41360</v>
      </c>
      <c r="AC57" s="305">
        <v>41334</v>
      </c>
      <c r="AD57" s="123"/>
      <c r="AE57" s="122" t="s">
        <v>892</v>
      </c>
      <c r="AF57" s="122" t="s">
        <v>893</v>
      </c>
      <c r="AG57" s="122"/>
      <c r="AH57" s="122">
        <f t="shared" si="5"/>
        <v>2</v>
      </c>
      <c r="AI57" s="127" t="s">
        <v>161</v>
      </c>
      <c r="AJ57" s="122"/>
      <c r="AK57" s="122"/>
      <c r="AL57" s="122" t="s">
        <v>149</v>
      </c>
      <c r="AM57" s="122"/>
      <c r="AN57" s="122"/>
      <c r="AO57" s="122" t="s">
        <v>163</v>
      </c>
      <c r="AP57" s="122" t="s">
        <v>180</v>
      </c>
      <c r="AQ57" s="122" t="s">
        <v>180</v>
      </c>
      <c r="AR57" s="122" t="s">
        <v>162</v>
      </c>
      <c r="AS57" s="122"/>
      <c r="AT57" s="17" t="s">
        <v>218</v>
      </c>
      <c r="AU57" s="122"/>
      <c r="AV57" s="123"/>
      <c r="AW57" s="124">
        <v>41334</v>
      </c>
      <c r="AX57" s="124">
        <v>41579</v>
      </c>
      <c r="AY57" s="124" t="s">
        <v>149</v>
      </c>
      <c r="AZ57" s="124">
        <v>42860</v>
      </c>
      <c r="BA57" s="124">
        <v>42860</v>
      </c>
      <c r="BB57" s="124"/>
      <c r="BC57" s="125" t="s">
        <v>894</v>
      </c>
      <c r="BD57" s="124">
        <v>42948</v>
      </c>
      <c r="BE57" s="124" t="s">
        <v>162</v>
      </c>
      <c r="BF57" s="124">
        <v>43164</v>
      </c>
      <c r="BG57" s="124" t="s">
        <v>162</v>
      </c>
      <c r="BH57" s="123"/>
      <c r="BI57" s="123"/>
      <c r="BJ57" s="123"/>
      <c r="BK57" s="126"/>
      <c r="BL57" s="131" t="s">
        <v>18</v>
      </c>
      <c r="BM57" s="242"/>
      <c r="BN57" s="122"/>
      <c r="BO57" s="122"/>
      <c r="BP57" s="122">
        <v>0</v>
      </c>
      <c r="BQ57" s="122">
        <v>0</v>
      </c>
      <c r="BR57" s="122">
        <v>0</v>
      </c>
      <c r="BS57" s="122">
        <v>0</v>
      </c>
      <c r="BT57" s="122">
        <v>0</v>
      </c>
      <c r="BU57" s="122">
        <v>0</v>
      </c>
      <c r="BV57" s="122">
        <v>0</v>
      </c>
      <c r="BW57" s="122" t="s">
        <v>162</v>
      </c>
      <c r="BX57" s="122">
        <v>0</v>
      </c>
      <c r="BY57" s="122"/>
      <c r="BZ57" s="128"/>
      <c r="CA57" s="128"/>
      <c r="CB57" s="122"/>
      <c r="CC57" s="122" t="s">
        <v>162</v>
      </c>
      <c r="CD57" s="122"/>
      <c r="CE57" s="122"/>
      <c r="CF57" s="407">
        <v>4</v>
      </c>
      <c r="CG57" s="122">
        <v>5</v>
      </c>
      <c r="CH57" s="122"/>
      <c r="CI57" s="122" t="s">
        <v>504</v>
      </c>
    </row>
    <row r="58" spans="1:100" ht="24.95" hidden="1" customHeight="1">
      <c r="A58" s="122">
        <v>58</v>
      </c>
      <c r="B58" s="122" t="s">
        <v>895</v>
      </c>
      <c r="C58" s="122" t="s">
        <v>896</v>
      </c>
      <c r="D58" s="122" t="s">
        <v>897</v>
      </c>
      <c r="E58" s="122" t="s">
        <v>898</v>
      </c>
      <c r="F58" s="122" t="s">
        <v>24</v>
      </c>
      <c r="G58" s="122">
        <v>3</v>
      </c>
      <c r="H58" s="122" t="s">
        <v>49</v>
      </c>
      <c r="I58" s="122" t="s">
        <v>35</v>
      </c>
      <c r="J58" s="122" t="s">
        <v>899</v>
      </c>
      <c r="K58" s="122" t="s">
        <v>534</v>
      </c>
      <c r="L58" s="122" t="s">
        <v>35</v>
      </c>
      <c r="M58" s="122" t="s">
        <v>149</v>
      </c>
      <c r="N58" s="241" t="s">
        <v>900</v>
      </c>
      <c r="O58" s="246" t="s">
        <v>150</v>
      </c>
      <c r="P58" s="22" t="s">
        <v>150</v>
      </c>
      <c r="Q58" s="122" t="s">
        <v>150</v>
      </c>
      <c r="R58" s="122" t="s">
        <v>901</v>
      </c>
      <c r="S58" s="127" t="s">
        <v>902</v>
      </c>
      <c r="T58" s="373" t="s">
        <v>903</v>
      </c>
      <c r="U58" s="247" t="s">
        <v>904</v>
      </c>
      <c r="V58" s="247">
        <v>26787</v>
      </c>
      <c r="W58" s="127" t="s">
        <v>905</v>
      </c>
      <c r="X58" s="127" t="s">
        <v>178</v>
      </c>
      <c r="Y58" s="127" t="s">
        <v>162</v>
      </c>
      <c r="Z58" s="127" t="s">
        <v>157</v>
      </c>
      <c r="AA58" s="122">
        <v>22.5</v>
      </c>
      <c r="AB58" s="123">
        <v>41130</v>
      </c>
      <c r="AC58" s="305">
        <v>41334</v>
      </c>
      <c r="AD58" s="123"/>
      <c r="AE58" s="20" t="s">
        <v>906</v>
      </c>
      <c r="AF58" s="20" t="s">
        <v>907</v>
      </c>
      <c r="AG58" s="133"/>
      <c r="AH58" s="122">
        <f t="shared" si="5"/>
        <v>2</v>
      </c>
      <c r="AI58" s="20" t="s">
        <v>160</v>
      </c>
      <c r="AJ58" s="133"/>
      <c r="AK58" s="133"/>
      <c r="AL58" s="133" t="s">
        <v>149</v>
      </c>
      <c r="AM58" s="133"/>
      <c r="AN58" s="133"/>
      <c r="AO58" s="133" t="s">
        <v>163</v>
      </c>
      <c r="AP58" s="133" t="s">
        <v>180</v>
      </c>
      <c r="AQ58" s="248" t="s">
        <v>249</v>
      </c>
      <c r="AR58" s="133" t="s">
        <v>149</v>
      </c>
      <c r="AS58" s="133"/>
      <c r="AT58" s="445" t="s">
        <v>203</v>
      </c>
      <c r="AU58" s="122" t="s">
        <v>908</v>
      </c>
      <c r="AV58" s="123"/>
      <c r="AW58" s="124">
        <v>41334</v>
      </c>
      <c r="AX58" s="124">
        <v>41579</v>
      </c>
      <c r="AY58" s="124" t="s">
        <v>149</v>
      </c>
      <c r="AZ58" s="124">
        <v>41802</v>
      </c>
      <c r="BA58" s="124"/>
      <c r="BB58" s="124">
        <v>41960</v>
      </c>
      <c r="BC58" s="125" t="s">
        <v>909</v>
      </c>
      <c r="BD58" s="124">
        <v>42217</v>
      </c>
      <c r="BE58" s="124" t="s">
        <v>149</v>
      </c>
      <c r="BF58" s="124">
        <v>42428</v>
      </c>
      <c r="BG58" s="124" t="s">
        <v>149</v>
      </c>
      <c r="BH58" s="123">
        <v>42522</v>
      </c>
      <c r="BI58" s="123">
        <v>42660</v>
      </c>
      <c r="BJ58" s="123">
        <v>42678</v>
      </c>
      <c r="BK58" s="126">
        <v>42678</v>
      </c>
      <c r="BL58" s="122" t="s">
        <v>17</v>
      </c>
      <c r="BM58" s="242">
        <f t="shared" ref="BM58:BM62" si="12">DATEDIF(AW58,BK58, "M")+1</f>
        <v>45</v>
      </c>
      <c r="BN58" s="122">
        <f t="shared" ref="BN58:BN62" si="13">DATEDIF(AX58,BK58, "M")+1</f>
        <v>37</v>
      </c>
      <c r="BO58" s="127" t="s">
        <v>909</v>
      </c>
      <c r="BP58" s="122">
        <v>0</v>
      </c>
      <c r="BQ58" s="122">
        <v>1</v>
      </c>
      <c r="BR58" s="122">
        <v>4</v>
      </c>
      <c r="BS58" s="122">
        <v>0</v>
      </c>
      <c r="BT58" s="122">
        <v>0</v>
      </c>
      <c r="BU58" s="122">
        <v>2</v>
      </c>
      <c r="BV58" s="122">
        <v>0</v>
      </c>
      <c r="BW58" s="122" t="s">
        <v>162</v>
      </c>
      <c r="BX58" s="122">
        <v>0</v>
      </c>
      <c r="BY58" s="122"/>
      <c r="BZ58" s="128"/>
      <c r="CA58" s="128"/>
      <c r="CB58" s="122"/>
      <c r="CC58" s="122" t="s">
        <v>162</v>
      </c>
      <c r="CD58" s="122"/>
      <c r="CE58" s="122"/>
      <c r="CF58" s="407">
        <v>3</v>
      </c>
      <c r="CG58" s="122">
        <v>3</v>
      </c>
      <c r="CH58" s="122"/>
      <c r="CI58" s="122" t="s">
        <v>542</v>
      </c>
    </row>
    <row r="59" spans="1:100" ht="24.95" hidden="1" customHeight="1">
      <c r="A59" s="122">
        <v>59</v>
      </c>
      <c r="B59" s="122" t="s">
        <v>910</v>
      </c>
      <c r="C59" s="122" t="s">
        <v>911</v>
      </c>
      <c r="D59" s="122" t="s">
        <v>912</v>
      </c>
      <c r="E59" s="122" t="s">
        <v>913</v>
      </c>
      <c r="F59" s="122" t="s">
        <v>24</v>
      </c>
      <c r="G59" s="122">
        <v>3</v>
      </c>
      <c r="H59" s="122" t="s">
        <v>51</v>
      </c>
      <c r="I59" s="122" t="s">
        <v>37</v>
      </c>
      <c r="J59" s="122" t="s">
        <v>482</v>
      </c>
      <c r="K59" s="122"/>
      <c r="L59" s="122" t="s">
        <v>37</v>
      </c>
      <c r="M59" s="122" t="s">
        <v>149</v>
      </c>
      <c r="N59" s="241"/>
      <c r="O59" s="246" t="s">
        <v>150</v>
      </c>
      <c r="P59" s="22" t="s">
        <v>150</v>
      </c>
      <c r="Q59" s="122" t="s">
        <v>150</v>
      </c>
      <c r="R59" s="424" t="s">
        <v>914</v>
      </c>
      <c r="S59" s="122" t="s">
        <v>915</v>
      </c>
      <c r="T59" s="372" t="s">
        <v>916</v>
      </c>
      <c r="U59" s="123" t="s">
        <v>917</v>
      </c>
      <c r="V59" s="123">
        <v>26608</v>
      </c>
      <c r="W59" s="127" t="s">
        <v>918</v>
      </c>
      <c r="X59" s="127" t="s">
        <v>178</v>
      </c>
      <c r="Y59" s="127" t="s">
        <v>162</v>
      </c>
      <c r="Z59" s="127" t="s">
        <v>157</v>
      </c>
      <c r="AA59" s="122">
        <v>20</v>
      </c>
      <c r="AB59" s="123">
        <v>41178</v>
      </c>
      <c r="AC59" s="305">
        <v>41334</v>
      </c>
      <c r="AD59" s="123"/>
      <c r="AE59" s="20" t="s">
        <v>919</v>
      </c>
      <c r="AF59" s="130"/>
      <c r="AG59" s="130"/>
      <c r="AH59" s="122">
        <f t="shared" si="5"/>
        <v>1</v>
      </c>
      <c r="AI59" s="20" t="s">
        <v>160</v>
      </c>
      <c r="AJ59" s="130"/>
      <c r="AK59" s="130"/>
      <c r="AL59" s="130" t="s">
        <v>149</v>
      </c>
      <c r="AM59" s="130"/>
      <c r="AN59" s="130"/>
      <c r="AO59" s="130" t="s">
        <v>163</v>
      </c>
      <c r="AP59" s="130" t="s">
        <v>444</v>
      </c>
      <c r="AQ59" s="130" t="s">
        <v>249</v>
      </c>
      <c r="AR59" s="130" t="s">
        <v>149</v>
      </c>
      <c r="AS59" s="248" t="s">
        <v>920</v>
      </c>
      <c r="AT59" s="444" t="s">
        <v>284</v>
      </c>
      <c r="AU59" s="122" t="s">
        <v>921</v>
      </c>
      <c r="AV59" s="123"/>
      <c r="AW59" s="124">
        <v>41334</v>
      </c>
      <c r="AX59" s="124">
        <v>41579</v>
      </c>
      <c r="AY59" s="124" t="s">
        <v>149</v>
      </c>
      <c r="AZ59" s="124">
        <v>41506</v>
      </c>
      <c r="BA59" s="122"/>
      <c r="BB59" s="124">
        <v>43403</v>
      </c>
      <c r="BC59" s="125" t="s">
        <v>922</v>
      </c>
      <c r="BD59" s="124">
        <v>42217</v>
      </c>
      <c r="BE59" s="124" t="s">
        <v>149</v>
      </c>
      <c r="BF59" s="124">
        <v>42428</v>
      </c>
      <c r="BG59" s="124" t="s">
        <v>149</v>
      </c>
      <c r="BH59" s="123">
        <v>42205</v>
      </c>
      <c r="BI59" s="123">
        <v>42231</v>
      </c>
      <c r="BJ59" s="123">
        <v>42258</v>
      </c>
      <c r="BK59" s="126">
        <v>42350</v>
      </c>
      <c r="BL59" s="122" t="s">
        <v>17</v>
      </c>
      <c r="BM59" s="242">
        <f t="shared" si="12"/>
        <v>34</v>
      </c>
      <c r="BN59" s="122">
        <f t="shared" si="13"/>
        <v>26</v>
      </c>
      <c r="BO59" s="127" t="s">
        <v>922</v>
      </c>
      <c r="BP59" s="122">
        <v>3</v>
      </c>
      <c r="BQ59" s="122">
        <v>1</v>
      </c>
      <c r="BR59" s="122">
        <v>13</v>
      </c>
      <c r="BS59" s="122">
        <v>2</v>
      </c>
      <c r="BT59" s="122">
        <v>0</v>
      </c>
      <c r="BU59" s="122">
        <v>3</v>
      </c>
      <c r="BV59" s="122">
        <v>0</v>
      </c>
      <c r="BW59" s="122" t="s">
        <v>162</v>
      </c>
      <c r="BX59" s="122">
        <v>0</v>
      </c>
      <c r="BY59" s="122"/>
      <c r="BZ59" s="128"/>
      <c r="CA59" s="128"/>
      <c r="CB59" s="122"/>
      <c r="CC59" s="122" t="s">
        <v>162</v>
      </c>
      <c r="CD59" s="122"/>
      <c r="CE59" s="122"/>
      <c r="CF59" s="407">
        <v>2</v>
      </c>
      <c r="CG59" s="122">
        <v>3</v>
      </c>
      <c r="CH59" s="122"/>
      <c r="CI59" s="122" t="s">
        <v>542</v>
      </c>
    </row>
    <row r="60" spans="1:100" ht="24.95" hidden="1" customHeight="1">
      <c r="A60" s="122">
        <v>60</v>
      </c>
      <c r="B60" s="122" t="s">
        <v>923</v>
      </c>
      <c r="C60" s="122" t="s">
        <v>924</v>
      </c>
      <c r="D60" s="122" t="s">
        <v>925</v>
      </c>
      <c r="E60" s="122" t="s">
        <v>926</v>
      </c>
      <c r="F60" s="122" t="s">
        <v>25</v>
      </c>
      <c r="G60" s="122">
        <v>3</v>
      </c>
      <c r="H60" s="122" t="s">
        <v>49</v>
      </c>
      <c r="I60" s="122" t="s">
        <v>35</v>
      </c>
      <c r="J60" s="122" t="s">
        <v>482</v>
      </c>
      <c r="K60" s="122" t="s">
        <v>927</v>
      </c>
      <c r="L60" s="122" t="s">
        <v>40</v>
      </c>
      <c r="M60" s="122" t="s">
        <v>162</v>
      </c>
      <c r="N60" s="241" t="s">
        <v>928</v>
      </c>
      <c r="O60" s="246" t="s">
        <v>150</v>
      </c>
      <c r="P60" s="22" t="s">
        <v>150</v>
      </c>
      <c r="Q60" s="122" t="s">
        <v>150</v>
      </c>
      <c r="R60" s="424" t="s">
        <v>929</v>
      </c>
      <c r="S60" s="122" t="s">
        <v>930</v>
      </c>
      <c r="T60" s="372" t="s">
        <v>931</v>
      </c>
      <c r="U60" s="123" t="s">
        <v>932</v>
      </c>
      <c r="V60" s="123">
        <v>28293</v>
      </c>
      <c r="W60" s="127" t="s">
        <v>933</v>
      </c>
      <c r="X60" s="127" t="s">
        <v>178</v>
      </c>
      <c r="Y60" s="127" t="s">
        <v>162</v>
      </c>
      <c r="Z60" s="127" t="s">
        <v>157</v>
      </c>
      <c r="AA60" s="122">
        <v>3.5</v>
      </c>
      <c r="AB60" s="123">
        <v>41432</v>
      </c>
      <c r="AC60" s="305">
        <v>41334</v>
      </c>
      <c r="AD60" s="123"/>
      <c r="AE60" s="20" t="s">
        <v>934</v>
      </c>
      <c r="AF60" s="130"/>
      <c r="AG60" s="130"/>
      <c r="AH60" s="122">
        <f t="shared" si="5"/>
        <v>1</v>
      </c>
      <c r="AI60" s="20" t="s">
        <v>160</v>
      </c>
      <c r="AJ60" s="130"/>
      <c r="AK60" s="130"/>
      <c r="AL60" s="130" t="s">
        <v>149</v>
      </c>
      <c r="AM60" s="130"/>
      <c r="AN60" s="130"/>
      <c r="AO60" s="130" t="s">
        <v>163</v>
      </c>
      <c r="AP60" s="130" t="s">
        <v>180</v>
      </c>
      <c r="AQ60" s="130" t="s">
        <v>202</v>
      </c>
      <c r="AR60" s="130" t="s">
        <v>149</v>
      </c>
      <c r="AS60" s="248" t="s">
        <v>935</v>
      </c>
      <c r="AT60" s="444" t="s">
        <v>203</v>
      </c>
      <c r="AU60" s="122" t="s">
        <v>936</v>
      </c>
      <c r="AV60" s="123"/>
      <c r="AW60" s="124">
        <v>41334</v>
      </c>
      <c r="AX60" s="124">
        <v>41579</v>
      </c>
      <c r="AY60" s="124" t="s">
        <v>149</v>
      </c>
      <c r="AZ60" s="124"/>
      <c r="BA60" s="124"/>
      <c r="BB60" s="124"/>
      <c r="BC60" s="125"/>
      <c r="BD60" s="124">
        <v>42217</v>
      </c>
      <c r="BE60" s="124" t="s">
        <v>149</v>
      </c>
      <c r="BF60" s="124">
        <v>42428</v>
      </c>
      <c r="BG60" s="124" t="s">
        <v>149</v>
      </c>
      <c r="BH60" s="123"/>
      <c r="BI60" s="123"/>
      <c r="BJ60" s="123"/>
      <c r="BK60" s="126">
        <v>42855</v>
      </c>
      <c r="BL60" s="122" t="s">
        <v>17</v>
      </c>
      <c r="BM60" s="242">
        <f t="shared" si="12"/>
        <v>50</v>
      </c>
      <c r="BN60" s="122">
        <f t="shared" si="13"/>
        <v>42</v>
      </c>
      <c r="BO60" s="122"/>
      <c r="BP60" s="122">
        <v>3</v>
      </c>
      <c r="BQ60" s="122">
        <v>3</v>
      </c>
      <c r="BR60" s="122">
        <v>10</v>
      </c>
      <c r="BS60" s="122">
        <v>4</v>
      </c>
      <c r="BT60" s="122">
        <v>1</v>
      </c>
      <c r="BU60" s="122">
        <v>0</v>
      </c>
      <c r="BV60" s="122">
        <v>0</v>
      </c>
      <c r="BW60" s="122" t="s">
        <v>162</v>
      </c>
      <c r="BX60" s="122">
        <v>0</v>
      </c>
      <c r="BY60" s="122"/>
      <c r="BZ60" s="128"/>
      <c r="CA60" s="128"/>
      <c r="CB60" s="122"/>
      <c r="CC60" s="122" t="s">
        <v>162</v>
      </c>
      <c r="CD60" s="122"/>
      <c r="CE60" s="122"/>
      <c r="CF60" s="407">
        <v>3</v>
      </c>
      <c r="CG60" s="122">
        <v>3</v>
      </c>
      <c r="CH60" s="122"/>
      <c r="CI60" s="122" t="s">
        <v>814</v>
      </c>
    </row>
    <row r="61" spans="1:100" ht="24.95" hidden="1" customHeight="1">
      <c r="A61" s="122">
        <v>61</v>
      </c>
      <c r="B61" s="122" t="s">
        <v>937</v>
      </c>
      <c r="C61" s="122" t="s">
        <v>938</v>
      </c>
      <c r="D61" s="122" t="s">
        <v>939</v>
      </c>
      <c r="E61" s="122" t="s">
        <v>940</v>
      </c>
      <c r="F61" s="122" t="s">
        <v>24</v>
      </c>
      <c r="G61" s="122">
        <v>3</v>
      </c>
      <c r="H61" s="122" t="s">
        <v>51</v>
      </c>
      <c r="I61" s="122" t="s">
        <v>37</v>
      </c>
      <c r="J61" s="122" t="s">
        <v>941</v>
      </c>
      <c r="K61" s="122" t="s">
        <v>941</v>
      </c>
      <c r="L61" s="122" t="s">
        <v>43</v>
      </c>
      <c r="M61" s="122" t="s">
        <v>162</v>
      </c>
      <c r="N61" s="241">
        <v>671975</v>
      </c>
      <c r="O61" s="246" t="s">
        <v>150</v>
      </c>
      <c r="P61" s="22" t="s">
        <v>150</v>
      </c>
      <c r="Q61" s="122" t="s">
        <v>150</v>
      </c>
      <c r="R61" s="424" t="s">
        <v>942</v>
      </c>
      <c r="S61" s="127" t="s">
        <v>943</v>
      </c>
      <c r="T61" s="372" t="s">
        <v>944</v>
      </c>
      <c r="U61" s="123" t="s">
        <v>945</v>
      </c>
      <c r="V61" s="123">
        <v>27857</v>
      </c>
      <c r="W61" s="127" t="s">
        <v>946</v>
      </c>
      <c r="X61" s="127" t="s">
        <v>178</v>
      </c>
      <c r="Y61" s="127" t="s">
        <v>162</v>
      </c>
      <c r="Z61" s="127" t="s">
        <v>157</v>
      </c>
      <c r="AA61" s="122">
        <v>11.5</v>
      </c>
      <c r="AB61" s="123">
        <v>41330</v>
      </c>
      <c r="AC61" s="305">
        <v>41334</v>
      </c>
      <c r="AD61" s="123"/>
      <c r="AE61" s="20" t="s">
        <v>947</v>
      </c>
      <c r="AF61" s="133"/>
      <c r="AG61" s="133"/>
      <c r="AH61" s="122">
        <f t="shared" si="5"/>
        <v>1</v>
      </c>
      <c r="AI61" s="20" t="s">
        <v>161</v>
      </c>
      <c r="AJ61" s="133"/>
      <c r="AK61" s="133"/>
      <c r="AL61" s="133" t="s">
        <v>162</v>
      </c>
      <c r="AM61" s="133"/>
      <c r="AN61" s="133"/>
      <c r="AO61" s="133" t="s">
        <v>163</v>
      </c>
      <c r="AP61" s="133" t="s">
        <v>444</v>
      </c>
      <c r="AQ61" s="133" t="s">
        <v>948</v>
      </c>
      <c r="AR61" s="133" t="s">
        <v>149</v>
      </c>
      <c r="AS61" s="248" t="s">
        <v>949</v>
      </c>
      <c r="AT61" s="445" t="s">
        <v>284</v>
      </c>
      <c r="AU61" s="122" t="s">
        <v>950</v>
      </c>
      <c r="AV61" s="123"/>
      <c r="AW61" s="124">
        <v>41337</v>
      </c>
      <c r="AX61" s="124">
        <v>41579</v>
      </c>
      <c r="AY61" s="124" t="s">
        <v>149</v>
      </c>
      <c r="AZ61" s="124">
        <v>41485</v>
      </c>
      <c r="BA61" s="124"/>
      <c r="BB61" s="124">
        <v>41607</v>
      </c>
      <c r="BC61" s="125"/>
      <c r="BD61" s="124">
        <v>42227</v>
      </c>
      <c r="BE61" s="124" t="s">
        <v>149</v>
      </c>
      <c r="BF61" s="124">
        <v>42429</v>
      </c>
      <c r="BG61" s="124" t="s">
        <v>149</v>
      </c>
      <c r="BH61" s="123">
        <v>42429</v>
      </c>
      <c r="BI61" s="123">
        <v>42559</v>
      </c>
      <c r="BJ61" s="123">
        <v>42618</v>
      </c>
      <c r="BK61" s="126">
        <v>42620</v>
      </c>
      <c r="BL61" s="122" t="s">
        <v>17</v>
      </c>
      <c r="BM61" s="242">
        <f t="shared" si="12"/>
        <v>43</v>
      </c>
      <c r="BN61" s="122">
        <f t="shared" si="13"/>
        <v>35</v>
      </c>
      <c r="BO61" s="127" t="s">
        <v>951</v>
      </c>
      <c r="BP61" s="122">
        <v>9</v>
      </c>
      <c r="BQ61" s="122">
        <v>5</v>
      </c>
      <c r="BR61" s="122">
        <v>10</v>
      </c>
      <c r="BS61" s="122">
        <v>4</v>
      </c>
      <c r="BT61" s="122">
        <v>2</v>
      </c>
      <c r="BU61" s="122">
        <v>2</v>
      </c>
      <c r="BV61" s="122">
        <v>1</v>
      </c>
      <c r="BW61" s="122" t="s">
        <v>162</v>
      </c>
      <c r="BX61" s="122">
        <v>0</v>
      </c>
      <c r="BY61" s="122"/>
      <c r="BZ61" s="128"/>
      <c r="CA61" s="128"/>
      <c r="CB61" s="122"/>
      <c r="CC61" s="122" t="s">
        <v>162</v>
      </c>
      <c r="CD61" s="122"/>
      <c r="CE61" s="122"/>
      <c r="CF61" s="407">
        <v>1</v>
      </c>
      <c r="CG61" s="122">
        <v>3</v>
      </c>
      <c r="CH61" s="122"/>
      <c r="CI61" s="122" t="s">
        <v>504</v>
      </c>
    </row>
    <row r="62" spans="1:100" ht="24.95" hidden="1" customHeight="1">
      <c r="A62" s="122">
        <v>62</v>
      </c>
      <c r="B62" s="122" t="s">
        <v>952</v>
      </c>
      <c r="C62" s="122" t="s">
        <v>953</v>
      </c>
      <c r="D62" s="122" t="s">
        <v>954</v>
      </c>
      <c r="E62" s="122" t="s">
        <v>955</v>
      </c>
      <c r="F62" s="122" t="s">
        <v>25</v>
      </c>
      <c r="G62" s="122">
        <v>3</v>
      </c>
      <c r="H62" s="122" t="s">
        <v>57</v>
      </c>
      <c r="I62" s="122" t="s">
        <v>33</v>
      </c>
      <c r="J62" s="122" t="s">
        <v>606</v>
      </c>
      <c r="K62" s="122" t="s">
        <v>956</v>
      </c>
      <c r="L62" s="122" t="s">
        <v>33</v>
      </c>
      <c r="M62" s="122" t="s">
        <v>149</v>
      </c>
      <c r="N62" s="122"/>
      <c r="O62" s="243" t="s">
        <v>150</v>
      </c>
      <c r="P62" s="244" t="s">
        <v>150</v>
      </c>
      <c r="Q62" s="122" t="s">
        <v>150</v>
      </c>
      <c r="R62" s="122" t="s">
        <v>957</v>
      </c>
      <c r="S62" s="127" t="s">
        <v>958</v>
      </c>
      <c r="T62" s="372" t="s">
        <v>959</v>
      </c>
      <c r="U62" s="123" t="s">
        <v>960</v>
      </c>
      <c r="V62" s="123">
        <v>28469</v>
      </c>
      <c r="W62" s="127" t="s">
        <v>961</v>
      </c>
      <c r="X62" s="127" t="s">
        <v>178</v>
      </c>
      <c r="Y62" s="127" t="s">
        <v>162</v>
      </c>
      <c r="Z62" s="127" t="s">
        <v>157</v>
      </c>
      <c r="AA62" s="122">
        <v>20.5</v>
      </c>
      <c r="AB62" s="123">
        <v>41325</v>
      </c>
      <c r="AC62" s="305">
        <v>41334</v>
      </c>
      <c r="AD62" s="122"/>
      <c r="AE62" s="20" t="s">
        <v>962</v>
      </c>
      <c r="AF62" s="133" t="s">
        <v>963</v>
      </c>
      <c r="AG62" s="122"/>
      <c r="AH62" s="122">
        <f t="shared" si="5"/>
        <v>2</v>
      </c>
      <c r="AI62" s="127" t="s">
        <v>281</v>
      </c>
      <c r="AJ62" s="122" t="s">
        <v>160</v>
      </c>
      <c r="AK62" s="122"/>
      <c r="AL62" s="122" t="s">
        <v>162</v>
      </c>
      <c r="AM62" s="122"/>
      <c r="AN62" s="122"/>
      <c r="AO62" s="122" t="s">
        <v>964</v>
      </c>
      <c r="AP62" s="122" t="s">
        <v>180</v>
      </c>
      <c r="AQ62" s="122"/>
      <c r="AR62" s="122"/>
      <c r="AS62" s="122"/>
      <c r="AT62" s="17" t="s">
        <v>584</v>
      </c>
      <c r="AU62" s="122"/>
      <c r="AV62" s="123"/>
      <c r="AW62" s="124">
        <v>41334</v>
      </c>
      <c r="AX62" s="124">
        <v>41579</v>
      </c>
      <c r="AY62" s="124" t="s">
        <v>149</v>
      </c>
      <c r="AZ62" s="124"/>
      <c r="BA62" s="124"/>
      <c r="BB62" s="124"/>
      <c r="BC62" s="125"/>
      <c r="BD62" s="124">
        <v>42217</v>
      </c>
      <c r="BE62" s="124" t="s">
        <v>149</v>
      </c>
      <c r="BF62" s="124">
        <v>42428</v>
      </c>
      <c r="BG62" s="124" t="s">
        <v>149</v>
      </c>
      <c r="BH62" s="123"/>
      <c r="BI62" s="123">
        <v>44578</v>
      </c>
      <c r="BJ62" s="123"/>
      <c r="BK62" s="126">
        <v>44578</v>
      </c>
      <c r="BL62" s="122" t="s">
        <v>17</v>
      </c>
      <c r="BM62" s="242">
        <f t="shared" si="12"/>
        <v>107</v>
      </c>
      <c r="BN62" s="122">
        <f t="shared" si="13"/>
        <v>99</v>
      </c>
      <c r="BO62" s="122" t="s">
        <v>965</v>
      </c>
      <c r="BP62" s="122">
        <v>0</v>
      </c>
      <c r="BQ62" s="122">
        <v>0</v>
      </c>
      <c r="BR62" s="122">
        <v>0</v>
      </c>
      <c r="BS62" s="122">
        <v>0</v>
      </c>
      <c r="BT62" s="122">
        <v>0</v>
      </c>
      <c r="BU62" s="122">
        <v>0</v>
      </c>
      <c r="BV62" s="122">
        <v>0</v>
      </c>
      <c r="BW62" s="122" t="s">
        <v>162</v>
      </c>
      <c r="BX62" s="122">
        <v>0</v>
      </c>
      <c r="BY62" s="122"/>
      <c r="BZ62" s="128"/>
      <c r="CA62" s="128"/>
      <c r="CB62" s="122"/>
      <c r="CC62" s="122" t="s">
        <v>162</v>
      </c>
      <c r="CD62" s="122"/>
      <c r="CE62" s="122"/>
      <c r="CF62" s="407">
        <v>2</v>
      </c>
      <c r="CG62" s="122">
        <v>2</v>
      </c>
      <c r="CH62" s="122"/>
      <c r="CI62" s="122" t="s">
        <v>542</v>
      </c>
    </row>
    <row r="63" spans="1:100" s="120" customFormat="1" ht="24.95" hidden="1" customHeight="1">
      <c r="A63" s="97">
        <v>63</v>
      </c>
      <c r="B63" s="97" t="s">
        <v>966</v>
      </c>
      <c r="C63" s="97" t="s">
        <v>967</v>
      </c>
      <c r="D63" s="97" t="s">
        <v>968</v>
      </c>
      <c r="E63" s="97" t="s">
        <v>969</v>
      </c>
      <c r="F63" s="97" t="s">
        <v>25</v>
      </c>
      <c r="G63" s="97">
        <v>3</v>
      </c>
      <c r="H63" s="97" t="s">
        <v>55</v>
      </c>
      <c r="I63" s="97" t="s">
        <v>43</v>
      </c>
      <c r="J63" s="97" t="s">
        <v>606</v>
      </c>
      <c r="K63" s="97"/>
      <c r="L63" s="97" t="s">
        <v>43</v>
      </c>
      <c r="M63" s="97" t="s">
        <v>149</v>
      </c>
      <c r="N63" s="97"/>
      <c r="O63" s="269"/>
      <c r="P63" s="270" t="s">
        <v>167</v>
      </c>
      <c r="Q63" s="97"/>
      <c r="R63" s="97" t="s">
        <v>970</v>
      </c>
      <c r="S63" s="97" t="s">
        <v>971</v>
      </c>
      <c r="T63" s="371" t="s">
        <v>972</v>
      </c>
      <c r="U63" s="98" t="s">
        <v>973</v>
      </c>
      <c r="V63" s="98">
        <v>29865</v>
      </c>
      <c r="W63" s="179" t="s">
        <v>974</v>
      </c>
      <c r="X63" s="179" t="s">
        <v>178</v>
      </c>
      <c r="Y63" s="179" t="s">
        <v>162</v>
      </c>
      <c r="Z63" s="179" t="s">
        <v>157</v>
      </c>
      <c r="AA63" s="97">
        <v>4</v>
      </c>
      <c r="AB63" s="98">
        <v>41345</v>
      </c>
      <c r="AC63" s="303">
        <v>41334</v>
      </c>
      <c r="AD63" s="98">
        <v>45741</v>
      </c>
      <c r="AE63" s="399" t="s">
        <v>975</v>
      </c>
      <c r="AF63" s="50" t="s">
        <v>976</v>
      </c>
      <c r="AG63" s="97"/>
      <c r="AH63" s="97">
        <f t="shared" si="5"/>
        <v>2</v>
      </c>
      <c r="AI63" s="400" t="s">
        <v>160</v>
      </c>
      <c r="AJ63" s="97" t="s">
        <v>201</v>
      </c>
      <c r="AK63" s="97"/>
      <c r="AL63" s="97" t="s">
        <v>149</v>
      </c>
      <c r="AM63" s="97" t="s">
        <v>162</v>
      </c>
      <c r="AN63" s="97"/>
      <c r="AO63" s="97" t="s">
        <v>163</v>
      </c>
      <c r="AP63" s="97" t="s">
        <v>181</v>
      </c>
      <c r="AQ63" s="97"/>
      <c r="AR63" s="97"/>
      <c r="AS63" s="97"/>
      <c r="AT63" s="10" t="s">
        <v>371</v>
      </c>
      <c r="AU63" s="97" t="s">
        <v>977</v>
      </c>
      <c r="AV63" s="98"/>
      <c r="AW63" s="99">
        <v>41334</v>
      </c>
      <c r="AX63" s="99">
        <v>41579</v>
      </c>
      <c r="AY63" s="99" t="s">
        <v>149</v>
      </c>
      <c r="AZ63" s="99"/>
      <c r="BA63" s="99"/>
      <c r="BB63" s="99"/>
      <c r="BC63" s="100"/>
      <c r="BD63" s="99">
        <v>42217</v>
      </c>
      <c r="BE63" s="99" t="s">
        <v>149</v>
      </c>
      <c r="BF63" s="99">
        <v>42428</v>
      </c>
      <c r="BG63" s="99" t="s">
        <v>149</v>
      </c>
      <c r="BH63" s="98"/>
      <c r="BI63" s="98"/>
      <c r="BJ63" s="98"/>
      <c r="BK63" s="115"/>
      <c r="BL63" s="166" t="s">
        <v>19</v>
      </c>
      <c r="BM63" s="286"/>
      <c r="BN63" s="97"/>
      <c r="BO63" s="97"/>
      <c r="BP63" s="97">
        <v>1</v>
      </c>
      <c r="BQ63" s="97">
        <v>13</v>
      </c>
      <c r="BR63" s="97">
        <v>0</v>
      </c>
      <c r="BS63" s="97">
        <v>0</v>
      </c>
      <c r="BT63" s="97">
        <v>0</v>
      </c>
      <c r="BU63" s="97">
        <v>0</v>
      </c>
      <c r="BV63" s="97">
        <v>0</v>
      </c>
      <c r="BW63" s="97" t="s">
        <v>162</v>
      </c>
      <c r="BX63" s="97">
        <v>0</v>
      </c>
      <c r="BY63" s="97"/>
      <c r="BZ63" s="101"/>
      <c r="CA63" s="101"/>
      <c r="CB63" s="97"/>
      <c r="CC63" s="97" t="s">
        <v>162</v>
      </c>
      <c r="CD63" s="97"/>
      <c r="CE63" s="97"/>
      <c r="CF63" s="119" t="s">
        <v>167</v>
      </c>
      <c r="CG63" s="97" t="s">
        <v>167</v>
      </c>
      <c r="CH63" s="97"/>
      <c r="CI63" s="97" t="s">
        <v>167</v>
      </c>
      <c r="CQ63" s="398"/>
      <c r="CR63" s="398"/>
      <c r="CS63" s="398"/>
      <c r="CU63" s="398"/>
      <c r="CV63" s="398"/>
    </row>
    <row r="64" spans="1:100" ht="24.95" hidden="1" customHeight="1">
      <c r="A64" s="122">
        <v>64</v>
      </c>
      <c r="B64" s="122" t="s">
        <v>978</v>
      </c>
      <c r="C64" s="122" t="s">
        <v>979</v>
      </c>
      <c r="D64" s="122" t="s">
        <v>980</v>
      </c>
      <c r="E64" s="122" t="s">
        <v>981</v>
      </c>
      <c r="F64" s="122" t="s">
        <v>25</v>
      </c>
      <c r="G64" s="122">
        <v>3</v>
      </c>
      <c r="H64" s="122" t="s">
        <v>51</v>
      </c>
      <c r="I64" s="122" t="s">
        <v>37</v>
      </c>
      <c r="J64" s="122" t="s">
        <v>361</v>
      </c>
      <c r="K64" s="122" t="s">
        <v>982</v>
      </c>
      <c r="L64" s="122" t="s">
        <v>37</v>
      </c>
      <c r="M64" s="122" t="s">
        <v>149</v>
      </c>
      <c r="N64" s="241" t="s">
        <v>983</v>
      </c>
      <c r="O64" s="246" t="s">
        <v>150</v>
      </c>
      <c r="P64" s="22" t="s">
        <v>150</v>
      </c>
      <c r="Q64" s="122" t="s">
        <v>150</v>
      </c>
      <c r="R64" s="424" t="s">
        <v>984</v>
      </c>
      <c r="S64" s="122" t="s">
        <v>985</v>
      </c>
      <c r="T64" s="372" t="s">
        <v>986</v>
      </c>
      <c r="U64" s="123" t="s">
        <v>987</v>
      </c>
      <c r="V64" s="123">
        <v>27926</v>
      </c>
      <c r="W64" s="127" t="s">
        <v>988</v>
      </c>
      <c r="X64" s="127" t="s">
        <v>178</v>
      </c>
      <c r="Y64" s="127" t="s">
        <v>162</v>
      </c>
      <c r="Z64" s="127" t="s">
        <v>308</v>
      </c>
      <c r="AA64" s="122">
        <v>19.5</v>
      </c>
      <c r="AB64" s="123">
        <v>41304</v>
      </c>
      <c r="AC64" s="305">
        <v>41334</v>
      </c>
      <c r="AD64" s="123"/>
      <c r="AE64" s="20" t="s">
        <v>989</v>
      </c>
      <c r="AF64" s="23" t="s">
        <v>990</v>
      </c>
      <c r="AG64" s="130"/>
      <c r="AH64" s="122">
        <f t="shared" si="5"/>
        <v>2</v>
      </c>
      <c r="AI64" s="20" t="s">
        <v>160</v>
      </c>
      <c r="AJ64" s="20" t="s">
        <v>160</v>
      </c>
      <c r="AK64" s="130"/>
      <c r="AL64" s="130" t="s">
        <v>149</v>
      </c>
      <c r="AM64" s="130" t="s">
        <v>149</v>
      </c>
      <c r="AN64" s="130"/>
      <c r="AO64" s="130" t="s">
        <v>163</v>
      </c>
      <c r="AP64" s="130" t="s">
        <v>444</v>
      </c>
      <c r="AQ64" s="134" t="s">
        <v>948</v>
      </c>
      <c r="AR64" s="130" t="s">
        <v>149</v>
      </c>
      <c r="AS64" s="248" t="s">
        <v>991</v>
      </c>
      <c r="AT64" s="444" t="s">
        <v>284</v>
      </c>
      <c r="AU64" s="122" t="s">
        <v>992</v>
      </c>
      <c r="AV64" s="123"/>
      <c r="AW64" s="124">
        <v>41334</v>
      </c>
      <c r="AX64" s="124">
        <v>41579</v>
      </c>
      <c r="AY64" s="124" t="s">
        <v>149</v>
      </c>
      <c r="AZ64" s="124"/>
      <c r="BA64" s="124"/>
      <c r="BB64" s="124"/>
      <c r="BC64" s="125"/>
      <c r="BD64" s="124">
        <v>42217</v>
      </c>
      <c r="BE64" s="124" t="s">
        <v>149</v>
      </c>
      <c r="BF64" s="124">
        <v>42428</v>
      </c>
      <c r="BG64" s="124" t="s">
        <v>149</v>
      </c>
      <c r="BH64" s="123"/>
      <c r="BI64" s="123"/>
      <c r="BJ64" s="123"/>
      <c r="BK64" s="126">
        <v>42151</v>
      </c>
      <c r="BL64" s="122" t="s">
        <v>17</v>
      </c>
      <c r="BM64" s="242">
        <f t="shared" ref="BM64:BM66" si="14">DATEDIF(AW64,BK64, "M")+1</f>
        <v>27</v>
      </c>
      <c r="BN64" s="122">
        <f t="shared" ref="BN64:BN66" si="15">DATEDIF(AX64,BK64, "M")+1</f>
        <v>19</v>
      </c>
      <c r="BO64" s="122"/>
      <c r="BP64" s="122">
        <v>1</v>
      </c>
      <c r="BQ64" s="122">
        <v>0</v>
      </c>
      <c r="BR64" s="122">
        <v>12</v>
      </c>
      <c r="BS64" s="122">
        <v>0</v>
      </c>
      <c r="BT64" s="122">
        <v>0</v>
      </c>
      <c r="BU64" s="122">
        <v>1</v>
      </c>
      <c r="BV64" s="122">
        <v>1</v>
      </c>
      <c r="BW64" s="122" t="s">
        <v>993</v>
      </c>
      <c r="BX64" s="122">
        <v>0</v>
      </c>
      <c r="BY64" s="122"/>
      <c r="BZ64" s="128"/>
      <c r="CA64" s="128"/>
      <c r="CB64" s="122"/>
      <c r="CC64" s="122" t="s">
        <v>162</v>
      </c>
      <c r="CD64" s="122"/>
      <c r="CE64" s="122"/>
      <c r="CF64" s="407">
        <v>5</v>
      </c>
      <c r="CG64" s="122">
        <v>5</v>
      </c>
      <c r="CH64" s="122"/>
      <c r="CI64" s="122" t="s">
        <v>542</v>
      </c>
    </row>
    <row r="65" spans="1:87" ht="24.95" hidden="1" customHeight="1">
      <c r="A65" s="122">
        <v>65</v>
      </c>
      <c r="B65" s="122" t="s">
        <v>994</v>
      </c>
      <c r="C65" s="122" t="s">
        <v>995</v>
      </c>
      <c r="D65" s="122" t="s">
        <v>996</v>
      </c>
      <c r="E65" s="122" t="s">
        <v>997</v>
      </c>
      <c r="F65" s="122" t="s">
        <v>25</v>
      </c>
      <c r="G65" s="122">
        <v>3</v>
      </c>
      <c r="H65" s="122" t="s">
        <v>51</v>
      </c>
      <c r="I65" s="122" t="s">
        <v>30</v>
      </c>
      <c r="J65" s="122" t="s">
        <v>606</v>
      </c>
      <c r="K65" s="122"/>
      <c r="L65" s="122" t="s">
        <v>30</v>
      </c>
      <c r="M65" s="122" t="s">
        <v>149</v>
      </c>
      <c r="N65" s="241"/>
      <c r="O65" s="246" t="s">
        <v>150</v>
      </c>
      <c r="P65" s="22" t="s">
        <v>150</v>
      </c>
      <c r="Q65" s="122" t="s">
        <v>150</v>
      </c>
      <c r="R65" s="122" t="s">
        <v>998</v>
      </c>
      <c r="S65" s="122" t="s">
        <v>999</v>
      </c>
      <c r="T65" s="372" t="s">
        <v>1000</v>
      </c>
      <c r="U65" s="123" t="s">
        <v>1001</v>
      </c>
      <c r="V65" s="123">
        <v>28167</v>
      </c>
      <c r="W65" s="127" t="s">
        <v>1002</v>
      </c>
      <c r="X65" s="127" t="s">
        <v>178</v>
      </c>
      <c r="Y65" s="127" t="s">
        <v>162</v>
      </c>
      <c r="Z65" s="127" t="s">
        <v>157</v>
      </c>
      <c r="AA65" s="122">
        <v>15</v>
      </c>
      <c r="AB65" s="123">
        <v>41178</v>
      </c>
      <c r="AC65" s="305">
        <v>41334</v>
      </c>
      <c r="AD65" s="123"/>
      <c r="AE65" s="20" t="s">
        <v>1003</v>
      </c>
      <c r="AF65" s="130"/>
      <c r="AG65" s="130"/>
      <c r="AH65" s="122">
        <f t="shared" si="5"/>
        <v>1</v>
      </c>
      <c r="AI65" s="20" t="s">
        <v>160</v>
      </c>
      <c r="AJ65" s="130"/>
      <c r="AK65" s="130"/>
      <c r="AL65" s="130" t="s">
        <v>149</v>
      </c>
      <c r="AM65" s="130"/>
      <c r="AN65" s="130"/>
      <c r="AO65" s="130" t="s">
        <v>163</v>
      </c>
      <c r="AP65" s="130" t="s">
        <v>1004</v>
      </c>
      <c r="AQ65" s="134" t="s">
        <v>1005</v>
      </c>
      <c r="AR65" s="130" t="s">
        <v>149</v>
      </c>
      <c r="AS65" s="130"/>
      <c r="AT65" s="446" t="s">
        <v>1006</v>
      </c>
      <c r="AU65" s="122" t="s">
        <v>1007</v>
      </c>
      <c r="AV65" s="123"/>
      <c r="AW65" s="124">
        <v>41337</v>
      </c>
      <c r="AX65" s="124">
        <v>41596</v>
      </c>
      <c r="AY65" s="124" t="s">
        <v>149</v>
      </c>
      <c r="AZ65" s="124">
        <v>41883</v>
      </c>
      <c r="BA65" s="124"/>
      <c r="BB65" s="124">
        <v>42040</v>
      </c>
      <c r="BC65" s="125"/>
      <c r="BD65" s="124">
        <v>42217</v>
      </c>
      <c r="BE65" s="124" t="s">
        <v>149</v>
      </c>
      <c r="BF65" s="124">
        <v>42429</v>
      </c>
      <c r="BG65" s="124" t="s">
        <v>149</v>
      </c>
      <c r="BH65" s="123"/>
      <c r="BI65" s="123" t="s">
        <v>1008</v>
      </c>
      <c r="BJ65" s="123">
        <v>42957</v>
      </c>
      <c r="BK65" s="126">
        <v>42825</v>
      </c>
      <c r="BL65" s="122" t="s">
        <v>17</v>
      </c>
      <c r="BM65" s="242">
        <f t="shared" si="14"/>
        <v>49</v>
      </c>
      <c r="BN65" s="122">
        <f t="shared" si="15"/>
        <v>41</v>
      </c>
      <c r="BO65" s="127" t="s">
        <v>1009</v>
      </c>
      <c r="BP65" s="122">
        <v>1</v>
      </c>
      <c r="BQ65" s="122">
        <v>3</v>
      </c>
      <c r="BR65" s="122">
        <v>6</v>
      </c>
      <c r="BS65" s="122">
        <v>3</v>
      </c>
      <c r="BT65" s="122">
        <v>0</v>
      </c>
      <c r="BU65" s="122">
        <v>0</v>
      </c>
      <c r="BV65" s="122">
        <v>0</v>
      </c>
      <c r="BW65" s="122" t="s">
        <v>162</v>
      </c>
      <c r="BX65" s="122">
        <v>0</v>
      </c>
      <c r="BY65" s="122"/>
      <c r="BZ65" s="128"/>
      <c r="CA65" s="128"/>
      <c r="CB65" s="122"/>
      <c r="CC65" s="122" t="s">
        <v>162</v>
      </c>
      <c r="CD65" s="122"/>
      <c r="CE65" s="122"/>
      <c r="CF65" s="407">
        <v>3</v>
      </c>
      <c r="CG65" s="122">
        <v>3</v>
      </c>
      <c r="CH65" s="122"/>
      <c r="CI65" s="122" t="s">
        <v>814</v>
      </c>
    </row>
    <row r="66" spans="1:87" ht="24.95" hidden="1" customHeight="1">
      <c r="A66" s="122">
        <v>66</v>
      </c>
      <c r="B66" s="122" t="s">
        <v>1010</v>
      </c>
      <c r="C66" s="122" t="s">
        <v>1011</v>
      </c>
      <c r="D66" s="122" t="s">
        <v>21</v>
      </c>
      <c r="E66" s="122" t="s">
        <v>1012</v>
      </c>
      <c r="F66" s="122" t="s">
        <v>25</v>
      </c>
      <c r="G66" s="122">
        <v>3</v>
      </c>
      <c r="H66" s="122" t="s">
        <v>56</v>
      </c>
      <c r="I66" s="122" t="s">
        <v>39</v>
      </c>
      <c r="J66" s="122" t="s">
        <v>1013</v>
      </c>
      <c r="K66" s="122" t="s">
        <v>1014</v>
      </c>
      <c r="L66" s="122" t="s">
        <v>39</v>
      </c>
      <c r="M66" s="122" t="s">
        <v>149</v>
      </c>
      <c r="N66" s="241" t="s">
        <v>1015</v>
      </c>
      <c r="O66" s="246" t="s">
        <v>150</v>
      </c>
      <c r="P66" s="22" t="s">
        <v>150</v>
      </c>
      <c r="Q66" s="122" t="s">
        <v>150</v>
      </c>
      <c r="R66" s="122" t="s">
        <v>1016</v>
      </c>
      <c r="S66" s="122" t="s">
        <v>1017</v>
      </c>
      <c r="T66" s="372" t="s">
        <v>1018</v>
      </c>
      <c r="U66" s="123" t="s">
        <v>1019</v>
      </c>
      <c r="V66" s="123">
        <v>29476</v>
      </c>
      <c r="W66" s="127" t="s">
        <v>1020</v>
      </c>
      <c r="X66" s="127" t="s">
        <v>810</v>
      </c>
      <c r="Y66" s="127" t="s">
        <v>156</v>
      </c>
      <c r="Z66" s="127" t="s">
        <v>157</v>
      </c>
      <c r="AA66" s="122">
        <v>19.5</v>
      </c>
      <c r="AB66" s="123">
        <v>41205</v>
      </c>
      <c r="AC66" s="305">
        <v>40969</v>
      </c>
      <c r="AD66" s="123"/>
      <c r="AE66" s="20" t="s">
        <v>1021</v>
      </c>
      <c r="AF66" s="23" t="s">
        <v>1022</v>
      </c>
      <c r="AG66" s="130"/>
      <c r="AH66" s="122">
        <f t="shared" ref="AH66:AH97" si="16">COUNTA(AE66:AG66)</f>
        <v>2</v>
      </c>
      <c r="AI66" s="20" t="s">
        <v>160</v>
      </c>
      <c r="AJ66" s="20" t="s">
        <v>160</v>
      </c>
      <c r="AK66" s="130"/>
      <c r="AL66" s="130" t="s">
        <v>149</v>
      </c>
      <c r="AM66" s="130" t="s">
        <v>162</v>
      </c>
      <c r="AN66" s="130"/>
      <c r="AO66" s="130" t="s">
        <v>163</v>
      </c>
      <c r="AP66" s="130" t="s">
        <v>180</v>
      </c>
      <c r="AQ66" s="130" t="s">
        <v>249</v>
      </c>
      <c r="AR66" s="130" t="s">
        <v>149</v>
      </c>
      <c r="AS66" s="130"/>
      <c r="AT66" s="444" t="s">
        <v>541</v>
      </c>
      <c r="AU66" s="122" t="s">
        <v>1023</v>
      </c>
      <c r="AV66" s="123"/>
      <c r="AW66" s="124">
        <v>41334</v>
      </c>
      <c r="AX66" s="124">
        <v>41579</v>
      </c>
      <c r="AY66" s="124" t="s">
        <v>149</v>
      </c>
      <c r="AZ66" s="124">
        <v>41432</v>
      </c>
      <c r="BA66" s="124"/>
      <c r="BB66" s="124">
        <v>41590</v>
      </c>
      <c r="BC66" s="125" t="s">
        <v>1024</v>
      </c>
      <c r="BD66" s="124">
        <v>42217</v>
      </c>
      <c r="BE66" s="124" t="s">
        <v>149</v>
      </c>
      <c r="BF66" s="124">
        <v>42428</v>
      </c>
      <c r="BG66" s="124" t="s">
        <v>149</v>
      </c>
      <c r="BH66" s="123">
        <v>42260</v>
      </c>
      <c r="BI66" s="123">
        <v>42565</v>
      </c>
      <c r="BJ66" s="123">
        <v>42612</v>
      </c>
      <c r="BK66" s="126">
        <v>42612</v>
      </c>
      <c r="BL66" s="122" t="s">
        <v>17</v>
      </c>
      <c r="BM66" s="242">
        <f t="shared" si="14"/>
        <v>42</v>
      </c>
      <c r="BN66" s="122">
        <f t="shared" si="15"/>
        <v>34</v>
      </c>
      <c r="BO66" s="127" t="s">
        <v>1024</v>
      </c>
      <c r="BP66" s="122">
        <v>0</v>
      </c>
      <c r="BQ66" s="122">
        <v>0</v>
      </c>
      <c r="BR66" s="122">
        <v>8</v>
      </c>
      <c r="BS66" s="122">
        <v>2</v>
      </c>
      <c r="BT66" s="122">
        <v>0</v>
      </c>
      <c r="BU66" s="122">
        <v>0</v>
      </c>
      <c r="BV66" s="122">
        <v>0</v>
      </c>
      <c r="BW66" s="122" t="s">
        <v>162</v>
      </c>
      <c r="BX66" s="122">
        <v>0</v>
      </c>
      <c r="BY66" s="122"/>
      <c r="BZ66" s="128"/>
      <c r="CA66" s="128"/>
      <c r="CB66" s="122"/>
      <c r="CC66" s="122" t="s">
        <v>162</v>
      </c>
      <c r="CD66" s="122"/>
      <c r="CE66" s="122"/>
      <c r="CF66" s="407">
        <v>2</v>
      </c>
      <c r="CG66" s="122">
        <v>2</v>
      </c>
      <c r="CH66" s="122" t="s">
        <v>1025</v>
      </c>
      <c r="CI66" s="122" t="s">
        <v>542</v>
      </c>
    </row>
    <row r="67" spans="1:87" ht="24.95" hidden="1" customHeight="1">
      <c r="A67" s="122">
        <v>67</v>
      </c>
      <c r="B67" s="122" t="s">
        <v>1026</v>
      </c>
      <c r="C67" s="122" t="s">
        <v>1027</v>
      </c>
      <c r="D67" s="122" t="s">
        <v>1028</v>
      </c>
      <c r="E67" s="122" t="s">
        <v>1029</v>
      </c>
      <c r="F67" s="122" t="s">
        <v>25</v>
      </c>
      <c r="G67" s="122">
        <v>3</v>
      </c>
      <c r="H67" s="122" t="s">
        <v>49</v>
      </c>
      <c r="I67" s="122" t="s">
        <v>35</v>
      </c>
      <c r="J67" s="122" t="s">
        <v>1030</v>
      </c>
      <c r="K67" s="122" t="s">
        <v>1031</v>
      </c>
      <c r="L67" s="122" t="s">
        <v>35</v>
      </c>
      <c r="M67" s="122" t="s">
        <v>149</v>
      </c>
      <c r="N67" s="122" t="s">
        <v>1032</v>
      </c>
      <c r="O67" s="243"/>
      <c r="P67" s="244" t="s">
        <v>150</v>
      </c>
      <c r="Q67" s="122"/>
      <c r="R67" s="122" t="s">
        <v>1033</v>
      </c>
      <c r="S67" s="122" t="s">
        <v>1034</v>
      </c>
      <c r="T67" s="372" t="s">
        <v>1035</v>
      </c>
      <c r="U67" s="123" t="s">
        <v>1036</v>
      </c>
      <c r="V67" s="123">
        <v>28857</v>
      </c>
      <c r="W67" s="127" t="s">
        <v>1037</v>
      </c>
      <c r="X67" s="127" t="s">
        <v>178</v>
      </c>
      <c r="Y67" s="127" t="s">
        <v>162</v>
      </c>
      <c r="Z67" s="127" t="s">
        <v>157</v>
      </c>
      <c r="AA67" s="122">
        <v>5</v>
      </c>
      <c r="AB67" s="123">
        <v>41153</v>
      </c>
      <c r="AC67" s="305">
        <v>41334</v>
      </c>
      <c r="AD67" s="123"/>
      <c r="AE67" s="21" t="s">
        <v>1038</v>
      </c>
      <c r="AF67" s="23" t="s">
        <v>1039</v>
      </c>
      <c r="AG67" s="122"/>
      <c r="AH67" s="122">
        <f t="shared" si="16"/>
        <v>2</v>
      </c>
      <c r="AI67" s="20" t="s">
        <v>160</v>
      </c>
      <c r="AJ67" s="122" t="s">
        <v>201</v>
      </c>
      <c r="AK67" s="122"/>
      <c r="AL67" s="122">
        <v>2013</v>
      </c>
      <c r="AM67" s="122"/>
      <c r="AN67" s="122"/>
      <c r="AO67" s="122"/>
      <c r="AP67" s="122" t="s">
        <v>180</v>
      </c>
      <c r="AQ67" s="122"/>
      <c r="AR67" s="122"/>
      <c r="AS67" s="122"/>
      <c r="AT67" s="17" t="s">
        <v>203</v>
      </c>
      <c r="AU67" s="122" t="s">
        <v>1040</v>
      </c>
      <c r="AV67" s="123"/>
      <c r="AW67" s="124">
        <v>41334</v>
      </c>
      <c r="AX67" s="124">
        <v>41579</v>
      </c>
      <c r="AY67" s="124" t="s">
        <v>149</v>
      </c>
      <c r="AZ67" s="124"/>
      <c r="BA67" s="124"/>
      <c r="BB67" s="124"/>
      <c r="BC67" s="125"/>
      <c r="BD67" s="124">
        <v>42583</v>
      </c>
      <c r="BE67" s="124" t="s">
        <v>162</v>
      </c>
      <c r="BF67" s="124">
        <v>42793</v>
      </c>
      <c r="BG67" s="124" t="s">
        <v>162</v>
      </c>
      <c r="BH67" s="123"/>
      <c r="BI67" s="123"/>
      <c r="BJ67" s="123"/>
      <c r="BK67" s="126"/>
      <c r="BL67" s="131" t="s">
        <v>18</v>
      </c>
      <c r="BM67" s="242"/>
      <c r="BN67" s="122"/>
      <c r="BO67" s="122"/>
      <c r="BP67" s="122">
        <v>0</v>
      </c>
      <c r="BQ67" s="122">
        <v>0</v>
      </c>
      <c r="BR67" s="122">
        <v>0</v>
      </c>
      <c r="BS67" s="122">
        <v>0</v>
      </c>
      <c r="BT67" s="122">
        <v>0</v>
      </c>
      <c r="BU67" s="122">
        <v>0</v>
      </c>
      <c r="BV67" s="122">
        <v>0</v>
      </c>
      <c r="BW67" s="122" t="s">
        <v>1041</v>
      </c>
      <c r="BX67" s="122">
        <v>0</v>
      </c>
      <c r="BY67" s="122"/>
      <c r="BZ67" s="128"/>
      <c r="CA67" s="128"/>
      <c r="CB67" s="122"/>
      <c r="CC67" s="122" t="s">
        <v>162</v>
      </c>
      <c r="CD67" s="122"/>
      <c r="CE67" s="122"/>
      <c r="CF67" s="407" t="s">
        <v>167</v>
      </c>
      <c r="CG67" s="122" t="s">
        <v>167</v>
      </c>
      <c r="CH67" s="122"/>
      <c r="CI67" s="122" t="s">
        <v>814</v>
      </c>
    </row>
    <row r="68" spans="1:87" ht="24.95" hidden="1" customHeight="1">
      <c r="A68" s="122">
        <v>68</v>
      </c>
      <c r="B68" s="122" t="s">
        <v>1042</v>
      </c>
      <c r="C68" s="122" t="s">
        <v>1043</v>
      </c>
      <c r="D68" s="122"/>
      <c r="E68" s="122" t="s">
        <v>1044</v>
      </c>
      <c r="F68" s="122" t="s">
        <v>24</v>
      </c>
      <c r="G68" s="122">
        <v>3</v>
      </c>
      <c r="H68" s="122" t="s">
        <v>50</v>
      </c>
      <c r="I68" s="122" t="s">
        <v>44</v>
      </c>
      <c r="J68" s="122" t="s">
        <v>606</v>
      </c>
      <c r="K68" s="122" t="s">
        <v>606</v>
      </c>
      <c r="L68" s="122" t="s">
        <v>42</v>
      </c>
      <c r="M68" s="122" t="s">
        <v>149</v>
      </c>
      <c r="N68" s="249" t="s">
        <v>1045</v>
      </c>
      <c r="O68" s="246"/>
      <c r="P68" s="22" t="s">
        <v>150</v>
      </c>
      <c r="Q68" s="122" t="s">
        <v>150</v>
      </c>
      <c r="R68" s="132" t="s">
        <v>1046</v>
      </c>
      <c r="S68" s="122" t="s">
        <v>1047</v>
      </c>
      <c r="T68" s="372" t="s">
        <v>1048</v>
      </c>
      <c r="U68" s="123" t="s">
        <v>822</v>
      </c>
      <c r="V68" s="123">
        <v>28167</v>
      </c>
      <c r="W68" s="127" t="s">
        <v>1049</v>
      </c>
      <c r="X68" s="127" t="s">
        <v>178</v>
      </c>
      <c r="Y68" s="127" t="s">
        <v>156</v>
      </c>
      <c r="Z68" s="127" t="s">
        <v>157</v>
      </c>
      <c r="AA68" s="122">
        <v>8.5</v>
      </c>
      <c r="AB68" s="123">
        <v>41579</v>
      </c>
      <c r="AC68" s="305">
        <v>41334</v>
      </c>
      <c r="AD68" s="123"/>
      <c r="AE68" s="20" t="s">
        <v>1050</v>
      </c>
      <c r="AF68" s="20" t="s">
        <v>1051</v>
      </c>
      <c r="AG68" s="20"/>
      <c r="AH68" s="122">
        <f t="shared" si="16"/>
        <v>2</v>
      </c>
      <c r="AI68" s="20" t="s">
        <v>160</v>
      </c>
      <c r="AJ68" s="20" t="s">
        <v>160</v>
      </c>
      <c r="AK68" s="20"/>
      <c r="AL68" s="20" t="s">
        <v>162</v>
      </c>
      <c r="AM68" s="20" t="s">
        <v>162</v>
      </c>
      <c r="AN68" s="20"/>
      <c r="AO68" s="20" t="s">
        <v>163</v>
      </c>
      <c r="AP68" s="20" t="s">
        <v>202</v>
      </c>
      <c r="AQ68" s="20" t="s">
        <v>216</v>
      </c>
      <c r="AR68" s="20" t="s">
        <v>149</v>
      </c>
      <c r="AS68" s="20"/>
      <c r="AT68" s="442" t="s">
        <v>297</v>
      </c>
      <c r="AU68" s="122" t="s">
        <v>1052</v>
      </c>
      <c r="AV68" s="123"/>
      <c r="AW68" s="124">
        <v>41334</v>
      </c>
      <c r="AX68" s="124">
        <v>41579</v>
      </c>
      <c r="AY68" s="124" t="s">
        <v>149</v>
      </c>
      <c r="AZ68" s="124">
        <v>41415</v>
      </c>
      <c r="BA68" s="124">
        <v>41700</v>
      </c>
      <c r="BB68" s="124"/>
      <c r="BC68" s="125" t="s">
        <v>1053</v>
      </c>
      <c r="BD68" s="124">
        <v>42217</v>
      </c>
      <c r="BE68" s="124" t="s">
        <v>149</v>
      </c>
      <c r="BF68" s="124">
        <v>42428</v>
      </c>
      <c r="BG68" s="124" t="s">
        <v>149</v>
      </c>
      <c r="BH68" s="123"/>
      <c r="BI68" s="123"/>
      <c r="BJ68" s="123"/>
      <c r="BK68" s="126">
        <v>43568</v>
      </c>
      <c r="BL68" s="122" t="s">
        <v>17</v>
      </c>
      <c r="BM68" s="242">
        <f>DATEDIF(AW68,BK68, "M")+1</f>
        <v>74</v>
      </c>
      <c r="BN68" s="122">
        <f>DATEDIF(AX68,BK68, "M")+1</f>
        <v>66</v>
      </c>
      <c r="BO68" s="122"/>
      <c r="BP68" s="122">
        <v>1</v>
      </c>
      <c r="BQ68" s="122">
        <v>16</v>
      </c>
      <c r="BR68" s="122">
        <v>5</v>
      </c>
      <c r="BS68" s="122">
        <v>5</v>
      </c>
      <c r="BT68" s="122">
        <v>1</v>
      </c>
      <c r="BU68" s="122">
        <v>0</v>
      </c>
      <c r="BV68" s="122">
        <v>0</v>
      </c>
      <c r="BW68" s="122" t="s">
        <v>162</v>
      </c>
      <c r="BX68" s="122">
        <v>0</v>
      </c>
      <c r="BY68" s="122"/>
      <c r="BZ68" s="128"/>
      <c r="CA68" s="128"/>
      <c r="CB68" s="122"/>
      <c r="CC68" s="122" t="s">
        <v>162</v>
      </c>
      <c r="CD68" s="122"/>
      <c r="CE68" s="122"/>
      <c r="CF68" s="407">
        <v>1</v>
      </c>
      <c r="CG68" s="122">
        <v>3</v>
      </c>
      <c r="CH68" s="122"/>
      <c r="CI68" s="122" t="s">
        <v>814</v>
      </c>
    </row>
    <row r="69" spans="1:87" ht="24.95" hidden="1" customHeight="1">
      <c r="A69" s="135">
        <v>69</v>
      </c>
      <c r="B69" s="135" t="s">
        <v>1054</v>
      </c>
      <c r="C69" s="135" t="s">
        <v>1055</v>
      </c>
      <c r="D69" s="135"/>
      <c r="E69" s="135" t="s">
        <v>1056</v>
      </c>
      <c r="F69" s="135" t="s">
        <v>24</v>
      </c>
      <c r="G69" s="135">
        <v>3</v>
      </c>
      <c r="H69" s="136" t="s">
        <v>52</v>
      </c>
      <c r="I69" s="135" t="s">
        <v>41</v>
      </c>
      <c r="J69" s="135"/>
      <c r="K69" s="135"/>
      <c r="L69" s="135" t="s">
        <v>41</v>
      </c>
      <c r="M69" s="135" t="s">
        <v>149</v>
      </c>
      <c r="N69" s="135" t="s">
        <v>167</v>
      </c>
      <c r="O69" s="135" t="s">
        <v>167</v>
      </c>
      <c r="P69" s="135" t="s">
        <v>167</v>
      </c>
      <c r="Q69" s="135" t="s">
        <v>167</v>
      </c>
      <c r="R69" s="135"/>
      <c r="S69" s="135"/>
      <c r="T69" s="374"/>
      <c r="U69" s="138"/>
      <c r="V69" s="138"/>
      <c r="W69" s="250"/>
      <c r="X69" s="250"/>
      <c r="Y69" s="250"/>
      <c r="Z69" s="250"/>
      <c r="AA69" s="135"/>
      <c r="AB69" s="137"/>
      <c r="AC69" s="306">
        <v>41334</v>
      </c>
      <c r="AD69" s="138"/>
      <c r="AE69" s="139"/>
      <c r="AF69" s="138"/>
      <c r="AG69" s="138"/>
      <c r="AH69" s="135">
        <f t="shared" si="16"/>
        <v>0</v>
      </c>
      <c r="AI69" s="138"/>
      <c r="AJ69" s="138"/>
      <c r="AK69" s="138"/>
      <c r="AL69" s="138"/>
      <c r="AM69" s="138"/>
      <c r="AN69" s="138"/>
      <c r="AO69" s="138"/>
      <c r="AP69" s="138"/>
      <c r="AQ69" s="138"/>
      <c r="AR69" s="138"/>
      <c r="AS69" s="138"/>
      <c r="AT69" s="447"/>
      <c r="AU69" s="135"/>
      <c r="AV69" s="137"/>
      <c r="AW69" s="140">
        <v>41334</v>
      </c>
      <c r="AX69" s="140"/>
      <c r="AY69" s="140"/>
      <c r="AZ69" s="140"/>
      <c r="BA69" s="141"/>
      <c r="BB69" s="140"/>
      <c r="BC69" s="142"/>
      <c r="BD69" s="140"/>
      <c r="BE69" s="140"/>
      <c r="BF69" s="140"/>
      <c r="BG69" s="140"/>
      <c r="BH69" s="138"/>
      <c r="BI69" s="138"/>
      <c r="BJ69" s="138"/>
      <c r="BK69" s="138"/>
      <c r="BL69" s="95" t="s">
        <v>62</v>
      </c>
      <c r="BM69" s="251" t="s">
        <v>62</v>
      </c>
      <c r="BN69" s="251"/>
      <c r="BO69" s="135"/>
      <c r="BP69" s="135"/>
      <c r="BQ69" s="135"/>
      <c r="BR69" s="135"/>
      <c r="BS69" s="135"/>
      <c r="BT69" s="135"/>
      <c r="BU69" s="135"/>
      <c r="BV69" s="135"/>
      <c r="BW69" s="135" t="s">
        <v>162</v>
      </c>
      <c r="BX69" s="135"/>
      <c r="BY69" s="135"/>
      <c r="BZ69" s="143"/>
      <c r="CA69" s="143"/>
      <c r="CB69" s="135"/>
      <c r="CC69" s="135"/>
      <c r="CD69" s="135"/>
      <c r="CE69" s="135"/>
      <c r="CF69" s="408"/>
      <c r="CG69" s="91"/>
      <c r="CH69" s="91"/>
      <c r="CI69" s="91" t="s">
        <v>167</v>
      </c>
    </row>
    <row r="70" spans="1:87" ht="24.95" hidden="1" customHeight="1">
      <c r="A70" s="97">
        <v>70</v>
      </c>
      <c r="B70" s="97" t="s">
        <v>1057</v>
      </c>
      <c r="C70" s="97" t="s">
        <v>1058</v>
      </c>
      <c r="D70" s="97"/>
      <c r="E70" s="97" t="s">
        <v>1059</v>
      </c>
      <c r="F70" s="97" t="s">
        <v>24</v>
      </c>
      <c r="G70" s="97">
        <v>3</v>
      </c>
      <c r="H70" s="97" t="s">
        <v>55</v>
      </c>
      <c r="I70" s="97" t="s">
        <v>43</v>
      </c>
      <c r="J70" s="97"/>
      <c r="K70" s="97"/>
      <c r="L70" s="97" t="s">
        <v>43</v>
      </c>
      <c r="M70" s="97" t="s">
        <v>162</v>
      </c>
      <c r="N70" s="97" t="s">
        <v>167</v>
      </c>
      <c r="O70" s="97" t="s">
        <v>167</v>
      </c>
      <c r="P70" s="97" t="s">
        <v>167</v>
      </c>
      <c r="Q70" s="97" t="s">
        <v>167</v>
      </c>
      <c r="R70" s="97"/>
      <c r="S70" s="97"/>
      <c r="T70" s="371"/>
      <c r="U70" s="98"/>
      <c r="V70" s="98"/>
      <c r="W70" s="179"/>
      <c r="X70" s="179"/>
      <c r="Y70" s="179"/>
      <c r="Z70" s="179"/>
      <c r="AA70" s="97"/>
      <c r="AB70" s="98"/>
      <c r="AC70" s="303">
        <v>41334</v>
      </c>
      <c r="AD70" s="98">
        <v>42004</v>
      </c>
      <c r="AE70" s="98"/>
      <c r="AF70" s="98"/>
      <c r="AG70" s="98"/>
      <c r="AH70" s="97">
        <f t="shared" si="16"/>
        <v>0</v>
      </c>
      <c r="AI70" s="98"/>
      <c r="AJ70" s="98"/>
      <c r="AK70" s="98"/>
      <c r="AL70" s="98"/>
      <c r="AM70" s="98"/>
      <c r="AN70" s="98"/>
      <c r="AO70" s="98"/>
      <c r="AP70" s="98"/>
      <c r="AQ70" s="98"/>
      <c r="AR70" s="98"/>
      <c r="AS70" s="98"/>
      <c r="AT70" s="437"/>
      <c r="AU70" s="97"/>
      <c r="AV70" s="98"/>
      <c r="AW70" s="99">
        <v>41334</v>
      </c>
      <c r="AX70" s="99"/>
      <c r="AY70" s="99"/>
      <c r="AZ70" s="99"/>
      <c r="BA70" s="99"/>
      <c r="BB70" s="99"/>
      <c r="BC70" s="100"/>
      <c r="BD70" s="99"/>
      <c r="BE70" s="99"/>
      <c r="BF70" s="99"/>
      <c r="BG70" s="99"/>
      <c r="BH70" s="98"/>
      <c r="BI70" s="98"/>
      <c r="BJ70" s="98"/>
      <c r="BK70" s="98"/>
      <c r="BL70" s="121" t="s">
        <v>19</v>
      </c>
      <c r="BM70" s="235" t="s">
        <v>19</v>
      </c>
      <c r="BN70" s="235"/>
      <c r="BO70" s="97"/>
      <c r="BP70" s="97"/>
      <c r="BQ70" s="97"/>
      <c r="BR70" s="97"/>
      <c r="BS70" s="97"/>
      <c r="BT70" s="97"/>
      <c r="BU70" s="97"/>
      <c r="BV70" s="97"/>
      <c r="BW70" s="97" t="s">
        <v>162</v>
      </c>
      <c r="BX70" s="97"/>
      <c r="BY70" s="97"/>
      <c r="BZ70" s="101"/>
      <c r="CA70" s="101"/>
      <c r="CB70" s="97"/>
      <c r="CC70" s="97"/>
      <c r="CD70" s="97"/>
      <c r="CE70" s="97"/>
      <c r="CF70" s="119"/>
      <c r="CG70" s="97"/>
      <c r="CH70" s="97"/>
      <c r="CI70" s="97" t="s">
        <v>167</v>
      </c>
    </row>
    <row r="71" spans="1:87" ht="24.95" hidden="1" customHeight="1">
      <c r="A71" s="144">
        <v>71</v>
      </c>
      <c r="B71" s="144" t="s">
        <v>1060</v>
      </c>
      <c r="C71" s="144" t="s">
        <v>1061</v>
      </c>
      <c r="D71" s="144" t="s">
        <v>623</v>
      </c>
      <c r="E71" s="144" t="s">
        <v>1062</v>
      </c>
      <c r="F71" s="144" t="s">
        <v>24</v>
      </c>
      <c r="G71" s="144">
        <v>4</v>
      </c>
      <c r="H71" s="144" t="s">
        <v>51</v>
      </c>
      <c r="I71" s="144" t="s">
        <v>30</v>
      </c>
      <c r="J71" s="144" t="s">
        <v>1063</v>
      </c>
      <c r="K71" s="144" t="s">
        <v>1064</v>
      </c>
      <c r="L71" s="144" t="s">
        <v>40</v>
      </c>
      <c r="M71" s="144" t="s">
        <v>162</v>
      </c>
      <c r="N71" s="252" t="s">
        <v>1065</v>
      </c>
      <c r="O71" s="48" t="s">
        <v>150</v>
      </c>
      <c r="P71" s="48" t="s">
        <v>150</v>
      </c>
      <c r="Q71" s="144"/>
      <c r="R71" s="144" t="s">
        <v>1066</v>
      </c>
      <c r="S71" s="145" t="s">
        <v>1067</v>
      </c>
      <c r="T71" s="375" t="s">
        <v>1068</v>
      </c>
      <c r="U71" s="146" t="s">
        <v>1069</v>
      </c>
      <c r="V71" s="146">
        <v>27906</v>
      </c>
      <c r="W71" s="253" t="s">
        <v>1070</v>
      </c>
      <c r="X71" s="253" t="s">
        <v>178</v>
      </c>
      <c r="Y71" s="253" t="s">
        <v>162</v>
      </c>
      <c r="Z71" s="253" t="s">
        <v>157</v>
      </c>
      <c r="AA71" s="144">
        <v>33</v>
      </c>
      <c r="AB71" s="146">
        <v>42277</v>
      </c>
      <c r="AC71" s="307">
        <v>41699</v>
      </c>
      <c r="AD71" s="146"/>
      <c r="AE71" s="144" t="s">
        <v>1071</v>
      </c>
      <c r="AF71" s="147" t="s">
        <v>1072</v>
      </c>
      <c r="AG71" s="147"/>
      <c r="AH71" s="144">
        <f t="shared" si="16"/>
        <v>2</v>
      </c>
      <c r="AI71" s="254" t="s">
        <v>161</v>
      </c>
      <c r="AJ71" s="147"/>
      <c r="AK71" s="147"/>
      <c r="AL71" s="147" t="s">
        <v>149</v>
      </c>
      <c r="AM71" s="147"/>
      <c r="AN71" s="147"/>
      <c r="AO71" s="147" t="s">
        <v>163</v>
      </c>
      <c r="AP71" s="147" t="s">
        <v>1004</v>
      </c>
      <c r="AQ71" s="147" t="s">
        <v>444</v>
      </c>
      <c r="AR71" s="147" t="s">
        <v>149</v>
      </c>
      <c r="AS71" s="147"/>
      <c r="AT71" s="448" t="s">
        <v>327</v>
      </c>
      <c r="AU71" s="144" t="s">
        <v>1073</v>
      </c>
      <c r="AV71" s="146"/>
      <c r="AW71" s="148">
        <v>41700</v>
      </c>
      <c r="AX71" s="148">
        <v>41946</v>
      </c>
      <c r="AY71" s="148" t="s">
        <v>149</v>
      </c>
      <c r="AZ71" s="148"/>
      <c r="BA71" s="148"/>
      <c r="BB71" s="148"/>
      <c r="BC71" s="149" t="s">
        <v>1074</v>
      </c>
      <c r="BD71" s="148">
        <v>42585</v>
      </c>
      <c r="BE71" s="148" t="s">
        <v>149</v>
      </c>
      <c r="BF71" s="148">
        <v>42793</v>
      </c>
      <c r="BG71" s="148" t="s">
        <v>149</v>
      </c>
      <c r="BH71" s="146">
        <v>42951</v>
      </c>
      <c r="BI71" s="146"/>
      <c r="BJ71" s="146"/>
      <c r="BK71" s="150">
        <v>43089</v>
      </c>
      <c r="BL71" s="151" t="s">
        <v>17</v>
      </c>
      <c r="BM71" s="255">
        <f>DATEDIF(AW71,BK71, "M")+1</f>
        <v>46</v>
      </c>
      <c r="BN71" s="151">
        <f t="shared" ref="BN71:BN85" si="17">DATEDIF(AX71,BK71, "M")+1</f>
        <v>38</v>
      </c>
      <c r="BO71" s="144"/>
      <c r="BP71" s="144">
        <v>2</v>
      </c>
      <c r="BQ71" s="144">
        <v>0</v>
      </c>
      <c r="BR71" s="144">
        <v>2</v>
      </c>
      <c r="BS71" s="144">
        <v>3</v>
      </c>
      <c r="BT71" s="144">
        <v>1</v>
      </c>
      <c r="BU71" s="144">
        <v>0</v>
      </c>
      <c r="BV71" s="144">
        <v>1</v>
      </c>
      <c r="BW71" s="144" t="s">
        <v>162</v>
      </c>
      <c r="BX71" s="144">
        <v>0</v>
      </c>
      <c r="BY71" s="144"/>
      <c r="BZ71" s="152"/>
      <c r="CA71" s="152"/>
      <c r="CB71" s="144"/>
      <c r="CC71" s="144" t="s">
        <v>162</v>
      </c>
      <c r="CD71" s="144"/>
      <c r="CE71" s="144"/>
      <c r="CF71" s="409">
        <v>2</v>
      </c>
      <c r="CG71" s="151">
        <v>3</v>
      </c>
      <c r="CH71" s="151">
        <v>2</v>
      </c>
      <c r="CI71" s="151" t="s">
        <v>504</v>
      </c>
    </row>
    <row r="72" spans="1:87" ht="24.95" hidden="1" customHeight="1">
      <c r="A72" s="151">
        <v>72</v>
      </c>
      <c r="B72" s="151" t="s">
        <v>1075</v>
      </c>
      <c r="C72" s="151" t="s">
        <v>1076</v>
      </c>
      <c r="D72" s="151" t="s">
        <v>1077</v>
      </c>
      <c r="E72" s="151" t="s">
        <v>1078</v>
      </c>
      <c r="F72" s="151" t="s">
        <v>24</v>
      </c>
      <c r="G72" s="151">
        <v>4</v>
      </c>
      <c r="H72" s="144" t="s">
        <v>55</v>
      </c>
      <c r="I72" s="144" t="s">
        <v>43</v>
      </c>
      <c r="J72" s="144" t="s">
        <v>1079</v>
      </c>
      <c r="K72" s="144" t="s">
        <v>1080</v>
      </c>
      <c r="L72" s="144" t="s">
        <v>43</v>
      </c>
      <c r="M72" s="144" t="s">
        <v>149</v>
      </c>
      <c r="N72" s="151">
        <v>769258</v>
      </c>
      <c r="O72" s="256" t="s">
        <v>150</v>
      </c>
      <c r="P72" s="257" t="s">
        <v>150</v>
      </c>
      <c r="Q72" s="151" t="s">
        <v>150</v>
      </c>
      <c r="R72" s="151" t="s">
        <v>1081</v>
      </c>
      <c r="S72" s="151" t="s">
        <v>1082</v>
      </c>
      <c r="T72" s="376" t="s">
        <v>1083</v>
      </c>
      <c r="U72" s="154" t="s">
        <v>822</v>
      </c>
      <c r="V72" s="154">
        <v>29840</v>
      </c>
      <c r="W72" s="162" t="s">
        <v>1084</v>
      </c>
      <c r="X72" s="162" t="s">
        <v>155</v>
      </c>
      <c r="Y72" s="162" t="s">
        <v>156</v>
      </c>
      <c r="Z72" s="162" t="s">
        <v>157</v>
      </c>
      <c r="AA72" s="151">
        <v>6</v>
      </c>
      <c r="AB72" s="154">
        <v>42809</v>
      </c>
      <c r="AC72" s="308">
        <v>41699</v>
      </c>
      <c r="AD72" s="154"/>
      <c r="AE72" s="28" t="s">
        <v>1085</v>
      </c>
      <c r="AF72" s="151"/>
      <c r="AG72" s="151"/>
      <c r="AH72" s="151">
        <f t="shared" si="16"/>
        <v>1</v>
      </c>
      <c r="AI72" s="27" t="s">
        <v>160</v>
      </c>
      <c r="AJ72" s="151"/>
      <c r="AK72" s="151"/>
      <c r="AL72" s="151" t="s">
        <v>149</v>
      </c>
      <c r="AM72" s="151"/>
      <c r="AN72" s="151"/>
      <c r="AO72" s="151" t="s">
        <v>181</v>
      </c>
      <c r="AP72" s="151" t="s">
        <v>181</v>
      </c>
      <c r="AQ72" s="151" t="s">
        <v>1086</v>
      </c>
      <c r="AR72" s="151"/>
      <c r="AS72" s="151"/>
      <c r="AT72" s="26" t="s">
        <v>371</v>
      </c>
      <c r="AU72" s="151" t="s">
        <v>1087</v>
      </c>
      <c r="AV72" s="154"/>
      <c r="AW72" s="156">
        <v>41700</v>
      </c>
      <c r="AX72" s="156">
        <v>41946</v>
      </c>
      <c r="AY72" s="156" t="s">
        <v>149</v>
      </c>
      <c r="AZ72" s="156">
        <v>42341</v>
      </c>
      <c r="BA72" s="156">
        <v>42579</v>
      </c>
      <c r="BB72" s="156"/>
      <c r="BC72" s="157" t="s">
        <v>1088</v>
      </c>
      <c r="BD72" s="156">
        <v>42950</v>
      </c>
      <c r="BE72" s="156" t="s">
        <v>162</v>
      </c>
      <c r="BF72" s="156">
        <v>43164</v>
      </c>
      <c r="BG72" s="156" t="s">
        <v>162</v>
      </c>
      <c r="BH72" s="154"/>
      <c r="BI72" s="154"/>
      <c r="BJ72" s="154"/>
      <c r="BK72" s="158">
        <v>43799</v>
      </c>
      <c r="BL72" s="151" t="s">
        <v>17</v>
      </c>
      <c r="BM72" s="255">
        <f t="shared" ref="BM72:BM79" si="18">DATEDIF(AW72,BK72, "M")+1</f>
        <v>69</v>
      </c>
      <c r="BN72" s="151">
        <f t="shared" si="17"/>
        <v>61</v>
      </c>
      <c r="BO72" s="151"/>
      <c r="BP72" s="151">
        <v>1</v>
      </c>
      <c r="BQ72" s="151">
        <v>17</v>
      </c>
      <c r="BR72" s="151">
        <v>11</v>
      </c>
      <c r="BS72" s="151">
        <v>4</v>
      </c>
      <c r="BT72" s="151">
        <v>0</v>
      </c>
      <c r="BU72" s="151">
        <v>0</v>
      </c>
      <c r="BV72" s="151">
        <v>0</v>
      </c>
      <c r="BW72" s="151" t="s">
        <v>162</v>
      </c>
      <c r="BX72" s="151">
        <v>0</v>
      </c>
      <c r="BY72" s="151"/>
      <c r="BZ72" s="159"/>
      <c r="CA72" s="159"/>
      <c r="CB72" s="151"/>
      <c r="CC72" s="151" t="s">
        <v>162</v>
      </c>
      <c r="CD72" s="151"/>
      <c r="CE72" s="151"/>
      <c r="CF72" s="410">
        <v>1</v>
      </c>
      <c r="CG72" s="151" t="s">
        <v>167</v>
      </c>
      <c r="CH72" s="151"/>
      <c r="CI72" s="151" t="s">
        <v>814</v>
      </c>
    </row>
    <row r="73" spans="1:87" ht="24.95" hidden="1" customHeight="1">
      <c r="A73" s="151">
        <v>73</v>
      </c>
      <c r="B73" s="151" t="s">
        <v>1089</v>
      </c>
      <c r="C73" s="151" t="s">
        <v>1090</v>
      </c>
      <c r="D73" s="151" t="s">
        <v>21</v>
      </c>
      <c r="E73" s="151" t="s">
        <v>1091</v>
      </c>
      <c r="F73" s="151" t="s">
        <v>24</v>
      </c>
      <c r="G73" s="151">
        <v>4</v>
      </c>
      <c r="H73" s="144" t="s">
        <v>57</v>
      </c>
      <c r="I73" s="144" t="s">
        <v>33</v>
      </c>
      <c r="J73" s="144" t="s">
        <v>606</v>
      </c>
      <c r="K73" s="144" t="s">
        <v>1092</v>
      </c>
      <c r="L73" s="144" t="s">
        <v>33</v>
      </c>
      <c r="M73" s="144" t="s">
        <v>149</v>
      </c>
      <c r="N73" s="210" t="s">
        <v>1093</v>
      </c>
      <c r="O73" s="259" t="s">
        <v>150</v>
      </c>
      <c r="P73" s="25" t="s">
        <v>150</v>
      </c>
      <c r="Q73" s="151" t="s">
        <v>150</v>
      </c>
      <c r="R73" s="151" t="s">
        <v>1094</v>
      </c>
      <c r="S73" s="160" t="s">
        <v>1095</v>
      </c>
      <c r="T73" s="376" t="s">
        <v>1096</v>
      </c>
      <c r="U73" s="154" t="s">
        <v>822</v>
      </c>
      <c r="V73" s="154">
        <v>28400</v>
      </c>
      <c r="W73" s="162" t="s">
        <v>1097</v>
      </c>
      <c r="X73" s="162" t="s">
        <v>810</v>
      </c>
      <c r="Y73" s="162" t="s">
        <v>156</v>
      </c>
      <c r="Z73" s="162" t="s">
        <v>157</v>
      </c>
      <c r="AA73" s="151">
        <v>25.5</v>
      </c>
      <c r="AB73" s="154">
        <v>41710</v>
      </c>
      <c r="AC73" s="308">
        <v>41699</v>
      </c>
      <c r="AD73" s="154"/>
      <c r="AE73" s="27" t="s">
        <v>1098</v>
      </c>
      <c r="AF73" s="27" t="s">
        <v>1099</v>
      </c>
      <c r="AG73" s="27" t="s">
        <v>1100</v>
      </c>
      <c r="AH73" s="151">
        <f t="shared" si="16"/>
        <v>3</v>
      </c>
      <c r="AI73" s="27" t="s">
        <v>160</v>
      </c>
      <c r="AJ73" s="161"/>
      <c r="AK73" s="161"/>
      <c r="AL73" s="161" t="s">
        <v>162</v>
      </c>
      <c r="AM73" s="161"/>
      <c r="AN73" s="161"/>
      <c r="AO73" s="161" t="s">
        <v>163</v>
      </c>
      <c r="AP73" s="161" t="s">
        <v>180</v>
      </c>
      <c r="AQ73" s="161" t="s">
        <v>202</v>
      </c>
      <c r="AR73" s="161" t="s">
        <v>162</v>
      </c>
      <c r="AS73" s="161"/>
      <c r="AT73" s="449" t="s">
        <v>556</v>
      </c>
      <c r="AU73" s="151" t="s">
        <v>1101</v>
      </c>
      <c r="AV73" s="154"/>
      <c r="AW73" s="156">
        <v>41700</v>
      </c>
      <c r="AX73" s="156">
        <v>41946</v>
      </c>
      <c r="AY73" s="156" t="s">
        <v>149</v>
      </c>
      <c r="AZ73" s="156"/>
      <c r="BA73" s="156"/>
      <c r="BB73" s="156"/>
      <c r="BC73" s="157"/>
      <c r="BD73" s="156">
        <v>42585</v>
      </c>
      <c r="BE73" s="156" t="s">
        <v>149</v>
      </c>
      <c r="BF73" s="156">
        <v>42793</v>
      </c>
      <c r="BG73" s="156" t="s">
        <v>149</v>
      </c>
      <c r="BH73" s="154"/>
      <c r="BI73" s="154"/>
      <c r="BJ73" s="154"/>
      <c r="BK73" s="158">
        <v>42824</v>
      </c>
      <c r="BL73" s="151" t="s">
        <v>17</v>
      </c>
      <c r="BM73" s="255">
        <f t="shared" si="18"/>
        <v>37</v>
      </c>
      <c r="BN73" s="151">
        <f t="shared" si="17"/>
        <v>29</v>
      </c>
      <c r="BO73" s="151"/>
      <c r="BP73" s="151">
        <v>1</v>
      </c>
      <c r="BQ73" s="151">
        <v>4</v>
      </c>
      <c r="BR73" s="151">
        <v>8</v>
      </c>
      <c r="BS73" s="151">
        <v>1</v>
      </c>
      <c r="BT73" s="151">
        <v>0</v>
      </c>
      <c r="BU73" s="151">
        <v>0</v>
      </c>
      <c r="BV73" s="151">
        <v>0</v>
      </c>
      <c r="BW73" s="151" t="s">
        <v>162</v>
      </c>
      <c r="BX73" s="151">
        <v>0</v>
      </c>
      <c r="BY73" s="151"/>
      <c r="BZ73" s="159"/>
      <c r="CA73" s="159"/>
      <c r="CB73" s="151"/>
      <c r="CC73" s="151" t="s">
        <v>162</v>
      </c>
      <c r="CD73" s="151"/>
      <c r="CE73" s="151"/>
      <c r="CF73" s="410">
        <v>3</v>
      </c>
      <c r="CG73" s="151">
        <v>4</v>
      </c>
      <c r="CH73" s="151"/>
      <c r="CI73" s="151" t="s">
        <v>814</v>
      </c>
    </row>
    <row r="74" spans="1:87" ht="24.95" hidden="1" customHeight="1">
      <c r="A74" s="151">
        <v>74</v>
      </c>
      <c r="B74" s="151" t="s">
        <v>1102</v>
      </c>
      <c r="C74" s="151" t="s">
        <v>1103</v>
      </c>
      <c r="D74" s="151" t="s">
        <v>1104</v>
      </c>
      <c r="E74" s="151" t="s">
        <v>1105</v>
      </c>
      <c r="F74" s="151" t="s">
        <v>25</v>
      </c>
      <c r="G74" s="151">
        <v>4</v>
      </c>
      <c r="H74" s="144" t="s">
        <v>51</v>
      </c>
      <c r="I74" s="144" t="s">
        <v>37</v>
      </c>
      <c r="J74" s="144" t="s">
        <v>1106</v>
      </c>
      <c r="K74" s="144" t="s">
        <v>1107</v>
      </c>
      <c r="L74" s="144" t="s">
        <v>37</v>
      </c>
      <c r="M74" s="144" t="s">
        <v>149</v>
      </c>
      <c r="N74" s="210" t="s">
        <v>1108</v>
      </c>
      <c r="O74" s="259" t="s">
        <v>150</v>
      </c>
      <c r="P74" s="25" t="s">
        <v>150</v>
      </c>
      <c r="Q74" s="151" t="s">
        <v>150</v>
      </c>
      <c r="R74" s="151" t="s">
        <v>1109</v>
      </c>
      <c r="S74" s="151" t="s">
        <v>1110</v>
      </c>
      <c r="T74" s="376" t="s">
        <v>1111</v>
      </c>
      <c r="U74" s="154" t="s">
        <v>1112</v>
      </c>
      <c r="V74" s="154">
        <v>27152</v>
      </c>
      <c r="W74" s="162" t="s">
        <v>1113</v>
      </c>
      <c r="X74" s="162" t="s">
        <v>155</v>
      </c>
      <c r="Y74" s="162" t="s">
        <v>162</v>
      </c>
      <c r="Z74" s="162" t="s">
        <v>157</v>
      </c>
      <c r="AA74" s="151">
        <v>14</v>
      </c>
      <c r="AB74" s="154">
        <v>41348</v>
      </c>
      <c r="AC74" s="308">
        <v>41699</v>
      </c>
      <c r="AD74" s="154"/>
      <c r="AE74" s="151" t="s">
        <v>1114</v>
      </c>
      <c r="AF74" s="151" t="s">
        <v>1115</v>
      </c>
      <c r="AG74" s="161"/>
      <c r="AH74" s="151">
        <f t="shared" si="16"/>
        <v>2</v>
      </c>
      <c r="AI74" s="27" t="s">
        <v>160</v>
      </c>
      <c r="AJ74" s="161"/>
      <c r="AK74" s="161"/>
      <c r="AL74" s="161" t="s">
        <v>149</v>
      </c>
      <c r="AM74" s="161"/>
      <c r="AN74" s="161"/>
      <c r="AO74" s="161" t="s">
        <v>163</v>
      </c>
      <c r="AP74" s="161" t="s">
        <v>202</v>
      </c>
      <c r="AQ74" s="316" t="s">
        <v>216</v>
      </c>
      <c r="AR74" s="161" t="s">
        <v>149</v>
      </c>
      <c r="AS74" s="316" t="s">
        <v>1116</v>
      </c>
      <c r="AT74" s="449" t="s">
        <v>284</v>
      </c>
      <c r="AU74" s="151" t="s">
        <v>1117</v>
      </c>
      <c r="AV74" s="154"/>
      <c r="AW74" s="156">
        <v>41700</v>
      </c>
      <c r="AX74" s="156">
        <v>41946</v>
      </c>
      <c r="AY74" s="156" t="s">
        <v>149</v>
      </c>
      <c r="AZ74" s="156"/>
      <c r="BA74" s="156"/>
      <c r="BB74" s="156"/>
      <c r="BC74" s="157" t="s">
        <v>1118</v>
      </c>
      <c r="BD74" s="156">
        <v>42585</v>
      </c>
      <c r="BE74" s="156" t="s">
        <v>149</v>
      </c>
      <c r="BF74" s="156">
        <v>42793</v>
      </c>
      <c r="BG74" s="156" t="s">
        <v>149</v>
      </c>
      <c r="BH74" s="154"/>
      <c r="BI74" s="154"/>
      <c r="BJ74" s="154"/>
      <c r="BK74" s="158">
        <v>42825</v>
      </c>
      <c r="BL74" s="151" t="s">
        <v>17</v>
      </c>
      <c r="BM74" s="255">
        <f t="shared" si="18"/>
        <v>37</v>
      </c>
      <c r="BN74" s="151">
        <f t="shared" si="17"/>
        <v>29</v>
      </c>
      <c r="BO74" s="162" t="s">
        <v>1118</v>
      </c>
      <c r="BP74" s="151">
        <v>9</v>
      </c>
      <c r="BQ74" s="151">
        <v>6</v>
      </c>
      <c r="BR74" s="151">
        <v>15</v>
      </c>
      <c r="BS74" s="151">
        <v>0</v>
      </c>
      <c r="BT74" s="151">
        <v>1</v>
      </c>
      <c r="BU74" s="151">
        <v>0</v>
      </c>
      <c r="BV74" s="151">
        <v>0</v>
      </c>
      <c r="BW74" s="151" t="s">
        <v>162</v>
      </c>
      <c r="BX74" s="151">
        <v>0</v>
      </c>
      <c r="BY74" s="151"/>
      <c r="BZ74" s="159"/>
      <c r="CA74" s="159"/>
      <c r="CB74" s="151"/>
      <c r="CC74" s="151" t="s">
        <v>162</v>
      </c>
      <c r="CD74" s="151"/>
      <c r="CE74" s="151"/>
      <c r="CF74" s="410">
        <v>3</v>
      </c>
      <c r="CG74" s="151">
        <v>3</v>
      </c>
      <c r="CH74" s="151"/>
      <c r="CI74" s="151" t="s">
        <v>814</v>
      </c>
    </row>
    <row r="75" spans="1:87" ht="24.95" hidden="1" customHeight="1">
      <c r="A75" s="151">
        <v>75</v>
      </c>
      <c r="B75" s="151" t="s">
        <v>1119</v>
      </c>
      <c r="C75" s="151" t="s">
        <v>1120</v>
      </c>
      <c r="D75" s="151" t="s">
        <v>1121</v>
      </c>
      <c r="E75" s="151" t="s">
        <v>1122</v>
      </c>
      <c r="F75" s="151" t="s">
        <v>24</v>
      </c>
      <c r="G75" s="151">
        <v>4</v>
      </c>
      <c r="H75" s="144" t="s">
        <v>51</v>
      </c>
      <c r="I75" s="144" t="s">
        <v>30</v>
      </c>
      <c r="J75" s="144" t="s">
        <v>1123</v>
      </c>
      <c r="K75" s="144" t="s">
        <v>148</v>
      </c>
      <c r="L75" s="144" t="s">
        <v>30</v>
      </c>
      <c r="M75" s="144" t="s">
        <v>149</v>
      </c>
      <c r="N75" s="151">
        <v>65466</v>
      </c>
      <c r="O75" s="256" t="s">
        <v>150</v>
      </c>
      <c r="P75" s="257" t="s">
        <v>150</v>
      </c>
      <c r="Q75" s="151" t="s">
        <v>150</v>
      </c>
      <c r="R75" s="423" t="s">
        <v>1124</v>
      </c>
      <c r="S75" s="151" t="s">
        <v>1125</v>
      </c>
      <c r="T75" s="376" t="s">
        <v>1126</v>
      </c>
      <c r="U75" s="154" t="s">
        <v>153</v>
      </c>
      <c r="V75" s="154">
        <v>27687</v>
      </c>
      <c r="W75" s="162" t="s">
        <v>1127</v>
      </c>
      <c r="X75" s="162" t="s">
        <v>178</v>
      </c>
      <c r="Y75" s="162" t="s">
        <v>162</v>
      </c>
      <c r="Z75" s="162" t="s">
        <v>157</v>
      </c>
      <c r="AA75" s="151">
        <v>3</v>
      </c>
      <c r="AB75" s="154">
        <v>41830</v>
      </c>
      <c r="AC75" s="308">
        <v>41699</v>
      </c>
      <c r="AD75" s="154"/>
      <c r="AE75" s="28" t="s">
        <v>1128</v>
      </c>
      <c r="AF75" s="28" t="s">
        <v>1129</v>
      </c>
      <c r="AG75" s="151"/>
      <c r="AH75" s="151">
        <f t="shared" si="16"/>
        <v>2</v>
      </c>
      <c r="AI75" s="27" t="s">
        <v>160</v>
      </c>
      <c r="AJ75" s="151"/>
      <c r="AK75" s="151"/>
      <c r="AL75" s="151" t="s">
        <v>149</v>
      </c>
      <c r="AM75" s="151"/>
      <c r="AN75" s="151"/>
      <c r="AO75" s="151" t="s">
        <v>163</v>
      </c>
      <c r="AP75" s="151" t="s">
        <v>202</v>
      </c>
      <c r="AQ75" s="162" t="s">
        <v>1130</v>
      </c>
      <c r="AR75" s="151" t="s">
        <v>149</v>
      </c>
      <c r="AS75" s="151"/>
      <c r="AT75" s="26" t="s">
        <v>327</v>
      </c>
      <c r="AU75" s="151" t="s">
        <v>1131</v>
      </c>
      <c r="AV75" s="154"/>
      <c r="AW75" s="156">
        <v>41700</v>
      </c>
      <c r="AX75" s="156">
        <v>41946</v>
      </c>
      <c r="AY75" s="156" t="s">
        <v>149</v>
      </c>
      <c r="AZ75" s="156">
        <v>42866</v>
      </c>
      <c r="BA75" s="156">
        <v>42829</v>
      </c>
      <c r="BB75" s="156">
        <v>42863</v>
      </c>
      <c r="BC75" s="157" t="s">
        <v>1132</v>
      </c>
      <c r="BD75" s="156">
        <v>42950</v>
      </c>
      <c r="BE75" s="156" t="s">
        <v>162</v>
      </c>
      <c r="BF75" s="156">
        <v>43164</v>
      </c>
      <c r="BG75" s="156" t="s">
        <v>162</v>
      </c>
      <c r="BH75" s="154"/>
      <c r="BI75" s="154"/>
      <c r="BJ75" s="154"/>
      <c r="BK75" s="158">
        <v>44260</v>
      </c>
      <c r="BL75" s="151" t="s">
        <v>17</v>
      </c>
      <c r="BM75" s="255">
        <f t="shared" si="18"/>
        <v>85</v>
      </c>
      <c r="BN75" s="151">
        <f t="shared" si="17"/>
        <v>77</v>
      </c>
      <c r="BO75" s="151"/>
      <c r="BP75" s="151">
        <v>14</v>
      </c>
      <c r="BQ75" s="151">
        <v>17</v>
      </c>
      <c r="BR75" s="151">
        <v>2</v>
      </c>
      <c r="BS75" s="151">
        <v>5</v>
      </c>
      <c r="BT75" s="151">
        <v>5</v>
      </c>
      <c r="BU75" s="151">
        <v>0</v>
      </c>
      <c r="BV75" s="151">
        <v>0</v>
      </c>
      <c r="BW75" s="151" t="s">
        <v>162</v>
      </c>
      <c r="BX75" s="151">
        <v>0</v>
      </c>
      <c r="BY75" s="151"/>
      <c r="BZ75" s="159"/>
      <c r="CA75" s="159"/>
      <c r="CB75" s="151"/>
      <c r="CC75" s="151" t="s">
        <v>162</v>
      </c>
      <c r="CD75" s="151"/>
      <c r="CE75" s="151"/>
      <c r="CF75" s="410">
        <v>2</v>
      </c>
      <c r="CG75" s="151">
        <v>2</v>
      </c>
      <c r="CH75" s="151"/>
      <c r="CI75" s="151" t="s">
        <v>542</v>
      </c>
    </row>
    <row r="76" spans="1:87" ht="24.95" hidden="1" customHeight="1">
      <c r="A76" s="151">
        <v>76</v>
      </c>
      <c r="B76" s="151" t="s">
        <v>1133</v>
      </c>
      <c r="C76" s="151" t="s">
        <v>1134</v>
      </c>
      <c r="D76" s="151" t="s">
        <v>21</v>
      </c>
      <c r="E76" s="151" t="s">
        <v>1135</v>
      </c>
      <c r="F76" s="151" t="s">
        <v>24</v>
      </c>
      <c r="G76" s="151">
        <v>4</v>
      </c>
      <c r="H76" s="144" t="s">
        <v>57</v>
      </c>
      <c r="I76" s="144" t="s">
        <v>33</v>
      </c>
      <c r="J76" s="144" t="s">
        <v>1136</v>
      </c>
      <c r="K76" s="144" t="s">
        <v>1137</v>
      </c>
      <c r="L76" s="144" t="s">
        <v>43</v>
      </c>
      <c r="M76" s="144" t="s">
        <v>162</v>
      </c>
      <c r="N76" s="151">
        <v>1018550</v>
      </c>
      <c r="O76" s="256" t="s">
        <v>150</v>
      </c>
      <c r="P76" s="257" t="s">
        <v>150</v>
      </c>
      <c r="Q76" s="151" t="s">
        <v>150</v>
      </c>
      <c r="R76" s="151" t="s">
        <v>1138</v>
      </c>
      <c r="S76" s="151" t="s">
        <v>1139</v>
      </c>
      <c r="T76" s="376" t="s">
        <v>1140</v>
      </c>
      <c r="U76" s="154" t="s">
        <v>1141</v>
      </c>
      <c r="V76" s="154">
        <v>29807</v>
      </c>
      <c r="W76" s="162" t="s">
        <v>1142</v>
      </c>
      <c r="X76" s="162" t="s">
        <v>178</v>
      </c>
      <c r="Y76" s="162" t="s">
        <v>162</v>
      </c>
      <c r="Z76" s="162" t="s">
        <v>157</v>
      </c>
      <c r="AA76" s="151">
        <v>13.5</v>
      </c>
      <c r="AB76" s="154">
        <v>42005</v>
      </c>
      <c r="AC76" s="308">
        <v>41699</v>
      </c>
      <c r="AD76" s="154"/>
      <c r="AE76" s="28" t="s">
        <v>1143</v>
      </c>
      <c r="AF76" s="151" t="s">
        <v>1144</v>
      </c>
      <c r="AG76" s="151" t="s">
        <v>1145</v>
      </c>
      <c r="AH76" s="151">
        <f t="shared" si="16"/>
        <v>3</v>
      </c>
      <c r="AI76" s="27" t="s">
        <v>161</v>
      </c>
      <c r="AJ76" s="151"/>
      <c r="AK76" s="151"/>
      <c r="AL76" s="151" t="s">
        <v>149</v>
      </c>
      <c r="AM76" s="151"/>
      <c r="AN76" s="151"/>
      <c r="AO76" s="151" t="s">
        <v>163</v>
      </c>
      <c r="AP76" s="151" t="s">
        <v>180</v>
      </c>
      <c r="AQ76" s="151" t="s">
        <v>180</v>
      </c>
      <c r="AR76" s="151" t="s">
        <v>162</v>
      </c>
      <c r="AS76" s="151"/>
      <c r="AT76" s="26" t="s">
        <v>584</v>
      </c>
      <c r="AU76" s="151" t="s">
        <v>1146</v>
      </c>
      <c r="AV76" s="154"/>
      <c r="AW76" s="156">
        <v>41700</v>
      </c>
      <c r="AX76" s="156">
        <v>41946</v>
      </c>
      <c r="AY76" s="156" t="s">
        <v>149</v>
      </c>
      <c r="AZ76" s="156">
        <v>42104</v>
      </c>
      <c r="BA76" s="156">
        <v>42109</v>
      </c>
      <c r="BB76" s="156"/>
      <c r="BC76" s="157"/>
      <c r="BD76" s="156">
        <v>42585</v>
      </c>
      <c r="BE76" s="156" t="s">
        <v>149</v>
      </c>
      <c r="BF76" s="156">
        <v>42793</v>
      </c>
      <c r="BG76" s="156" t="s">
        <v>149</v>
      </c>
      <c r="BH76" s="154"/>
      <c r="BI76" s="154"/>
      <c r="BJ76" s="154"/>
      <c r="BK76" s="158">
        <v>44365</v>
      </c>
      <c r="BL76" s="151" t="s">
        <v>17</v>
      </c>
      <c r="BM76" s="255">
        <f t="shared" si="18"/>
        <v>88</v>
      </c>
      <c r="BN76" s="151">
        <f t="shared" si="17"/>
        <v>80</v>
      </c>
      <c r="BO76" s="151" t="s">
        <v>1147</v>
      </c>
      <c r="BP76" s="151">
        <v>1</v>
      </c>
      <c r="BQ76" s="151">
        <v>11</v>
      </c>
      <c r="BR76" s="151">
        <v>3</v>
      </c>
      <c r="BS76" s="151">
        <v>2</v>
      </c>
      <c r="BT76" s="151">
        <v>0</v>
      </c>
      <c r="BU76" s="151">
        <v>0</v>
      </c>
      <c r="BV76" s="151">
        <v>0</v>
      </c>
      <c r="BW76" s="151" t="s">
        <v>162</v>
      </c>
      <c r="BX76" s="151">
        <v>0</v>
      </c>
      <c r="BY76" s="151"/>
      <c r="BZ76" s="159"/>
      <c r="CA76" s="159"/>
      <c r="CB76" s="151"/>
      <c r="CC76" s="151" t="s">
        <v>162</v>
      </c>
      <c r="CD76" s="151"/>
      <c r="CE76" s="151"/>
      <c r="CF76" s="410">
        <v>1</v>
      </c>
      <c r="CG76" s="151">
        <v>2</v>
      </c>
      <c r="CH76" s="151"/>
      <c r="CI76" s="151" t="s">
        <v>814</v>
      </c>
    </row>
    <row r="77" spans="1:87" ht="24.95" hidden="1" customHeight="1">
      <c r="A77" s="151">
        <v>77</v>
      </c>
      <c r="B77" s="151" t="s">
        <v>1148</v>
      </c>
      <c r="C77" s="151" t="s">
        <v>186</v>
      </c>
      <c r="D77" s="151" t="s">
        <v>1149</v>
      </c>
      <c r="E77" s="151" t="s">
        <v>1150</v>
      </c>
      <c r="F77" s="151" t="s">
        <v>25</v>
      </c>
      <c r="G77" s="151">
        <v>4</v>
      </c>
      <c r="H77" s="144" t="s">
        <v>49</v>
      </c>
      <c r="I77" s="144" t="s">
        <v>35</v>
      </c>
      <c r="J77" s="144" t="s">
        <v>1151</v>
      </c>
      <c r="K77" s="144" t="s">
        <v>1152</v>
      </c>
      <c r="L77" s="144" t="s">
        <v>40</v>
      </c>
      <c r="M77" s="144" t="s">
        <v>162</v>
      </c>
      <c r="N77" s="151" t="s">
        <v>1153</v>
      </c>
      <c r="O77" s="256" t="s">
        <v>150</v>
      </c>
      <c r="P77" s="257" t="s">
        <v>150</v>
      </c>
      <c r="Q77" s="257"/>
      <c r="R77" s="151" t="s">
        <v>1154</v>
      </c>
      <c r="S77" s="151" t="s">
        <v>1155</v>
      </c>
      <c r="T77" s="376" t="s">
        <v>1156</v>
      </c>
      <c r="U77" s="154" t="s">
        <v>822</v>
      </c>
      <c r="V77" s="154">
        <v>29345</v>
      </c>
      <c r="W77" s="162" t="s">
        <v>1157</v>
      </c>
      <c r="X77" s="162" t="s">
        <v>178</v>
      </c>
      <c r="Y77" s="162" t="s">
        <v>162</v>
      </c>
      <c r="Z77" s="162" t="s">
        <v>157</v>
      </c>
      <c r="AA77" s="151">
        <v>17</v>
      </c>
      <c r="AB77" s="154">
        <v>41730</v>
      </c>
      <c r="AC77" s="308">
        <v>41699</v>
      </c>
      <c r="AD77" s="154"/>
      <c r="AE77" s="151" t="s">
        <v>1158</v>
      </c>
      <c r="AF77" s="151" t="s">
        <v>1159</v>
      </c>
      <c r="AG77" s="151" t="s">
        <v>1160</v>
      </c>
      <c r="AH77" s="151">
        <f>COUNTA(AF77:AG77)</f>
        <v>2</v>
      </c>
      <c r="AI77" s="27" t="s">
        <v>161</v>
      </c>
      <c r="AJ77" s="151"/>
      <c r="AK77" s="151"/>
      <c r="AL77" s="151" t="s">
        <v>149</v>
      </c>
      <c r="AM77" s="151"/>
      <c r="AN77" s="151"/>
      <c r="AO77" s="151" t="s">
        <v>163</v>
      </c>
      <c r="AP77" s="151" t="s">
        <v>1161</v>
      </c>
      <c r="AQ77" s="151" t="s">
        <v>202</v>
      </c>
      <c r="AR77" s="151" t="s">
        <v>149</v>
      </c>
      <c r="AS77" s="151"/>
      <c r="AT77" s="26" t="s">
        <v>203</v>
      </c>
      <c r="AU77" s="151" t="s">
        <v>1162</v>
      </c>
      <c r="AV77" s="154"/>
      <c r="AW77" s="156">
        <v>41700</v>
      </c>
      <c r="AX77" s="156">
        <v>41946</v>
      </c>
      <c r="AY77" s="156" t="s">
        <v>149</v>
      </c>
      <c r="AZ77" s="156">
        <v>42047</v>
      </c>
      <c r="BA77" s="156">
        <v>42073</v>
      </c>
      <c r="BB77" s="156"/>
      <c r="BC77" s="157" t="s">
        <v>1163</v>
      </c>
      <c r="BD77" s="156">
        <v>42585</v>
      </c>
      <c r="BE77" s="156" t="s">
        <v>149</v>
      </c>
      <c r="BF77" s="156">
        <v>42793</v>
      </c>
      <c r="BG77" s="156" t="s">
        <v>149</v>
      </c>
      <c r="BH77" s="154"/>
      <c r="BI77" s="154"/>
      <c r="BJ77" s="154"/>
      <c r="BK77" s="158">
        <v>44442</v>
      </c>
      <c r="BL77" s="151" t="s">
        <v>17</v>
      </c>
      <c r="BM77" s="255">
        <f t="shared" si="18"/>
        <v>91</v>
      </c>
      <c r="BN77" s="151">
        <f t="shared" si="17"/>
        <v>83</v>
      </c>
      <c r="BO77" s="151"/>
      <c r="BP77" s="151">
        <v>0</v>
      </c>
      <c r="BQ77" s="151">
        <v>0</v>
      </c>
      <c r="BR77" s="151">
        <v>0</v>
      </c>
      <c r="BS77" s="151">
        <v>0</v>
      </c>
      <c r="BT77" s="151">
        <v>0</v>
      </c>
      <c r="BU77" s="151">
        <v>0</v>
      </c>
      <c r="BV77" s="151">
        <v>0</v>
      </c>
      <c r="BW77" s="151" t="s">
        <v>1164</v>
      </c>
      <c r="BX77" s="151">
        <v>0</v>
      </c>
      <c r="BY77" s="151"/>
      <c r="BZ77" s="159"/>
      <c r="CA77" s="159"/>
      <c r="CB77" s="151"/>
      <c r="CC77" s="151" t="s">
        <v>162</v>
      </c>
      <c r="CD77" s="151"/>
      <c r="CE77" s="151"/>
      <c r="CF77" s="410">
        <v>1</v>
      </c>
      <c r="CG77" s="151">
        <v>2</v>
      </c>
      <c r="CH77" s="151"/>
      <c r="CI77" s="151" t="s">
        <v>814</v>
      </c>
    </row>
    <row r="78" spans="1:87" ht="24.95" hidden="1" customHeight="1">
      <c r="A78" s="151">
        <v>78</v>
      </c>
      <c r="B78" s="151" t="s">
        <v>1165</v>
      </c>
      <c r="C78" s="151" t="s">
        <v>1166</v>
      </c>
      <c r="D78" s="151"/>
      <c r="E78" s="151" t="s">
        <v>1167</v>
      </c>
      <c r="F78" s="151" t="s">
        <v>24</v>
      </c>
      <c r="G78" s="151">
        <v>4</v>
      </c>
      <c r="H78" s="144" t="s">
        <v>55</v>
      </c>
      <c r="I78" s="144" t="s">
        <v>43</v>
      </c>
      <c r="J78" s="144" t="s">
        <v>1168</v>
      </c>
      <c r="K78" s="144" t="s">
        <v>1169</v>
      </c>
      <c r="L78" s="144" t="s">
        <v>43</v>
      </c>
      <c r="M78" s="144" t="s">
        <v>149</v>
      </c>
      <c r="N78" s="151"/>
      <c r="O78" s="256" t="s">
        <v>150</v>
      </c>
      <c r="P78" s="256" t="s">
        <v>150</v>
      </c>
      <c r="Q78" s="151" t="s">
        <v>150</v>
      </c>
      <c r="R78" s="151" t="s">
        <v>1170</v>
      </c>
      <c r="S78" s="151" t="s">
        <v>1171</v>
      </c>
      <c r="T78" s="377">
        <v>27716861252</v>
      </c>
      <c r="U78" s="154" t="s">
        <v>1172</v>
      </c>
      <c r="V78" s="154">
        <v>29781</v>
      </c>
      <c r="W78" s="162" t="s">
        <v>1173</v>
      </c>
      <c r="X78" s="162" t="s">
        <v>155</v>
      </c>
      <c r="Y78" s="162" t="s">
        <v>162</v>
      </c>
      <c r="Z78" s="162" t="s">
        <v>157</v>
      </c>
      <c r="AA78" s="151">
        <v>12</v>
      </c>
      <c r="AB78" s="154">
        <v>41617</v>
      </c>
      <c r="AC78" s="308">
        <v>41699</v>
      </c>
      <c r="AD78" s="154"/>
      <c r="AE78" s="28" t="s">
        <v>1174</v>
      </c>
      <c r="AF78" s="151"/>
      <c r="AG78" s="151"/>
      <c r="AH78" s="151">
        <f t="shared" si="16"/>
        <v>1</v>
      </c>
      <c r="AI78" s="27" t="s">
        <v>160</v>
      </c>
      <c r="AJ78" s="151"/>
      <c r="AK78" s="151"/>
      <c r="AL78" s="151" t="s">
        <v>162</v>
      </c>
      <c r="AM78" s="151"/>
      <c r="AN78" s="151"/>
      <c r="AO78" s="151" t="s">
        <v>163</v>
      </c>
      <c r="AP78" s="151" t="s">
        <v>202</v>
      </c>
      <c r="AQ78" s="151"/>
      <c r="AR78" s="151"/>
      <c r="AS78" s="151"/>
      <c r="AT78" s="26" t="s">
        <v>371</v>
      </c>
      <c r="AU78" s="151" t="s">
        <v>1175</v>
      </c>
      <c r="AV78" s="154"/>
      <c r="AW78" s="156">
        <v>41700</v>
      </c>
      <c r="AX78" s="156">
        <v>41946</v>
      </c>
      <c r="AY78" s="156" t="s">
        <v>149</v>
      </c>
      <c r="AZ78" s="156">
        <v>42846</v>
      </c>
      <c r="BA78" s="156">
        <v>42509</v>
      </c>
      <c r="BB78" s="156"/>
      <c r="BC78" s="157" t="s">
        <v>1176</v>
      </c>
      <c r="BD78" s="156">
        <v>43315</v>
      </c>
      <c r="BE78" s="156" t="s">
        <v>162</v>
      </c>
      <c r="BF78" s="156">
        <v>43528</v>
      </c>
      <c r="BG78" s="156" t="s">
        <v>162</v>
      </c>
      <c r="BH78" s="154"/>
      <c r="BI78" s="154"/>
      <c r="BJ78" s="154"/>
      <c r="BK78" s="158">
        <v>44658</v>
      </c>
      <c r="BL78" s="144" t="s">
        <v>17</v>
      </c>
      <c r="BM78" s="255">
        <f t="shared" si="18"/>
        <v>98</v>
      </c>
      <c r="BN78" s="151">
        <f t="shared" si="17"/>
        <v>90</v>
      </c>
      <c r="BO78" s="151" t="s">
        <v>1177</v>
      </c>
      <c r="BP78" s="151">
        <v>4</v>
      </c>
      <c r="BQ78" s="151">
        <v>5</v>
      </c>
      <c r="BR78" s="151">
        <v>0</v>
      </c>
      <c r="BS78" s="151">
        <v>2</v>
      </c>
      <c r="BT78" s="151">
        <v>3</v>
      </c>
      <c r="BU78" s="151">
        <v>0</v>
      </c>
      <c r="BV78" s="151">
        <v>0</v>
      </c>
      <c r="BW78" s="151" t="s">
        <v>162</v>
      </c>
      <c r="BX78" s="151">
        <v>0</v>
      </c>
      <c r="BY78" s="151"/>
      <c r="BZ78" s="159"/>
      <c r="CA78" s="159"/>
      <c r="CB78" s="151"/>
      <c r="CC78" s="151" t="s">
        <v>162</v>
      </c>
      <c r="CD78" s="151"/>
      <c r="CE78" s="151"/>
      <c r="CF78" s="410">
        <v>0</v>
      </c>
      <c r="CG78" s="151">
        <v>1</v>
      </c>
      <c r="CH78" s="151"/>
      <c r="CI78" s="151" t="s">
        <v>814</v>
      </c>
    </row>
    <row r="79" spans="1:87" ht="24.95" hidden="1" customHeight="1">
      <c r="A79" s="151">
        <v>79</v>
      </c>
      <c r="B79" s="151" t="s">
        <v>1178</v>
      </c>
      <c r="C79" s="151" t="s">
        <v>1179</v>
      </c>
      <c r="D79" s="151" t="s">
        <v>1180</v>
      </c>
      <c r="E79" s="151" t="s">
        <v>1181</v>
      </c>
      <c r="F79" s="151" t="s">
        <v>25</v>
      </c>
      <c r="G79" s="151">
        <v>4</v>
      </c>
      <c r="H79" s="144" t="s">
        <v>49</v>
      </c>
      <c r="I79" s="144" t="s">
        <v>40</v>
      </c>
      <c r="J79" s="144" t="s">
        <v>1182</v>
      </c>
      <c r="K79" s="144" t="s">
        <v>1183</v>
      </c>
      <c r="L79" s="144" t="s">
        <v>40</v>
      </c>
      <c r="M79" s="144" t="s">
        <v>149</v>
      </c>
      <c r="N79" s="151" t="s">
        <v>1184</v>
      </c>
      <c r="O79" s="256" t="s">
        <v>150</v>
      </c>
      <c r="P79" s="257" t="s">
        <v>860</v>
      </c>
      <c r="Q79" s="151" t="s">
        <v>860</v>
      </c>
      <c r="R79" s="151" t="s">
        <v>1185</v>
      </c>
      <c r="S79" s="151" t="s">
        <v>1186</v>
      </c>
      <c r="T79" s="376" t="s">
        <v>1187</v>
      </c>
      <c r="U79" s="154" t="s">
        <v>1188</v>
      </c>
      <c r="V79" s="154">
        <v>29842</v>
      </c>
      <c r="W79" s="162" t="s">
        <v>1189</v>
      </c>
      <c r="X79" s="162" t="s">
        <v>155</v>
      </c>
      <c r="Y79" s="162" t="s">
        <v>156</v>
      </c>
      <c r="Z79" s="162" t="s">
        <v>157</v>
      </c>
      <c r="AA79" s="151">
        <v>37</v>
      </c>
      <c r="AB79" s="154">
        <v>42078</v>
      </c>
      <c r="AC79" s="308">
        <v>41699</v>
      </c>
      <c r="AD79" s="154"/>
      <c r="AE79" s="28" t="s">
        <v>1190</v>
      </c>
      <c r="AF79" s="151"/>
      <c r="AG79" s="151"/>
      <c r="AH79" s="151">
        <f t="shared" si="16"/>
        <v>1</v>
      </c>
      <c r="AI79" s="27" t="s">
        <v>160</v>
      </c>
      <c r="AJ79" s="151"/>
      <c r="AK79" s="151"/>
      <c r="AL79" s="151" t="s">
        <v>149</v>
      </c>
      <c r="AM79" s="151"/>
      <c r="AN79" s="151"/>
      <c r="AO79" s="151" t="s">
        <v>163</v>
      </c>
      <c r="AP79" s="151" t="s">
        <v>1191</v>
      </c>
      <c r="AQ79" s="151" t="s">
        <v>1191</v>
      </c>
      <c r="AR79" s="151"/>
      <c r="AS79" s="151"/>
      <c r="AT79" s="26" t="s">
        <v>419</v>
      </c>
      <c r="AU79" s="151" t="s">
        <v>1192</v>
      </c>
      <c r="AV79" s="154"/>
      <c r="AW79" s="156">
        <v>41700</v>
      </c>
      <c r="AX79" s="156">
        <v>41946</v>
      </c>
      <c r="AY79" s="156" t="s">
        <v>149</v>
      </c>
      <c r="AZ79" s="156">
        <v>43699</v>
      </c>
      <c r="BA79" s="156">
        <v>42238</v>
      </c>
      <c r="BB79" s="156"/>
      <c r="BC79" s="157"/>
      <c r="BD79" s="156">
        <v>42585</v>
      </c>
      <c r="BE79" s="156" t="s">
        <v>149</v>
      </c>
      <c r="BF79" s="156">
        <v>42793</v>
      </c>
      <c r="BG79" s="156" t="s">
        <v>149</v>
      </c>
      <c r="BH79" s="154"/>
      <c r="BI79" s="154"/>
      <c r="BJ79" s="154"/>
      <c r="BK79" s="158">
        <v>45191</v>
      </c>
      <c r="BL79" s="163" t="s">
        <v>17</v>
      </c>
      <c r="BM79" s="258">
        <f t="shared" si="18"/>
        <v>115</v>
      </c>
      <c r="BN79" s="151">
        <f t="shared" si="17"/>
        <v>107</v>
      </c>
      <c r="BO79" s="151" t="s">
        <v>1193</v>
      </c>
      <c r="BP79" s="151">
        <v>0</v>
      </c>
      <c r="BQ79" s="151">
        <v>5</v>
      </c>
      <c r="BR79" s="151">
        <v>0</v>
      </c>
      <c r="BS79" s="151">
        <v>1</v>
      </c>
      <c r="BT79" s="151">
        <v>0</v>
      </c>
      <c r="BU79" s="151">
        <v>0</v>
      </c>
      <c r="BV79" s="151">
        <v>0</v>
      </c>
      <c r="BW79" s="151" t="s">
        <v>1164</v>
      </c>
      <c r="BX79" s="151">
        <v>0</v>
      </c>
      <c r="BY79" s="151"/>
      <c r="BZ79" s="159"/>
      <c r="CA79" s="159"/>
      <c r="CB79" s="151"/>
      <c r="CC79" s="151" t="s">
        <v>162</v>
      </c>
      <c r="CD79" s="151"/>
      <c r="CE79" s="151"/>
      <c r="CF79" s="410">
        <v>1</v>
      </c>
      <c r="CG79" s="151">
        <v>3</v>
      </c>
      <c r="CH79" s="151"/>
      <c r="CI79" s="151" t="s">
        <v>814</v>
      </c>
    </row>
    <row r="80" spans="1:87" ht="24.95" hidden="1" customHeight="1">
      <c r="A80" s="151">
        <v>80</v>
      </c>
      <c r="B80" s="151" t="s">
        <v>1194</v>
      </c>
      <c r="C80" s="151" t="s">
        <v>1195</v>
      </c>
      <c r="D80" s="151" t="s">
        <v>1196</v>
      </c>
      <c r="E80" s="151" t="s">
        <v>1197</v>
      </c>
      <c r="F80" s="151" t="s">
        <v>25</v>
      </c>
      <c r="G80" s="151">
        <v>4</v>
      </c>
      <c r="H80" s="144" t="s">
        <v>50</v>
      </c>
      <c r="I80" s="144" t="s">
        <v>44</v>
      </c>
      <c r="J80" s="144" t="s">
        <v>1198</v>
      </c>
      <c r="K80" s="144" t="s">
        <v>1199</v>
      </c>
      <c r="L80" s="144" t="s">
        <v>42</v>
      </c>
      <c r="M80" s="144" t="s">
        <v>149</v>
      </c>
      <c r="N80" s="153" t="s">
        <v>1200</v>
      </c>
      <c r="O80" s="256" t="s">
        <v>321</v>
      </c>
      <c r="P80" s="257" t="s">
        <v>150</v>
      </c>
      <c r="Q80" s="151" t="s">
        <v>150</v>
      </c>
      <c r="R80" s="151" t="s">
        <v>1201</v>
      </c>
      <c r="S80" s="151" t="s">
        <v>1202</v>
      </c>
      <c r="T80" s="376" t="s">
        <v>1203</v>
      </c>
      <c r="U80" s="154" t="s">
        <v>1204</v>
      </c>
      <c r="V80" s="154">
        <v>30933</v>
      </c>
      <c r="W80" s="162" t="s">
        <v>1205</v>
      </c>
      <c r="X80" s="162" t="s">
        <v>178</v>
      </c>
      <c r="Y80" s="162" t="s">
        <v>162</v>
      </c>
      <c r="Z80" s="162" t="s">
        <v>157</v>
      </c>
      <c r="AA80" s="151">
        <v>36</v>
      </c>
      <c r="AB80" s="154">
        <v>41729</v>
      </c>
      <c r="AC80" s="308">
        <v>41699</v>
      </c>
      <c r="AD80" s="154"/>
      <c r="AE80" s="29" t="s">
        <v>1206</v>
      </c>
      <c r="AF80" s="151" t="s">
        <v>1207</v>
      </c>
      <c r="AG80" s="151" t="s">
        <v>1208</v>
      </c>
      <c r="AH80" s="151">
        <f t="shared" si="16"/>
        <v>3</v>
      </c>
      <c r="AI80" s="27" t="s">
        <v>160</v>
      </c>
      <c r="AJ80" s="151"/>
      <c r="AK80" s="151"/>
      <c r="AL80" s="151" t="s">
        <v>149</v>
      </c>
      <c r="AM80" s="151"/>
      <c r="AN80" s="151"/>
      <c r="AO80" s="151" t="s">
        <v>181</v>
      </c>
      <c r="AP80" s="151" t="s">
        <v>1209</v>
      </c>
      <c r="AQ80" s="151" t="s">
        <v>1210</v>
      </c>
      <c r="AR80" s="151" t="s">
        <v>149</v>
      </c>
      <c r="AS80" s="151"/>
      <c r="AT80" s="26" t="s">
        <v>1211</v>
      </c>
      <c r="AU80" s="151" t="s">
        <v>1212</v>
      </c>
      <c r="AV80" s="154"/>
      <c r="AW80" s="156">
        <v>41700</v>
      </c>
      <c r="AX80" s="156">
        <v>41946</v>
      </c>
      <c r="AY80" s="156" t="s">
        <v>149</v>
      </c>
      <c r="AZ80" s="156"/>
      <c r="BA80" s="156"/>
      <c r="BB80" s="156"/>
      <c r="BC80" s="157"/>
      <c r="BD80" s="156">
        <v>42585</v>
      </c>
      <c r="BE80" s="156" t="s">
        <v>149</v>
      </c>
      <c r="BF80" s="156">
        <v>42793</v>
      </c>
      <c r="BG80" s="156" t="s">
        <v>149</v>
      </c>
      <c r="BH80" s="154"/>
      <c r="BI80" s="154">
        <v>44176</v>
      </c>
      <c r="BJ80" s="154"/>
      <c r="BK80" s="158">
        <v>44539</v>
      </c>
      <c r="BL80" s="151" t="s">
        <v>17</v>
      </c>
      <c r="BM80" s="151">
        <f t="shared" ref="BM80" si="19">DATEDIF(AW80,BK80, "M")+1</f>
        <v>94</v>
      </c>
      <c r="BN80" s="151">
        <f t="shared" si="17"/>
        <v>86</v>
      </c>
      <c r="BO80" s="151"/>
      <c r="BP80" s="151">
        <v>0</v>
      </c>
      <c r="BQ80" s="151">
        <v>6</v>
      </c>
      <c r="BR80" s="151">
        <v>0</v>
      </c>
      <c r="BS80" s="151">
        <v>1</v>
      </c>
      <c r="BT80" s="151">
        <v>0</v>
      </c>
      <c r="BU80" s="151">
        <v>0</v>
      </c>
      <c r="BV80" s="151">
        <v>0</v>
      </c>
      <c r="BW80" s="151" t="s">
        <v>162</v>
      </c>
      <c r="BX80" s="151">
        <v>0</v>
      </c>
      <c r="BY80" s="151"/>
      <c r="BZ80" s="159"/>
      <c r="CA80" s="159"/>
      <c r="CB80" s="151"/>
      <c r="CC80" s="151" t="s">
        <v>162</v>
      </c>
      <c r="CD80" s="151"/>
      <c r="CE80" s="151"/>
      <c r="CF80" s="410">
        <v>0</v>
      </c>
      <c r="CG80" s="151">
        <v>1</v>
      </c>
      <c r="CH80" s="151"/>
      <c r="CI80" s="151" t="s">
        <v>504</v>
      </c>
    </row>
    <row r="81" spans="1:87" ht="24.95" hidden="1" customHeight="1">
      <c r="A81" s="151">
        <v>81</v>
      </c>
      <c r="B81" s="151" t="s">
        <v>1213</v>
      </c>
      <c r="C81" s="151" t="s">
        <v>1214</v>
      </c>
      <c r="D81" s="151" t="s">
        <v>1215</v>
      </c>
      <c r="E81" s="151" t="s">
        <v>478</v>
      </c>
      <c r="F81" s="151" t="s">
        <v>25</v>
      </c>
      <c r="G81" s="151">
        <v>4</v>
      </c>
      <c r="H81" s="144" t="s">
        <v>57</v>
      </c>
      <c r="I81" s="144" t="s">
        <v>33</v>
      </c>
      <c r="J81" s="144" t="s">
        <v>1216</v>
      </c>
      <c r="K81" s="144" t="s">
        <v>1216</v>
      </c>
      <c r="L81" s="144" t="s">
        <v>43</v>
      </c>
      <c r="M81" s="144" t="s">
        <v>162</v>
      </c>
      <c r="N81" s="151">
        <v>1060654</v>
      </c>
      <c r="O81" s="256" t="s">
        <v>150</v>
      </c>
      <c r="P81" s="257" t="s">
        <v>150</v>
      </c>
      <c r="Q81" s="151" t="s">
        <v>150</v>
      </c>
      <c r="R81" s="151" t="s">
        <v>1217</v>
      </c>
      <c r="S81" s="160" t="s">
        <v>1218</v>
      </c>
      <c r="T81" s="376" t="s">
        <v>1219</v>
      </c>
      <c r="U81" s="154" t="s">
        <v>1220</v>
      </c>
      <c r="V81" s="154">
        <v>28080</v>
      </c>
      <c r="W81" s="162" t="s">
        <v>1221</v>
      </c>
      <c r="X81" s="162" t="s">
        <v>155</v>
      </c>
      <c r="Y81" s="162" t="s">
        <v>156</v>
      </c>
      <c r="Z81" s="162" t="s">
        <v>157</v>
      </c>
      <c r="AA81" s="151">
        <v>15.5</v>
      </c>
      <c r="AB81" s="154">
        <v>42886</v>
      </c>
      <c r="AC81" s="308">
        <v>41699</v>
      </c>
      <c r="AD81" s="154"/>
      <c r="AE81" s="28" t="s">
        <v>1222</v>
      </c>
      <c r="AF81" s="151"/>
      <c r="AG81" s="151"/>
      <c r="AH81" s="151">
        <f t="shared" si="16"/>
        <v>1</v>
      </c>
      <c r="AI81" s="162" t="s">
        <v>161</v>
      </c>
      <c r="AJ81" s="151"/>
      <c r="AK81" s="151"/>
      <c r="AL81" s="151" t="s">
        <v>149</v>
      </c>
      <c r="AM81" s="151"/>
      <c r="AN81" s="151"/>
      <c r="AO81" s="151" t="s">
        <v>181</v>
      </c>
      <c r="AP81" s="151" t="s">
        <v>181</v>
      </c>
      <c r="AQ81" s="151" t="s">
        <v>1223</v>
      </c>
      <c r="AR81" s="151"/>
      <c r="AS81" s="151"/>
      <c r="AT81" s="26" t="s">
        <v>584</v>
      </c>
      <c r="AU81" s="151" t="s">
        <v>1224</v>
      </c>
      <c r="AV81" s="154"/>
      <c r="AW81" s="156">
        <v>41700</v>
      </c>
      <c r="AX81" s="156">
        <v>41946</v>
      </c>
      <c r="AY81" s="156" t="s">
        <v>149</v>
      </c>
      <c r="AZ81" s="156">
        <v>42207</v>
      </c>
      <c r="BA81" s="156">
        <v>43503</v>
      </c>
      <c r="BB81" s="156"/>
      <c r="BC81" s="157" t="s">
        <v>1225</v>
      </c>
      <c r="BD81" s="156">
        <v>42585</v>
      </c>
      <c r="BE81" s="156" t="s">
        <v>149</v>
      </c>
      <c r="BF81" s="156">
        <v>42793</v>
      </c>
      <c r="BG81" s="156" t="s">
        <v>149</v>
      </c>
      <c r="BH81" s="154"/>
      <c r="BI81" s="154"/>
      <c r="BJ81" s="154"/>
      <c r="BK81" s="158">
        <v>44508</v>
      </c>
      <c r="BL81" s="151" t="s">
        <v>17</v>
      </c>
      <c r="BM81" s="255">
        <f t="shared" ref="BM81:BM85" si="20">DATEDIF(AW81,BK81, "M")+1</f>
        <v>93</v>
      </c>
      <c r="BN81" s="151">
        <f t="shared" si="17"/>
        <v>85</v>
      </c>
      <c r="BO81" s="151"/>
      <c r="BP81" s="151">
        <v>1</v>
      </c>
      <c r="BQ81" s="151">
        <v>15</v>
      </c>
      <c r="BR81" s="151">
        <v>6</v>
      </c>
      <c r="BS81" s="151">
        <v>1</v>
      </c>
      <c r="BT81" s="151">
        <v>1</v>
      </c>
      <c r="BU81" s="151">
        <v>0</v>
      </c>
      <c r="BV81" s="151">
        <v>0</v>
      </c>
      <c r="BW81" s="151" t="s">
        <v>162</v>
      </c>
      <c r="BX81" s="151">
        <v>0</v>
      </c>
      <c r="BY81" s="151"/>
      <c r="BZ81" s="159"/>
      <c r="CA81" s="159"/>
      <c r="CB81" s="151"/>
      <c r="CC81" s="151" t="s">
        <v>162</v>
      </c>
      <c r="CD81" s="151"/>
      <c r="CE81" s="151"/>
      <c r="CF81" s="410" t="s">
        <v>167</v>
      </c>
      <c r="CG81" s="151" t="s">
        <v>167</v>
      </c>
      <c r="CH81" s="151"/>
      <c r="CI81" s="151" t="s">
        <v>542</v>
      </c>
    </row>
    <row r="82" spans="1:87" ht="24.95" hidden="1" customHeight="1">
      <c r="A82" s="151">
        <v>82</v>
      </c>
      <c r="B82" s="151" t="s">
        <v>1226</v>
      </c>
      <c r="C82" s="151" t="s">
        <v>1227</v>
      </c>
      <c r="D82" s="151" t="s">
        <v>1228</v>
      </c>
      <c r="E82" s="151" t="s">
        <v>1229</v>
      </c>
      <c r="F82" s="151" t="s">
        <v>25</v>
      </c>
      <c r="G82" s="151">
        <v>4</v>
      </c>
      <c r="H82" s="144" t="s">
        <v>49</v>
      </c>
      <c r="I82" s="144" t="s">
        <v>35</v>
      </c>
      <c r="J82" s="144" t="s">
        <v>1230</v>
      </c>
      <c r="K82" s="144" t="s">
        <v>1231</v>
      </c>
      <c r="L82" s="144" t="s">
        <v>40</v>
      </c>
      <c r="M82" s="144" t="s">
        <v>162</v>
      </c>
      <c r="N82" s="210" t="s">
        <v>1232</v>
      </c>
      <c r="O82" s="259" t="s">
        <v>150</v>
      </c>
      <c r="P82" s="25" t="s">
        <v>150</v>
      </c>
      <c r="Q82" s="151" t="s">
        <v>150</v>
      </c>
      <c r="R82" s="423" t="s">
        <v>1233</v>
      </c>
      <c r="S82" s="151" t="s">
        <v>1234</v>
      </c>
      <c r="T82" s="377" t="s">
        <v>1235</v>
      </c>
      <c r="U82" s="154" t="s">
        <v>1236</v>
      </c>
      <c r="V82" s="154">
        <v>29172</v>
      </c>
      <c r="W82" s="162" t="s">
        <v>1237</v>
      </c>
      <c r="X82" s="162" t="s">
        <v>178</v>
      </c>
      <c r="Y82" s="162" t="s">
        <v>162</v>
      </c>
      <c r="Z82" s="162" t="s">
        <v>157</v>
      </c>
      <c r="AA82" s="151">
        <v>10</v>
      </c>
      <c r="AB82" s="154">
        <v>41913</v>
      </c>
      <c r="AC82" s="308">
        <v>41699</v>
      </c>
      <c r="AD82" s="154"/>
      <c r="AE82" s="27" t="s">
        <v>1238</v>
      </c>
      <c r="AF82" s="161" t="s">
        <v>1239</v>
      </c>
      <c r="AG82" s="161"/>
      <c r="AH82" s="151">
        <f t="shared" si="16"/>
        <v>2</v>
      </c>
      <c r="AI82" s="162" t="s">
        <v>161</v>
      </c>
      <c r="AJ82" s="161"/>
      <c r="AK82" s="161"/>
      <c r="AL82" s="161" t="s">
        <v>149</v>
      </c>
      <c r="AM82" s="161"/>
      <c r="AN82" s="161"/>
      <c r="AO82" s="161" t="s">
        <v>163</v>
      </c>
      <c r="AP82" s="161" t="s">
        <v>180</v>
      </c>
      <c r="AQ82" s="161" t="s">
        <v>202</v>
      </c>
      <c r="AR82" s="161" t="s">
        <v>149</v>
      </c>
      <c r="AS82" s="161"/>
      <c r="AT82" s="449" t="s">
        <v>1240</v>
      </c>
      <c r="AU82" s="151" t="s">
        <v>1241</v>
      </c>
      <c r="AV82" s="154"/>
      <c r="AW82" s="156">
        <v>41701</v>
      </c>
      <c r="AX82" s="156">
        <v>41946</v>
      </c>
      <c r="AY82" s="156" t="s">
        <v>149</v>
      </c>
      <c r="AZ82" s="156"/>
      <c r="BA82" s="156"/>
      <c r="BB82" s="156"/>
      <c r="BC82" s="157" t="s">
        <v>1242</v>
      </c>
      <c r="BD82" s="156">
        <v>42585</v>
      </c>
      <c r="BE82" s="156" t="s">
        <v>149</v>
      </c>
      <c r="BF82" s="156">
        <v>42793</v>
      </c>
      <c r="BG82" s="156" t="s">
        <v>149</v>
      </c>
      <c r="BH82" s="154"/>
      <c r="BI82" s="154"/>
      <c r="BJ82" s="154"/>
      <c r="BK82" s="158">
        <v>43242</v>
      </c>
      <c r="BL82" s="151" t="s">
        <v>17</v>
      </c>
      <c r="BM82" s="255">
        <f t="shared" si="20"/>
        <v>51</v>
      </c>
      <c r="BN82" s="151">
        <f t="shared" si="17"/>
        <v>43</v>
      </c>
      <c r="BO82" s="162" t="s">
        <v>1243</v>
      </c>
      <c r="BP82" s="151">
        <v>2</v>
      </c>
      <c r="BQ82" s="151">
        <v>3</v>
      </c>
      <c r="BR82" s="151">
        <v>5</v>
      </c>
      <c r="BS82" s="151">
        <v>6</v>
      </c>
      <c r="BT82" s="151">
        <v>1</v>
      </c>
      <c r="BU82" s="151">
        <v>0</v>
      </c>
      <c r="BV82" s="151">
        <v>0</v>
      </c>
      <c r="BW82" s="151" t="s">
        <v>162</v>
      </c>
      <c r="BX82" s="151">
        <v>0</v>
      </c>
      <c r="BY82" s="151"/>
      <c r="BZ82" s="159"/>
      <c r="CA82" s="159"/>
      <c r="CB82" s="151"/>
      <c r="CC82" s="151" t="s">
        <v>162</v>
      </c>
      <c r="CD82" s="151"/>
      <c r="CE82" s="151"/>
      <c r="CF82" s="410">
        <v>2</v>
      </c>
      <c r="CG82" s="151">
        <v>3</v>
      </c>
      <c r="CH82" s="151"/>
      <c r="CI82" s="151" t="s">
        <v>542</v>
      </c>
    </row>
    <row r="83" spans="1:87" ht="24.95" hidden="1" customHeight="1">
      <c r="A83" s="151">
        <v>83</v>
      </c>
      <c r="B83" s="151" t="s">
        <v>1244</v>
      </c>
      <c r="C83" s="151" t="s">
        <v>1245</v>
      </c>
      <c r="D83" s="151"/>
      <c r="E83" s="151" t="s">
        <v>1246</v>
      </c>
      <c r="F83" s="151" t="s">
        <v>24</v>
      </c>
      <c r="G83" s="151">
        <v>4</v>
      </c>
      <c r="H83" s="144" t="s">
        <v>57</v>
      </c>
      <c r="I83" s="144" t="s">
        <v>33</v>
      </c>
      <c r="J83" s="144" t="s">
        <v>606</v>
      </c>
      <c r="K83" s="144" t="s">
        <v>1247</v>
      </c>
      <c r="L83" s="144" t="s">
        <v>33</v>
      </c>
      <c r="M83" s="144" t="s">
        <v>149</v>
      </c>
      <c r="N83" s="210"/>
      <c r="O83" s="259" t="s">
        <v>150</v>
      </c>
      <c r="P83" s="25" t="s">
        <v>150</v>
      </c>
      <c r="Q83" s="151" t="s">
        <v>150</v>
      </c>
      <c r="R83" s="423" t="s">
        <v>1248</v>
      </c>
      <c r="S83" s="164" t="s">
        <v>1249</v>
      </c>
      <c r="T83" s="377" t="s">
        <v>1250</v>
      </c>
      <c r="U83" s="154" t="s">
        <v>1251</v>
      </c>
      <c r="V83" s="154">
        <v>27712</v>
      </c>
      <c r="W83" s="162" t="s">
        <v>1252</v>
      </c>
      <c r="X83" s="162" t="s">
        <v>178</v>
      </c>
      <c r="Y83" s="162" t="s">
        <v>162</v>
      </c>
      <c r="Z83" s="162" t="s">
        <v>157</v>
      </c>
      <c r="AA83" s="151">
        <v>9.5</v>
      </c>
      <c r="AB83" s="154">
        <v>41604</v>
      </c>
      <c r="AC83" s="308">
        <v>41699</v>
      </c>
      <c r="AD83" s="154"/>
      <c r="AE83" s="27" t="s">
        <v>1253</v>
      </c>
      <c r="AF83" s="161" t="s">
        <v>1254</v>
      </c>
      <c r="AG83" s="161"/>
      <c r="AH83" s="151">
        <f t="shared" si="16"/>
        <v>2</v>
      </c>
      <c r="AI83" s="27" t="s">
        <v>160</v>
      </c>
      <c r="AJ83" s="161"/>
      <c r="AK83" s="161"/>
      <c r="AL83" s="161" t="s">
        <v>149</v>
      </c>
      <c r="AM83" s="161"/>
      <c r="AN83" s="161"/>
      <c r="AO83" s="161" t="s">
        <v>163</v>
      </c>
      <c r="AP83" s="161" t="s">
        <v>1255</v>
      </c>
      <c r="AQ83" s="161" t="s">
        <v>781</v>
      </c>
      <c r="AR83" s="161" t="s">
        <v>149</v>
      </c>
      <c r="AS83" s="161"/>
      <c r="AT83" s="449" t="s">
        <v>556</v>
      </c>
      <c r="AU83" s="151" t="s">
        <v>1256</v>
      </c>
      <c r="AV83" s="154"/>
      <c r="AW83" s="156">
        <v>41702</v>
      </c>
      <c r="AX83" s="156">
        <v>41946</v>
      </c>
      <c r="AY83" s="156" t="s">
        <v>149</v>
      </c>
      <c r="AZ83" s="156"/>
      <c r="BA83" s="156"/>
      <c r="BB83" s="156"/>
      <c r="BC83" s="157" t="s">
        <v>1257</v>
      </c>
      <c r="BD83" s="156">
        <v>42585</v>
      </c>
      <c r="BE83" s="156" t="s">
        <v>149</v>
      </c>
      <c r="BF83" s="156">
        <v>43164</v>
      </c>
      <c r="BG83" s="156" t="s">
        <v>162</v>
      </c>
      <c r="BH83" s="154">
        <v>43256</v>
      </c>
      <c r="BI83" s="154">
        <v>43378</v>
      </c>
      <c r="BJ83" s="154">
        <v>43399</v>
      </c>
      <c r="BK83" s="158">
        <v>43399</v>
      </c>
      <c r="BL83" s="151" t="s">
        <v>17</v>
      </c>
      <c r="BM83" s="255">
        <f t="shared" si="20"/>
        <v>56</v>
      </c>
      <c r="BN83" s="151">
        <f t="shared" si="17"/>
        <v>48</v>
      </c>
      <c r="BO83" s="162" t="s">
        <v>1257</v>
      </c>
      <c r="BP83" s="151">
        <v>0</v>
      </c>
      <c r="BQ83" s="151">
        <v>6</v>
      </c>
      <c r="BR83" s="151">
        <v>19</v>
      </c>
      <c r="BS83" s="151">
        <v>3</v>
      </c>
      <c r="BT83" s="151">
        <v>0</v>
      </c>
      <c r="BU83" s="151">
        <v>0</v>
      </c>
      <c r="BV83" s="151">
        <v>0</v>
      </c>
      <c r="BW83" s="151" t="s">
        <v>162</v>
      </c>
      <c r="BX83" s="151">
        <v>0</v>
      </c>
      <c r="BY83" s="151"/>
      <c r="BZ83" s="159"/>
      <c r="CA83" s="159"/>
      <c r="CB83" s="151"/>
      <c r="CC83" s="151" t="s">
        <v>162</v>
      </c>
      <c r="CD83" s="151"/>
      <c r="CE83" s="151"/>
      <c r="CF83" s="25">
        <v>2</v>
      </c>
      <c r="CG83" s="151">
        <v>3</v>
      </c>
      <c r="CH83" s="151"/>
      <c r="CI83" s="151" t="s">
        <v>814</v>
      </c>
    </row>
    <row r="84" spans="1:87" ht="24.95" hidden="1" customHeight="1">
      <c r="A84" s="151">
        <v>84</v>
      </c>
      <c r="B84" s="151" t="s">
        <v>1258</v>
      </c>
      <c r="C84" s="151" t="s">
        <v>1259</v>
      </c>
      <c r="D84" s="151" t="s">
        <v>1260</v>
      </c>
      <c r="E84" s="151" t="s">
        <v>1261</v>
      </c>
      <c r="F84" s="151" t="s">
        <v>25</v>
      </c>
      <c r="G84" s="151">
        <v>4</v>
      </c>
      <c r="H84" s="144" t="s">
        <v>56</v>
      </c>
      <c r="I84" s="144" t="s">
        <v>38</v>
      </c>
      <c r="J84" s="144" t="s">
        <v>1262</v>
      </c>
      <c r="K84" s="144" t="s">
        <v>1263</v>
      </c>
      <c r="L84" s="144" t="s">
        <v>43</v>
      </c>
      <c r="M84" s="144" t="s">
        <v>162</v>
      </c>
      <c r="N84" s="151">
        <v>1197596</v>
      </c>
      <c r="O84" s="256"/>
      <c r="P84" s="257" t="s">
        <v>150</v>
      </c>
      <c r="Q84" s="151" t="s">
        <v>150</v>
      </c>
      <c r="R84" s="151" t="s">
        <v>1264</v>
      </c>
      <c r="S84" s="160" t="s">
        <v>1265</v>
      </c>
      <c r="T84" s="377" t="s">
        <v>1266</v>
      </c>
      <c r="U84" s="154" t="s">
        <v>1267</v>
      </c>
      <c r="V84" s="154">
        <v>30809</v>
      </c>
      <c r="W84" s="162" t="s">
        <v>1268</v>
      </c>
      <c r="X84" s="162" t="s">
        <v>178</v>
      </c>
      <c r="Y84" s="162" t="s">
        <v>162</v>
      </c>
      <c r="Z84" s="162" t="s">
        <v>157</v>
      </c>
      <c r="AA84" s="151">
        <v>9.5</v>
      </c>
      <c r="AB84" s="154">
        <v>42036</v>
      </c>
      <c r="AC84" s="308">
        <v>41699</v>
      </c>
      <c r="AD84" s="154"/>
      <c r="AE84" s="28" t="s">
        <v>1269</v>
      </c>
      <c r="AF84" s="151" t="s">
        <v>1270</v>
      </c>
      <c r="AG84" s="151" t="s">
        <v>1271</v>
      </c>
      <c r="AH84" s="151">
        <f t="shared" si="16"/>
        <v>3</v>
      </c>
      <c r="AI84" s="162" t="s">
        <v>160</v>
      </c>
      <c r="AJ84" s="151"/>
      <c r="AK84" s="151"/>
      <c r="AL84" s="151" t="s">
        <v>149</v>
      </c>
      <c r="AM84" s="151"/>
      <c r="AN84" s="151"/>
      <c r="AO84" s="151" t="s">
        <v>181</v>
      </c>
      <c r="AP84" s="151" t="s">
        <v>1272</v>
      </c>
      <c r="AQ84" s="151" t="s">
        <v>597</v>
      </c>
      <c r="AR84" s="151" t="s">
        <v>149</v>
      </c>
      <c r="AS84" s="151"/>
      <c r="AT84" s="26" t="s">
        <v>1273</v>
      </c>
      <c r="AU84" s="151" t="s">
        <v>1274</v>
      </c>
      <c r="AV84" s="154"/>
      <c r="AW84" s="156">
        <v>41703</v>
      </c>
      <c r="AX84" s="156">
        <v>41946</v>
      </c>
      <c r="AY84" s="156" t="s">
        <v>149</v>
      </c>
      <c r="AZ84" s="156">
        <v>42205</v>
      </c>
      <c r="BA84" s="156">
        <v>42230</v>
      </c>
      <c r="BB84" s="156"/>
      <c r="BC84" s="157" t="s">
        <v>1275</v>
      </c>
      <c r="BD84" s="156">
        <v>42585</v>
      </c>
      <c r="BE84" s="156" t="s">
        <v>149</v>
      </c>
      <c r="BF84" s="156">
        <v>42793</v>
      </c>
      <c r="BG84" s="156" t="s">
        <v>149</v>
      </c>
      <c r="BH84" s="154"/>
      <c r="BI84" s="154"/>
      <c r="BJ84" s="154"/>
      <c r="BK84" s="158">
        <v>43830</v>
      </c>
      <c r="BL84" s="151" t="s">
        <v>17</v>
      </c>
      <c r="BM84" s="255">
        <f t="shared" si="20"/>
        <v>70</v>
      </c>
      <c r="BN84" s="151">
        <f t="shared" si="17"/>
        <v>62</v>
      </c>
      <c r="BO84" s="151"/>
      <c r="BP84" s="151">
        <v>1</v>
      </c>
      <c r="BQ84" s="151">
        <v>5</v>
      </c>
      <c r="BR84" s="151">
        <v>3</v>
      </c>
      <c r="BS84" s="151">
        <v>2</v>
      </c>
      <c r="BT84" s="151">
        <v>0</v>
      </c>
      <c r="BU84" s="151">
        <v>0</v>
      </c>
      <c r="BV84" s="151">
        <v>0</v>
      </c>
      <c r="BW84" s="151" t="s">
        <v>1164</v>
      </c>
      <c r="BX84" s="151">
        <v>0</v>
      </c>
      <c r="BY84" s="151"/>
      <c r="BZ84" s="159"/>
      <c r="CA84" s="159"/>
      <c r="CB84" s="151"/>
      <c r="CC84" s="151" t="s">
        <v>162</v>
      </c>
      <c r="CD84" s="151"/>
      <c r="CE84" s="151"/>
      <c r="CF84" s="410">
        <v>1</v>
      </c>
      <c r="CG84" s="151">
        <v>2</v>
      </c>
      <c r="CH84" s="151"/>
      <c r="CI84" s="151" t="s">
        <v>814</v>
      </c>
    </row>
    <row r="85" spans="1:87" ht="24.95" hidden="1" customHeight="1">
      <c r="A85" s="151">
        <v>85</v>
      </c>
      <c r="B85" s="151" t="s">
        <v>1276</v>
      </c>
      <c r="C85" s="151" t="s">
        <v>1277</v>
      </c>
      <c r="D85" s="151" t="s">
        <v>911</v>
      </c>
      <c r="E85" s="151" t="s">
        <v>1278</v>
      </c>
      <c r="F85" s="151" t="s">
        <v>24</v>
      </c>
      <c r="G85" s="151">
        <v>4</v>
      </c>
      <c r="H85" s="144" t="s">
        <v>49</v>
      </c>
      <c r="I85" s="144" t="s">
        <v>35</v>
      </c>
      <c r="J85" s="144" t="s">
        <v>1279</v>
      </c>
      <c r="K85" s="144" t="s">
        <v>1279</v>
      </c>
      <c r="L85" s="144" t="s">
        <v>40</v>
      </c>
      <c r="M85" s="144" t="s">
        <v>162</v>
      </c>
      <c r="N85" s="210" t="s">
        <v>1280</v>
      </c>
      <c r="O85" s="259" t="s">
        <v>150</v>
      </c>
      <c r="P85" s="25" t="s">
        <v>150</v>
      </c>
      <c r="Q85" s="151" t="s">
        <v>150</v>
      </c>
      <c r="R85" s="151" t="s">
        <v>1281</v>
      </c>
      <c r="S85" s="151" t="s">
        <v>1282</v>
      </c>
      <c r="T85" s="376" t="s">
        <v>1283</v>
      </c>
      <c r="U85" s="154" t="s">
        <v>1284</v>
      </c>
      <c r="V85" s="154">
        <v>28497</v>
      </c>
      <c r="W85" s="162" t="s">
        <v>1285</v>
      </c>
      <c r="X85" s="162" t="s">
        <v>178</v>
      </c>
      <c r="Y85" s="162" t="s">
        <v>156</v>
      </c>
      <c r="Z85" s="162" t="s">
        <v>157</v>
      </c>
      <c r="AA85" s="151">
        <v>13</v>
      </c>
      <c r="AB85" s="154">
        <v>41642</v>
      </c>
      <c r="AC85" s="308">
        <v>41699</v>
      </c>
      <c r="AD85" s="154"/>
      <c r="AE85" s="27" t="s">
        <v>1286</v>
      </c>
      <c r="AF85" s="161" t="s">
        <v>1287</v>
      </c>
      <c r="AG85" s="161"/>
      <c r="AH85" s="151">
        <f t="shared" si="16"/>
        <v>2</v>
      </c>
      <c r="AI85" s="27" t="s">
        <v>161</v>
      </c>
      <c r="AJ85" s="161"/>
      <c r="AK85" s="161"/>
      <c r="AL85" s="161" t="s">
        <v>149</v>
      </c>
      <c r="AM85" s="161"/>
      <c r="AN85" s="161"/>
      <c r="AO85" s="161" t="s">
        <v>163</v>
      </c>
      <c r="AP85" s="161" t="s">
        <v>1288</v>
      </c>
      <c r="AQ85" s="161" t="s">
        <v>202</v>
      </c>
      <c r="AR85" s="161" t="s">
        <v>149</v>
      </c>
      <c r="AS85" s="161"/>
      <c r="AT85" s="449" t="s">
        <v>203</v>
      </c>
      <c r="AU85" s="151" t="s">
        <v>1289</v>
      </c>
      <c r="AV85" s="154"/>
      <c r="AW85" s="156">
        <v>41704</v>
      </c>
      <c r="AX85" s="156">
        <v>41946</v>
      </c>
      <c r="AY85" s="156" t="s">
        <v>149</v>
      </c>
      <c r="AZ85" s="156">
        <v>42125</v>
      </c>
      <c r="BA85" s="156">
        <v>42156</v>
      </c>
      <c r="BB85" s="156">
        <v>42217</v>
      </c>
      <c r="BC85" s="157" t="s">
        <v>1290</v>
      </c>
      <c r="BD85" s="156">
        <v>42585</v>
      </c>
      <c r="BE85" s="156" t="s">
        <v>149</v>
      </c>
      <c r="BF85" s="156">
        <v>42791</v>
      </c>
      <c r="BG85" s="156" t="s">
        <v>149</v>
      </c>
      <c r="BH85" s="154">
        <v>43115</v>
      </c>
      <c r="BI85" s="154">
        <v>43349</v>
      </c>
      <c r="BJ85" s="154">
        <v>43426</v>
      </c>
      <c r="BK85" s="158">
        <v>43434</v>
      </c>
      <c r="BL85" s="151" t="s">
        <v>17</v>
      </c>
      <c r="BM85" s="255">
        <f t="shared" si="20"/>
        <v>57</v>
      </c>
      <c r="BN85" s="151">
        <f t="shared" si="17"/>
        <v>49</v>
      </c>
      <c r="BO85" s="162" t="s">
        <v>1291</v>
      </c>
      <c r="BP85" s="151">
        <v>1</v>
      </c>
      <c r="BQ85" s="151">
        <v>4</v>
      </c>
      <c r="BR85" s="151">
        <v>3</v>
      </c>
      <c r="BS85" s="151">
        <v>2</v>
      </c>
      <c r="BT85" s="151">
        <v>0</v>
      </c>
      <c r="BU85" s="151">
        <v>0</v>
      </c>
      <c r="BV85" s="151">
        <v>0</v>
      </c>
      <c r="BW85" s="151" t="s">
        <v>162</v>
      </c>
      <c r="BX85" s="151">
        <v>0</v>
      </c>
      <c r="BY85" s="151"/>
      <c r="BZ85" s="159"/>
      <c r="CA85" s="159"/>
      <c r="CB85" s="151"/>
      <c r="CC85" s="151" t="s">
        <v>162</v>
      </c>
      <c r="CD85" s="151"/>
      <c r="CE85" s="151"/>
      <c r="CF85" s="410">
        <v>2</v>
      </c>
      <c r="CG85" s="151">
        <v>2</v>
      </c>
      <c r="CH85" s="151"/>
      <c r="CI85" s="151" t="s">
        <v>814</v>
      </c>
    </row>
    <row r="86" spans="1:87" ht="24.95" hidden="1" customHeight="1">
      <c r="A86" s="151">
        <v>86</v>
      </c>
      <c r="B86" s="151" t="s">
        <v>1292</v>
      </c>
      <c r="C86" s="151" t="s">
        <v>1293</v>
      </c>
      <c r="D86" s="151" t="s">
        <v>758</v>
      </c>
      <c r="E86" s="151" t="s">
        <v>1294</v>
      </c>
      <c r="F86" s="151" t="s">
        <v>25</v>
      </c>
      <c r="G86" s="151">
        <v>4</v>
      </c>
      <c r="H86" s="144" t="s">
        <v>49</v>
      </c>
      <c r="I86" s="144" t="s">
        <v>35</v>
      </c>
      <c r="J86" s="144" t="s">
        <v>606</v>
      </c>
      <c r="K86" s="144" t="s">
        <v>1295</v>
      </c>
      <c r="L86" s="144" t="s">
        <v>43</v>
      </c>
      <c r="M86" s="144" t="s">
        <v>162</v>
      </c>
      <c r="N86" s="210">
        <v>1061559</v>
      </c>
      <c r="O86" s="259"/>
      <c r="P86" s="25" t="s">
        <v>150</v>
      </c>
      <c r="Q86" s="151"/>
      <c r="R86" s="151" t="s">
        <v>1296</v>
      </c>
      <c r="S86" s="151" t="s">
        <v>1297</v>
      </c>
      <c r="T86" s="376" t="s">
        <v>1298</v>
      </c>
      <c r="U86" s="154" t="s">
        <v>1299</v>
      </c>
      <c r="V86" s="154">
        <v>25297</v>
      </c>
      <c r="W86" s="162" t="s">
        <v>1300</v>
      </c>
      <c r="X86" s="162" t="s">
        <v>178</v>
      </c>
      <c r="Y86" s="162" t="s">
        <v>162</v>
      </c>
      <c r="Z86" s="162" t="s">
        <v>157</v>
      </c>
      <c r="AA86" s="151">
        <v>16</v>
      </c>
      <c r="AB86" s="154">
        <v>41693</v>
      </c>
      <c r="AC86" s="308">
        <v>41699</v>
      </c>
      <c r="AD86" s="154"/>
      <c r="AE86" s="151" t="s">
        <v>1301</v>
      </c>
      <c r="AF86" s="151"/>
      <c r="AG86" s="151"/>
      <c r="AH86" s="151">
        <f t="shared" si="16"/>
        <v>1</v>
      </c>
      <c r="AI86" s="162" t="s">
        <v>160</v>
      </c>
      <c r="AJ86" s="151"/>
      <c r="AK86" s="151"/>
      <c r="AL86" s="151" t="s">
        <v>162</v>
      </c>
      <c r="AM86" s="151"/>
      <c r="AN86" s="151"/>
      <c r="AO86" s="151" t="s">
        <v>163</v>
      </c>
      <c r="AP86" s="151" t="s">
        <v>180</v>
      </c>
      <c r="AQ86" s="151" t="s">
        <v>202</v>
      </c>
      <c r="AR86" s="151" t="s">
        <v>149</v>
      </c>
      <c r="AS86" s="151"/>
      <c r="AT86" s="26" t="s">
        <v>203</v>
      </c>
      <c r="AU86" s="151" t="s">
        <v>1302</v>
      </c>
      <c r="AV86" s="154"/>
      <c r="AW86" s="156">
        <v>41700</v>
      </c>
      <c r="AX86" s="156">
        <v>41946</v>
      </c>
      <c r="AY86" s="156" t="s">
        <v>149</v>
      </c>
      <c r="AZ86" s="156">
        <v>42555</v>
      </c>
      <c r="BA86" s="156">
        <v>42989</v>
      </c>
      <c r="BB86" s="156"/>
      <c r="BC86" s="157"/>
      <c r="BD86" s="156">
        <v>42585</v>
      </c>
      <c r="BE86" s="156" t="s">
        <v>149</v>
      </c>
      <c r="BF86" s="156">
        <v>42793</v>
      </c>
      <c r="BG86" s="156" t="s">
        <v>149</v>
      </c>
      <c r="BH86" s="154"/>
      <c r="BI86" s="154"/>
      <c r="BJ86" s="154"/>
      <c r="BK86" s="158"/>
      <c r="BL86" s="165" t="s">
        <v>18</v>
      </c>
      <c r="BM86" s="258"/>
      <c r="BN86" s="258"/>
      <c r="BO86" s="162"/>
      <c r="BP86" s="151">
        <v>2</v>
      </c>
      <c r="BQ86" s="151">
        <v>3</v>
      </c>
      <c r="BR86" s="151">
        <v>0</v>
      </c>
      <c r="BS86" s="151">
        <v>3</v>
      </c>
      <c r="BT86" s="151">
        <v>0</v>
      </c>
      <c r="BU86" s="151">
        <v>0</v>
      </c>
      <c r="BV86" s="151">
        <v>0</v>
      </c>
      <c r="BW86" s="151" t="s">
        <v>162</v>
      </c>
      <c r="BX86" s="151">
        <v>0</v>
      </c>
      <c r="BY86" s="151"/>
      <c r="BZ86" s="159"/>
      <c r="CA86" s="159"/>
      <c r="CB86" s="151"/>
      <c r="CC86" s="151" t="s">
        <v>162</v>
      </c>
      <c r="CD86" s="151"/>
      <c r="CE86" s="151"/>
      <c r="CF86" s="410" t="s">
        <v>167</v>
      </c>
      <c r="CG86" s="151" t="s">
        <v>167</v>
      </c>
      <c r="CH86" s="151"/>
      <c r="CI86" s="151" t="s">
        <v>1303</v>
      </c>
    </row>
    <row r="87" spans="1:87" ht="24.95" hidden="1" customHeight="1">
      <c r="A87" s="151">
        <v>87</v>
      </c>
      <c r="B87" s="151" t="s">
        <v>1304</v>
      </c>
      <c r="C87" s="151" t="s">
        <v>1305</v>
      </c>
      <c r="D87" s="151" t="s">
        <v>1306</v>
      </c>
      <c r="E87" s="151" t="s">
        <v>1307</v>
      </c>
      <c r="F87" s="151" t="s">
        <v>25</v>
      </c>
      <c r="G87" s="151">
        <v>4</v>
      </c>
      <c r="H87" s="144" t="s">
        <v>52</v>
      </c>
      <c r="I87" s="144" t="s">
        <v>41</v>
      </c>
      <c r="J87" s="144" t="s">
        <v>606</v>
      </c>
      <c r="K87" s="144" t="s">
        <v>1308</v>
      </c>
      <c r="L87" s="144" t="s">
        <v>33</v>
      </c>
      <c r="M87" s="144" t="s">
        <v>162</v>
      </c>
      <c r="N87" s="210" t="s">
        <v>1309</v>
      </c>
      <c r="O87" s="151" t="s">
        <v>860</v>
      </c>
      <c r="P87" s="25" t="s">
        <v>1310</v>
      </c>
      <c r="Q87" s="25" t="s">
        <v>1310</v>
      </c>
      <c r="R87" s="160" t="s">
        <v>1311</v>
      </c>
      <c r="S87" s="151" t="s">
        <v>1312</v>
      </c>
      <c r="T87" s="377" t="s">
        <v>1313</v>
      </c>
      <c r="U87" s="154" t="s">
        <v>1314</v>
      </c>
      <c r="V87" s="154">
        <v>28294</v>
      </c>
      <c r="W87" s="162" t="s">
        <v>1315</v>
      </c>
      <c r="X87" s="162" t="s">
        <v>178</v>
      </c>
      <c r="Y87" s="162" t="s">
        <v>162</v>
      </c>
      <c r="Z87" s="162" t="s">
        <v>157</v>
      </c>
      <c r="AA87" s="151">
        <v>7.5</v>
      </c>
      <c r="AB87" s="154">
        <v>42353</v>
      </c>
      <c r="AC87" s="308">
        <v>41699</v>
      </c>
      <c r="AD87" s="154"/>
      <c r="AE87" s="28" t="s">
        <v>1316</v>
      </c>
      <c r="AF87" s="151"/>
      <c r="AG87" s="151"/>
      <c r="AH87" s="151">
        <f t="shared" si="16"/>
        <v>1</v>
      </c>
      <c r="AI87" s="162" t="s">
        <v>161</v>
      </c>
      <c r="AJ87" s="151"/>
      <c r="AK87" s="151"/>
      <c r="AL87" s="151" t="s">
        <v>149</v>
      </c>
      <c r="AM87" s="151"/>
      <c r="AN87" s="151"/>
      <c r="AO87" s="151" t="s">
        <v>163</v>
      </c>
      <c r="AP87" s="151" t="s">
        <v>202</v>
      </c>
      <c r="AQ87" s="151" t="s">
        <v>1317</v>
      </c>
      <c r="AR87" s="151" t="s">
        <v>149</v>
      </c>
      <c r="AS87" s="151"/>
      <c r="AT87" s="26" t="s">
        <v>1318</v>
      </c>
      <c r="AU87" s="151" t="s">
        <v>1319</v>
      </c>
      <c r="AV87" s="154"/>
      <c r="AW87" s="156">
        <v>41700</v>
      </c>
      <c r="AX87" s="156">
        <v>41946</v>
      </c>
      <c r="AY87" s="156" t="s">
        <v>149</v>
      </c>
      <c r="AZ87" s="156"/>
      <c r="BA87" s="156"/>
      <c r="BB87" s="156"/>
      <c r="BC87" s="157"/>
      <c r="BD87" s="156">
        <v>42585</v>
      </c>
      <c r="BE87" s="156" t="s">
        <v>149</v>
      </c>
      <c r="BF87" s="156">
        <v>42793</v>
      </c>
      <c r="BG87" s="156" t="s">
        <v>149</v>
      </c>
      <c r="BH87" s="154"/>
      <c r="BI87" s="154">
        <v>44221</v>
      </c>
      <c r="BJ87" s="154"/>
      <c r="BK87" s="158">
        <v>44333</v>
      </c>
      <c r="BL87" s="151" t="s">
        <v>17</v>
      </c>
      <c r="BM87" s="255">
        <f>DATEDIF(AW87,BK87, "M")+1</f>
        <v>87</v>
      </c>
      <c r="BN87" s="151">
        <f>DATEDIF(AX87,BK87, "M")+1</f>
        <v>79</v>
      </c>
      <c r="BO87" s="162" t="s">
        <v>1320</v>
      </c>
      <c r="BP87" s="151">
        <v>0</v>
      </c>
      <c r="BQ87" s="151">
        <v>4</v>
      </c>
      <c r="BR87" s="151">
        <v>0</v>
      </c>
      <c r="BS87" s="151">
        <v>0</v>
      </c>
      <c r="BT87" s="151">
        <v>1</v>
      </c>
      <c r="BU87" s="151">
        <v>0</v>
      </c>
      <c r="BV87" s="151">
        <v>0</v>
      </c>
      <c r="BW87" s="151" t="s">
        <v>162</v>
      </c>
      <c r="BX87" s="151">
        <v>0</v>
      </c>
      <c r="BY87" s="151"/>
      <c r="BZ87" s="159"/>
      <c r="CA87" s="159"/>
      <c r="CB87" s="151"/>
      <c r="CC87" s="151" t="s">
        <v>162</v>
      </c>
      <c r="CD87" s="151"/>
      <c r="CE87" s="151"/>
      <c r="CF87" s="410">
        <v>2</v>
      </c>
      <c r="CG87" s="151">
        <v>2</v>
      </c>
      <c r="CH87" s="151"/>
      <c r="CI87" s="151" t="s">
        <v>1321</v>
      </c>
    </row>
    <row r="88" spans="1:87" ht="24.95" hidden="1" customHeight="1">
      <c r="A88" s="97">
        <v>88</v>
      </c>
      <c r="B88" s="97" t="s">
        <v>1322</v>
      </c>
      <c r="C88" s="97" t="s">
        <v>1323</v>
      </c>
      <c r="D88" s="97" t="s">
        <v>1324</v>
      </c>
      <c r="E88" s="97" t="s">
        <v>1325</v>
      </c>
      <c r="F88" s="97" t="s">
        <v>24</v>
      </c>
      <c r="G88" s="97">
        <v>4</v>
      </c>
      <c r="H88" s="97" t="s">
        <v>50</v>
      </c>
      <c r="I88" s="97" t="s">
        <v>44</v>
      </c>
      <c r="J88" s="97" t="s">
        <v>606</v>
      </c>
      <c r="K88" s="97" t="s">
        <v>1326</v>
      </c>
      <c r="L88" s="97" t="s">
        <v>42</v>
      </c>
      <c r="M88" s="97" t="s">
        <v>149</v>
      </c>
      <c r="N88" s="97" t="s">
        <v>1327</v>
      </c>
      <c r="O88" s="97" t="s">
        <v>167</v>
      </c>
      <c r="P88" s="97" t="s">
        <v>150</v>
      </c>
      <c r="Q88" s="97"/>
      <c r="R88" s="97" t="s">
        <v>1328</v>
      </c>
      <c r="S88" s="97" t="s">
        <v>1329</v>
      </c>
      <c r="T88" s="215" t="s">
        <v>1330</v>
      </c>
      <c r="U88" s="97" t="s">
        <v>1331</v>
      </c>
      <c r="V88" s="97">
        <v>30152</v>
      </c>
      <c r="W88" s="97" t="s">
        <v>1332</v>
      </c>
      <c r="X88" s="97" t="s">
        <v>155</v>
      </c>
      <c r="Y88" s="97" t="s">
        <v>156</v>
      </c>
      <c r="Z88" s="97" t="s">
        <v>157</v>
      </c>
      <c r="AA88" s="97">
        <v>25</v>
      </c>
      <c r="AB88" s="98">
        <v>41692</v>
      </c>
      <c r="AC88" s="303">
        <v>41699</v>
      </c>
      <c r="AD88" s="98">
        <v>43867</v>
      </c>
      <c r="AE88" s="97" t="s">
        <v>1333</v>
      </c>
      <c r="AF88" s="97"/>
      <c r="AG88" s="97"/>
      <c r="AH88" s="97">
        <f t="shared" si="16"/>
        <v>1</v>
      </c>
      <c r="AI88" s="97" t="s">
        <v>281</v>
      </c>
      <c r="AJ88" s="97"/>
      <c r="AK88" s="97"/>
      <c r="AL88" s="97" t="s">
        <v>149</v>
      </c>
      <c r="AM88" s="97"/>
      <c r="AN88" s="97"/>
      <c r="AO88" s="97" t="s">
        <v>163</v>
      </c>
      <c r="AP88" s="97" t="s">
        <v>202</v>
      </c>
      <c r="AQ88" s="97"/>
      <c r="AR88" s="97"/>
      <c r="AS88" s="97"/>
      <c r="AT88" s="10" t="s">
        <v>297</v>
      </c>
      <c r="AU88" s="97"/>
      <c r="AV88" s="97"/>
      <c r="AW88" s="99">
        <v>41700</v>
      </c>
      <c r="AX88" s="99">
        <v>41946</v>
      </c>
      <c r="AY88" s="97" t="s">
        <v>149</v>
      </c>
      <c r="AZ88" s="97"/>
      <c r="BA88" s="97"/>
      <c r="BB88" s="97"/>
      <c r="BC88" s="97"/>
      <c r="BD88" s="97">
        <v>42585</v>
      </c>
      <c r="BE88" s="97" t="s">
        <v>149</v>
      </c>
      <c r="BF88" s="97"/>
      <c r="BG88" s="97" t="s">
        <v>162</v>
      </c>
      <c r="BH88" s="97"/>
      <c r="BI88" s="97"/>
      <c r="BJ88" s="97"/>
      <c r="BK88" s="97"/>
      <c r="BL88" s="166" t="s">
        <v>19</v>
      </c>
      <c r="BM88" s="97" t="s">
        <v>19</v>
      </c>
      <c r="BN88" s="97"/>
      <c r="BO88" s="97"/>
      <c r="BP88" s="97">
        <v>0</v>
      </c>
      <c r="BQ88" s="97">
        <v>2</v>
      </c>
      <c r="BR88" s="97">
        <v>0</v>
      </c>
      <c r="BS88" s="97">
        <v>1</v>
      </c>
      <c r="BT88" s="97">
        <v>0</v>
      </c>
      <c r="BU88" s="97">
        <v>0</v>
      </c>
      <c r="BV88" s="97">
        <v>0</v>
      </c>
      <c r="BW88" s="97" t="s">
        <v>162</v>
      </c>
      <c r="BX88" s="97">
        <v>0</v>
      </c>
      <c r="BY88" s="97"/>
      <c r="BZ88" s="97"/>
      <c r="CA88" s="97"/>
      <c r="CB88" s="97"/>
      <c r="CC88" s="97" t="s">
        <v>162</v>
      </c>
      <c r="CD88" s="97"/>
      <c r="CE88" s="97"/>
      <c r="CF88" s="119" t="s">
        <v>167</v>
      </c>
      <c r="CG88" s="97" t="s">
        <v>167</v>
      </c>
      <c r="CH88" s="97"/>
      <c r="CI88" s="97" t="s">
        <v>814</v>
      </c>
    </row>
    <row r="89" spans="1:87" ht="24.95" hidden="1" customHeight="1">
      <c r="A89" s="151">
        <v>89</v>
      </c>
      <c r="B89" s="151" t="s">
        <v>1334</v>
      </c>
      <c r="C89" s="151" t="s">
        <v>1335</v>
      </c>
      <c r="D89" s="151" t="s">
        <v>1336</v>
      </c>
      <c r="E89" s="151" t="s">
        <v>1337</v>
      </c>
      <c r="F89" s="151" t="s">
        <v>24</v>
      </c>
      <c r="G89" s="151">
        <v>4</v>
      </c>
      <c r="H89" s="144" t="s">
        <v>56</v>
      </c>
      <c r="I89" s="144" t="s">
        <v>39</v>
      </c>
      <c r="J89" s="144" t="s">
        <v>1338</v>
      </c>
      <c r="K89" s="144" t="s">
        <v>1339</v>
      </c>
      <c r="L89" s="144" t="s">
        <v>39</v>
      </c>
      <c r="M89" s="144" t="s">
        <v>149</v>
      </c>
      <c r="N89" s="210">
        <v>1034515</v>
      </c>
      <c r="O89" s="25" t="s">
        <v>150</v>
      </c>
      <c r="P89" s="25" t="s">
        <v>150</v>
      </c>
      <c r="Q89" s="151" t="s">
        <v>150</v>
      </c>
      <c r="R89" s="423" t="s">
        <v>1340</v>
      </c>
      <c r="S89" s="151" t="s">
        <v>1341</v>
      </c>
      <c r="T89" s="377" t="s">
        <v>1342</v>
      </c>
      <c r="U89" s="154" t="s">
        <v>1343</v>
      </c>
      <c r="V89" s="154">
        <v>29764</v>
      </c>
      <c r="W89" s="162" t="s">
        <v>1344</v>
      </c>
      <c r="X89" s="162" t="s">
        <v>178</v>
      </c>
      <c r="Y89" s="162" t="s">
        <v>162</v>
      </c>
      <c r="Z89" s="162" t="s">
        <v>157</v>
      </c>
      <c r="AA89" s="151">
        <v>28</v>
      </c>
      <c r="AB89" s="154">
        <v>41730</v>
      </c>
      <c r="AC89" s="308">
        <v>41699</v>
      </c>
      <c r="AD89" s="154"/>
      <c r="AE89" s="27" t="s">
        <v>1345</v>
      </c>
      <c r="AF89" s="161"/>
      <c r="AG89" s="161"/>
      <c r="AH89" s="151">
        <f t="shared" si="16"/>
        <v>1</v>
      </c>
      <c r="AI89" s="27" t="s">
        <v>160</v>
      </c>
      <c r="AJ89" s="161"/>
      <c r="AK89" s="161"/>
      <c r="AL89" s="161" t="s">
        <v>162</v>
      </c>
      <c r="AM89" s="161"/>
      <c r="AN89" s="161"/>
      <c r="AO89" s="161" t="s">
        <v>181</v>
      </c>
      <c r="AP89" s="161" t="s">
        <v>180</v>
      </c>
      <c r="AQ89" s="316" t="s">
        <v>249</v>
      </c>
      <c r="AR89" s="161" t="s">
        <v>149</v>
      </c>
      <c r="AS89" s="161"/>
      <c r="AT89" s="449" t="s">
        <v>541</v>
      </c>
      <c r="AU89" s="151" t="s">
        <v>1346</v>
      </c>
      <c r="AV89" s="154"/>
      <c r="AW89" s="156">
        <v>41700</v>
      </c>
      <c r="AX89" s="156">
        <v>41946</v>
      </c>
      <c r="AY89" s="156" t="s">
        <v>149</v>
      </c>
      <c r="AZ89" s="156"/>
      <c r="BA89" s="156"/>
      <c r="BB89" s="156"/>
      <c r="BC89" s="157"/>
      <c r="BD89" s="156">
        <v>42585</v>
      </c>
      <c r="BE89" s="156" t="s">
        <v>149</v>
      </c>
      <c r="BF89" s="156">
        <v>42793</v>
      </c>
      <c r="BG89" s="156" t="s">
        <v>149</v>
      </c>
      <c r="BH89" s="154"/>
      <c r="BI89" s="154"/>
      <c r="BJ89" s="154"/>
      <c r="BK89" s="158">
        <v>43201</v>
      </c>
      <c r="BL89" s="151" t="s">
        <v>17</v>
      </c>
      <c r="BM89" s="255">
        <f t="shared" ref="BM89:BM97" si="21">DATEDIF(AW89,BK89, "M")+1</f>
        <v>50</v>
      </c>
      <c r="BN89" s="151">
        <f t="shared" ref="BN89:BN103" si="22">DATEDIF(AX89,BK89, "M")+1</f>
        <v>42</v>
      </c>
      <c r="BO89" s="162" t="s">
        <v>1347</v>
      </c>
      <c r="BP89" s="151">
        <v>0</v>
      </c>
      <c r="BQ89" s="151">
        <v>0</v>
      </c>
      <c r="BR89" s="151">
        <v>6</v>
      </c>
      <c r="BS89" s="151">
        <v>1</v>
      </c>
      <c r="BT89" s="151">
        <v>0</v>
      </c>
      <c r="BU89" s="151">
        <v>0</v>
      </c>
      <c r="BV89" s="151">
        <v>0</v>
      </c>
      <c r="BW89" s="151" t="s">
        <v>162</v>
      </c>
      <c r="BX89" s="151">
        <v>0</v>
      </c>
      <c r="BY89" s="151"/>
      <c r="BZ89" s="159"/>
      <c r="CA89" s="159"/>
      <c r="CB89" s="151"/>
      <c r="CC89" s="151" t="s">
        <v>162</v>
      </c>
      <c r="CD89" s="151"/>
      <c r="CE89" s="151"/>
      <c r="CF89" s="410">
        <v>1</v>
      </c>
      <c r="CG89" s="151">
        <v>1</v>
      </c>
      <c r="CH89" s="151"/>
      <c r="CI89" s="151" t="s">
        <v>814</v>
      </c>
    </row>
    <row r="90" spans="1:87" ht="24.95" hidden="1" customHeight="1">
      <c r="A90" s="151">
        <v>90</v>
      </c>
      <c r="B90" s="151" t="s">
        <v>1348</v>
      </c>
      <c r="C90" s="151" t="s">
        <v>1349</v>
      </c>
      <c r="D90" s="151" t="s">
        <v>1350</v>
      </c>
      <c r="E90" s="151" t="s">
        <v>1351</v>
      </c>
      <c r="F90" s="151" t="s">
        <v>24</v>
      </c>
      <c r="G90" s="151">
        <v>4</v>
      </c>
      <c r="H90" s="144" t="s">
        <v>49</v>
      </c>
      <c r="I90" s="144" t="s">
        <v>36</v>
      </c>
      <c r="J90" s="144" t="s">
        <v>606</v>
      </c>
      <c r="K90" s="144" t="s">
        <v>1352</v>
      </c>
      <c r="L90" s="144" t="s">
        <v>43</v>
      </c>
      <c r="M90" s="144" t="s">
        <v>162</v>
      </c>
      <c r="N90" s="210" t="s">
        <v>1353</v>
      </c>
      <c r="O90" s="259" t="s">
        <v>150</v>
      </c>
      <c r="P90" s="25" t="s">
        <v>150</v>
      </c>
      <c r="Q90" s="151" t="s">
        <v>150</v>
      </c>
      <c r="R90" s="151" t="s">
        <v>1354</v>
      </c>
      <c r="S90" s="333" t="s">
        <v>1355</v>
      </c>
      <c r="T90" s="376" t="s">
        <v>1356</v>
      </c>
      <c r="U90" s="154" t="s">
        <v>1357</v>
      </c>
      <c r="V90" s="154">
        <v>28270</v>
      </c>
      <c r="W90" s="162" t="s">
        <v>1358</v>
      </c>
      <c r="X90" s="162" t="s">
        <v>178</v>
      </c>
      <c r="Y90" s="162" t="s">
        <v>162</v>
      </c>
      <c r="Z90" s="162" t="s">
        <v>157</v>
      </c>
      <c r="AA90" s="151">
        <v>21</v>
      </c>
      <c r="AB90" s="154">
        <v>41756</v>
      </c>
      <c r="AC90" s="308">
        <v>41699</v>
      </c>
      <c r="AD90" s="154"/>
      <c r="AE90" s="27" t="s">
        <v>1359</v>
      </c>
      <c r="AF90" s="161" t="s">
        <v>1360</v>
      </c>
      <c r="AG90" s="161" t="s">
        <v>1361</v>
      </c>
      <c r="AH90" s="151">
        <f t="shared" si="16"/>
        <v>3</v>
      </c>
      <c r="AI90" s="27" t="s">
        <v>161</v>
      </c>
      <c r="AJ90" s="161"/>
      <c r="AK90" s="161"/>
      <c r="AL90" s="161" t="s">
        <v>149</v>
      </c>
      <c r="AM90" s="161"/>
      <c r="AN90" s="161"/>
      <c r="AO90" s="161" t="s">
        <v>181</v>
      </c>
      <c r="AP90" s="161" t="s">
        <v>1362</v>
      </c>
      <c r="AQ90" s="161" t="s">
        <v>1363</v>
      </c>
      <c r="AR90" s="161" t="s">
        <v>1364</v>
      </c>
      <c r="AS90" s="161"/>
      <c r="AT90" s="449" t="s">
        <v>1365</v>
      </c>
      <c r="AU90" s="151" t="s">
        <v>1366</v>
      </c>
      <c r="AV90" s="154"/>
      <c r="AW90" s="156">
        <v>41700</v>
      </c>
      <c r="AX90" s="156">
        <v>41946</v>
      </c>
      <c r="AY90" s="156" t="s">
        <v>149</v>
      </c>
      <c r="AZ90" s="156">
        <v>42235</v>
      </c>
      <c r="BA90" s="156">
        <v>42195</v>
      </c>
      <c r="BB90" s="156"/>
      <c r="BC90" s="157" t="s">
        <v>1367</v>
      </c>
      <c r="BD90" s="156">
        <v>42585</v>
      </c>
      <c r="BE90" s="156" t="s">
        <v>149</v>
      </c>
      <c r="BF90" s="156">
        <v>42793</v>
      </c>
      <c r="BG90" s="156" t="s">
        <v>149</v>
      </c>
      <c r="BH90" s="154"/>
      <c r="BI90" s="154"/>
      <c r="BJ90" s="154"/>
      <c r="BK90" s="158">
        <v>43657</v>
      </c>
      <c r="BL90" s="151" t="s">
        <v>17</v>
      </c>
      <c r="BM90" s="255">
        <f t="shared" si="21"/>
        <v>65</v>
      </c>
      <c r="BN90" s="151">
        <f t="shared" si="22"/>
        <v>57</v>
      </c>
      <c r="BO90" s="151"/>
      <c r="BP90" s="151">
        <v>2</v>
      </c>
      <c r="BQ90" s="151">
        <v>17</v>
      </c>
      <c r="BR90" s="151">
        <v>6</v>
      </c>
      <c r="BS90" s="151">
        <v>3</v>
      </c>
      <c r="BT90" s="151">
        <v>1</v>
      </c>
      <c r="BU90" s="151">
        <v>0</v>
      </c>
      <c r="BV90" s="151">
        <v>0</v>
      </c>
      <c r="BW90" s="151" t="s">
        <v>162</v>
      </c>
      <c r="BX90" s="151">
        <v>0</v>
      </c>
      <c r="BY90" s="151"/>
      <c r="BZ90" s="159"/>
      <c r="CA90" s="159"/>
      <c r="CB90" s="151"/>
      <c r="CC90" s="151" t="s">
        <v>162</v>
      </c>
      <c r="CD90" s="151"/>
      <c r="CE90" s="151"/>
      <c r="CF90" s="410">
        <v>3</v>
      </c>
      <c r="CG90" s="151">
        <v>3</v>
      </c>
      <c r="CH90" s="151"/>
      <c r="CI90" s="151" t="s">
        <v>814</v>
      </c>
    </row>
    <row r="91" spans="1:87" ht="24.95" hidden="1" customHeight="1">
      <c r="A91" s="151">
        <v>91</v>
      </c>
      <c r="B91" s="151" t="s">
        <v>1368</v>
      </c>
      <c r="C91" s="151" t="s">
        <v>1369</v>
      </c>
      <c r="D91" s="151" t="s">
        <v>1370</v>
      </c>
      <c r="E91" s="151" t="s">
        <v>437</v>
      </c>
      <c r="F91" s="151" t="s">
        <v>25</v>
      </c>
      <c r="G91" s="151">
        <v>4</v>
      </c>
      <c r="H91" s="144" t="s">
        <v>51</v>
      </c>
      <c r="I91" s="144" t="s">
        <v>37</v>
      </c>
      <c r="J91" s="144" t="s">
        <v>1371</v>
      </c>
      <c r="K91" s="144" t="s">
        <v>1372</v>
      </c>
      <c r="L91" s="144" t="s">
        <v>37</v>
      </c>
      <c r="M91" s="144" t="s">
        <v>149</v>
      </c>
      <c r="N91" s="210" t="s">
        <v>1373</v>
      </c>
      <c r="O91" s="259" t="s">
        <v>150</v>
      </c>
      <c r="P91" s="25" t="s">
        <v>150</v>
      </c>
      <c r="Q91" s="151" t="s">
        <v>150</v>
      </c>
      <c r="R91" s="151" t="s">
        <v>1374</v>
      </c>
      <c r="S91" s="160" t="s">
        <v>1375</v>
      </c>
      <c r="T91" s="377" t="s">
        <v>1376</v>
      </c>
      <c r="U91" s="154" t="s">
        <v>1377</v>
      </c>
      <c r="V91" s="154">
        <v>26239</v>
      </c>
      <c r="W91" s="162" t="s">
        <v>1378</v>
      </c>
      <c r="X91" s="162" t="s">
        <v>178</v>
      </c>
      <c r="Y91" s="162" t="s">
        <v>162</v>
      </c>
      <c r="Z91" s="162" t="s">
        <v>157</v>
      </c>
      <c r="AA91" s="151">
        <v>26</v>
      </c>
      <c r="AB91" s="154">
        <v>41156</v>
      </c>
      <c r="AC91" s="308">
        <v>41699</v>
      </c>
      <c r="AD91" s="154"/>
      <c r="AE91" s="27" t="s">
        <v>1379</v>
      </c>
      <c r="AF91" s="161"/>
      <c r="AG91" s="161"/>
      <c r="AH91" s="151">
        <f t="shared" si="16"/>
        <v>1</v>
      </c>
      <c r="AI91" s="27" t="s">
        <v>160</v>
      </c>
      <c r="AJ91" s="161"/>
      <c r="AK91" s="161"/>
      <c r="AL91" s="161" t="s">
        <v>149</v>
      </c>
      <c r="AM91" s="161"/>
      <c r="AN91" s="161"/>
      <c r="AO91" s="161" t="s">
        <v>163</v>
      </c>
      <c r="AP91" s="161" t="s">
        <v>1380</v>
      </c>
      <c r="AQ91" s="161"/>
      <c r="AR91" s="161"/>
      <c r="AS91" s="161"/>
      <c r="AT91" s="449" t="s">
        <v>284</v>
      </c>
      <c r="AU91" s="151" t="s">
        <v>1381</v>
      </c>
      <c r="AV91" s="154"/>
      <c r="AW91" s="156">
        <v>41700</v>
      </c>
      <c r="AX91" s="156">
        <v>41946</v>
      </c>
      <c r="AY91" s="156" t="s">
        <v>149</v>
      </c>
      <c r="AZ91" s="156"/>
      <c r="BA91" s="156"/>
      <c r="BB91" s="156"/>
      <c r="BC91" s="157"/>
      <c r="BD91" s="156">
        <v>42585</v>
      </c>
      <c r="BE91" s="156" t="s">
        <v>149</v>
      </c>
      <c r="BF91" s="156">
        <v>42793</v>
      </c>
      <c r="BG91" s="156" t="s">
        <v>149</v>
      </c>
      <c r="BH91" s="154"/>
      <c r="BI91" s="154"/>
      <c r="BJ91" s="154"/>
      <c r="BK91" s="158">
        <v>42460</v>
      </c>
      <c r="BL91" s="151" t="s">
        <v>17</v>
      </c>
      <c r="BM91" s="255">
        <f t="shared" si="21"/>
        <v>25</v>
      </c>
      <c r="BN91" s="151">
        <f t="shared" si="22"/>
        <v>17</v>
      </c>
      <c r="BO91" s="151"/>
      <c r="BP91" s="151">
        <v>3</v>
      </c>
      <c r="BQ91" s="151">
        <v>0</v>
      </c>
      <c r="BR91" s="151">
        <v>2</v>
      </c>
      <c r="BS91" s="151">
        <v>0</v>
      </c>
      <c r="BT91" s="151">
        <v>0</v>
      </c>
      <c r="BU91" s="151">
        <v>0</v>
      </c>
      <c r="BV91" s="151">
        <v>0</v>
      </c>
      <c r="BW91" s="151" t="s">
        <v>162</v>
      </c>
      <c r="BX91" s="151">
        <v>0</v>
      </c>
      <c r="BY91" s="151"/>
      <c r="BZ91" s="159"/>
      <c r="CA91" s="159"/>
      <c r="CB91" s="151"/>
      <c r="CC91" s="151" t="s">
        <v>162</v>
      </c>
      <c r="CD91" s="151"/>
      <c r="CE91" s="151"/>
      <c r="CF91" s="410">
        <v>1</v>
      </c>
      <c r="CG91" s="151">
        <v>1</v>
      </c>
      <c r="CH91" s="151"/>
      <c r="CI91" s="151" t="s">
        <v>814</v>
      </c>
    </row>
    <row r="92" spans="1:87" ht="24.95" hidden="1" customHeight="1">
      <c r="A92" s="151">
        <v>92</v>
      </c>
      <c r="B92" s="151" t="s">
        <v>1382</v>
      </c>
      <c r="C92" s="151" t="s">
        <v>1383</v>
      </c>
      <c r="D92" s="151" t="s">
        <v>21</v>
      </c>
      <c r="E92" s="151" t="s">
        <v>1384</v>
      </c>
      <c r="F92" s="151" t="s">
        <v>24</v>
      </c>
      <c r="G92" s="151">
        <v>4</v>
      </c>
      <c r="H92" s="144" t="s">
        <v>55</v>
      </c>
      <c r="I92" s="144" t="s">
        <v>43</v>
      </c>
      <c r="J92" s="144" t="s">
        <v>1385</v>
      </c>
      <c r="K92" s="144" t="s">
        <v>1386</v>
      </c>
      <c r="L92" s="144" t="s">
        <v>43</v>
      </c>
      <c r="M92" s="144" t="s">
        <v>149</v>
      </c>
      <c r="N92" s="210" t="s">
        <v>1387</v>
      </c>
      <c r="O92" s="259" t="s">
        <v>150</v>
      </c>
      <c r="P92" s="25" t="s">
        <v>150</v>
      </c>
      <c r="Q92" s="151" t="s">
        <v>150</v>
      </c>
      <c r="R92" s="160" t="s">
        <v>1388</v>
      </c>
      <c r="S92" s="151" t="s">
        <v>1389</v>
      </c>
      <c r="T92" s="376" t="s">
        <v>1390</v>
      </c>
      <c r="U92" s="154" t="s">
        <v>1391</v>
      </c>
      <c r="V92" s="154">
        <v>28287</v>
      </c>
      <c r="W92" s="162" t="s">
        <v>1392</v>
      </c>
      <c r="X92" s="162" t="s">
        <v>178</v>
      </c>
      <c r="Y92" s="162" t="s">
        <v>162</v>
      </c>
      <c r="Z92" s="162" t="s">
        <v>157</v>
      </c>
      <c r="AA92" s="151">
        <v>20.5</v>
      </c>
      <c r="AB92" s="154">
        <v>41640</v>
      </c>
      <c r="AC92" s="308">
        <v>41699</v>
      </c>
      <c r="AD92" s="154"/>
      <c r="AE92" s="27" t="s">
        <v>1393</v>
      </c>
      <c r="AF92" s="161" t="s">
        <v>1394</v>
      </c>
      <c r="AG92" s="161"/>
      <c r="AH92" s="151">
        <f t="shared" si="16"/>
        <v>2</v>
      </c>
      <c r="AI92" s="27" t="s">
        <v>160</v>
      </c>
      <c r="AJ92" s="161"/>
      <c r="AK92" s="161"/>
      <c r="AL92" s="161" t="s">
        <v>149</v>
      </c>
      <c r="AM92" s="161"/>
      <c r="AN92" s="161"/>
      <c r="AO92" s="161" t="s">
        <v>163</v>
      </c>
      <c r="AP92" s="161" t="s">
        <v>369</v>
      </c>
      <c r="AQ92" s="161" t="s">
        <v>249</v>
      </c>
      <c r="AR92" s="161" t="s">
        <v>149</v>
      </c>
      <c r="AS92" s="161" t="s">
        <v>1395</v>
      </c>
      <c r="AT92" s="449" t="s">
        <v>371</v>
      </c>
      <c r="AU92" s="151" t="s">
        <v>1396</v>
      </c>
      <c r="AV92" s="154"/>
      <c r="AW92" s="156">
        <v>41700</v>
      </c>
      <c r="AX92" s="156">
        <v>41946</v>
      </c>
      <c r="AY92" s="156" t="s">
        <v>149</v>
      </c>
      <c r="AZ92" s="156"/>
      <c r="BA92" s="156"/>
      <c r="BB92" s="156"/>
      <c r="BC92" s="157" t="s">
        <v>1397</v>
      </c>
      <c r="BD92" s="156">
        <v>42585</v>
      </c>
      <c r="BE92" s="156" t="s">
        <v>149</v>
      </c>
      <c r="BF92" s="156">
        <v>43164</v>
      </c>
      <c r="BG92" s="156" t="s">
        <v>162</v>
      </c>
      <c r="BH92" s="154"/>
      <c r="BI92" s="154"/>
      <c r="BJ92" s="154"/>
      <c r="BK92" s="158">
        <v>43285</v>
      </c>
      <c r="BL92" s="151" t="s">
        <v>17</v>
      </c>
      <c r="BM92" s="255">
        <f t="shared" si="21"/>
        <v>53</v>
      </c>
      <c r="BN92" s="151">
        <f t="shared" si="22"/>
        <v>45</v>
      </c>
      <c r="BO92" s="162" t="s">
        <v>1397</v>
      </c>
      <c r="BP92" s="151">
        <v>1</v>
      </c>
      <c r="BQ92" s="151">
        <v>5</v>
      </c>
      <c r="BR92" s="151">
        <v>6</v>
      </c>
      <c r="BS92" s="151">
        <v>2</v>
      </c>
      <c r="BT92" s="151">
        <v>2</v>
      </c>
      <c r="BU92" s="151">
        <v>0</v>
      </c>
      <c r="BV92" s="151">
        <v>0</v>
      </c>
      <c r="BW92" s="151" t="s">
        <v>162</v>
      </c>
      <c r="BX92" s="151">
        <v>0</v>
      </c>
      <c r="BY92" s="151"/>
      <c r="BZ92" s="159"/>
      <c r="CA92" s="159"/>
      <c r="CB92" s="151"/>
      <c r="CC92" s="151" t="s">
        <v>162</v>
      </c>
      <c r="CD92" s="151"/>
      <c r="CE92" s="151"/>
      <c r="CF92" s="410">
        <v>1</v>
      </c>
      <c r="CG92" s="151">
        <v>2</v>
      </c>
      <c r="CH92" s="151">
        <v>1</v>
      </c>
      <c r="CI92" s="151" t="s">
        <v>814</v>
      </c>
    </row>
    <row r="93" spans="1:87" ht="24.95" hidden="1" customHeight="1">
      <c r="A93" s="151">
        <v>93</v>
      </c>
      <c r="B93" s="151" t="s">
        <v>1398</v>
      </c>
      <c r="C93" s="151" t="s">
        <v>1399</v>
      </c>
      <c r="D93" s="151" t="s">
        <v>1400</v>
      </c>
      <c r="E93" s="151" t="s">
        <v>1401</v>
      </c>
      <c r="F93" s="151" t="s">
        <v>25</v>
      </c>
      <c r="G93" s="151">
        <v>4</v>
      </c>
      <c r="H93" s="144" t="s">
        <v>49</v>
      </c>
      <c r="I93" s="144" t="s">
        <v>40</v>
      </c>
      <c r="J93" s="144" t="s">
        <v>1402</v>
      </c>
      <c r="K93" s="144" t="s">
        <v>1403</v>
      </c>
      <c r="L93" s="144" t="s">
        <v>40</v>
      </c>
      <c r="M93" s="144" t="s">
        <v>149</v>
      </c>
      <c r="N93" s="151" t="s">
        <v>1404</v>
      </c>
      <c r="O93" s="256" t="s">
        <v>150</v>
      </c>
      <c r="P93" s="257" t="s">
        <v>150</v>
      </c>
      <c r="Q93" s="151" t="s">
        <v>150</v>
      </c>
      <c r="R93" s="151" t="s">
        <v>1405</v>
      </c>
      <c r="S93" s="160" t="s">
        <v>1406</v>
      </c>
      <c r="T93" s="377" t="s">
        <v>1407</v>
      </c>
      <c r="U93" s="154" t="s">
        <v>1408</v>
      </c>
      <c r="V93" s="154">
        <v>30065</v>
      </c>
      <c r="W93" s="162" t="s">
        <v>1409</v>
      </c>
      <c r="X93" s="162" t="s">
        <v>178</v>
      </c>
      <c r="Y93" s="162" t="s">
        <v>156</v>
      </c>
      <c r="Z93" s="162" t="s">
        <v>157</v>
      </c>
      <c r="AA93" s="151">
        <v>38</v>
      </c>
      <c r="AB93" s="154">
        <v>42065</v>
      </c>
      <c r="AC93" s="308">
        <v>41699</v>
      </c>
      <c r="AD93" s="154"/>
      <c r="AE93" s="28" t="s">
        <v>1410</v>
      </c>
      <c r="AF93" s="151"/>
      <c r="AG93" s="151"/>
      <c r="AH93" s="151">
        <f t="shared" si="16"/>
        <v>1</v>
      </c>
      <c r="AI93" s="27" t="s">
        <v>160</v>
      </c>
      <c r="AJ93" s="151"/>
      <c r="AK93" s="151"/>
      <c r="AL93" s="151" t="s">
        <v>149</v>
      </c>
      <c r="AM93" s="151"/>
      <c r="AN93" s="151"/>
      <c r="AO93" s="151" t="s">
        <v>163</v>
      </c>
      <c r="AP93" s="151" t="s">
        <v>1288</v>
      </c>
      <c r="AQ93" s="151" t="s">
        <v>202</v>
      </c>
      <c r="AR93" s="151"/>
      <c r="AS93" s="151"/>
      <c r="AT93" s="26" t="s">
        <v>419</v>
      </c>
      <c r="AU93" s="151" t="s">
        <v>1411</v>
      </c>
      <c r="AV93" s="154"/>
      <c r="AW93" s="156">
        <v>41700</v>
      </c>
      <c r="AX93" s="156">
        <v>41946</v>
      </c>
      <c r="AY93" s="156" t="s">
        <v>149</v>
      </c>
      <c r="AZ93" s="156">
        <v>42199</v>
      </c>
      <c r="BA93" s="156">
        <v>42137</v>
      </c>
      <c r="BB93" s="156"/>
      <c r="BC93" s="157"/>
      <c r="BD93" s="156">
        <v>42585</v>
      </c>
      <c r="BE93" s="156" t="s">
        <v>149</v>
      </c>
      <c r="BF93" s="156">
        <v>42793</v>
      </c>
      <c r="BG93" s="156" t="s">
        <v>149</v>
      </c>
      <c r="BH93" s="154"/>
      <c r="BI93" s="154"/>
      <c r="BJ93" s="154"/>
      <c r="BK93" s="158">
        <v>44827</v>
      </c>
      <c r="BL93" s="165" t="s">
        <v>17</v>
      </c>
      <c r="BM93" s="255">
        <f t="shared" si="21"/>
        <v>103</v>
      </c>
      <c r="BN93" s="151">
        <f t="shared" si="22"/>
        <v>95</v>
      </c>
      <c r="BO93" s="151"/>
      <c r="BP93" s="151">
        <v>0</v>
      </c>
      <c r="BQ93" s="151">
        <v>1</v>
      </c>
      <c r="BR93" s="151">
        <v>0</v>
      </c>
      <c r="BS93" s="151">
        <v>1</v>
      </c>
      <c r="BT93" s="151">
        <v>0</v>
      </c>
      <c r="BU93" s="151">
        <v>0</v>
      </c>
      <c r="BV93" s="151">
        <v>0</v>
      </c>
      <c r="BW93" s="151" t="s">
        <v>162</v>
      </c>
      <c r="BX93" s="151">
        <v>0</v>
      </c>
      <c r="BY93" s="151"/>
      <c r="BZ93" s="159"/>
      <c r="CA93" s="159"/>
      <c r="CB93" s="151"/>
      <c r="CC93" s="151" t="s">
        <v>162</v>
      </c>
      <c r="CD93" s="151"/>
      <c r="CE93" s="151"/>
      <c r="CF93" s="410">
        <v>2</v>
      </c>
      <c r="CG93" s="151">
        <v>3</v>
      </c>
      <c r="CH93" s="151"/>
      <c r="CI93" s="151" t="s">
        <v>814</v>
      </c>
    </row>
    <row r="94" spans="1:87" ht="24.95" hidden="1" customHeight="1">
      <c r="A94" s="151">
        <v>94</v>
      </c>
      <c r="B94" s="151" t="s">
        <v>1412</v>
      </c>
      <c r="C94" s="151" t="s">
        <v>1413</v>
      </c>
      <c r="D94" s="151" t="s">
        <v>1414</v>
      </c>
      <c r="E94" s="151" t="s">
        <v>1415</v>
      </c>
      <c r="F94" s="151" t="s">
        <v>24</v>
      </c>
      <c r="G94" s="151">
        <v>4</v>
      </c>
      <c r="H94" s="144" t="s">
        <v>56</v>
      </c>
      <c r="I94" s="144" t="s">
        <v>39</v>
      </c>
      <c r="J94" s="144" t="s">
        <v>1416</v>
      </c>
      <c r="K94" s="144" t="s">
        <v>1416</v>
      </c>
      <c r="L94" s="144" t="s">
        <v>39</v>
      </c>
      <c r="M94" s="144" t="s">
        <v>149</v>
      </c>
      <c r="N94" s="210" t="s">
        <v>1417</v>
      </c>
      <c r="O94" s="259" t="s">
        <v>150</v>
      </c>
      <c r="P94" s="25" t="s">
        <v>150</v>
      </c>
      <c r="Q94" s="151" t="s">
        <v>150</v>
      </c>
      <c r="R94" s="151" t="s">
        <v>1418</v>
      </c>
      <c r="S94" s="151" t="s">
        <v>1419</v>
      </c>
      <c r="T94" s="376" t="s">
        <v>1420</v>
      </c>
      <c r="U94" s="154" t="s">
        <v>1421</v>
      </c>
      <c r="V94" s="154">
        <v>29335</v>
      </c>
      <c r="W94" s="162" t="s">
        <v>1422</v>
      </c>
      <c r="X94" s="162" t="s">
        <v>178</v>
      </c>
      <c r="Y94" s="162" t="s">
        <v>162</v>
      </c>
      <c r="Z94" s="162" t="s">
        <v>157</v>
      </c>
      <c r="AA94" s="151">
        <v>19.5</v>
      </c>
      <c r="AB94" s="154">
        <v>41746</v>
      </c>
      <c r="AC94" s="308">
        <v>41699</v>
      </c>
      <c r="AD94" s="154"/>
      <c r="AE94" s="27" t="s">
        <v>1423</v>
      </c>
      <c r="AF94" s="155" t="s">
        <v>1424</v>
      </c>
      <c r="AG94" s="155"/>
      <c r="AH94" s="151">
        <f t="shared" si="16"/>
        <v>2</v>
      </c>
      <c r="AI94" s="27" t="s">
        <v>160</v>
      </c>
      <c r="AJ94" s="155"/>
      <c r="AK94" s="155"/>
      <c r="AL94" s="155" t="s">
        <v>149</v>
      </c>
      <c r="AM94" s="155"/>
      <c r="AN94" s="155"/>
      <c r="AO94" s="155" t="s">
        <v>163</v>
      </c>
      <c r="AP94" s="155" t="s">
        <v>180</v>
      </c>
      <c r="AQ94" s="155" t="s">
        <v>202</v>
      </c>
      <c r="AR94" s="155" t="s">
        <v>149</v>
      </c>
      <c r="AS94" s="155"/>
      <c r="AT94" s="450" t="s">
        <v>541</v>
      </c>
      <c r="AU94" s="151" t="s">
        <v>1425</v>
      </c>
      <c r="AV94" s="154"/>
      <c r="AW94" s="156">
        <v>41700</v>
      </c>
      <c r="AX94" s="156">
        <v>41946</v>
      </c>
      <c r="AY94" s="156" t="s">
        <v>149</v>
      </c>
      <c r="AZ94" s="156">
        <v>41706</v>
      </c>
      <c r="BA94" s="156"/>
      <c r="BB94" s="156">
        <v>42080</v>
      </c>
      <c r="BC94" s="157" t="s">
        <v>1426</v>
      </c>
      <c r="BD94" s="156">
        <v>42585</v>
      </c>
      <c r="BE94" s="156" t="s">
        <v>149</v>
      </c>
      <c r="BF94" s="156">
        <v>42793</v>
      </c>
      <c r="BG94" s="156" t="s">
        <v>149</v>
      </c>
      <c r="BH94" s="154">
        <v>43165</v>
      </c>
      <c r="BI94" s="154">
        <v>43376</v>
      </c>
      <c r="BJ94" s="154">
        <v>43399</v>
      </c>
      <c r="BK94" s="158">
        <v>43417</v>
      </c>
      <c r="BL94" s="151" t="s">
        <v>17</v>
      </c>
      <c r="BM94" s="255">
        <f t="shared" si="21"/>
        <v>57</v>
      </c>
      <c r="BN94" s="151">
        <f t="shared" si="22"/>
        <v>49</v>
      </c>
      <c r="BO94" s="162" t="s">
        <v>1426</v>
      </c>
      <c r="BP94" s="151">
        <v>0</v>
      </c>
      <c r="BQ94" s="151">
        <v>0</v>
      </c>
      <c r="BR94" s="151">
        <v>3</v>
      </c>
      <c r="BS94" s="151">
        <v>2</v>
      </c>
      <c r="BT94" s="151">
        <v>0</v>
      </c>
      <c r="BU94" s="151">
        <v>0</v>
      </c>
      <c r="BV94" s="151">
        <v>0</v>
      </c>
      <c r="BW94" s="151" t="s">
        <v>162</v>
      </c>
      <c r="BX94" s="151">
        <v>0</v>
      </c>
      <c r="BY94" s="151"/>
      <c r="BZ94" s="159"/>
      <c r="CA94" s="159"/>
      <c r="CB94" s="151"/>
      <c r="CC94" s="151" t="s">
        <v>162</v>
      </c>
      <c r="CD94" s="151"/>
      <c r="CE94" s="151"/>
      <c r="CF94" s="410">
        <v>2</v>
      </c>
      <c r="CG94" s="151">
        <v>2</v>
      </c>
      <c r="CH94" s="151"/>
      <c r="CI94" s="151" t="s">
        <v>542</v>
      </c>
    </row>
    <row r="95" spans="1:87" ht="24.95" hidden="1" customHeight="1">
      <c r="A95" s="151">
        <v>95</v>
      </c>
      <c r="B95" s="151" t="s">
        <v>1427</v>
      </c>
      <c r="C95" s="151" t="s">
        <v>423</v>
      </c>
      <c r="D95" s="151" t="s">
        <v>603</v>
      </c>
      <c r="E95" s="151" t="s">
        <v>1428</v>
      </c>
      <c r="F95" s="151" t="s">
        <v>24</v>
      </c>
      <c r="G95" s="151">
        <v>4</v>
      </c>
      <c r="H95" s="144" t="s">
        <v>51</v>
      </c>
      <c r="I95" s="144" t="s">
        <v>37</v>
      </c>
      <c r="J95" s="144" t="s">
        <v>1429</v>
      </c>
      <c r="K95" s="144" t="s">
        <v>1430</v>
      </c>
      <c r="L95" s="144" t="s">
        <v>37</v>
      </c>
      <c r="M95" s="144" t="s">
        <v>149</v>
      </c>
      <c r="N95" s="210"/>
      <c r="O95" s="259" t="s">
        <v>150</v>
      </c>
      <c r="P95" s="25" t="s">
        <v>150</v>
      </c>
      <c r="Q95" s="151" t="s">
        <v>150</v>
      </c>
      <c r="R95" s="423" t="s">
        <v>1431</v>
      </c>
      <c r="S95" s="151" t="s">
        <v>1432</v>
      </c>
      <c r="T95" s="376" t="s">
        <v>1433</v>
      </c>
      <c r="U95" s="154" t="s">
        <v>1434</v>
      </c>
      <c r="V95" s="154">
        <v>28031</v>
      </c>
      <c r="W95" s="162" t="s">
        <v>1435</v>
      </c>
      <c r="X95" s="162" t="s">
        <v>178</v>
      </c>
      <c r="Y95" s="162" t="s">
        <v>162</v>
      </c>
      <c r="Z95" s="162" t="s">
        <v>157</v>
      </c>
      <c r="AA95" s="151">
        <v>31.5</v>
      </c>
      <c r="AB95" s="154">
        <v>41866</v>
      </c>
      <c r="AC95" s="308">
        <v>41699</v>
      </c>
      <c r="AD95" s="154"/>
      <c r="AE95" s="27" t="s">
        <v>1436</v>
      </c>
      <c r="AF95" s="161"/>
      <c r="AG95" s="161"/>
      <c r="AH95" s="151">
        <f t="shared" si="16"/>
        <v>1</v>
      </c>
      <c r="AI95" s="27" t="s">
        <v>160</v>
      </c>
      <c r="AJ95" s="161"/>
      <c r="AK95" s="161"/>
      <c r="AL95" s="161" t="s">
        <v>149</v>
      </c>
      <c r="AM95" s="161"/>
      <c r="AN95" s="161"/>
      <c r="AO95" s="161" t="s">
        <v>163</v>
      </c>
      <c r="AP95" s="161" t="s">
        <v>444</v>
      </c>
      <c r="AQ95" s="161" t="s">
        <v>249</v>
      </c>
      <c r="AR95" s="161" t="s">
        <v>149</v>
      </c>
      <c r="AS95" s="161"/>
      <c r="AT95" s="449" t="s">
        <v>284</v>
      </c>
      <c r="AU95" s="151" t="s">
        <v>1437</v>
      </c>
      <c r="AV95" s="154"/>
      <c r="AW95" s="156">
        <v>41700</v>
      </c>
      <c r="AX95" s="156">
        <v>41946</v>
      </c>
      <c r="AY95" s="156" t="s">
        <v>149</v>
      </c>
      <c r="AZ95" s="156"/>
      <c r="BA95" s="156"/>
      <c r="BB95" s="156"/>
      <c r="BC95" s="157"/>
      <c r="BD95" s="156">
        <v>42951</v>
      </c>
      <c r="BE95" s="156" t="s">
        <v>162</v>
      </c>
      <c r="BF95" s="156">
        <v>43164</v>
      </c>
      <c r="BG95" s="156" t="s">
        <v>162</v>
      </c>
      <c r="BH95" s="154"/>
      <c r="BI95" s="154"/>
      <c r="BJ95" s="154"/>
      <c r="BK95" s="158">
        <v>43433</v>
      </c>
      <c r="BL95" s="151" t="s">
        <v>17</v>
      </c>
      <c r="BM95" s="255">
        <f t="shared" si="21"/>
        <v>57</v>
      </c>
      <c r="BN95" s="151">
        <f t="shared" si="22"/>
        <v>49</v>
      </c>
      <c r="BO95" s="162" t="s">
        <v>1438</v>
      </c>
      <c r="BP95" s="151">
        <v>0</v>
      </c>
      <c r="BQ95" s="151">
        <v>1</v>
      </c>
      <c r="BR95" s="151">
        <v>4</v>
      </c>
      <c r="BS95" s="151">
        <v>1</v>
      </c>
      <c r="BT95" s="151">
        <v>2</v>
      </c>
      <c r="BU95" s="151">
        <v>0</v>
      </c>
      <c r="BV95" s="151">
        <v>0</v>
      </c>
      <c r="BW95" s="151" t="s">
        <v>162</v>
      </c>
      <c r="BX95" s="151">
        <v>0</v>
      </c>
      <c r="BY95" s="151"/>
      <c r="BZ95" s="159"/>
      <c r="CA95" s="159"/>
      <c r="CB95" s="151"/>
      <c r="CC95" s="151" t="s">
        <v>162</v>
      </c>
      <c r="CD95" s="151"/>
      <c r="CE95" s="151"/>
      <c r="CF95" s="410">
        <v>2</v>
      </c>
      <c r="CG95" s="151">
        <v>3</v>
      </c>
      <c r="CH95" s="151"/>
      <c r="CI95" s="151" t="s">
        <v>1303</v>
      </c>
    </row>
    <row r="96" spans="1:87" ht="24.95" hidden="1" customHeight="1">
      <c r="A96" s="151">
        <v>96</v>
      </c>
      <c r="B96" s="151" t="s">
        <v>1439</v>
      </c>
      <c r="C96" s="151" t="s">
        <v>1440</v>
      </c>
      <c r="D96" s="151" t="s">
        <v>997</v>
      </c>
      <c r="E96" s="151" t="s">
        <v>319</v>
      </c>
      <c r="F96" s="151" t="s">
        <v>24</v>
      </c>
      <c r="G96" s="151">
        <v>4</v>
      </c>
      <c r="H96" s="144" t="s">
        <v>51</v>
      </c>
      <c r="I96" s="144" t="s">
        <v>30</v>
      </c>
      <c r="J96" s="144" t="s">
        <v>606</v>
      </c>
      <c r="K96" s="144" t="s">
        <v>1441</v>
      </c>
      <c r="L96" s="144" t="s">
        <v>43</v>
      </c>
      <c r="M96" s="144" t="s">
        <v>149</v>
      </c>
      <c r="N96" s="151"/>
      <c r="O96" s="256" t="s">
        <v>150</v>
      </c>
      <c r="P96" s="256" t="s">
        <v>239</v>
      </c>
      <c r="Q96" s="151" t="s">
        <v>150</v>
      </c>
      <c r="R96" s="151" t="s">
        <v>1442</v>
      </c>
      <c r="S96" s="160" t="s">
        <v>1443</v>
      </c>
      <c r="T96" s="376" t="s">
        <v>1444</v>
      </c>
      <c r="U96" s="154" t="s">
        <v>1445</v>
      </c>
      <c r="V96" s="154">
        <v>28157</v>
      </c>
      <c r="W96" s="162" t="s">
        <v>1446</v>
      </c>
      <c r="X96" s="162" t="s">
        <v>178</v>
      </c>
      <c r="Y96" s="162" t="s">
        <v>162</v>
      </c>
      <c r="Z96" s="162" t="s">
        <v>157</v>
      </c>
      <c r="AA96" s="151">
        <v>17.5</v>
      </c>
      <c r="AB96" s="154">
        <v>41695</v>
      </c>
      <c r="AC96" s="308">
        <v>41699</v>
      </c>
      <c r="AD96" s="154"/>
      <c r="AE96" s="28" t="s">
        <v>1447</v>
      </c>
      <c r="AF96" s="151"/>
      <c r="AG96" s="151"/>
      <c r="AH96" s="151">
        <f t="shared" si="16"/>
        <v>1</v>
      </c>
      <c r="AI96" s="27" t="s">
        <v>281</v>
      </c>
      <c r="AJ96" s="151"/>
      <c r="AK96" s="151"/>
      <c r="AL96" s="151" t="s">
        <v>162</v>
      </c>
      <c r="AM96" s="151"/>
      <c r="AN96" s="151"/>
      <c r="AO96" s="151" t="s">
        <v>163</v>
      </c>
      <c r="AP96" s="151" t="s">
        <v>1448</v>
      </c>
      <c r="AQ96" s="151" t="s">
        <v>249</v>
      </c>
      <c r="AR96" s="151" t="s">
        <v>149</v>
      </c>
      <c r="AS96" s="151"/>
      <c r="AT96" s="26" t="s">
        <v>327</v>
      </c>
      <c r="AU96" s="151" t="s">
        <v>1449</v>
      </c>
      <c r="AV96" s="154"/>
      <c r="AW96" s="156">
        <v>41700</v>
      </c>
      <c r="AX96" s="156">
        <v>41946</v>
      </c>
      <c r="AY96" s="156" t="s">
        <v>149</v>
      </c>
      <c r="AZ96" s="156">
        <v>42580</v>
      </c>
      <c r="BA96" s="156">
        <v>42580</v>
      </c>
      <c r="BB96" s="156"/>
      <c r="BC96" s="157" t="s">
        <v>1450</v>
      </c>
      <c r="BD96" s="156">
        <v>42952</v>
      </c>
      <c r="BE96" s="156" t="s">
        <v>162</v>
      </c>
      <c r="BF96" s="156">
        <v>43164</v>
      </c>
      <c r="BG96" s="156" t="s">
        <v>162</v>
      </c>
      <c r="BH96" s="154"/>
      <c r="BI96" s="154"/>
      <c r="BJ96" s="154"/>
      <c r="BK96" s="158">
        <v>44137</v>
      </c>
      <c r="BL96" s="151" t="s">
        <v>17</v>
      </c>
      <c r="BM96" s="255">
        <f t="shared" si="21"/>
        <v>81</v>
      </c>
      <c r="BN96" s="151">
        <f t="shared" si="22"/>
        <v>72</v>
      </c>
      <c r="BO96" s="151" t="s">
        <v>1451</v>
      </c>
      <c r="BP96" s="151">
        <v>5</v>
      </c>
      <c r="BQ96" s="151">
        <v>17</v>
      </c>
      <c r="BR96" s="151">
        <v>16</v>
      </c>
      <c r="BS96" s="151">
        <v>0</v>
      </c>
      <c r="BT96" s="151">
        <v>2</v>
      </c>
      <c r="BU96" s="151">
        <v>0</v>
      </c>
      <c r="BV96" s="151">
        <v>0</v>
      </c>
      <c r="BW96" s="151" t="s">
        <v>162</v>
      </c>
      <c r="BX96" s="151">
        <v>0</v>
      </c>
      <c r="BY96" s="151"/>
      <c r="BZ96" s="159"/>
      <c r="CA96" s="159"/>
      <c r="CB96" s="151"/>
      <c r="CC96" s="151" t="s">
        <v>162</v>
      </c>
      <c r="CD96" s="151"/>
      <c r="CE96" s="151"/>
      <c r="CF96" s="410">
        <v>3</v>
      </c>
      <c r="CG96" s="151">
        <v>3</v>
      </c>
      <c r="CH96" s="151"/>
      <c r="CI96" s="151" t="s">
        <v>1303</v>
      </c>
    </row>
    <row r="97" spans="1:87" ht="24.95" hidden="1" customHeight="1">
      <c r="A97" s="151">
        <v>97</v>
      </c>
      <c r="B97" s="151" t="s">
        <v>1452</v>
      </c>
      <c r="C97" s="151" t="s">
        <v>1453</v>
      </c>
      <c r="D97" s="151" t="s">
        <v>1454</v>
      </c>
      <c r="E97" s="151" t="s">
        <v>1455</v>
      </c>
      <c r="F97" s="151" t="s">
        <v>25</v>
      </c>
      <c r="G97" s="151">
        <v>4</v>
      </c>
      <c r="H97" s="144" t="s">
        <v>55</v>
      </c>
      <c r="I97" s="144" t="s">
        <v>43</v>
      </c>
      <c r="J97" s="144" t="s">
        <v>606</v>
      </c>
      <c r="K97" s="144" t="s">
        <v>1456</v>
      </c>
      <c r="L97" s="144" t="s">
        <v>43</v>
      </c>
      <c r="M97" s="144" t="s">
        <v>149</v>
      </c>
      <c r="N97" s="210"/>
      <c r="O97" s="259" t="s">
        <v>150</v>
      </c>
      <c r="P97" s="151" t="s">
        <v>150</v>
      </c>
      <c r="Q97" s="151" t="s">
        <v>150</v>
      </c>
      <c r="R97" s="151" t="s">
        <v>1457</v>
      </c>
      <c r="S97" s="151" t="s">
        <v>1458</v>
      </c>
      <c r="T97" s="376" t="s">
        <v>1459</v>
      </c>
      <c r="U97" s="154" t="s">
        <v>1460</v>
      </c>
      <c r="V97" s="154">
        <v>28587</v>
      </c>
      <c r="W97" s="162" t="s">
        <v>1461</v>
      </c>
      <c r="X97" s="162" t="s">
        <v>178</v>
      </c>
      <c r="Y97" s="162" t="s">
        <v>162</v>
      </c>
      <c r="Z97" s="162" t="s">
        <v>157</v>
      </c>
      <c r="AA97" s="151">
        <v>7</v>
      </c>
      <c r="AB97" s="154">
        <v>41867</v>
      </c>
      <c r="AC97" s="308">
        <v>41699</v>
      </c>
      <c r="AD97" s="154"/>
      <c r="AE97" s="27" t="s">
        <v>1462</v>
      </c>
      <c r="AF97" s="161"/>
      <c r="AG97" s="161"/>
      <c r="AH97" s="151">
        <f t="shared" si="16"/>
        <v>1</v>
      </c>
      <c r="AI97" s="27" t="s">
        <v>160</v>
      </c>
      <c r="AJ97" s="161"/>
      <c r="AK97" s="161"/>
      <c r="AL97" s="161" t="s">
        <v>149</v>
      </c>
      <c r="AM97" s="161"/>
      <c r="AN97" s="161"/>
      <c r="AO97" s="161" t="s">
        <v>163</v>
      </c>
      <c r="AP97" s="161" t="s">
        <v>202</v>
      </c>
      <c r="AQ97" s="151" t="s">
        <v>249</v>
      </c>
      <c r="AR97" s="161" t="s">
        <v>162</v>
      </c>
      <c r="AS97" s="161" t="s">
        <v>1463</v>
      </c>
      <c r="AT97" s="449" t="s">
        <v>371</v>
      </c>
      <c r="AU97" s="151" t="s">
        <v>1464</v>
      </c>
      <c r="AV97" s="154"/>
      <c r="AW97" s="156">
        <v>41700</v>
      </c>
      <c r="AX97" s="156">
        <v>41946</v>
      </c>
      <c r="AY97" s="156" t="s">
        <v>149</v>
      </c>
      <c r="AZ97" s="156"/>
      <c r="BA97" s="156"/>
      <c r="BB97" s="156"/>
      <c r="BC97" s="157"/>
      <c r="BD97" s="156">
        <v>42953</v>
      </c>
      <c r="BE97" s="156" t="s">
        <v>162</v>
      </c>
      <c r="BF97" s="156">
        <v>43164</v>
      </c>
      <c r="BG97" s="156" t="s">
        <v>162</v>
      </c>
      <c r="BH97" s="154"/>
      <c r="BI97" s="154"/>
      <c r="BJ97" s="154"/>
      <c r="BK97" s="158">
        <v>43658</v>
      </c>
      <c r="BL97" s="151" t="s">
        <v>17</v>
      </c>
      <c r="BM97" s="255">
        <f t="shared" si="21"/>
        <v>65</v>
      </c>
      <c r="BN97" s="151">
        <f t="shared" si="22"/>
        <v>57</v>
      </c>
      <c r="BO97" s="151"/>
      <c r="BP97" s="151">
        <v>0</v>
      </c>
      <c r="BQ97" s="151">
        <v>2</v>
      </c>
      <c r="BR97" s="151">
        <v>2</v>
      </c>
      <c r="BS97" s="151">
        <v>2</v>
      </c>
      <c r="BT97" s="151">
        <v>1</v>
      </c>
      <c r="BU97" s="151">
        <v>0</v>
      </c>
      <c r="BV97" s="151">
        <v>0</v>
      </c>
      <c r="BW97" s="151" t="s">
        <v>162</v>
      </c>
      <c r="BX97" s="151">
        <v>365</v>
      </c>
      <c r="BY97" s="151"/>
      <c r="BZ97" s="159"/>
      <c r="CA97" s="159"/>
      <c r="CB97" s="151"/>
      <c r="CC97" s="151" t="s">
        <v>149</v>
      </c>
      <c r="CD97" s="151"/>
      <c r="CE97" s="151"/>
      <c r="CF97" s="410">
        <v>1</v>
      </c>
      <c r="CG97" s="151">
        <v>1</v>
      </c>
      <c r="CH97" s="151"/>
      <c r="CI97" s="151" t="s">
        <v>542</v>
      </c>
    </row>
    <row r="98" spans="1:87" ht="24.95" hidden="1" customHeight="1">
      <c r="A98" s="167">
        <v>98</v>
      </c>
      <c r="B98" s="167" t="s">
        <v>1465</v>
      </c>
      <c r="C98" s="167" t="s">
        <v>1466</v>
      </c>
      <c r="D98" s="167"/>
      <c r="E98" s="167" t="s">
        <v>1467</v>
      </c>
      <c r="F98" s="167" t="s">
        <v>24</v>
      </c>
      <c r="G98" s="167">
        <v>5</v>
      </c>
      <c r="H98" s="167" t="s">
        <v>53</v>
      </c>
      <c r="I98" s="167" t="s">
        <v>36</v>
      </c>
      <c r="J98" s="167" t="s">
        <v>606</v>
      </c>
      <c r="K98" s="167" t="s">
        <v>1468</v>
      </c>
      <c r="L98" s="167" t="s">
        <v>43</v>
      </c>
      <c r="M98" s="167" t="s">
        <v>162</v>
      </c>
      <c r="N98" s="260">
        <v>1513579</v>
      </c>
      <c r="O98" s="31" t="s">
        <v>150</v>
      </c>
      <c r="P98" s="32" t="s">
        <v>150</v>
      </c>
      <c r="Q98" s="167" t="s">
        <v>150</v>
      </c>
      <c r="R98" s="167" t="s">
        <v>1469</v>
      </c>
      <c r="S98" s="167" t="s">
        <v>1470</v>
      </c>
      <c r="T98" s="378" t="s">
        <v>1471</v>
      </c>
      <c r="U98" s="169" t="s">
        <v>1472</v>
      </c>
      <c r="V98" s="169">
        <v>27949</v>
      </c>
      <c r="W98" s="176" t="s">
        <v>1473</v>
      </c>
      <c r="X98" s="176" t="s">
        <v>178</v>
      </c>
      <c r="Y98" s="176" t="s">
        <v>162</v>
      </c>
      <c r="Z98" s="176" t="s">
        <v>157</v>
      </c>
      <c r="AA98" s="167">
        <v>5.5</v>
      </c>
      <c r="AB98" s="169">
        <v>42370</v>
      </c>
      <c r="AC98" s="309">
        <v>42064</v>
      </c>
      <c r="AD98" s="169"/>
      <c r="AE98" s="33" t="s">
        <v>1474</v>
      </c>
      <c r="AF98" s="33" t="s">
        <v>1475</v>
      </c>
      <c r="AG98" s="33" t="s">
        <v>1476</v>
      </c>
      <c r="AH98" s="167">
        <f t="shared" ref="AH98:AH129" si="23">COUNTA(AE98:AG98)</f>
        <v>3</v>
      </c>
      <c r="AI98" s="33" t="s">
        <v>160</v>
      </c>
      <c r="AJ98" s="33" t="s">
        <v>160</v>
      </c>
      <c r="AK98" s="33" t="s">
        <v>161</v>
      </c>
      <c r="AL98" s="33" t="s">
        <v>149</v>
      </c>
      <c r="AM98" s="33" t="s">
        <v>162</v>
      </c>
      <c r="AN98" s="33" t="s">
        <v>149</v>
      </c>
      <c r="AO98" s="33" t="s">
        <v>181</v>
      </c>
      <c r="AP98" s="33" t="s">
        <v>1477</v>
      </c>
      <c r="AQ98" s="33" t="s">
        <v>597</v>
      </c>
      <c r="AR98" s="33" t="s">
        <v>149</v>
      </c>
      <c r="AS98" s="33" t="s">
        <v>1478</v>
      </c>
      <c r="AT98" s="451" t="s">
        <v>1479</v>
      </c>
      <c r="AU98" s="33" t="s">
        <v>1480</v>
      </c>
      <c r="AV98" s="33" t="s">
        <v>162</v>
      </c>
      <c r="AW98" s="170">
        <v>42065</v>
      </c>
      <c r="AX98" s="170">
        <v>42310</v>
      </c>
      <c r="AY98" s="170" t="s">
        <v>149</v>
      </c>
      <c r="AZ98" s="170"/>
      <c r="BA98" s="170">
        <v>42492</v>
      </c>
      <c r="BB98" s="170"/>
      <c r="BC98" s="171" t="s">
        <v>1481</v>
      </c>
      <c r="BD98" s="170">
        <v>42947</v>
      </c>
      <c r="BE98" s="170" t="s">
        <v>149</v>
      </c>
      <c r="BF98" s="170">
        <v>43528</v>
      </c>
      <c r="BG98" s="170" t="s">
        <v>162</v>
      </c>
      <c r="BH98" s="169"/>
      <c r="BI98" s="169"/>
      <c r="BJ98" s="169"/>
      <c r="BK98" s="172">
        <v>43646</v>
      </c>
      <c r="BL98" s="167" t="s">
        <v>17</v>
      </c>
      <c r="BM98" s="261">
        <f>DATEDIF(AW98,BK98, "M")+1</f>
        <v>52</v>
      </c>
      <c r="BN98" s="167">
        <f t="shared" si="22"/>
        <v>44</v>
      </c>
      <c r="BO98" s="167"/>
      <c r="BP98" s="167">
        <v>4</v>
      </c>
      <c r="BQ98" s="167">
        <v>2</v>
      </c>
      <c r="BR98" s="167">
        <v>19</v>
      </c>
      <c r="BS98" s="167">
        <v>1</v>
      </c>
      <c r="BT98" s="167">
        <v>1</v>
      </c>
      <c r="BU98" s="167">
        <v>0</v>
      </c>
      <c r="BV98" s="167">
        <v>0</v>
      </c>
      <c r="BW98" s="167" t="s">
        <v>162</v>
      </c>
      <c r="BX98" s="167">
        <v>0</v>
      </c>
      <c r="BY98" s="167"/>
      <c r="BZ98" s="173"/>
      <c r="CA98" s="173"/>
      <c r="CB98" s="167"/>
      <c r="CC98" s="167" t="s">
        <v>162</v>
      </c>
      <c r="CD98" s="167"/>
      <c r="CE98" s="167"/>
      <c r="CF98" s="411">
        <v>3</v>
      </c>
      <c r="CG98" s="167">
        <v>3</v>
      </c>
      <c r="CH98" s="167"/>
      <c r="CI98" s="167" t="s">
        <v>814</v>
      </c>
    </row>
    <row r="99" spans="1:87" ht="24.95" hidden="1" customHeight="1">
      <c r="A99" s="167">
        <v>99</v>
      </c>
      <c r="B99" s="167" t="s">
        <v>1482</v>
      </c>
      <c r="C99" s="167" t="s">
        <v>1483</v>
      </c>
      <c r="D99" s="167"/>
      <c r="E99" s="167" t="s">
        <v>1484</v>
      </c>
      <c r="F99" s="167" t="s">
        <v>24</v>
      </c>
      <c r="G99" s="167">
        <v>5</v>
      </c>
      <c r="H99" s="167" t="s">
        <v>52</v>
      </c>
      <c r="I99" s="167" t="s">
        <v>41</v>
      </c>
      <c r="J99" s="167" t="s">
        <v>1485</v>
      </c>
      <c r="K99" s="167" t="s">
        <v>1486</v>
      </c>
      <c r="L99" s="167" t="s">
        <v>35</v>
      </c>
      <c r="M99" s="167" t="s">
        <v>162</v>
      </c>
      <c r="N99" s="167" t="s">
        <v>1487</v>
      </c>
      <c r="O99" s="262" t="s">
        <v>150</v>
      </c>
      <c r="P99" s="263" t="s">
        <v>150</v>
      </c>
      <c r="Q99" s="167" t="s">
        <v>150</v>
      </c>
      <c r="R99" s="167" t="s">
        <v>1488</v>
      </c>
      <c r="S99" s="167" t="s">
        <v>1489</v>
      </c>
      <c r="T99" s="379" t="s">
        <v>1490</v>
      </c>
      <c r="U99" s="169" t="s">
        <v>1491</v>
      </c>
      <c r="V99" s="169">
        <v>29221</v>
      </c>
      <c r="W99" s="176" t="s">
        <v>1492</v>
      </c>
      <c r="X99" s="176" t="s">
        <v>178</v>
      </c>
      <c r="Y99" s="176" t="s">
        <v>162</v>
      </c>
      <c r="Z99" s="176" t="s">
        <v>157</v>
      </c>
      <c r="AA99" s="167">
        <v>39</v>
      </c>
      <c r="AB99" s="169">
        <v>42993</v>
      </c>
      <c r="AC99" s="309">
        <v>42064</v>
      </c>
      <c r="AD99" s="169"/>
      <c r="AE99" s="34" t="s">
        <v>1493</v>
      </c>
      <c r="AF99" s="34" t="s">
        <v>1494</v>
      </c>
      <c r="AG99" s="167"/>
      <c r="AH99" s="167">
        <f t="shared" si="23"/>
        <v>2</v>
      </c>
      <c r="AI99" s="176" t="s">
        <v>161</v>
      </c>
      <c r="AJ99" s="167" t="s">
        <v>161</v>
      </c>
      <c r="AK99" s="167"/>
      <c r="AL99" s="167" t="s">
        <v>149</v>
      </c>
      <c r="AM99" s="167" t="s">
        <v>162</v>
      </c>
      <c r="AN99" s="167"/>
      <c r="AO99" s="167" t="s">
        <v>163</v>
      </c>
      <c r="AP99" s="167" t="s">
        <v>180</v>
      </c>
      <c r="AQ99" s="167" t="s">
        <v>249</v>
      </c>
      <c r="AR99" s="167" t="s">
        <v>149</v>
      </c>
      <c r="AS99" s="33" t="s">
        <v>1495</v>
      </c>
      <c r="AT99" s="30" t="s">
        <v>218</v>
      </c>
      <c r="AU99" s="33" t="s">
        <v>1496</v>
      </c>
      <c r="AV99" s="33" t="s">
        <v>162</v>
      </c>
      <c r="AW99" s="170">
        <v>42065</v>
      </c>
      <c r="AX99" s="170">
        <v>42310</v>
      </c>
      <c r="AY99" s="170" t="s">
        <v>149</v>
      </c>
      <c r="AZ99" s="170">
        <v>42850</v>
      </c>
      <c r="BA99" s="170">
        <v>42863</v>
      </c>
      <c r="BB99" s="170"/>
      <c r="BC99" s="171" t="s">
        <v>1497</v>
      </c>
      <c r="BD99" s="170">
        <v>42947</v>
      </c>
      <c r="BE99" s="170" t="s">
        <v>149</v>
      </c>
      <c r="BF99" s="170">
        <v>43164</v>
      </c>
      <c r="BG99" s="170" t="s">
        <v>149</v>
      </c>
      <c r="BH99" s="169"/>
      <c r="BI99" s="169"/>
      <c r="BJ99" s="169"/>
      <c r="BK99" s="172">
        <v>43830</v>
      </c>
      <c r="BL99" s="167" t="s">
        <v>17</v>
      </c>
      <c r="BM99" s="261">
        <f t="shared" ref="BM99:BM103" si="24">DATEDIF(AW99,BK99, "M")+1</f>
        <v>58</v>
      </c>
      <c r="BN99" s="167">
        <f t="shared" si="22"/>
        <v>50</v>
      </c>
      <c r="BO99" s="167"/>
      <c r="BP99" s="167">
        <v>0</v>
      </c>
      <c r="BQ99" s="167">
        <v>1</v>
      </c>
      <c r="BR99" s="167">
        <v>2</v>
      </c>
      <c r="BS99" s="167">
        <v>2</v>
      </c>
      <c r="BT99" s="167">
        <v>0</v>
      </c>
      <c r="BU99" s="167">
        <v>0</v>
      </c>
      <c r="BV99" s="167">
        <v>0</v>
      </c>
      <c r="BW99" s="167" t="s">
        <v>162</v>
      </c>
      <c r="BX99" s="167">
        <v>0</v>
      </c>
      <c r="BY99" s="167"/>
      <c r="BZ99" s="173"/>
      <c r="CA99" s="173"/>
      <c r="CB99" s="167"/>
      <c r="CC99" s="167" t="s">
        <v>162</v>
      </c>
      <c r="CD99" s="167"/>
      <c r="CE99" s="167"/>
      <c r="CF99" s="411">
        <v>1</v>
      </c>
      <c r="CG99" s="167">
        <v>3</v>
      </c>
      <c r="CH99" s="167"/>
      <c r="CI99" s="167" t="s">
        <v>814</v>
      </c>
    </row>
    <row r="100" spans="1:87" ht="24.95" hidden="1" customHeight="1">
      <c r="A100" s="167">
        <v>100</v>
      </c>
      <c r="B100" s="167" t="s">
        <v>1498</v>
      </c>
      <c r="C100" s="167" t="s">
        <v>346</v>
      </c>
      <c r="D100" s="167" t="s">
        <v>1499</v>
      </c>
      <c r="E100" s="167" t="s">
        <v>449</v>
      </c>
      <c r="F100" s="167" t="s">
        <v>25</v>
      </c>
      <c r="G100" s="167">
        <v>5</v>
      </c>
      <c r="H100" s="167" t="s">
        <v>51</v>
      </c>
      <c r="I100" s="167" t="s">
        <v>37</v>
      </c>
      <c r="J100" s="167" t="s">
        <v>1429</v>
      </c>
      <c r="K100" s="167" t="s">
        <v>1500</v>
      </c>
      <c r="L100" s="167" t="s">
        <v>37</v>
      </c>
      <c r="M100" s="167" t="s">
        <v>149</v>
      </c>
      <c r="N100" s="264" t="s">
        <v>1501</v>
      </c>
      <c r="O100" s="265" t="s">
        <v>150</v>
      </c>
      <c r="P100" s="266" t="s">
        <v>150</v>
      </c>
      <c r="Q100" s="167" t="s">
        <v>150</v>
      </c>
      <c r="R100" s="348" t="s">
        <v>1502</v>
      </c>
      <c r="S100" s="167" t="s">
        <v>1503</v>
      </c>
      <c r="T100" s="379" t="s">
        <v>1504</v>
      </c>
      <c r="U100" s="169" t="s">
        <v>1505</v>
      </c>
      <c r="V100" s="169">
        <v>29998</v>
      </c>
      <c r="W100" s="176" t="s">
        <v>1506</v>
      </c>
      <c r="X100" s="176" t="s">
        <v>155</v>
      </c>
      <c r="Y100" s="176" t="s">
        <v>156</v>
      </c>
      <c r="Z100" s="176" t="s">
        <v>157</v>
      </c>
      <c r="AA100" s="167">
        <v>22</v>
      </c>
      <c r="AB100" s="169">
        <v>41748</v>
      </c>
      <c r="AC100" s="309">
        <v>42064</v>
      </c>
      <c r="AD100" s="169"/>
      <c r="AE100" s="341" t="s">
        <v>1507</v>
      </c>
      <c r="AF100" s="33" t="s">
        <v>1508</v>
      </c>
      <c r="AG100" s="174"/>
      <c r="AH100" s="167">
        <f t="shared" si="23"/>
        <v>2</v>
      </c>
      <c r="AI100" s="33" t="s">
        <v>160</v>
      </c>
      <c r="AJ100" s="33" t="s">
        <v>160</v>
      </c>
      <c r="AK100" s="174"/>
      <c r="AL100" s="174" t="s">
        <v>162</v>
      </c>
      <c r="AM100" s="174" t="s">
        <v>149</v>
      </c>
      <c r="AN100" s="174"/>
      <c r="AO100" s="174" t="s">
        <v>163</v>
      </c>
      <c r="AP100" s="174" t="s">
        <v>444</v>
      </c>
      <c r="AQ100" s="174" t="s">
        <v>216</v>
      </c>
      <c r="AR100" s="174" t="s">
        <v>149</v>
      </c>
      <c r="AS100" s="174"/>
      <c r="AT100" s="452" t="s">
        <v>1509</v>
      </c>
      <c r="AU100" s="33" t="s">
        <v>1510</v>
      </c>
      <c r="AV100" s="33" t="s">
        <v>149</v>
      </c>
      <c r="AW100" s="170">
        <v>42065</v>
      </c>
      <c r="AX100" s="170">
        <v>42310</v>
      </c>
      <c r="AY100" s="170" t="s">
        <v>149</v>
      </c>
      <c r="AZ100" s="170"/>
      <c r="BA100" s="170"/>
      <c r="BB100" s="170"/>
      <c r="BC100" s="171"/>
      <c r="BD100" s="170">
        <v>42947</v>
      </c>
      <c r="BE100" s="170" t="s">
        <v>149</v>
      </c>
      <c r="BF100" s="170">
        <v>43164</v>
      </c>
      <c r="BG100" s="170" t="s">
        <v>149</v>
      </c>
      <c r="BH100" s="169"/>
      <c r="BI100" s="169"/>
      <c r="BJ100" s="169"/>
      <c r="BK100" s="172">
        <v>43250</v>
      </c>
      <c r="BL100" s="167" t="s">
        <v>17</v>
      </c>
      <c r="BM100" s="261">
        <f t="shared" si="24"/>
        <v>39</v>
      </c>
      <c r="BN100" s="167">
        <f t="shared" si="22"/>
        <v>31</v>
      </c>
      <c r="BO100" s="167"/>
      <c r="BP100" s="167">
        <v>0</v>
      </c>
      <c r="BQ100" s="167">
        <v>0</v>
      </c>
      <c r="BR100" s="167">
        <v>3</v>
      </c>
      <c r="BS100" s="167">
        <v>0</v>
      </c>
      <c r="BT100" s="167">
        <v>0</v>
      </c>
      <c r="BU100" s="167">
        <v>0</v>
      </c>
      <c r="BV100" s="167">
        <v>0</v>
      </c>
      <c r="BW100" s="167" t="s">
        <v>162</v>
      </c>
      <c r="BX100" s="167">
        <v>0</v>
      </c>
      <c r="BY100" s="167"/>
      <c r="BZ100" s="173"/>
      <c r="CA100" s="173"/>
      <c r="CB100" s="167"/>
      <c r="CC100" s="167" t="s">
        <v>162</v>
      </c>
      <c r="CD100" s="167"/>
      <c r="CE100" s="167"/>
      <c r="CF100" s="411">
        <v>3</v>
      </c>
      <c r="CG100" s="167">
        <v>3</v>
      </c>
      <c r="CH100" s="167"/>
      <c r="CI100" s="167" t="s">
        <v>814</v>
      </c>
    </row>
    <row r="101" spans="1:87" ht="24.95" hidden="1" customHeight="1">
      <c r="A101" s="167">
        <v>101</v>
      </c>
      <c r="B101" s="167" t="s">
        <v>1511</v>
      </c>
      <c r="C101" s="167" t="s">
        <v>1512</v>
      </c>
      <c r="D101" s="167" t="s">
        <v>1513</v>
      </c>
      <c r="E101" s="167" t="s">
        <v>1514</v>
      </c>
      <c r="F101" s="167" t="s">
        <v>25</v>
      </c>
      <c r="G101" s="167">
        <v>5</v>
      </c>
      <c r="H101" s="167" t="s">
        <v>55</v>
      </c>
      <c r="I101" s="167" t="s">
        <v>43</v>
      </c>
      <c r="J101" s="167" t="s">
        <v>1515</v>
      </c>
      <c r="K101" s="167" t="s">
        <v>1515</v>
      </c>
      <c r="L101" s="167" t="s">
        <v>43</v>
      </c>
      <c r="M101" s="167" t="s">
        <v>149</v>
      </c>
      <c r="N101" s="167" t="s">
        <v>1516</v>
      </c>
      <c r="O101" s="262" t="s">
        <v>150</v>
      </c>
      <c r="P101" s="263" t="s">
        <v>150</v>
      </c>
      <c r="Q101" s="167"/>
      <c r="R101" s="175" t="s">
        <v>1517</v>
      </c>
      <c r="S101" s="167" t="s">
        <v>1518</v>
      </c>
      <c r="T101" s="378" t="s">
        <v>1519</v>
      </c>
      <c r="U101" s="169" t="s">
        <v>1520</v>
      </c>
      <c r="V101" s="169">
        <v>26236</v>
      </c>
      <c r="W101" s="176" t="s">
        <v>1521</v>
      </c>
      <c r="X101" s="176" t="s">
        <v>178</v>
      </c>
      <c r="Y101" s="176" t="s">
        <v>162</v>
      </c>
      <c r="Z101" s="176" t="s">
        <v>157</v>
      </c>
      <c r="AA101" s="167">
        <v>11.5</v>
      </c>
      <c r="AB101" s="169">
        <v>42430</v>
      </c>
      <c r="AC101" s="309">
        <v>42064</v>
      </c>
      <c r="AD101" s="169"/>
      <c r="AE101" s="34" t="s">
        <v>1522</v>
      </c>
      <c r="AF101" s="34" t="s">
        <v>1523</v>
      </c>
      <c r="AG101" s="33"/>
      <c r="AH101" s="167">
        <f t="shared" si="23"/>
        <v>2</v>
      </c>
      <c r="AI101" s="33" t="s">
        <v>160</v>
      </c>
      <c r="AJ101" s="33" t="s">
        <v>201</v>
      </c>
      <c r="AK101" s="33"/>
      <c r="AL101" s="33" t="s">
        <v>149</v>
      </c>
      <c r="AM101" s="33" t="s">
        <v>162</v>
      </c>
      <c r="AN101" s="33"/>
      <c r="AO101" s="33" t="s">
        <v>163</v>
      </c>
      <c r="AP101" s="33"/>
      <c r="AQ101" s="33" t="s">
        <v>202</v>
      </c>
      <c r="AR101" s="33"/>
      <c r="AS101" s="33"/>
      <c r="AT101" s="453" t="s">
        <v>371</v>
      </c>
      <c r="AU101" s="33" t="s">
        <v>1524</v>
      </c>
      <c r="AV101" s="33" t="s">
        <v>162</v>
      </c>
      <c r="AW101" s="170">
        <v>42065</v>
      </c>
      <c r="AX101" s="170">
        <v>42310</v>
      </c>
      <c r="AY101" s="170" t="s">
        <v>149</v>
      </c>
      <c r="AZ101" s="170"/>
      <c r="BA101" s="170"/>
      <c r="BB101" s="170"/>
      <c r="BC101" s="171"/>
      <c r="BD101" s="170">
        <v>42947</v>
      </c>
      <c r="BE101" s="170" t="s">
        <v>149</v>
      </c>
      <c r="BF101" s="170">
        <v>43164</v>
      </c>
      <c r="BG101" s="170" t="s">
        <v>149</v>
      </c>
      <c r="BH101" s="169"/>
      <c r="BI101" s="169"/>
      <c r="BJ101" s="169"/>
      <c r="BK101" s="172">
        <v>44334</v>
      </c>
      <c r="BL101" s="167" t="s">
        <v>17</v>
      </c>
      <c r="BM101" s="261">
        <f t="shared" si="24"/>
        <v>75</v>
      </c>
      <c r="BN101" s="167">
        <f t="shared" si="22"/>
        <v>67</v>
      </c>
      <c r="BO101" s="176" t="s">
        <v>1525</v>
      </c>
      <c r="BP101" s="167">
        <v>2</v>
      </c>
      <c r="BQ101" s="167">
        <v>5</v>
      </c>
      <c r="BR101" s="167">
        <v>1</v>
      </c>
      <c r="BS101" s="167">
        <v>1</v>
      </c>
      <c r="BT101" s="167">
        <v>0</v>
      </c>
      <c r="BU101" s="167">
        <v>0</v>
      </c>
      <c r="BV101" s="167">
        <v>0</v>
      </c>
      <c r="BW101" s="167" t="s">
        <v>162</v>
      </c>
      <c r="BX101" s="167">
        <v>0</v>
      </c>
      <c r="BY101" s="167"/>
      <c r="BZ101" s="173"/>
      <c r="CA101" s="173"/>
      <c r="CB101" s="167"/>
      <c r="CC101" s="167" t="s">
        <v>162</v>
      </c>
      <c r="CD101" s="167"/>
      <c r="CE101" s="167"/>
      <c r="CF101" s="411">
        <v>3</v>
      </c>
      <c r="CG101" s="167">
        <v>3</v>
      </c>
      <c r="CH101" s="167"/>
      <c r="CI101" s="167" t="s">
        <v>814</v>
      </c>
    </row>
    <row r="102" spans="1:87" ht="24.95" hidden="1" customHeight="1">
      <c r="A102" s="167">
        <v>102</v>
      </c>
      <c r="B102" s="167" t="s">
        <v>1526</v>
      </c>
      <c r="C102" s="167" t="s">
        <v>437</v>
      </c>
      <c r="D102" s="167" t="s">
        <v>1527</v>
      </c>
      <c r="E102" s="167" t="s">
        <v>1528</v>
      </c>
      <c r="F102" s="167" t="s">
        <v>24</v>
      </c>
      <c r="G102" s="167">
        <v>5</v>
      </c>
      <c r="H102" s="167" t="s">
        <v>51</v>
      </c>
      <c r="I102" s="167" t="s">
        <v>30</v>
      </c>
      <c r="J102" s="167" t="s">
        <v>606</v>
      </c>
      <c r="K102" s="167" t="s">
        <v>1308</v>
      </c>
      <c r="L102" s="167" t="s">
        <v>43</v>
      </c>
      <c r="M102" s="167" t="s">
        <v>162</v>
      </c>
      <c r="N102" s="167">
        <v>951466</v>
      </c>
      <c r="O102" s="262" t="s">
        <v>150</v>
      </c>
      <c r="P102" s="263" t="s">
        <v>150</v>
      </c>
      <c r="Q102" s="167"/>
      <c r="R102" s="167" t="s">
        <v>1529</v>
      </c>
      <c r="S102" s="175" t="s">
        <v>1530</v>
      </c>
      <c r="T102" s="378" t="s">
        <v>1531</v>
      </c>
      <c r="U102" s="169" t="s">
        <v>793</v>
      </c>
      <c r="V102" s="169">
        <v>28992</v>
      </c>
      <c r="W102" s="176" t="s">
        <v>1532</v>
      </c>
      <c r="X102" s="176" t="s">
        <v>178</v>
      </c>
      <c r="Y102" s="176" t="s">
        <v>162</v>
      </c>
      <c r="Z102" s="176" t="s">
        <v>157</v>
      </c>
      <c r="AA102" s="167">
        <v>18</v>
      </c>
      <c r="AB102" s="169">
        <v>42555</v>
      </c>
      <c r="AC102" s="309">
        <v>42064</v>
      </c>
      <c r="AD102" s="169"/>
      <c r="AE102" s="34" t="s">
        <v>1533</v>
      </c>
      <c r="AF102" s="34" t="s">
        <v>1476</v>
      </c>
      <c r="AG102" s="33"/>
      <c r="AH102" s="167">
        <f t="shared" si="23"/>
        <v>2</v>
      </c>
      <c r="AI102" s="34" t="s">
        <v>160</v>
      </c>
      <c r="AJ102" s="34" t="s">
        <v>161</v>
      </c>
      <c r="AK102" s="33"/>
      <c r="AL102" s="33" t="s">
        <v>149</v>
      </c>
      <c r="AM102" s="33" t="s">
        <v>149</v>
      </c>
      <c r="AN102" s="33"/>
      <c r="AO102" s="33" t="s">
        <v>163</v>
      </c>
      <c r="AP102" s="33"/>
      <c r="AQ102" s="33"/>
      <c r="AR102" s="33"/>
      <c r="AS102" s="33"/>
      <c r="AT102" s="451" t="s">
        <v>327</v>
      </c>
      <c r="AU102" s="33" t="s">
        <v>1534</v>
      </c>
      <c r="AV102" s="33" t="s">
        <v>149</v>
      </c>
      <c r="AW102" s="170">
        <v>42065</v>
      </c>
      <c r="AX102" s="170">
        <v>42310</v>
      </c>
      <c r="AY102" s="170" t="s">
        <v>149</v>
      </c>
      <c r="AZ102" s="170">
        <v>42535</v>
      </c>
      <c r="BA102" s="170">
        <v>42620</v>
      </c>
      <c r="BB102" s="167"/>
      <c r="BC102" s="171" t="s">
        <v>1535</v>
      </c>
      <c r="BD102" s="170">
        <v>42947</v>
      </c>
      <c r="BE102" s="170" t="s">
        <v>149</v>
      </c>
      <c r="BF102" s="170">
        <v>43164</v>
      </c>
      <c r="BG102" s="170" t="s">
        <v>149</v>
      </c>
      <c r="BH102" s="169"/>
      <c r="BI102" s="169"/>
      <c r="BJ102" s="169"/>
      <c r="BK102" s="172">
        <v>44529</v>
      </c>
      <c r="BL102" s="167" t="s">
        <v>17</v>
      </c>
      <c r="BM102" s="261">
        <f t="shared" si="24"/>
        <v>81</v>
      </c>
      <c r="BN102" s="167">
        <f t="shared" si="22"/>
        <v>73</v>
      </c>
      <c r="BO102" s="176" t="s">
        <v>1535</v>
      </c>
      <c r="BP102" s="167">
        <v>0</v>
      </c>
      <c r="BQ102" s="167">
        <v>15</v>
      </c>
      <c r="BR102" s="167">
        <v>3</v>
      </c>
      <c r="BS102" s="167">
        <v>6</v>
      </c>
      <c r="BT102" s="167">
        <v>1</v>
      </c>
      <c r="BU102" s="167">
        <v>0</v>
      </c>
      <c r="BV102" s="167">
        <v>0</v>
      </c>
      <c r="BW102" s="167" t="s">
        <v>162</v>
      </c>
      <c r="BX102" s="167">
        <v>0</v>
      </c>
      <c r="BY102" s="167"/>
      <c r="BZ102" s="173"/>
      <c r="CA102" s="173"/>
      <c r="CB102" s="167"/>
      <c r="CC102" s="167" t="s">
        <v>149</v>
      </c>
      <c r="CD102" s="167"/>
      <c r="CE102" s="167"/>
      <c r="CF102" s="411">
        <v>2</v>
      </c>
      <c r="CG102" s="167" t="s">
        <v>167</v>
      </c>
      <c r="CH102" s="167"/>
      <c r="CI102" s="167" t="s">
        <v>814</v>
      </c>
    </row>
    <row r="103" spans="1:87" ht="24.95" hidden="1" customHeight="1">
      <c r="A103" s="167">
        <v>103</v>
      </c>
      <c r="B103" s="167" t="s">
        <v>1536</v>
      </c>
      <c r="C103" s="167" t="s">
        <v>830</v>
      </c>
      <c r="D103" s="167" t="s">
        <v>1537</v>
      </c>
      <c r="E103" s="167" t="s">
        <v>1538</v>
      </c>
      <c r="F103" s="167" t="s">
        <v>24</v>
      </c>
      <c r="G103" s="167">
        <v>5</v>
      </c>
      <c r="H103" s="167" t="s">
        <v>56</v>
      </c>
      <c r="I103" s="167" t="s">
        <v>38</v>
      </c>
      <c r="J103" s="167" t="s">
        <v>1539</v>
      </c>
      <c r="K103" s="167" t="s">
        <v>1540</v>
      </c>
      <c r="L103" s="167" t="s">
        <v>43</v>
      </c>
      <c r="M103" s="167" t="s">
        <v>162</v>
      </c>
      <c r="N103" s="167">
        <v>1362999</v>
      </c>
      <c r="O103" s="262" t="s">
        <v>321</v>
      </c>
      <c r="P103" s="263" t="s">
        <v>239</v>
      </c>
      <c r="Q103" s="167" t="s">
        <v>150</v>
      </c>
      <c r="R103" s="348" t="s">
        <v>1541</v>
      </c>
      <c r="S103" s="167" t="s">
        <v>1542</v>
      </c>
      <c r="T103" s="378" t="s">
        <v>1543</v>
      </c>
      <c r="U103" s="169" t="s">
        <v>1544</v>
      </c>
      <c r="V103" s="169">
        <v>31406</v>
      </c>
      <c r="W103" s="176" t="s">
        <v>1545</v>
      </c>
      <c r="X103" s="176" t="s">
        <v>178</v>
      </c>
      <c r="Y103" s="176" t="s">
        <v>156</v>
      </c>
      <c r="Z103" s="176" t="s">
        <v>157</v>
      </c>
      <c r="AA103" s="167">
        <v>8.5</v>
      </c>
      <c r="AB103" s="169">
        <v>42231</v>
      </c>
      <c r="AC103" s="309">
        <v>42064</v>
      </c>
      <c r="AD103" s="169"/>
      <c r="AE103" s="167" t="s">
        <v>1546</v>
      </c>
      <c r="AF103" s="167"/>
      <c r="AG103" s="167"/>
      <c r="AH103" s="167">
        <f t="shared" si="23"/>
        <v>1</v>
      </c>
      <c r="AI103" s="176" t="s">
        <v>160</v>
      </c>
      <c r="AJ103" s="167"/>
      <c r="AK103" s="167"/>
      <c r="AL103" s="167" t="s">
        <v>149</v>
      </c>
      <c r="AM103" s="167"/>
      <c r="AN103" s="167"/>
      <c r="AO103" s="167" t="s">
        <v>181</v>
      </c>
      <c r="AP103" s="167" t="s">
        <v>1547</v>
      </c>
      <c r="AQ103" s="167" t="s">
        <v>1547</v>
      </c>
      <c r="AR103" s="167" t="s">
        <v>162</v>
      </c>
      <c r="AS103" s="167" t="s">
        <v>1548</v>
      </c>
      <c r="AT103" s="30" t="s">
        <v>1273</v>
      </c>
      <c r="AU103" s="33" t="s">
        <v>1549</v>
      </c>
      <c r="AV103" s="33"/>
      <c r="AW103" s="170">
        <v>42065</v>
      </c>
      <c r="AX103" s="170">
        <v>42310</v>
      </c>
      <c r="AY103" s="170" t="s">
        <v>149</v>
      </c>
      <c r="AZ103" s="167"/>
      <c r="BA103" s="167"/>
      <c r="BB103" s="167"/>
      <c r="BC103" s="171"/>
      <c r="BD103" s="170">
        <v>42947</v>
      </c>
      <c r="BE103" s="170" t="s">
        <v>149</v>
      </c>
      <c r="BF103" s="170">
        <v>43164</v>
      </c>
      <c r="BG103" s="170" t="s">
        <v>149</v>
      </c>
      <c r="BH103" s="169"/>
      <c r="BI103" s="169"/>
      <c r="BJ103" s="169"/>
      <c r="BK103" s="172">
        <v>43830</v>
      </c>
      <c r="BL103" s="167" t="s">
        <v>17</v>
      </c>
      <c r="BM103" s="261">
        <f t="shared" si="24"/>
        <v>58</v>
      </c>
      <c r="BN103" s="167">
        <f t="shared" si="22"/>
        <v>50</v>
      </c>
      <c r="BO103" s="176" t="s">
        <v>1550</v>
      </c>
      <c r="BP103" s="167">
        <v>1</v>
      </c>
      <c r="BQ103" s="167">
        <v>16</v>
      </c>
      <c r="BR103" s="167">
        <v>9</v>
      </c>
      <c r="BS103" s="167">
        <v>3</v>
      </c>
      <c r="BT103" s="167">
        <v>0</v>
      </c>
      <c r="BU103" s="167">
        <v>0</v>
      </c>
      <c r="BV103" s="167">
        <v>0</v>
      </c>
      <c r="BW103" s="167" t="s">
        <v>162</v>
      </c>
      <c r="BX103" s="167">
        <v>0</v>
      </c>
      <c r="BY103" s="167"/>
      <c r="BZ103" s="173"/>
      <c r="CA103" s="173"/>
      <c r="CB103" s="167"/>
      <c r="CC103" s="167" t="s">
        <v>162</v>
      </c>
      <c r="CD103" s="167"/>
      <c r="CE103" s="167"/>
      <c r="CF103" s="411">
        <v>0</v>
      </c>
      <c r="CG103" s="167">
        <v>1</v>
      </c>
      <c r="CH103" s="167"/>
      <c r="CI103" s="167" t="s">
        <v>814</v>
      </c>
    </row>
    <row r="104" spans="1:87" ht="24.95" hidden="1" customHeight="1">
      <c r="A104" s="167">
        <v>104</v>
      </c>
      <c r="B104" s="167" t="s">
        <v>1551</v>
      </c>
      <c r="C104" s="167" t="s">
        <v>346</v>
      </c>
      <c r="D104" s="167" t="s">
        <v>1552</v>
      </c>
      <c r="E104" s="167" t="s">
        <v>1553</v>
      </c>
      <c r="F104" s="167" t="s">
        <v>25</v>
      </c>
      <c r="G104" s="167">
        <v>5</v>
      </c>
      <c r="H104" s="167" t="s">
        <v>49</v>
      </c>
      <c r="I104" s="167" t="s">
        <v>40</v>
      </c>
      <c r="J104" s="167" t="s">
        <v>1554</v>
      </c>
      <c r="K104" s="167" t="s">
        <v>1403</v>
      </c>
      <c r="L104" s="167" t="s">
        <v>40</v>
      </c>
      <c r="M104" s="167" t="s">
        <v>149</v>
      </c>
      <c r="N104" s="167" t="s">
        <v>1555</v>
      </c>
      <c r="O104" s="262"/>
      <c r="P104" s="263" t="s">
        <v>321</v>
      </c>
      <c r="Q104" s="167"/>
      <c r="R104" s="167" t="s">
        <v>1556</v>
      </c>
      <c r="S104" s="167" t="s">
        <v>1557</v>
      </c>
      <c r="T104" s="378" t="s">
        <v>1558</v>
      </c>
      <c r="U104" s="169" t="s">
        <v>1408</v>
      </c>
      <c r="V104" s="169">
        <v>29277</v>
      </c>
      <c r="W104" s="176" t="s">
        <v>1559</v>
      </c>
      <c r="X104" s="176" t="s">
        <v>178</v>
      </c>
      <c r="Y104" s="176" t="s">
        <v>156</v>
      </c>
      <c r="Z104" s="176" t="s">
        <v>157</v>
      </c>
      <c r="AA104" s="167">
        <v>28.5</v>
      </c>
      <c r="AB104" s="169">
        <v>42255</v>
      </c>
      <c r="AC104" s="309">
        <v>42064</v>
      </c>
      <c r="AD104" s="169"/>
      <c r="AE104" s="34" t="s">
        <v>1560</v>
      </c>
      <c r="AF104" s="343" t="s">
        <v>1561</v>
      </c>
      <c r="AG104" s="167"/>
      <c r="AH104" s="167">
        <f t="shared" si="23"/>
        <v>2</v>
      </c>
      <c r="AI104" s="176" t="s">
        <v>160</v>
      </c>
      <c r="AJ104" s="176" t="s">
        <v>160</v>
      </c>
      <c r="AK104" s="167"/>
      <c r="AL104" s="167" t="s">
        <v>149</v>
      </c>
      <c r="AM104" s="167" t="s">
        <v>162</v>
      </c>
      <c r="AN104" s="167"/>
      <c r="AO104" s="167" t="s">
        <v>163</v>
      </c>
      <c r="AP104" s="167" t="s">
        <v>202</v>
      </c>
      <c r="AQ104" s="167" t="s">
        <v>202</v>
      </c>
      <c r="AR104" s="167"/>
      <c r="AS104" s="167"/>
      <c r="AT104" s="30" t="s">
        <v>419</v>
      </c>
      <c r="AU104" s="33" t="s">
        <v>1562</v>
      </c>
      <c r="AV104" s="33" t="s">
        <v>162</v>
      </c>
      <c r="AW104" s="170">
        <v>42065</v>
      </c>
      <c r="AX104" s="170">
        <v>42310</v>
      </c>
      <c r="AY104" s="170" t="s">
        <v>149</v>
      </c>
      <c r="AZ104" s="170">
        <v>42248</v>
      </c>
      <c r="BA104" s="170">
        <v>43503</v>
      </c>
      <c r="BB104" s="170"/>
      <c r="BC104" s="171" t="s">
        <v>1563</v>
      </c>
      <c r="BD104" s="170">
        <v>42947</v>
      </c>
      <c r="BE104" s="170" t="s">
        <v>149</v>
      </c>
      <c r="BF104" s="170">
        <v>43164</v>
      </c>
      <c r="BG104" s="170" t="s">
        <v>149</v>
      </c>
      <c r="BH104" s="169"/>
      <c r="BI104" s="169"/>
      <c r="BJ104" s="169"/>
      <c r="BK104" s="172"/>
      <c r="BL104" s="177" t="s">
        <v>18</v>
      </c>
      <c r="BM104" s="261"/>
      <c r="BN104" s="261"/>
      <c r="BO104" s="167"/>
      <c r="BP104" s="167">
        <v>0</v>
      </c>
      <c r="BQ104" s="167">
        <v>0</v>
      </c>
      <c r="BR104" s="167">
        <v>0</v>
      </c>
      <c r="BS104" s="167">
        <v>0</v>
      </c>
      <c r="BT104" s="167">
        <v>0</v>
      </c>
      <c r="BU104" s="167">
        <v>0</v>
      </c>
      <c r="BV104" s="167">
        <v>0</v>
      </c>
      <c r="BW104" s="167" t="s">
        <v>162</v>
      </c>
      <c r="BX104" s="167">
        <v>0</v>
      </c>
      <c r="BY104" s="167"/>
      <c r="BZ104" s="173"/>
      <c r="CA104" s="173"/>
      <c r="CB104" s="167"/>
      <c r="CC104" s="167" t="s">
        <v>162</v>
      </c>
      <c r="CD104" s="167"/>
      <c r="CE104" s="167"/>
      <c r="CF104" s="411">
        <v>2</v>
      </c>
      <c r="CG104" s="167" t="s">
        <v>167</v>
      </c>
      <c r="CH104" s="167"/>
      <c r="CI104" s="167" t="s">
        <v>1321</v>
      </c>
    </row>
    <row r="105" spans="1:87" ht="24.95" hidden="1" customHeight="1">
      <c r="A105" s="167">
        <v>105</v>
      </c>
      <c r="B105" s="167" t="s">
        <v>1564</v>
      </c>
      <c r="C105" s="167" t="s">
        <v>1565</v>
      </c>
      <c r="D105" s="167" t="s">
        <v>1566</v>
      </c>
      <c r="E105" s="167" t="s">
        <v>1567</v>
      </c>
      <c r="F105" s="167" t="s">
        <v>25</v>
      </c>
      <c r="G105" s="167">
        <v>5</v>
      </c>
      <c r="H105" s="167" t="s">
        <v>51</v>
      </c>
      <c r="I105" s="167" t="s">
        <v>30</v>
      </c>
      <c r="J105" s="167" t="s">
        <v>1568</v>
      </c>
      <c r="K105" s="167" t="s">
        <v>1569</v>
      </c>
      <c r="L105" s="167" t="s">
        <v>30</v>
      </c>
      <c r="M105" s="167" t="s">
        <v>149</v>
      </c>
      <c r="N105" s="167">
        <v>130949</v>
      </c>
      <c r="O105" s="262" t="s">
        <v>150</v>
      </c>
      <c r="P105" s="263" t="s">
        <v>150</v>
      </c>
      <c r="Q105" s="167" t="s">
        <v>239</v>
      </c>
      <c r="R105" s="167" t="s">
        <v>1570</v>
      </c>
      <c r="S105" s="167" t="s">
        <v>1571</v>
      </c>
      <c r="T105" s="379" t="s">
        <v>1572</v>
      </c>
      <c r="U105" s="169" t="s">
        <v>822</v>
      </c>
      <c r="V105" s="169">
        <v>27902</v>
      </c>
      <c r="W105" s="176" t="s">
        <v>1573</v>
      </c>
      <c r="X105" s="176" t="s">
        <v>178</v>
      </c>
      <c r="Y105" s="176" t="s">
        <v>162</v>
      </c>
      <c r="Z105" s="176" t="s">
        <v>157</v>
      </c>
      <c r="AA105" s="167">
        <v>18</v>
      </c>
      <c r="AB105" s="169">
        <v>41852</v>
      </c>
      <c r="AC105" s="309">
        <v>42064</v>
      </c>
      <c r="AD105" s="169"/>
      <c r="AE105" s="34" t="s">
        <v>1574</v>
      </c>
      <c r="AF105" s="167" t="s">
        <v>1575</v>
      </c>
      <c r="AG105" s="167"/>
      <c r="AH105" s="167">
        <f t="shared" si="23"/>
        <v>2</v>
      </c>
      <c r="AI105" s="176" t="s">
        <v>160</v>
      </c>
      <c r="AJ105" s="167"/>
      <c r="AK105" s="167"/>
      <c r="AL105" s="167" t="s">
        <v>149</v>
      </c>
      <c r="AM105" s="167"/>
      <c r="AN105" s="167"/>
      <c r="AO105" s="167" t="s">
        <v>163</v>
      </c>
      <c r="AP105" s="167"/>
      <c r="AQ105" s="167"/>
      <c r="AR105" s="167"/>
      <c r="AS105" s="167"/>
      <c r="AT105" s="30" t="s">
        <v>327</v>
      </c>
      <c r="AU105" s="33" t="s">
        <v>1576</v>
      </c>
      <c r="AV105" s="33"/>
      <c r="AW105" s="170">
        <v>42065</v>
      </c>
      <c r="AX105" s="170">
        <v>42310</v>
      </c>
      <c r="AY105" s="170" t="s">
        <v>149</v>
      </c>
      <c r="AZ105" s="170">
        <v>41730</v>
      </c>
      <c r="BA105" s="170">
        <v>42384</v>
      </c>
      <c r="BB105" s="170"/>
      <c r="BC105" s="171" t="s">
        <v>1577</v>
      </c>
      <c r="BD105" s="170">
        <v>42947</v>
      </c>
      <c r="BE105" s="170" t="s">
        <v>149</v>
      </c>
      <c r="BF105" s="170">
        <v>43164</v>
      </c>
      <c r="BG105" s="170" t="s">
        <v>149</v>
      </c>
      <c r="BH105" s="169"/>
      <c r="BI105" s="169"/>
      <c r="BJ105" s="169"/>
      <c r="BK105" s="172">
        <v>43832</v>
      </c>
      <c r="BL105" s="167" t="s">
        <v>17</v>
      </c>
      <c r="BM105" s="261">
        <f t="shared" ref="BM105:BM108" si="25">DATEDIF(AW105,BK105, "M")+1</f>
        <v>59</v>
      </c>
      <c r="BN105" s="167">
        <f t="shared" ref="BN105:BN108" si="26">DATEDIF(AX105,BK105, "M")+1</f>
        <v>51</v>
      </c>
      <c r="BO105" s="167"/>
      <c r="BP105" s="167">
        <v>0</v>
      </c>
      <c r="BQ105" s="167">
        <v>7</v>
      </c>
      <c r="BR105" s="167">
        <v>7</v>
      </c>
      <c r="BS105" s="167">
        <v>6</v>
      </c>
      <c r="BT105" s="167">
        <v>3</v>
      </c>
      <c r="BU105" s="167">
        <v>0</v>
      </c>
      <c r="BV105" s="167">
        <v>0</v>
      </c>
      <c r="BW105" s="167" t="s">
        <v>1578</v>
      </c>
      <c r="BX105" s="167">
        <v>0</v>
      </c>
      <c r="BY105" s="167"/>
      <c r="BZ105" s="173"/>
      <c r="CA105" s="173"/>
      <c r="CB105" s="167"/>
      <c r="CC105" s="167" t="s">
        <v>162</v>
      </c>
      <c r="CD105" s="167"/>
      <c r="CE105" s="167"/>
      <c r="CF105" s="411">
        <v>3</v>
      </c>
      <c r="CG105" s="167">
        <v>3</v>
      </c>
      <c r="CH105" s="167"/>
      <c r="CI105" s="167" t="s">
        <v>1321</v>
      </c>
    </row>
    <row r="106" spans="1:87" ht="24.95" hidden="1" customHeight="1">
      <c r="A106" s="167">
        <v>106</v>
      </c>
      <c r="B106" s="167" t="s">
        <v>1579</v>
      </c>
      <c r="C106" s="167" t="s">
        <v>1580</v>
      </c>
      <c r="D106" s="167"/>
      <c r="E106" s="167" t="s">
        <v>1581</v>
      </c>
      <c r="F106" s="167" t="s">
        <v>24</v>
      </c>
      <c r="G106" s="167">
        <v>5</v>
      </c>
      <c r="H106" s="167" t="s">
        <v>50</v>
      </c>
      <c r="I106" s="167" t="s">
        <v>44</v>
      </c>
      <c r="J106" s="167" t="s">
        <v>1582</v>
      </c>
      <c r="K106" s="167" t="s">
        <v>1554</v>
      </c>
      <c r="L106" s="167" t="s">
        <v>42</v>
      </c>
      <c r="M106" s="167" t="s">
        <v>149</v>
      </c>
      <c r="N106" s="267" t="s">
        <v>1583</v>
      </c>
      <c r="O106" s="265" t="s">
        <v>150</v>
      </c>
      <c r="P106" s="35" t="s">
        <v>150</v>
      </c>
      <c r="Q106" s="167" t="s">
        <v>150</v>
      </c>
      <c r="R106" s="348" t="s">
        <v>1584</v>
      </c>
      <c r="S106" s="167" t="s">
        <v>1585</v>
      </c>
      <c r="T106" s="379" t="s">
        <v>1586</v>
      </c>
      <c r="U106" s="169" t="s">
        <v>1587</v>
      </c>
      <c r="V106" s="169">
        <v>29305</v>
      </c>
      <c r="W106" s="176" t="s">
        <v>1588</v>
      </c>
      <c r="X106" s="176" t="s">
        <v>178</v>
      </c>
      <c r="Y106" s="176" t="s">
        <v>156</v>
      </c>
      <c r="Z106" s="176" t="s">
        <v>157</v>
      </c>
      <c r="AA106" s="167">
        <v>28.5</v>
      </c>
      <c r="AB106" s="169">
        <v>42037</v>
      </c>
      <c r="AC106" s="309">
        <v>42064</v>
      </c>
      <c r="AD106" s="169"/>
      <c r="AE106" s="34" t="s">
        <v>1589</v>
      </c>
      <c r="AF106" s="34" t="s">
        <v>1590</v>
      </c>
      <c r="AG106" s="167"/>
      <c r="AH106" s="167">
        <f t="shared" si="23"/>
        <v>2</v>
      </c>
      <c r="AI106" s="176" t="s">
        <v>160</v>
      </c>
      <c r="AJ106" s="33" t="s">
        <v>201</v>
      </c>
      <c r="AK106" s="167"/>
      <c r="AL106" s="167" t="s">
        <v>149</v>
      </c>
      <c r="AM106" s="167" t="s">
        <v>162</v>
      </c>
      <c r="AN106" s="167"/>
      <c r="AO106" s="167" t="s">
        <v>163</v>
      </c>
      <c r="AP106" s="167" t="s">
        <v>164</v>
      </c>
      <c r="AQ106" s="317" t="s">
        <v>216</v>
      </c>
      <c r="AR106" s="167" t="s">
        <v>149</v>
      </c>
      <c r="AS106" s="167"/>
      <c r="AT106" s="30" t="s">
        <v>297</v>
      </c>
      <c r="AU106" s="33" t="s">
        <v>1591</v>
      </c>
      <c r="AV106" s="33" t="s">
        <v>162</v>
      </c>
      <c r="AW106" s="170">
        <v>42065</v>
      </c>
      <c r="AX106" s="170">
        <v>42310</v>
      </c>
      <c r="AY106" s="170" t="s">
        <v>149</v>
      </c>
      <c r="AZ106" s="170">
        <v>41974</v>
      </c>
      <c r="BA106" s="170"/>
      <c r="BB106" s="170">
        <v>42214</v>
      </c>
      <c r="BC106" s="171" t="s">
        <v>1592</v>
      </c>
      <c r="BD106" s="170">
        <v>42947</v>
      </c>
      <c r="BE106" s="170" t="s">
        <v>149</v>
      </c>
      <c r="BF106" s="170">
        <v>43164</v>
      </c>
      <c r="BG106" s="170" t="s">
        <v>149</v>
      </c>
      <c r="BH106" s="169">
        <v>43119</v>
      </c>
      <c r="BI106" s="169">
        <v>43328</v>
      </c>
      <c r="BJ106" s="169">
        <v>43424</v>
      </c>
      <c r="BK106" s="172">
        <v>43465</v>
      </c>
      <c r="BL106" s="167" t="s">
        <v>17</v>
      </c>
      <c r="BM106" s="261">
        <f t="shared" si="25"/>
        <v>46</v>
      </c>
      <c r="BN106" s="167">
        <f t="shared" si="26"/>
        <v>38</v>
      </c>
      <c r="BO106" s="176" t="s">
        <v>1592</v>
      </c>
      <c r="BP106" s="167">
        <v>1</v>
      </c>
      <c r="BQ106" s="167">
        <v>3</v>
      </c>
      <c r="BR106" s="167">
        <v>13</v>
      </c>
      <c r="BS106" s="167">
        <v>2</v>
      </c>
      <c r="BT106" s="167">
        <v>0</v>
      </c>
      <c r="BU106" s="167">
        <v>0</v>
      </c>
      <c r="BV106" s="167">
        <v>0</v>
      </c>
      <c r="BW106" s="167" t="s">
        <v>162</v>
      </c>
      <c r="BX106" s="167">
        <v>0</v>
      </c>
      <c r="BY106" s="167"/>
      <c r="BZ106" s="173"/>
      <c r="CA106" s="173"/>
      <c r="CB106" s="167"/>
      <c r="CC106" s="167" t="s">
        <v>162</v>
      </c>
      <c r="CD106" s="167"/>
      <c r="CE106" s="167"/>
      <c r="CF106" s="411">
        <v>1</v>
      </c>
      <c r="CG106" s="167">
        <v>3</v>
      </c>
      <c r="CH106" s="167">
        <v>3</v>
      </c>
      <c r="CI106" s="167" t="s">
        <v>814</v>
      </c>
    </row>
    <row r="107" spans="1:87" ht="24.95" hidden="1" customHeight="1">
      <c r="A107" s="167">
        <v>107</v>
      </c>
      <c r="B107" s="167" t="s">
        <v>1593</v>
      </c>
      <c r="C107" s="167" t="s">
        <v>1594</v>
      </c>
      <c r="D107" s="167"/>
      <c r="E107" s="167" t="s">
        <v>1595</v>
      </c>
      <c r="F107" s="167" t="s">
        <v>24</v>
      </c>
      <c r="G107" s="167">
        <v>5</v>
      </c>
      <c r="H107" s="167" t="s">
        <v>57</v>
      </c>
      <c r="I107" s="167" t="s">
        <v>33</v>
      </c>
      <c r="J107" s="167" t="s">
        <v>361</v>
      </c>
      <c r="K107" s="167" t="s">
        <v>1596</v>
      </c>
      <c r="L107" s="167" t="s">
        <v>33</v>
      </c>
      <c r="M107" s="167" t="s">
        <v>149</v>
      </c>
      <c r="N107" s="264" t="s">
        <v>1597</v>
      </c>
      <c r="O107" s="265" t="s">
        <v>150</v>
      </c>
      <c r="P107" s="35" t="s">
        <v>150</v>
      </c>
      <c r="Q107" s="167" t="s">
        <v>150</v>
      </c>
      <c r="R107" s="167" t="s">
        <v>1598</v>
      </c>
      <c r="S107" s="167" t="s">
        <v>1599</v>
      </c>
      <c r="T107" s="379" t="s">
        <v>1600</v>
      </c>
      <c r="U107" s="169" t="s">
        <v>1601</v>
      </c>
      <c r="V107" s="169">
        <v>29718</v>
      </c>
      <c r="W107" s="176" t="s">
        <v>1602</v>
      </c>
      <c r="X107" s="176" t="s">
        <v>178</v>
      </c>
      <c r="Y107" s="176" t="s">
        <v>162</v>
      </c>
      <c r="Z107" s="176" t="s">
        <v>157</v>
      </c>
      <c r="AA107" s="167">
        <v>32.5</v>
      </c>
      <c r="AB107" s="169">
        <v>42125</v>
      </c>
      <c r="AC107" s="309">
        <v>42064</v>
      </c>
      <c r="AD107" s="169"/>
      <c r="AE107" s="34" t="s">
        <v>1603</v>
      </c>
      <c r="AF107" s="34" t="s">
        <v>554</v>
      </c>
      <c r="AG107" s="167"/>
      <c r="AH107" s="167">
        <f t="shared" si="23"/>
        <v>2</v>
      </c>
      <c r="AI107" s="176" t="s">
        <v>160</v>
      </c>
      <c r="AJ107" s="176" t="s">
        <v>160</v>
      </c>
      <c r="AK107" s="167"/>
      <c r="AL107" s="167" t="s">
        <v>149</v>
      </c>
      <c r="AM107" s="167" t="s">
        <v>162</v>
      </c>
      <c r="AN107" s="167"/>
      <c r="AO107" s="167" t="s">
        <v>163</v>
      </c>
      <c r="AP107" s="167" t="s">
        <v>180</v>
      </c>
      <c r="AQ107" s="167" t="s">
        <v>180</v>
      </c>
      <c r="AR107" s="167" t="s">
        <v>162</v>
      </c>
      <c r="AS107" s="167"/>
      <c r="AT107" s="30" t="s">
        <v>556</v>
      </c>
      <c r="AU107" s="33" t="s">
        <v>1604</v>
      </c>
      <c r="AV107" s="33" t="s">
        <v>162</v>
      </c>
      <c r="AW107" s="170">
        <v>42065</v>
      </c>
      <c r="AX107" s="170">
        <v>42310</v>
      </c>
      <c r="AY107" s="170" t="s">
        <v>149</v>
      </c>
      <c r="AZ107" s="170">
        <v>42494</v>
      </c>
      <c r="BA107" s="170">
        <v>42553</v>
      </c>
      <c r="BB107" s="170"/>
      <c r="BC107" s="171" t="s">
        <v>1605</v>
      </c>
      <c r="BD107" s="170">
        <v>42947</v>
      </c>
      <c r="BE107" s="170" t="s">
        <v>149</v>
      </c>
      <c r="BF107" s="170">
        <v>43164</v>
      </c>
      <c r="BG107" s="170" t="s">
        <v>149</v>
      </c>
      <c r="BH107" s="169"/>
      <c r="BI107" s="169"/>
      <c r="BJ107" s="169"/>
      <c r="BK107" s="172">
        <v>43677</v>
      </c>
      <c r="BL107" s="167" t="s">
        <v>17</v>
      </c>
      <c r="BM107" s="261">
        <f t="shared" si="25"/>
        <v>53</v>
      </c>
      <c r="BN107" s="167">
        <f t="shared" si="26"/>
        <v>45</v>
      </c>
      <c r="BO107" s="167"/>
      <c r="BP107" s="167">
        <v>0</v>
      </c>
      <c r="BQ107" s="167">
        <v>2</v>
      </c>
      <c r="BR107" s="167">
        <v>3</v>
      </c>
      <c r="BS107" s="167">
        <v>1</v>
      </c>
      <c r="BT107" s="167">
        <v>0</v>
      </c>
      <c r="BU107" s="167">
        <v>0</v>
      </c>
      <c r="BV107" s="167">
        <v>0</v>
      </c>
      <c r="BW107" s="167" t="s">
        <v>162</v>
      </c>
      <c r="BX107" s="167">
        <v>0</v>
      </c>
      <c r="BY107" s="167"/>
      <c r="BZ107" s="173"/>
      <c r="CA107" s="173"/>
      <c r="CB107" s="167"/>
      <c r="CC107" s="167" t="s">
        <v>162</v>
      </c>
      <c r="CD107" s="167"/>
      <c r="CE107" s="167"/>
      <c r="CF107" s="411">
        <v>1</v>
      </c>
      <c r="CG107" s="167">
        <v>3</v>
      </c>
      <c r="CH107" s="167"/>
      <c r="CI107" s="167" t="s">
        <v>814</v>
      </c>
    </row>
    <row r="108" spans="1:87" ht="24.95" hidden="1" customHeight="1">
      <c r="A108" s="167">
        <v>108</v>
      </c>
      <c r="B108" s="167" t="s">
        <v>1606</v>
      </c>
      <c r="C108" s="167" t="s">
        <v>1607</v>
      </c>
      <c r="D108" s="167" t="s">
        <v>1608</v>
      </c>
      <c r="E108" s="167" t="s">
        <v>1608</v>
      </c>
      <c r="F108" s="167" t="s">
        <v>25</v>
      </c>
      <c r="G108" s="167">
        <v>5</v>
      </c>
      <c r="H108" s="167" t="s">
        <v>49</v>
      </c>
      <c r="I108" s="167" t="s">
        <v>35</v>
      </c>
      <c r="J108" s="167" t="s">
        <v>1609</v>
      </c>
      <c r="K108" s="167" t="s">
        <v>1609</v>
      </c>
      <c r="L108" s="167" t="s">
        <v>35</v>
      </c>
      <c r="M108" s="167" t="s">
        <v>149</v>
      </c>
      <c r="N108" s="167" t="s">
        <v>1610</v>
      </c>
      <c r="O108" s="262" t="s">
        <v>150</v>
      </c>
      <c r="P108" s="263" t="s">
        <v>150</v>
      </c>
      <c r="Q108" s="167" t="s">
        <v>150</v>
      </c>
      <c r="R108" s="167" t="s">
        <v>1611</v>
      </c>
      <c r="S108" s="167" t="s">
        <v>1612</v>
      </c>
      <c r="T108" s="378" t="s">
        <v>1613</v>
      </c>
      <c r="U108" s="169" t="s">
        <v>167</v>
      </c>
      <c r="V108" s="169">
        <v>28491</v>
      </c>
      <c r="W108" s="176" t="s">
        <v>1614</v>
      </c>
      <c r="X108" s="176" t="s">
        <v>178</v>
      </c>
      <c r="Y108" s="176" t="s">
        <v>162</v>
      </c>
      <c r="Z108" s="176" t="s">
        <v>157</v>
      </c>
      <c r="AA108" s="167">
        <v>8</v>
      </c>
      <c r="AB108" s="169">
        <v>42257</v>
      </c>
      <c r="AC108" s="309">
        <v>42064</v>
      </c>
      <c r="AD108" s="169"/>
      <c r="AE108" s="34" t="s">
        <v>1615</v>
      </c>
      <c r="AF108" s="167" t="s">
        <v>1616</v>
      </c>
      <c r="AG108" s="167" t="s">
        <v>1617</v>
      </c>
      <c r="AH108" s="167">
        <f t="shared" si="23"/>
        <v>3</v>
      </c>
      <c r="AI108" s="176" t="s">
        <v>160</v>
      </c>
      <c r="AJ108" s="167"/>
      <c r="AK108" s="167"/>
      <c r="AL108" s="167" t="s">
        <v>162</v>
      </c>
      <c r="AM108" s="167"/>
      <c r="AN108" s="167"/>
      <c r="AO108" s="167" t="s">
        <v>163</v>
      </c>
      <c r="AP108" s="167"/>
      <c r="AQ108" s="167" t="s">
        <v>202</v>
      </c>
      <c r="AR108" s="167"/>
      <c r="AS108" s="176" t="s">
        <v>1618</v>
      </c>
      <c r="AT108" s="30" t="s">
        <v>203</v>
      </c>
      <c r="AU108" s="167"/>
      <c r="AV108" s="167"/>
      <c r="AW108" s="170">
        <v>42065</v>
      </c>
      <c r="AX108" s="170">
        <v>42310</v>
      </c>
      <c r="AY108" s="170" t="s">
        <v>149</v>
      </c>
      <c r="AZ108" s="170">
        <v>44393</v>
      </c>
      <c r="BA108" s="170">
        <v>44393</v>
      </c>
      <c r="BB108" s="170"/>
      <c r="BC108" s="171"/>
      <c r="BD108" s="170">
        <v>42947</v>
      </c>
      <c r="BE108" s="170" t="s">
        <v>149</v>
      </c>
      <c r="BF108" s="170">
        <v>43164</v>
      </c>
      <c r="BG108" s="170" t="s">
        <v>149</v>
      </c>
      <c r="BH108" s="169"/>
      <c r="BI108" s="169"/>
      <c r="BJ108" s="169"/>
      <c r="BK108" s="172">
        <v>44155</v>
      </c>
      <c r="BL108" s="167" t="s">
        <v>17</v>
      </c>
      <c r="BM108" s="261">
        <f t="shared" si="25"/>
        <v>69</v>
      </c>
      <c r="BN108" s="167">
        <f t="shared" si="26"/>
        <v>61</v>
      </c>
      <c r="BO108" s="176" t="s">
        <v>1619</v>
      </c>
      <c r="BP108" s="167"/>
      <c r="BQ108" s="167">
        <v>2</v>
      </c>
      <c r="BR108" s="167">
        <v>0</v>
      </c>
      <c r="BS108" s="167">
        <v>2</v>
      </c>
      <c r="BT108" s="167">
        <v>0</v>
      </c>
      <c r="BU108" s="167">
        <v>0</v>
      </c>
      <c r="BV108" s="167">
        <v>0</v>
      </c>
      <c r="BW108" s="167" t="s">
        <v>1620</v>
      </c>
      <c r="BX108" s="167">
        <v>0</v>
      </c>
      <c r="BY108" s="167"/>
      <c r="BZ108" s="173">
        <v>43905</v>
      </c>
      <c r="CA108" s="173">
        <v>44049</v>
      </c>
      <c r="CB108" s="167">
        <v>5</v>
      </c>
      <c r="CC108" s="167" t="s">
        <v>162</v>
      </c>
      <c r="CD108" s="167"/>
      <c r="CE108" s="167"/>
      <c r="CF108" s="411">
        <v>4</v>
      </c>
      <c r="CG108" s="167">
        <v>4</v>
      </c>
      <c r="CH108" s="167"/>
      <c r="CI108" s="167" t="s">
        <v>814</v>
      </c>
    </row>
    <row r="109" spans="1:87" ht="24.95" hidden="1" customHeight="1">
      <c r="A109" s="167">
        <v>109</v>
      </c>
      <c r="B109" s="167" t="s">
        <v>1621</v>
      </c>
      <c r="C109" s="167" t="s">
        <v>1622</v>
      </c>
      <c r="D109" s="167" t="s">
        <v>1623</v>
      </c>
      <c r="E109" s="167" t="s">
        <v>1624</v>
      </c>
      <c r="F109" s="167" t="s">
        <v>24</v>
      </c>
      <c r="G109" s="167">
        <v>5</v>
      </c>
      <c r="H109" s="167" t="s">
        <v>49</v>
      </c>
      <c r="I109" s="167" t="s">
        <v>35</v>
      </c>
      <c r="J109" s="167" t="s">
        <v>1625</v>
      </c>
      <c r="K109" s="167" t="s">
        <v>1626</v>
      </c>
      <c r="L109" s="167" t="s">
        <v>35</v>
      </c>
      <c r="M109" s="167" t="s">
        <v>149</v>
      </c>
      <c r="N109" s="167" t="s">
        <v>1627</v>
      </c>
      <c r="O109" s="262"/>
      <c r="P109" s="263" t="s">
        <v>150</v>
      </c>
      <c r="Q109" s="167"/>
      <c r="R109" s="167" t="s">
        <v>1628</v>
      </c>
      <c r="S109" s="167" t="s">
        <v>1629</v>
      </c>
      <c r="T109" s="379" t="s">
        <v>1630</v>
      </c>
      <c r="U109" s="169" t="s">
        <v>167</v>
      </c>
      <c r="V109" s="169">
        <v>30392</v>
      </c>
      <c r="W109" s="176" t="s">
        <v>1631</v>
      </c>
      <c r="X109" s="176" t="s">
        <v>178</v>
      </c>
      <c r="Y109" s="176" t="s">
        <v>162</v>
      </c>
      <c r="Z109" s="176" t="s">
        <v>157</v>
      </c>
      <c r="AA109" s="167">
        <v>16.5</v>
      </c>
      <c r="AB109" s="169">
        <v>41883</v>
      </c>
      <c r="AC109" s="309">
        <v>42064</v>
      </c>
      <c r="AD109" s="169"/>
      <c r="AE109" s="34" t="s">
        <v>1632</v>
      </c>
      <c r="AF109" s="167"/>
      <c r="AG109" s="167"/>
      <c r="AH109" s="167">
        <f t="shared" si="23"/>
        <v>1</v>
      </c>
      <c r="AI109" s="176" t="s">
        <v>160</v>
      </c>
      <c r="AJ109" s="167"/>
      <c r="AK109" s="167"/>
      <c r="AL109" s="167" t="s">
        <v>149</v>
      </c>
      <c r="AM109" s="167"/>
      <c r="AN109" s="167"/>
      <c r="AO109" s="167" t="s">
        <v>163</v>
      </c>
      <c r="AP109" s="167"/>
      <c r="AQ109" s="167" t="s">
        <v>202</v>
      </c>
      <c r="AR109" s="167"/>
      <c r="AS109" s="167"/>
      <c r="AT109" s="30" t="s">
        <v>203</v>
      </c>
      <c r="AU109" s="167"/>
      <c r="AV109" s="167"/>
      <c r="AW109" s="170">
        <v>42065</v>
      </c>
      <c r="AX109" s="170">
        <v>42310</v>
      </c>
      <c r="AY109" s="170" t="s">
        <v>149</v>
      </c>
      <c r="AZ109" s="170"/>
      <c r="BA109" s="170"/>
      <c r="BB109" s="170"/>
      <c r="BC109" s="171"/>
      <c r="BD109" s="170">
        <v>42947</v>
      </c>
      <c r="BE109" s="170" t="s">
        <v>149</v>
      </c>
      <c r="BF109" s="170">
        <v>43164</v>
      </c>
      <c r="BG109" s="170" t="s">
        <v>149</v>
      </c>
      <c r="BH109" s="169"/>
      <c r="BI109" s="169"/>
      <c r="BJ109" s="169"/>
      <c r="BK109" s="172"/>
      <c r="BL109" s="177" t="s">
        <v>18</v>
      </c>
      <c r="BM109" s="261"/>
      <c r="BN109" s="261"/>
      <c r="BO109" s="167"/>
      <c r="BP109" s="167"/>
      <c r="BQ109" s="167">
        <v>2</v>
      </c>
      <c r="BR109" s="167">
        <v>0</v>
      </c>
      <c r="BS109" s="167">
        <v>2</v>
      </c>
      <c r="BT109" s="167">
        <v>0</v>
      </c>
      <c r="BU109" s="167">
        <v>0</v>
      </c>
      <c r="BV109" s="167">
        <v>0</v>
      </c>
      <c r="BW109" s="167" t="s">
        <v>162</v>
      </c>
      <c r="BX109" s="167">
        <v>0</v>
      </c>
      <c r="BY109" s="167"/>
      <c r="BZ109" s="173"/>
      <c r="CA109" s="173"/>
      <c r="CB109" s="167"/>
      <c r="CC109" s="167" t="s">
        <v>149</v>
      </c>
      <c r="CD109" s="167"/>
      <c r="CE109" s="167"/>
      <c r="CF109" s="411" t="s">
        <v>167</v>
      </c>
      <c r="CG109" s="167" t="s">
        <v>167</v>
      </c>
      <c r="CH109" s="167"/>
      <c r="CI109" s="167" t="s">
        <v>814</v>
      </c>
    </row>
    <row r="110" spans="1:87" ht="24.95" hidden="1" customHeight="1">
      <c r="A110" s="167">
        <v>110</v>
      </c>
      <c r="B110" s="167" t="s">
        <v>1633</v>
      </c>
      <c r="C110" s="167" t="s">
        <v>1634</v>
      </c>
      <c r="D110" s="167" t="s">
        <v>1635</v>
      </c>
      <c r="E110" s="167" t="s">
        <v>1636</v>
      </c>
      <c r="F110" s="167" t="s">
        <v>25</v>
      </c>
      <c r="G110" s="167">
        <v>5</v>
      </c>
      <c r="H110" s="167" t="s">
        <v>51</v>
      </c>
      <c r="I110" s="167" t="s">
        <v>30</v>
      </c>
      <c r="J110" s="167" t="s">
        <v>1637</v>
      </c>
      <c r="K110" s="167" t="s">
        <v>564</v>
      </c>
      <c r="L110" s="167" t="s">
        <v>30</v>
      </c>
      <c r="M110" s="167" t="s">
        <v>149</v>
      </c>
      <c r="N110" s="167">
        <v>148600</v>
      </c>
      <c r="O110" s="262" t="s">
        <v>150</v>
      </c>
      <c r="P110" s="263" t="s">
        <v>150</v>
      </c>
      <c r="Q110" s="167"/>
      <c r="R110" s="167" t="s">
        <v>1638</v>
      </c>
      <c r="S110" s="175" t="s">
        <v>1639</v>
      </c>
      <c r="T110" s="378" t="s">
        <v>1640</v>
      </c>
      <c r="U110" s="169" t="s">
        <v>1641</v>
      </c>
      <c r="V110" s="169">
        <v>26703</v>
      </c>
      <c r="W110" s="176" t="s">
        <v>1642</v>
      </c>
      <c r="X110" s="176" t="s">
        <v>178</v>
      </c>
      <c r="Y110" s="176" t="s">
        <v>162</v>
      </c>
      <c r="Z110" s="176" t="s">
        <v>157</v>
      </c>
      <c r="AA110" s="167">
        <v>14.5</v>
      </c>
      <c r="AB110" s="169">
        <v>41306</v>
      </c>
      <c r="AC110" s="309">
        <v>42064</v>
      </c>
      <c r="AD110" s="169"/>
      <c r="AE110" s="34" t="s">
        <v>1643</v>
      </c>
      <c r="AF110" s="167"/>
      <c r="AG110" s="167"/>
      <c r="AH110" s="167">
        <f t="shared" si="23"/>
        <v>1</v>
      </c>
      <c r="AI110" s="176" t="s">
        <v>160</v>
      </c>
      <c r="AJ110" s="167"/>
      <c r="AK110" s="167"/>
      <c r="AL110" s="167" t="s">
        <v>149</v>
      </c>
      <c r="AM110" s="167"/>
      <c r="AN110" s="167"/>
      <c r="AO110" s="167" t="s">
        <v>163</v>
      </c>
      <c r="AP110" s="167"/>
      <c r="AQ110" s="167" t="s">
        <v>202</v>
      </c>
      <c r="AR110" s="167"/>
      <c r="AS110" s="167"/>
      <c r="AT110" s="30" t="s">
        <v>327</v>
      </c>
      <c r="AU110" s="167" t="s">
        <v>1644</v>
      </c>
      <c r="AV110" s="167"/>
      <c r="AW110" s="170">
        <v>42065</v>
      </c>
      <c r="AX110" s="170">
        <v>42310</v>
      </c>
      <c r="AY110" s="170" t="s">
        <v>149</v>
      </c>
      <c r="AZ110" s="170">
        <v>43101</v>
      </c>
      <c r="BA110" s="170">
        <v>43127</v>
      </c>
      <c r="BB110" s="170"/>
      <c r="BC110" s="171" t="s">
        <v>1645</v>
      </c>
      <c r="BD110" s="170">
        <v>43675</v>
      </c>
      <c r="BE110" s="170" t="s">
        <v>162</v>
      </c>
      <c r="BF110" s="170">
        <v>43891</v>
      </c>
      <c r="BG110" s="170" t="s">
        <v>162</v>
      </c>
      <c r="BH110" s="169"/>
      <c r="BI110" s="169">
        <v>44392</v>
      </c>
      <c r="BJ110" s="169">
        <v>44411</v>
      </c>
      <c r="BK110" s="172">
        <v>44411</v>
      </c>
      <c r="BL110" s="167" t="s">
        <v>17</v>
      </c>
      <c r="BM110" s="167">
        <f t="shared" ref="BM110" si="27">DATEDIF(AW110,BK110, "M")+1</f>
        <v>78</v>
      </c>
      <c r="BN110" s="167">
        <f t="shared" ref="BN110:BN116" si="28">DATEDIF(AX110,BK110, "M")+1</f>
        <v>70</v>
      </c>
      <c r="BO110" s="167"/>
      <c r="BP110" s="167">
        <v>5</v>
      </c>
      <c r="BQ110" s="167">
        <v>10</v>
      </c>
      <c r="BR110" s="167">
        <v>4</v>
      </c>
      <c r="BS110" s="167">
        <v>1</v>
      </c>
      <c r="BT110" s="167">
        <v>3</v>
      </c>
      <c r="BU110" s="167">
        <v>1</v>
      </c>
      <c r="BV110" s="167">
        <v>0</v>
      </c>
      <c r="BW110" s="167" t="s">
        <v>162</v>
      </c>
      <c r="BX110" s="167">
        <v>0</v>
      </c>
      <c r="BY110" s="167"/>
      <c r="BZ110" s="173">
        <v>42795</v>
      </c>
      <c r="CA110" s="173">
        <v>43132</v>
      </c>
      <c r="CB110" s="167">
        <v>12</v>
      </c>
      <c r="CC110" s="167" t="s">
        <v>162</v>
      </c>
      <c r="CD110" s="167"/>
      <c r="CE110" s="167"/>
      <c r="CF110" s="411">
        <v>3</v>
      </c>
      <c r="CG110" s="167">
        <v>3</v>
      </c>
      <c r="CH110" s="167"/>
      <c r="CI110" s="167" t="s">
        <v>814</v>
      </c>
    </row>
    <row r="111" spans="1:87" ht="24.95" hidden="1" customHeight="1">
      <c r="A111" s="167">
        <v>111</v>
      </c>
      <c r="B111" s="167" t="s">
        <v>1646</v>
      </c>
      <c r="C111" s="167" t="s">
        <v>1647</v>
      </c>
      <c r="D111" s="167" t="s">
        <v>1648</v>
      </c>
      <c r="E111" s="167" t="s">
        <v>1649</v>
      </c>
      <c r="F111" s="167" t="s">
        <v>25</v>
      </c>
      <c r="G111" s="167">
        <v>5</v>
      </c>
      <c r="H111" s="167" t="s">
        <v>57</v>
      </c>
      <c r="I111" s="167" t="s">
        <v>33</v>
      </c>
      <c r="J111" s="167" t="s">
        <v>606</v>
      </c>
      <c r="K111" s="167" t="s">
        <v>1650</v>
      </c>
      <c r="L111" s="167" t="s">
        <v>33</v>
      </c>
      <c r="M111" s="167" t="s">
        <v>149</v>
      </c>
      <c r="N111" s="167">
        <v>216023303</v>
      </c>
      <c r="O111" s="262" t="s">
        <v>150</v>
      </c>
      <c r="P111" s="263" t="s">
        <v>150</v>
      </c>
      <c r="Q111" s="167" t="s">
        <v>150</v>
      </c>
      <c r="R111" s="175" t="s">
        <v>1651</v>
      </c>
      <c r="S111" s="167" t="s">
        <v>1652</v>
      </c>
      <c r="T111" s="378" t="s">
        <v>1653</v>
      </c>
      <c r="U111" s="169" t="s">
        <v>793</v>
      </c>
      <c r="V111" s="169">
        <v>26169</v>
      </c>
      <c r="W111" s="176" t="s">
        <v>1654</v>
      </c>
      <c r="X111" s="176" t="s">
        <v>178</v>
      </c>
      <c r="Y111" s="176" t="s">
        <v>162</v>
      </c>
      <c r="Z111" s="176" t="s">
        <v>157</v>
      </c>
      <c r="AA111" s="167">
        <v>11</v>
      </c>
      <c r="AB111" s="169">
        <v>42765</v>
      </c>
      <c r="AC111" s="309">
        <v>42064</v>
      </c>
      <c r="AD111" s="169"/>
      <c r="AE111" s="34" t="s">
        <v>1655</v>
      </c>
      <c r="AF111" s="34" t="s">
        <v>1656</v>
      </c>
      <c r="AG111" s="167"/>
      <c r="AH111" s="167">
        <f t="shared" si="23"/>
        <v>2</v>
      </c>
      <c r="AI111" s="176" t="s">
        <v>160</v>
      </c>
      <c r="AJ111" s="176" t="s">
        <v>160</v>
      </c>
      <c r="AK111" s="167"/>
      <c r="AL111" s="167" t="s">
        <v>162</v>
      </c>
      <c r="AM111" s="167" t="s">
        <v>149</v>
      </c>
      <c r="AN111" s="167"/>
      <c r="AO111" s="167" t="s">
        <v>163</v>
      </c>
      <c r="AP111" s="167" t="s">
        <v>202</v>
      </c>
      <c r="AQ111" s="167" t="s">
        <v>202</v>
      </c>
      <c r="AR111" s="167" t="s">
        <v>162</v>
      </c>
      <c r="AS111" s="167"/>
      <c r="AT111" s="30" t="s">
        <v>584</v>
      </c>
      <c r="AU111" s="167" t="s">
        <v>1657</v>
      </c>
      <c r="AV111" s="167" t="s">
        <v>149</v>
      </c>
      <c r="AW111" s="170">
        <v>42065</v>
      </c>
      <c r="AX111" s="170">
        <v>42310</v>
      </c>
      <c r="AY111" s="170" t="s">
        <v>149</v>
      </c>
      <c r="AZ111" s="170"/>
      <c r="BA111" s="170"/>
      <c r="BB111" s="170"/>
      <c r="BC111" s="171"/>
      <c r="BD111" s="170">
        <v>42947</v>
      </c>
      <c r="BE111" s="170" t="s">
        <v>149</v>
      </c>
      <c r="BF111" s="170">
        <v>43164</v>
      </c>
      <c r="BG111" s="170" t="s">
        <v>149</v>
      </c>
      <c r="BH111" s="169"/>
      <c r="BI111" s="169">
        <v>44253</v>
      </c>
      <c r="BJ111" s="169"/>
      <c r="BK111" s="172">
        <v>44333</v>
      </c>
      <c r="BL111" s="167" t="s">
        <v>17</v>
      </c>
      <c r="BM111" s="261">
        <f t="shared" ref="BM111:BM118" si="29">DATEDIF(AW111,BK111, "M")+1</f>
        <v>75</v>
      </c>
      <c r="BN111" s="167">
        <f t="shared" si="28"/>
        <v>67</v>
      </c>
      <c r="BO111" s="171" t="s">
        <v>1658</v>
      </c>
      <c r="BP111" s="167">
        <v>10</v>
      </c>
      <c r="BQ111" s="167">
        <v>27</v>
      </c>
      <c r="BR111" s="167">
        <v>7</v>
      </c>
      <c r="BS111" s="167">
        <v>1</v>
      </c>
      <c r="BT111" s="167">
        <v>0</v>
      </c>
      <c r="BU111" s="167">
        <v>0</v>
      </c>
      <c r="BV111" s="167">
        <v>0</v>
      </c>
      <c r="BW111" s="167" t="s">
        <v>162</v>
      </c>
      <c r="BX111" s="167">
        <v>0</v>
      </c>
      <c r="BY111" s="167"/>
      <c r="BZ111" s="173"/>
      <c r="CA111" s="173"/>
      <c r="CB111" s="167"/>
      <c r="CC111" s="167" t="s">
        <v>162</v>
      </c>
      <c r="CD111" s="167"/>
      <c r="CE111" s="167"/>
      <c r="CF111" s="411">
        <v>4</v>
      </c>
      <c r="CG111" s="167">
        <v>4</v>
      </c>
      <c r="CH111" s="167"/>
      <c r="CI111" s="167" t="s">
        <v>814</v>
      </c>
    </row>
    <row r="112" spans="1:87" ht="24.95" hidden="1" customHeight="1">
      <c r="A112" s="167">
        <v>112</v>
      </c>
      <c r="B112" s="167" t="s">
        <v>1659</v>
      </c>
      <c r="C112" s="167" t="s">
        <v>1660</v>
      </c>
      <c r="D112" s="167"/>
      <c r="E112" s="167" t="s">
        <v>1661</v>
      </c>
      <c r="F112" s="167" t="s">
        <v>25</v>
      </c>
      <c r="G112" s="167">
        <v>5</v>
      </c>
      <c r="H112" s="167" t="s">
        <v>49</v>
      </c>
      <c r="I112" s="167" t="s">
        <v>40</v>
      </c>
      <c r="J112" s="167" t="s">
        <v>606</v>
      </c>
      <c r="K112" s="167" t="s">
        <v>1662</v>
      </c>
      <c r="L112" s="167" t="s">
        <v>40</v>
      </c>
      <c r="M112" s="167" t="s">
        <v>149</v>
      </c>
      <c r="N112" s="167" t="s">
        <v>1663</v>
      </c>
      <c r="O112" s="262" t="s">
        <v>150</v>
      </c>
      <c r="P112" s="263" t="s">
        <v>150</v>
      </c>
      <c r="Q112" s="167" t="s">
        <v>150</v>
      </c>
      <c r="R112" s="167" t="s">
        <v>1664</v>
      </c>
      <c r="S112" s="167" t="s">
        <v>1665</v>
      </c>
      <c r="T112" s="378" t="s">
        <v>1666</v>
      </c>
      <c r="U112" s="169" t="s">
        <v>1667</v>
      </c>
      <c r="V112" s="169">
        <v>30728</v>
      </c>
      <c r="W112" s="176" t="s">
        <v>1668</v>
      </c>
      <c r="X112" s="176" t="s">
        <v>178</v>
      </c>
      <c r="Y112" s="176" t="s">
        <v>162</v>
      </c>
      <c r="Z112" s="176" t="s">
        <v>157</v>
      </c>
      <c r="AA112" s="167">
        <v>25.5</v>
      </c>
      <c r="AB112" s="169">
        <v>42290</v>
      </c>
      <c r="AC112" s="309">
        <v>42064</v>
      </c>
      <c r="AD112" s="169"/>
      <c r="AE112" s="34" t="s">
        <v>1669</v>
      </c>
      <c r="AF112" s="167"/>
      <c r="AG112" s="167"/>
      <c r="AH112" s="167">
        <f t="shared" si="23"/>
        <v>1</v>
      </c>
      <c r="AI112" s="176" t="s">
        <v>160</v>
      </c>
      <c r="AJ112" s="167"/>
      <c r="AK112" s="167"/>
      <c r="AL112" s="167" t="s">
        <v>149</v>
      </c>
      <c r="AM112" s="167"/>
      <c r="AN112" s="167"/>
      <c r="AO112" s="167" t="s">
        <v>201</v>
      </c>
      <c r="AP112" s="167" t="s">
        <v>1670</v>
      </c>
      <c r="AQ112" s="167" t="s">
        <v>1671</v>
      </c>
      <c r="AR112" s="167"/>
      <c r="AS112" s="167"/>
      <c r="AT112" s="30" t="s">
        <v>1672</v>
      </c>
      <c r="AU112" s="167" t="s">
        <v>1673</v>
      </c>
      <c r="AV112" s="167"/>
      <c r="AW112" s="170">
        <v>42065</v>
      </c>
      <c r="AX112" s="170">
        <v>42310</v>
      </c>
      <c r="AY112" s="170" t="s">
        <v>149</v>
      </c>
      <c r="AZ112" s="170">
        <v>42419</v>
      </c>
      <c r="BA112" s="170">
        <v>42748</v>
      </c>
      <c r="BB112" s="170"/>
      <c r="BC112" s="171" t="s">
        <v>1674</v>
      </c>
      <c r="BD112" s="170">
        <v>42947</v>
      </c>
      <c r="BE112" s="170" t="s">
        <v>149</v>
      </c>
      <c r="BF112" s="170">
        <v>43164</v>
      </c>
      <c r="BG112" s="170" t="s">
        <v>149</v>
      </c>
      <c r="BH112" s="169"/>
      <c r="BI112" s="169"/>
      <c r="BJ112" s="169"/>
      <c r="BK112" s="172">
        <v>44160</v>
      </c>
      <c r="BL112" s="167" t="s">
        <v>17</v>
      </c>
      <c r="BM112" s="261">
        <f t="shared" si="29"/>
        <v>69</v>
      </c>
      <c r="BN112" s="167">
        <f t="shared" si="28"/>
        <v>61</v>
      </c>
      <c r="BO112" s="171" t="s">
        <v>1674</v>
      </c>
      <c r="BP112" s="167">
        <v>0</v>
      </c>
      <c r="BQ112" s="167">
        <v>6</v>
      </c>
      <c r="BR112" s="167">
        <v>8</v>
      </c>
      <c r="BS112" s="167">
        <v>1</v>
      </c>
      <c r="BT112" s="167">
        <v>0</v>
      </c>
      <c r="BU112" s="167">
        <v>0</v>
      </c>
      <c r="BV112" s="167">
        <v>0</v>
      </c>
      <c r="BW112" s="167" t="s">
        <v>162</v>
      </c>
      <c r="BX112" s="167">
        <v>0</v>
      </c>
      <c r="BY112" s="167"/>
      <c r="BZ112" s="173"/>
      <c r="CA112" s="173"/>
      <c r="CB112" s="167"/>
      <c r="CC112" s="167" t="s">
        <v>162</v>
      </c>
      <c r="CD112" s="167"/>
      <c r="CE112" s="167"/>
      <c r="CF112" s="411">
        <v>0</v>
      </c>
      <c r="CG112" s="167">
        <v>0</v>
      </c>
      <c r="CH112" s="167"/>
      <c r="CI112" s="167" t="s">
        <v>1675</v>
      </c>
    </row>
    <row r="113" spans="1:100" ht="24.95" hidden="1" customHeight="1">
      <c r="A113" s="167">
        <v>113</v>
      </c>
      <c r="B113" s="167" t="s">
        <v>1676</v>
      </c>
      <c r="C113" s="167" t="s">
        <v>1677</v>
      </c>
      <c r="D113" s="167"/>
      <c r="E113" s="167" t="s">
        <v>1678</v>
      </c>
      <c r="F113" s="167" t="s">
        <v>25</v>
      </c>
      <c r="G113" s="167">
        <v>5</v>
      </c>
      <c r="H113" s="167" t="s">
        <v>49</v>
      </c>
      <c r="I113" s="167" t="s">
        <v>35</v>
      </c>
      <c r="J113" s="167" t="s">
        <v>606</v>
      </c>
      <c r="K113" s="167" t="s">
        <v>927</v>
      </c>
      <c r="L113" s="167" t="s">
        <v>43</v>
      </c>
      <c r="M113" s="167" t="s">
        <v>162</v>
      </c>
      <c r="N113" s="167">
        <v>1317323</v>
      </c>
      <c r="O113" s="262" t="s">
        <v>150</v>
      </c>
      <c r="P113" s="263" t="s">
        <v>150</v>
      </c>
      <c r="Q113" s="167" t="s">
        <v>150</v>
      </c>
      <c r="R113" s="167" t="s">
        <v>1679</v>
      </c>
      <c r="S113" s="167" t="s">
        <v>1680</v>
      </c>
      <c r="T113" s="378" t="s">
        <v>1681</v>
      </c>
      <c r="U113" s="169" t="s">
        <v>1682</v>
      </c>
      <c r="V113" s="169">
        <v>29492</v>
      </c>
      <c r="W113" s="176" t="s">
        <v>1683</v>
      </c>
      <c r="X113" s="176" t="s">
        <v>1684</v>
      </c>
      <c r="Y113" s="176" t="s">
        <v>162</v>
      </c>
      <c r="Z113" s="176" t="s">
        <v>1685</v>
      </c>
      <c r="AA113" s="167">
        <v>25</v>
      </c>
      <c r="AB113" s="169">
        <v>42222</v>
      </c>
      <c r="AC113" s="309">
        <v>42064</v>
      </c>
      <c r="AD113" s="169"/>
      <c r="AE113" s="34" t="s">
        <v>1686</v>
      </c>
      <c r="AF113" s="34" t="s">
        <v>1687</v>
      </c>
      <c r="AG113" s="167"/>
      <c r="AH113" s="167">
        <f t="shared" si="23"/>
        <v>2</v>
      </c>
      <c r="AI113" s="176" t="s">
        <v>160</v>
      </c>
      <c r="AJ113" s="33" t="s">
        <v>161</v>
      </c>
      <c r="AK113" s="167"/>
      <c r="AL113" s="167" t="s">
        <v>149</v>
      </c>
      <c r="AM113" s="167" t="s">
        <v>162</v>
      </c>
      <c r="AN113" s="167"/>
      <c r="AO113" s="167" t="s">
        <v>163</v>
      </c>
      <c r="AP113" s="167"/>
      <c r="AQ113" s="167" t="s">
        <v>164</v>
      </c>
      <c r="AR113" s="167" t="s">
        <v>149</v>
      </c>
      <c r="AS113" s="167" t="s">
        <v>1688</v>
      </c>
      <c r="AT113" s="30" t="s">
        <v>192</v>
      </c>
      <c r="AU113" s="167" t="s">
        <v>1689</v>
      </c>
      <c r="AV113" s="167" t="s">
        <v>162</v>
      </c>
      <c r="AW113" s="170">
        <v>42065</v>
      </c>
      <c r="AX113" s="170">
        <v>42310</v>
      </c>
      <c r="AY113" s="170" t="s">
        <v>149</v>
      </c>
      <c r="AZ113" s="170">
        <v>42412</v>
      </c>
      <c r="BA113" s="170">
        <v>42467</v>
      </c>
      <c r="BB113" s="170"/>
      <c r="BC113" s="171" t="s">
        <v>1690</v>
      </c>
      <c r="BD113" s="170">
        <v>42947</v>
      </c>
      <c r="BE113" s="170" t="s">
        <v>149</v>
      </c>
      <c r="BF113" s="170">
        <v>43164</v>
      </c>
      <c r="BG113" s="170" t="s">
        <v>149</v>
      </c>
      <c r="BH113" s="169"/>
      <c r="BI113" s="169"/>
      <c r="BJ113" s="169"/>
      <c r="BK113" s="172">
        <v>43769</v>
      </c>
      <c r="BL113" s="167" t="s">
        <v>17</v>
      </c>
      <c r="BM113" s="261">
        <f t="shared" si="29"/>
        <v>56</v>
      </c>
      <c r="BN113" s="167">
        <f t="shared" si="28"/>
        <v>48</v>
      </c>
      <c r="BO113" s="167"/>
      <c r="BP113" s="167">
        <v>3</v>
      </c>
      <c r="BQ113" s="167">
        <v>8</v>
      </c>
      <c r="BR113" s="167">
        <v>4</v>
      </c>
      <c r="BS113" s="167">
        <v>2</v>
      </c>
      <c r="BT113" s="167">
        <v>0</v>
      </c>
      <c r="BU113" s="167">
        <v>0</v>
      </c>
      <c r="BV113" s="167">
        <v>0</v>
      </c>
      <c r="BW113" s="167" t="s">
        <v>162</v>
      </c>
      <c r="BX113" s="167">
        <v>0</v>
      </c>
      <c r="BY113" s="167"/>
      <c r="BZ113" s="173"/>
      <c r="CA113" s="173"/>
      <c r="CB113" s="167"/>
      <c r="CC113" s="167" t="s">
        <v>162</v>
      </c>
      <c r="CD113" s="167"/>
      <c r="CE113" s="167"/>
      <c r="CF113" s="411">
        <v>1</v>
      </c>
      <c r="CG113" s="167">
        <v>2</v>
      </c>
      <c r="CH113" s="167"/>
      <c r="CI113" s="167" t="s">
        <v>814</v>
      </c>
    </row>
    <row r="114" spans="1:100" ht="24.95" hidden="1" customHeight="1">
      <c r="A114" s="167">
        <v>114</v>
      </c>
      <c r="B114" s="167" t="s">
        <v>1691</v>
      </c>
      <c r="C114" s="167" t="s">
        <v>1499</v>
      </c>
      <c r="D114" s="167" t="s">
        <v>1692</v>
      </c>
      <c r="E114" s="167" t="s">
        <v>1693</v>
      </c>
      <c r="F114" s="167" t="s">
        <v>25</v>
      </c>
      <c r="G114" s="167">
        <v>5</v>
      </c>
      <c r="H114" s="167" t="s">
        <v>51</v>
      </c>
      <c r="I114" s="167" t="s">
        <v>37</v>
      </c>
      <c r="J114" s="167" t="s">
        <v>1694</v>
      </c>
      <c r="K114" s="167" t="s">
        <v>1694</v>
      </c>
      <c r="L114" s="167" t="s">
        <v>37</v>
      </c>
      <c r="M114" s="167" t="s">
        <v>149</v>
      </c>
      <c r="N114" s="264" t="s">
        <v>1695</v>
      </c>
      <c r="O114" s="265" t="s">
        <v>150</v>
      </c>
      <c r="P114" s="268" t="s">
        <v>150</v>
      </c>
      <c r="Q114" s="167" t="s">
        <v>150</v>
      </c>
      <c r="R114" s="167" t="s">
        <v>1696</v>
      </c>
      <c r="S114" s="167" t="s">
        <v>1697</v>
      </c>
      <c r="T114" s="378" t="s">
        <v>1698</v>
      </c>
      <c r="U114" s="169" t="s">
        <v>1699</v>
      </c>
      <c r="V114" s="169">
        <v>29943</v>
      </c>
      <c r="W114" s="176" t="s">
        <v>1700</v>
      </c>
      <c r="X114" s="176" t="s">
        <v>1701</v>
      </c>
      <c r="Y114" s="176" t="s">
        <v>162</v>
      </c>
      <c r="Z114" s="176" t="s">
        <v>157</v>
      </c>
      <c r="AA114" s="167">
        <v>17</v>
      </c>
      <c r="AB114" s="169">
        <v>41744</v>
      </c>
      <c r="AC114" s="309">
        <v>42064</v>
      </c>
      <c r="AD114" s="169"/>
      <c r="AE114" s="33" t="s">
        <v>1507</v>
      </c>
      <c r="AF114" s="34"/>
      <c r="AG114" s="178"/>
      <c r="AH114" s="167">
        <f t="shared" si="23"/>
        <v>1</v>
      </c>
      <c r="AI114" s="176" t="s">
        <v>160</v>
      </c>
      <c r="AJ114" s="178"/>
      <c r="AK114" s="178"/>
      <c r="AL114" s="178" t="s">
        <v>149</v>
      </c>
      <c r="AM114" s="178"/>
      <c r="AN114" s="178"/>
      <c r="AO114" s="178" t="s">
        <v>163</v>
      </c>
      <c r="AP114" s="178" t="s">
        <v>180</v>
      </c>
      <c r="AQ114" s="178" t="s">
        <v>1448</v>
      </c>
      <c r="AR114" s="178" t="s">
        <v>149</v>
      </c>
      <c r="AS114" s="178"/>
      <c r="AT114" s="454" t="s">
        <v>284</v>
      </c>
      <c r="AU114" s="167" t="s">
        <v>1702</v>
      </c>
      <c r="AV114" s="33"/>
      <c r="AW114" s="170">
        <v>42065</v>
      </c>
      <c r="AX114" s="170">
        <v>42310</v>
      </c>
      <c r="AY114" s="170" t="s">
        <v>149</v>
      </c>
      <c r="AZ114" s="170">
        <v>44381</v>
      </c>
      <c r="BA114" s="170">
        <v>44381</v>
      </c>
      <c r="BB114" s="170"/>
      <c r="BC114" s="171"/>
      <c r="BD114" s="170">
        <v>42947</v>
      </c>
      <c r="BE114" s="170" t="s">
        <v>149</v>
      </c>
      <c r="BF114" s="170">
        <v>43528</v>
      </c>
      <c r="BG114" s="170" t="s">
        <v>162</v>
      </c>
      <c r="BH114" s="169"/>
      <c r="BI114" s="169"/>
      <c r="BJ114" s="169"/>
      <c r="BK114" s="172">
        <v>43327</v>
      </c>
      <c r="BL114" s="167" t="s">
        <v>17</v>
      </c>
      <c r="BM114" s="261">
        <f t="shared" si="29"/>
        <v>42</v>
      </c>
      <c r="BN114" s="167">
        <f t="shared" si="28"/>
        <v>34</v>
      </c>
      <c r="BO114" s="167"/>
      <c r="BP114" s="167">
        <v>1</v>
      </c>
      <c r="BQ114" s="167">
        <v>0</v>
      </c>
      <c r="BR114" s="167">
        <v>1</v>
      </c>
      <c r="BS114" s="167">
        <v>6</v>
      </c>
      <c r="BT114" s="167">
        <v>0</v>
      </c>
      <c r="BU114" s="167">
        <v>0</v>
      </c>
      <c r="BV114" s="167">
        <v>0</v>
      </c>
      <c r="BW114" s="167" t="s">
        <v>1703</v>
      </c>
      <c r="BX114" s="167">
        <v>0</v>
      </c>
      <c r="BY114" s="167"/>
      <c r="BZ114" s="173"/>
      <c r="CA114" s="173"/>
      <c r="CB114" s="167"/>
      <c r="CC114" s="167" t="s">
        <v>162</v>
      </c>
      <c r="CD114" s="167"/>
      <c r="CE114" s="167"/>
      <c r="CF114" s="411">
        <v>2</v>
      </c>
      <c r="CG114" s="167">
        <v>4</v>
      </c>
      <c r="CH114" s="167"/>
      <c r="CI114" s="167" t="s">
        <v>814</v>
      </c>
    </row>
    <row r="115" spans="1:100" ht="24.95" hidden="1" customHeight="1">
      <c r="A115" s="167">
        <v>115</v>
      </c>
      <c r="B115" s="167" t="s">
        <v>1704</v>
      </c>
      <c r="C115" s="167" t="s">
        <v>1705</v>
      </c>
      <c r="D115" s="167"/>
      <c r="E115" s="167" t="s">
        <v>1706</v>
      </c>
      <c r="F115" s="167" t="s">
        <v>24</v>
      </c>
      <c r="G115" s="167">
        <v>5</v>
      </c>
      <c r="H115" s="167" t="s">
        <v>50</v>
      </c>
      <c r="I115" s="167" t="s">
        <v>44</v>
      </c>
      <c r="J115" s="167" t="s">
        <v>1707</v>
      </c>
      <c r="K115" s="167" t="s">
        <v>606</v>
      </c>
      <c r="L115" s="167" t="s">
        <v>42</v>
      </c>
      <c r="M115" s="167" t="s">
        <v>149</v>
      </c>
      <c r="N115" s="168" t="s">
        <v>1708</v>
      </c>
      <c r="O115" s="262" t="s">
        <v>150</v>
      </c>
      <c r="P115" s="263" t="s">
        <v>150</v>
      </c>
      <c r="Q115" s="167" t="s">
        <v>150</v>
      </c>
      <c r="R115" s="167" t="s">
        <v>1709</v>
      </c>
      <c r="S115" s="167" t="s">
        <v>1710</v>
      </c>
      <c r="T115" s="378" t="s">
        <v>1711</v>
      </c>
      <c r="U115" s="169" t="s">
        <v>1220</v>
      </c>
      <c r="V115" s="169">
        <v>27299</v>
      </c>
      <c r="W115" s="176" t="s">
        <v>1712</v>
      </c>
      <c r="X115" s="176" t="s">
        <v>178</v>
      </c>
      <c r="Y115" s="176" t="s">
        <v>162</v>
      </c>
      <c r="Z115" s="176" t="s">
        <v>157</v>
      </c>
      <c r="AA115" s="167">
        <v>20</v>
      </c>
      <c r="AB115" s="169">
        <v>42079</v>
      </c>
      <c r="AC115" s="309">
        <v>42064</v>
      </c>
      <c r="AD115" s="169"/>
      <c r="AE115" s="34" t="s">
        <v>1713</v>
      </c>
      <c r="AF115" s="34" t="s">
        <v>1714</v>
      </c>
      <c r="AG115" s="34" t="s">
        <v>1715</v>
      </c>
      <c r="AH115" s="167">
        <f t="shared" si="23"/>
        <v>3</v>
      </c>
      <c r="AI115" s="176" t="s">
        <v>160</v>
      </c>
      <c r="AJ115" s="167" t="s">
        <v>201</v>
      </c>
      <c r="AK115" s="167" t="s">
        <v>201</v>
      </c>
      <c r="AL115" s="167" t="s">
        <v>149</v>
      </c>
      <c r="AM115" s="167" t="s">
        <v>156</v>
      </c>
      <c r="AN115" s="167" t="s">
        <v>162</v>
      </c>
      <c r="AO115" s="167" t="s">
        <v>163</v>
      </c>
      <c r="AP115" s="167"/>
      <c r="AQ115" s="167"/>
      <c r="AR115" s="167"/>
      <c r="AS115" s="167"/>
      <c r="AT115" s="30" t="s">
        <v>297</v>
      </c>
      <c r="AU115" s="167" t="s">
        <v>1716</v>
      </c>
      <c r="AV115" s="33" t="s">
        <v>156</v>
      </c>
      <c r="AW115" s="170">
        <v>42065</v>
      </c>
      <c r="AX115" s="170">
        <v>42310</v>
      </c>
      <c r="AY115" s="170" t="s">
        <v>149</v>
      </c>
      <c r="AZ115" s="170"/>
      <c r="BA115" s="170"/>
      <c r="BB115" s="170"/>
      <c r="BC115" s="171"/>
      <c r="BD115" s="170">
        <v>42947</v>
      </c>
      <c r="BE115" s="170" t="s">
        <v>149</v>
      </c>
      <c r="BF115" s="170">
        <v>43164</v>
      </c>
      <c r="BG115" s="170" t="s">
        <v>149</v>
      </c>
      <c r="BH115" s="169"/>
      <c r="BI115" s="169"/>
      <c r="BJ115" s="169"/>
      <c r="BK115" s="172">
        <v>43909</v>
      </c>
      <c r="BL115" s="167" t="s">
        <v>17</v>
      </c>
      <c r="BM115" s="261">
        <f t="shared" si="29"/>
        <v>61</v>
      </c>
      <c r="BN115" s="167">
        <f t="shared" si="28"/>
        <v>53</v>
      </c>
      <c r="BO115" s="167"/>
      <c r="BP115" s="167">
        <v>0</v>
      </c>
      <c r="BQ115" s="167">
        <v>3</v>
      </c>
      <c r="BR115" s="167">
        <v>1</v>
      </c>
      <c r="BS115" s="167">
        <v>0</v>
      </c>
      <c r="BT115" s="167">
        <v>0</v>
      </c>
      <c r="BU115" s="167">
        <v>0</v>
      </c>
      <c r="BV115" s="167">
        <v>0</v>
      </c>
      <c r="BW115" s="167" t="s">
        <v>162</v>
      </c>
      <c r="BX115" s="167">
        <v>0</v>
      </c>
      <c r="BY115" s="167"/>
      <c r="BZ115" s="173"/>
      <c r="CA115" s="173"/>
      <c r="CB115" s="167"/>
      <c r="CC115" s="167" t="s">
        <v>162</v>
      </c>
      <c r="CD115" s="167"/>
      <c r="CE115" s="167"/>
      <c r="CF115" s="411">
        <v>2</v>
      </c>
      <c r="CG115" s="167">
        <v>2</v>
      </c>
      <c r="CH115" s="167"/>
      <c r="CI115" s="167" t="s">
        <v>814</v>
      </c>
    </row>
    <row r="116" spans="1:100" ht="24.95" hidden="1" customHeight="1">
      <c r="A116" s="167">
        <v>116</v>
      </c>
      <c r="B116" s="167" t="s">
        <v>1717</v>
      </c>
      <c r="C116" s="167" t="s">
        <v>1718</v>
      </c>
      <c r="D116" s="167" t="s">
        <v>1719</v>
      </c>
      <c r="E116" s="167" t="s">
        <v>1720</v>
      </c>
      <c r="F116" s="167" t="s">
        <v>25</v>
      </c>
      <c r="G116" s="167">
        <v>5</v>
      </c>
      <c r="H116" s="167" t="s">
        <v>50</v>
      </c>
      <c r="I116" s="167" t="s">
        <v>44</v>
      </c>
      <c r="J116" s="167" t="s">
        <v>1721</v>
      </c>
      <c r="K116" s="167" t="s">
        <v>606</v>
      </c>
      <c r="L116" s="167" t="s">
        <v>42</v>
      </c>
      <c r="M116" s="167" t="s">
        <v>149</v>
      </c>
      <c r="N116" s="168" t="s">
        <v>1722</v>
      </c>
      <c r="O116" s="262" t="s">
        <v>150</v>
      </c>
      <c r="P116" s="263" t="s">
        <v>150</v>
      </c>
      <c r="Q116" s="167" t="s">
        <v>150</v>
      </c>
      <c r="R116" s="167" t="s">
        <v>1723</v>
      </c>
      <c r="S116" s="167" t="s">
        <v>1724</v>
      </c>
      <c r="T116" s="378" t="s">
        <v>1725</v>
      </c>
      <c r="U116" s="169" t="s">
        <v>1726</v>
      </c>
      <c r="V116" s="169">
        <v>25693</v>
      </c>
      <c r="W116" s="176" t="s">
        <v>1727</v>
      </c>
      <c r="X116" s="176" t="s">
        <v>178</v>
      </c>
      <c r="Y116" s="176" t="s">
        <v>162</v>
      </c>
      <c r="Z116" s="176" t="s">
        <v>157</v>
      </c>
      <c r="AA116" s="167">
        <v>30</v>
      </c>
      <c r="AB116" s="169">
        <v>42352</v>
      </c>
      <c r="AC116" s="309">
        <v>42064</v>
      </c>
      <c r="AD116" s="169"/>
      <c r="AE116" s="34" t="s">
        <v>1713</v>
      </c>
      <c r="AF116" s="34" t="s">
        <v>1728</v>
      </c>
      <c r="AG116" s="167"/>
      <c r="AH116" s="167">
        <f t="shared" si="23"/>
        <v>2</v>
      </c>
      <c r="AI116" s="176" t="s">
        <v>160</v>
      </c>
      <c r="AJ116" s="176" t="s">
        <v>160</v>
      </c>
      <c r="AK116" s="167"/>
      <c r="AL116" s="167" t="s">
        <v>149</v>
      </c>
      <c r="AM116" s="167" t="s">
        <v>162</v>
      </c>
      <c r="AN116" s="167"/>
      <c r="AO116" s="167" t="s">
        <v>163</v>
      </c>
      <c r="AP116" s="167" t="s">
        <v>202</v>
      </c>
      <c r="AQ116" s="167"/>
      <c r="AR116" s="167"/>
      <c r="AS116" s="167"/>
      <c r="AT116" s="30" t="s">
        <v>297</v>
      </c>
      <c r="AU116" s="167" t="s">
        <v>1729</v>
      </c>
      <c r="AV116" s="33" t="s">
        <v>162</v>
      </c>
      <c r="AW116" s="170">
        <v>42065</v>
      </c>
      <c r="AX116" s="170">
        <v>42310</v>
      </c>
      <c r="AY116" s="170" t="s">
        <v>149</v>
      </c>
      <c r="AZ116" s="170">
        <v>42166</v>
      </c>
      <c r="BA116" s="170">
        <v>42382</v>
      </c>
      <c r="BB116" s="170"/>
      <c r="BC116" s="171" t="s">
        <v>1730</v>
      </c>
      <c r="BD116" s="170">
        <v>42947</v>
      </c>
      <c r="BE116" s="170" t="s">
        <v>149</v>
      </c>
      <c r="BF116" s="170">
        <v>43164</v>
      </c>
      <c r="BG116" s="170" t="s">
        <v>149</v>
      </c>
      <c r="BH116" s="169"/>
      <c r="BI116" s="169"/>
      <c r="BJ116" s="169"/>
      <c r="BK116" s="172">
        <v>43799</v>
      </c>
      <c r="BL116" s="167" t="s">
        <v>17</v>
      </c>
      <c r="BM116" s="261">
        <f t="shared" si="29"/>
        <v>57</v>
      </c>
      <c r="BN116" s="167">
        <f t="shared" si="28"/>
        <v>49</v>
      </c>
      <c r="BO116" s="167"/>
      <c r="BP116" s="167">
        <v>0</v>
      </c>
      <c r="BQ116" s="167">
        <v>4</v>
      </c>
      <c r="BR116" s="167">
        <v>2</v>
      </c>
      <c r="BS116" s="167">
        <v>2</v>
      </c>
      <c r="BT116" s="167">
        <v>0</v>
      </c>
      <c r="BU116" s="167">
        <v>0</v>
      </c>
      <c r="BV116" s="167">
        <v>0</v>
      </c>
      <c r="BW116" s="167" t="s">
        <v>162</v>
      </c>
      <c r="BX116" s="167">
        <v>0</v>
      </c>
      <c r="BY116" s="167"/>
      <c r="BZ116" s="173"/>
      <c r="CA116" s="173"/>
      <c r="CB116" s="167"/>
      <c r="CC116" s="167" t="s">
        <v>162</v>
      </c>
      <c r="CD116" s="167"/>
      <c r="CE116" s="167"/>
      <c r="CF116" s="411" t="s">
        <v>167</v>
      </c>
      <c r="CG116" s="167" t="s">
        <v>167</v>
      </c>
      <c r="CH116" s="167"/>
      <c r="CI116" s="167" t="s">
        <v>814</v>
      </c>
    </row>
    <row r="117" spans="1:100" s="120" customFormat="1" ht="24.95" hidden="1" customHeight="1">
      <c r="A117" s="97">
        <v>117</v>
      </c>
      <c r="B117" s="97" t="s">
        <v>1731</v>
      </c>
      <c r="C117" s="97" t="s">
        <v>1732</v>
      </c>
      <c r="D117" s="97" t="s">
        <v>1733</v>
      </c>
      <c r="E117" s="97" t="s">
        <v>1734</v>
      </c>
      <c r="F117" s="97" t="s">
        <v>25</v>
      </c>
      <c r="G117" s="97">
        <v>5</v>
      </c>
      <c r="H117" s="97" t="s">
        <v>55</v>
      </c>
      <c r="I117" s="97" t="s">
        <v>43</v>
      </c>
      <c r="J117" s="97" t="s">
        <v>1735</v>
      </c>
      <c r="K117" s="97" t="s">
        <v>873</v>
      </c>
      <c r="L117" s="97" t="s">
        <v>43</v>
      </c>
      <c r="M117" s="97" t="s">
        <v>149</v>
      </c>
      <c r="N117" s="97" t="s">
        <v>1736</v>
      </c>
      <c r="O117" s="269"/>
      <c r="P117" s="270" t="s">
        <v>150</v>
      </c>
      <c r="Q117" s="97"/>
      <c r="R117" s="97" t="s">
        <v>1737</v>
      </c>
      <c r="S117" s="97" t="s">
        <v>1738</v>
      </c>
      <c r="T117" s="215">
        <v>27761643215</v>
      </c>
      <c r="U117" s="98" t="s">
        <v>1739</v>
      </c>
      <c r="V117" s="98"/>
      <c r="W117" s="179" t="s">
        <v>1740</v>
      </c>
      <c r="X117" s="179" t="s">
        <v>155</v>
      </c>
      <c r="Y117" s="179" t="s">
        <v>162</v>
      </c>
      <c r="Z117" s="179" t="s">
        <v>157</v>
      </c>
      <c r="AA117" s="97">
        <v>18</v>
      </c>
      <c r="AB117" s="98">
        <v>42767</v>
      </c>
      <c r="AC117" s="303">
        <v>42064</v>
      </c>
      <c r="AD117" s="98">
        <v>45741</v>
      </c>
      <c r="AE117" s="50" t="s">
        <v>1741</v>
      </c>
      <c r="AF117" s="50" t="s">
        <v>1742</v>
      </c>
      <c r="AG117" s="97"/>
      <c r="AH117" s="97">
        <f t="shared" si="23"/>
        <v>2</v>
      </c>
      <c r="AI117" s="179" t="s">
        <v>160</v>
      </c>
      <c r="AJ117" s="179" t="s">
        <v>160</v>
      </c>
      <c r="AK117" s="97"/>
      <c r="AL117" s="97" t="s">
        <v>162</v>
      </c>
      <c r="AM117" s="97" t="s">
        <v>149</v>
      </c>
      <c r="AN117" s="97"/>
      <c r="AO117" s="97" t="s">
        <v>181</v>
      </c>
      <c r="AP117" s="97" t="s">
        <v>1743</v>
      </c>
      <c r="AQ117" s="97" t="s">
        <v>1743</v>
      </c>
      <c r="AR117" s="97"/>
      <c r="AS117" s="97"/>
      <c r="AT117" s="10" t="s">
        <v>1744</v>
      </c>
      <c r="AU117" s="97" t="s">
        <v>1745</v>
      </c>
      <c r="AV117" s="97" t="s">
        <v>149</v>
      </c>
      <c r="AW117" s="99">
        <v>42065</v>
      </c>
      <c r="AX117" s="99">
        <v>42310</v>
      </c>
      <c r="AY117" s="99" t="s">
        <v>149</v>
      </c>
      <c r="AZ117" s="99"/>
      <c r="BA117" s="99"/>
      <c r="BB117" s="99"/>
      <c r="BC117" s="100"/>
      <c r="BD117" s="99">
        <v>42947</v>
      </c>
      <c r="BE117" s="99" t="s">
        <v>149</v>
      </c>
      <c r="BF117" s="99">
        <v>43164</v>
      </c>
      <c r="BG117" s="99" t="s">
        <v>149</v>
      </c>
      <c r="BH117" s="98"/>
      <c r="BI117" s="98"/>
      <c r="BJ117" s="98"/>
      <c r="BK117" s="115"/>
      <c r="BL117" s="208" t="s">
        <v>19</v>
      </c>
      <c r="BM117" s="286"/>
      <c r="BN117" s="97"/>
      <c r="BO117" s="97"/>
      <c r="BP117" s="97">
        <v>0</v>
      </c>
      <c r="BQ117" s="97">
        <v>0</v>
      </c>
      <c r="BR117" s="97">
        <v>14</v>
      </c>
      <c r="BS117" s="97">
        <v>0</v>
      </c>
      <c r="BT117" s="97">
        <v>0</v>
      </c>
      <c r="BU117" s="97">
        <v>0</v>
      </c>
      <c r="BV117" s="97">
        <v>0</v>
      </c>
      <c r="BW117" s="97" t="s">
        <v>1746</v>
      </c>
      <c r="BX117" s="97">
        <v>0</v>
      </c>
      <c r="BY117" s="97"/>
      <c r="BZ117" s="101"/>
      <c r="CA117" s="101"/>
      <c r="CB117" s="97"/>
      <c r="CC117" s="97" t="s">
        <v>162</v>
      </c>
      <c r="CD117" s="97"/>
      <c r="CE117" s="97"/>
      <c r="CF117" s="119" t="s">
        <v>167</v>
      </c>
      <c r="CG117" s="97" t="s">
        <v>167</v>
      </c>
      <c r="CH117" s="97"/>
      <c r="CI117" s="97" t="s">
        <v>814</v>
      </c>
      <c r="CQ117" s="398"/>
      <c r="CR117" s="398"/>
      <c r="CS117" s="398"/>
      <c r="CU117" s="398"/>
      <c r="CV117" s="398"/>
    </row>
    <row r="118" spans="1:100" ht="24.95" hidden="1" customHeight="1">
      <c r="A118" s="167">
        <v>118</v>
      </c>
      <c r="B118" s="167" t="s">
        <v>1747</v>
      </c>
      <c r="C118" s="167" t="s">
        <v>1748</v>
      </c>
      <c r="D118" s="167" t="s">
        <v>1749</v>
      </c>
      <c r="E118" s="167" t="s">
        <v>1750</v>
      </c>
      <c r="F118" s="167" t="s">
        <v>24</v>
      </c>
      <c r="G118" s="167">
        <v>5</v>
      </c>
      <c r="H118" s="167" t="s">
        <v>51</v>
      </c>
      <c r="I118" s="167" t="s">
        <v>30</v>
      </c>
      <c r="J118" s="167" t="s">
        <v>1751</v>
      </c>
      <c r="K118" s="167" t="s">
        <v>1752</v>
      </c>
      <c r="L118" s="167" t="s">
        <v>30</v>
      </c>
      <c r="M118" s="167" t="s">
        <v>149</v>
      </c>
      <c r="N118" s="167">
        <v>12963</v>
      </c>
      <c r="O118" s="262"/>
      <c r="P118" s="263" t="s">
        <v>150</v>
      </c>
      <c r="Q118" s="167"/>
      <c r="R118" s="167" t="s">
        <v>1753</v>
      </c>
      <c r="S118" s="175" t="s">
        <v>1754</v>
      </c>
      <c r="T118" s="378" t="s">
        <v>1755</v>
      </c>
      <c r="U118" s="169" t="s">
        <v>1756</v>
      </c>
      <c r="V118" s="169">
        <v>29252</v>
      </c>
      <c r="W118" s="176" t="s">
        <v>1757</v>
      </c>
      <c r="X118" s="176" t="s">
        <v>155</v>
      </c>
      <c r="Y118" s="176" t="s">
        <v>156</v>
      </c>
      <c r="Z118" s="176" t="s">
        <v>157</v>
      </c>
      <c r="AA118" s="167">
        <v>13</v>
      </c>
      <c r="AB118" s="169">
        <v>41459</v>
      </c>
      <c r="AC118" s="309">
        <v>42064</v>
      </c>
      <c r="AD118" s="169"/>
      <c r="AE118" s="34" t="s">
        <v>1758</v>
      </c>
      <c r="AF118" s="167"/>
      <c r="AG118" s="167"/>
      <c r="AH118" s="167">
        <f t="shared" si="23"/>
        <v>1</v>
      </c>
      <c r="AI118" s="176" t="s">
        <v>160</v>
      </c>
      <c r="AJ118" s="167"/>
      <c r="AK118" s="167"/>
      <c r="AL118" s="167" t="s">
        <v>149</v>
      </c>
      <c r="AM118" s="167"/>
      <c r="AN118" s="167"/>
      <c r="AO118" s="167" t="s">
        <v>163</v>
      </c>
      <c r="AP118" s="167" t="s">
        <v>202</v>
      </c>
      <c r="AQ118" s="167" t="s">
        <v>202</v>
      </c>
      <c r="AR118" s="167"/>
      <c r="AS118" s="167"/>
      <c r="AT118" s="30" t="s">
        <v>327</v>
      </c>
      <c r="AU118" s="167" t="s">
        <v>1759</v>
      </c>
      <c r="AV118" s="167"/>
      <c r="AW118" s="170">
        <v>42065</v>
      </c>
      <c r="AX118" s="170">
        <v>42310</v>
      </c>
      <c r="AY118" s="170" t="s">
        <v>149</v>
      </c>
      <c r="AZ118" s="170">
        <v>42037</v>
      </c>
      <c r="BA118" s="170">
        <v>42471</v>
      </c>
      <c r="BB118" s="170"/>
      <c r="BC118" s="171" t="s">
        <v>1760</v>
      </c>
      <c r="BD118" s="170">
        <v>42947</v>
      </c>
      <c r="BE118" s="170" t="s">
        <v>149</v>
      </c>
      <c r="BF118" s="170">
        <v>43164</v>
      </c>
      <c r="BG118" s="170" t="s">
        <v>149</v>
      </c>
      <c r="BH118" s="169"/>
      <c r="BI118" s="169"/>
      <c r="BJ118" s="169"/>
      <c r="BK118" s="172">
        <v>44957</v>
      </c>
      <c r="BL118" s="167" t="s">
        <v>17</v>
      </c>
      <c r="BM118" s="261">
        <f t="shared" si="29"/>
        <v>95</v>
      </c>
      <c r="BN118" s="167">
        <f>DATEDIF(AX118,BK118, "M")+1</f>
        <v>87</v>
      </c>
      <c r="BO118" s="261" t="s">
        <v>1761</v>
      </c>
      <c r="BP118" s="167">
        <v>0</v>
      </c>
      <c r="BQ118" s="167">
        <v>25</v>
      </c>
      <c r="BR118" s="167">
        <v>0</v>
      </c>
      <c r="BS118" s="167">
        <v>3</v>
      </c>
      <c r="BT118" s="167">
        <v>1</v>
      </c>
      <c r="BU118" s="167">
        <v>1</v>
      </c>
      <c r="BV118" s="167">
        <v>1</v>
      </c>
      <c r="BW118" s="167" t="s">
        <v>162</v>
      </c>
      <c r="BX118" s="167">
        <v>0</v>
      </c>
      <c r="BY118" s="167"/>
      <c r="BZ118" s="173"/>
      <c r="CA118" s="173"/>
      <c r="CB118" s="167"/>
      <c r="CC118" s="167" t="s">
        <v>162</v>
      </c>
      <c r="CD118" s="167"/>
      <c r="CE118" s="167"/>
      <c r="CF118" s="411">
        <v>2</v>
      </c>
      <c r="CG118" s="167">
        <v>3</v>
      </c>
      <c r="CH118" s="167"/>
      <c r="CI118" s="167" t="s">
        <v>814</v>
      </c>
    </row>
    <row r="119" spans="1:100" ht="24.95" hidden="1" customHeight="1">
      <c r="A119" s="97">
        <v>119</v>
      </c>
      <c r="B119" s="97" t="s">
        <v>1762</v>
      </c>
      <c r="C119" s="97" t="s">
        <v>1763</v>
      </c>
      <c r="D119" s="97" t="s">
        <v>1580</v>
      </c>
      <c r="E119" s="97" t="s">
        <v>1764</v>
      </c>
      <c r="F119" s="97" t="s">
        <v>24</v>
      </c>
      <c r="G119" s="97">
        <v>5</v>
      </c>
      <c r="H119" s="97" t="s">
        <v>57</v>
      </c>
      <c r="I119" s="97" t="s">
        <v>33</v>
      </c>
      <c r="J119" s="97" t="s">
        <v>1107</v>
      </c>
      <c r="K119" s="97" t="s">
        <v>1765</v>
      </c>
      <c r="L119" s="97" t="s">
        <v>33</v>
      </c>
      <c r="M119" s="97" t="s">
        <v>149</v>
      </c>
      <c r="N119" s="97"/>
      <c r="O119" s="269" t="s">
        <v>167</v>
      </c>
      <c r="P119" s="270" t="s">
        <v>167</v>
      </c>
      <c r="Q119" s="97"/>
      <c r="R119" s="97" t="s">
        <v>1766</v>
      </c>
      <c r="S119" s="97" t="s">
        <v>1767</v>
      </c>
      <c r="T119" s="371" t="s">
        <v>1768</v>
      </c>
      <c r="U119" s="98" t="s">
        <v>167</v>
      </c>
      <c r="V119" s="98"/>
      <c r="W119" s="179" t="s">
        <v>1769</v>
      </c>
      <c r="X119" s="179" t="s">
        <v>178</v>
      </c>
      <c r="Y119" s="179" t="s">
        <v>162</v>
      </c>
      <c r="Z119" s="179" t="s">
        <v>157</v>
      </c>
      <c r="AA119" s="97">
        <v>15</v>
      </c>
      <c r="AB119" s="98">
        <v>42064</v>
      </c>
      <c r="AC119" s="303">
        <v>42064</v>
      </c>
      <c r="AD119" s="98">
        <v>43930</v>
      </c>
      <c r="AE119" s="50" t="s">
        <v>1770</v>
      </c>
      <c r="AF119" s="50" t="s">
        <v>1771</v>
      </c>
      <c r="AG119" s="50" t="s">
        <v>1772</v>
      </c>
      <c r="AH119" s="97">
        <f t="shared" si="23"/>
        <v>3</v>
      </c>
      <c r="AI119" s="179" t="s">
        <v>160</v>
      </c>
      <c r="AJ119" s="179" t="s">
        <v>160</v>
      </c>
      <c r="AK119" s="179" t="s">
        <v>160</v>
      </c>
      <c r="AL119" s="179" t="s">
        <v>149</v>
      </c>
      <c r="AM119" s="179" t="s">
        <v>162</v>
      </c>
      <c r="AN119" s="179" t="s">
        <v>162</v>
      </c>
      <c r="AO119" s="179"/>
      <c r="AP119" s="179" t="s">
        <v>202</v>
      </c>
      <c r="AQ119" s="179" t="s">
        <v>202</v>
      </c>
      <c r="AR119" s="179"/>
      <c r="AS119" s="179"/>
      <c r="AT119" s="455" t="s">
        <v>584</v>
      </c>
      <c r="AU119" s="97"/>
      <c r="AV119" s="97" t="s">
        <v>162</v>
      </c>
      <c r="AW119" s="99">
        <v>42065</v>
      </c>
      <c r="AX119" s="99">
        <v>42310</v>
      </c>
      <c r="AY119" s="99" t="s">
        <v>149</v>
      </c>
      <c r="AZ119" s="99"/>
      <c r="BA119" s="99"/>
      <c r="BB119" s="99"/>
      <c r="BC119" s="100"/>
      <c r="BD119" s="99" t="s">
        <v>726</v>
      </c>
      <c r="BE119" s="99" t="s">
        <v>162</v>
      </c>
      <c r="BF119" s="99" t="s">
        <v>726</v>
      </c>
      <c r="BG119" s="99" t="s">
        <v>162</v>
      </c>
      <c r="BH119" s="98"/>
      <c r="BI119" s="98"/>
      <c r="BJ119" s="98"/>
      <c r="BK119" s="98"/>
      <c r="BL119" s="97" t="s">
        <v>19</v>
      </c>
      <c r="BM119" s="97" t="s">
        <v>19</v>
      </c>
      <c r="BN119" s="97"/>
      <c r="BO119" s="97"/>
      <c r="BP119" s="97"/>
      <c r="BQ119" s="97">
        <v>2</v>
      </c>
      <c r="BR119" s="97">
        <v>0</v>
      </c>
      <c r="BS119" s="97">
        <v>0</v>
      </c>
      <c r="BT119" s="97">
        <v>0</v>
      </c>
      <c r="BU119" s="97">
        <v>0</v>
      </c>
      <c r="BV119" s="97">
        <v>0</v>
      </c>
      <c r="BW119" s="97" t="s">
        <v>162</v>
      </c>
      <c r="BX119" s="97">
        <v>0</v>
      </c>
      <c r="BY119" s="97"/>
      <c r="BZ119" s="101"/>
      <c r="CA119" s="101"/>
      <c r="CB119" s="97"/>
      <c r="CC119" s="97" t="s">
        <v>162</v>
      </c>
      <c r="CD119" s="97"/>
      <c r="CE119" s="97"/>
      <c r="CF119" s="119" t="s">
        <v>167</v>
      </c>
      <c r="CG119" s="97" t="s">
        <v>167</v>
      </c>
      <c r="CH119" s="97"/>
      <c r="CI119" s="97" t="s">
        <v>814</v>
      </c>
    </row>
    <row r="120" spans="1:100" ht="24.95" hidden="1" customHeight="1">
      <c r="A120" s="97">
        <v>120</v>
      </c>
      <c r="B120" s="97" t="s">
        <v>1773</v>
      </c>
      <c r="C120" s="97" t="s">
        <v>1774</v>
      </c>
      <c r="D120" s="97"/>
      <c r="E120" s="97" t="s">
        <v>1775</v>
      </c>
      <c r="F120" s="97" t="s">
        <v>24</v>
      </c>
      <c r="G120" s="97">
        <v>5</v>
      </c>
      <c r="H120" s="97" t="s">
        <v>50</v>
      </c>
      <c r="I120" s="97" t="s">
        <v>44</v>
      </c>
      <c r="J120" s="97"/>
      <c r="K120" s="97"/>
      <c r="L120" s="97" t="s">
        <v>42</v>
      </c>
      <c r="M120" s="97" t="s">
        <v>149</v>
      </c>
      <c r="N120" s="97" t="s">
        <v>167</v>
      </c>
      <c r="O120" s="97" t="s">
        <v>167</v>
      </c>
      <c r="P120" s="97" t="s">
        <v>167</v>
      </c>
      <c r="Q120" s="97" t="s">
        <v>167</v>
      </c>
      <c r="R120" s="97"/>
      <c r="S120" s="97"/>
      <c r="T120" s="371"/>
      <c r="U120" s="98"/>
      <c r="V120" s="98"/>
      <c r="W120" s="179"/>
      <c r="X120" s="179"/>
      <c r="Y120" s="179"/>
      <c r="Z120" s="179"/>
      <c r="AA120" s="97"/>
      <c r="AB120" s="98"/>
      <c r="AC120" s="303">
        <v>42064</v>
      </c>
      <c r="AD120" s="98">
        <v>43100</v>
      </c>
      <c r="AE120" s="98"/>
      <c r="AF120" s="98"/>
      <c r="AG120" s="98"/>
      <c r="AH120" s="97">
        <f t="shared" si="23"/>
        <v>0</v>
      </c>
      <c r="AI120" s="98"/>
      <c r="AJ120" s="98"/>
      <c r="AK120" s="98"/>
      <c r="AL120" s="98"/>
      <c r="AM120" s="98"/>
      <c r="AN120" s="98"/>
      <c r="AO120" s="98"/>
      <c r="AP120" s="98"/>
      <c r="AQ120" s="98"/>
      <c r="AR120" s="98"/>
      <c r="AS120" s="98"/>
      <c r="AT120" s="437" t="s">
        <v>192</v>
      </c>
      <c r="AU120" s="97"/>
      <c r="AV120" s="98">
        <v>42921</v>
      </c>
      <c r="AW120" s="99">
        <v>42065</v>
      </c>
      <c r="AX120" s="99"/>
      <c r="AY120" s="99"/>
      <c r="AZ120" s="99"/>
      <c r="BA120" s="99"/>
      <c r="BB120" s="99"/>
      <c r="BC120" s="100"/>
      <c r="BD120" s="99"/>
      <c r="BE120" s="99"/>
      <c r="BF120" s="99"/>
      <c r="BG120" s="99"/>
      <c r="BH120" s="98"/>
      <c r="BI120" s="98"/>
      <c r="BJ120" s="98"/>
      <c r="BK120" s="98"/>
      <c r="BL120" s="97" t="s">
        <v>19</v>
      </c>
      <c r="BM120" s="235" t="s">
        <v>19</v>
      </c>
      <c r="BN120" s="235"/>
      <c r="BO120" s="97"/>
      <c r="BP120" s="97"/>
      <c r="BQ120" s="97"/>
      <c r="BR120" s="97"/>
      <c r="BS120" s="97"/>
      <c r="BT120" s="97"/>
      <c r="BU120" s="97"/>
      <c r="BV120" s="97"/>
      <c r="BW120" s="97" t="s">
        <v>162</v>
      </c>
      <c r="BX120" s="97"/>
      <c r="BY120" s="97"/>
      <c r="BZ120" s="101"/>
      <c r="CA120" s="101"/>
      <c r="CB120" s="97"/>
      <c r="CC120" s="97"/>
      <c r="CD120" s="97"/>
      <c r="CE120" s="97"/>
      <c r="CF120" s="119"/>
      <c r="CG120" s="97"/>
      <c r="CH120" s="97"/>
      <c r="CI120" s="97" t="s">
        <v>814</v>
      </c>
    </row>
    <row r="121" spans="1:100" ht="24.95" hidden="1" customHeight="1">
      <c r="A121" s="97">
        <v>121</v>
      </c>
      <c r="B121" s="97" t="s">
        <v>1776</v>
      </c>
      <c r="C121" s="97" t="s">
        <v>1777</v>
      </c>
      <c r="D121" s="97" t="s">
        <v>1778</v>
      </c>
      <c r="E121" s="97" t="s">
        <v>1779</v>
      </c>
      <c r="F121" s="97" t="s">
        <v>24</v>
      </c>
      <c r="G121" s="97">
        <v>5</v>
      </c>
      <c r="H121" s="97" t="s">
        <v>56</v>
      </c>
      <c r="I121" s="97" t="s">
        <v>39</v>
      </c>
      <c r="J121" s="97"/>
      <c r="K121" s="97"/>
      <c r="L121" s="97" t="s">
        <v>39</v>
      </c>
      <c r="M121" s="97" t="s">
        <v>149</v>
      </c>
      <c r="N121" s="97" t="s">
        <v>167</v>
      </c>
      <c r="O121" s="97" t="s">
        <v>167</v>
      </c>
      <c r="P121" s="97" t="s">
        <v>167</v>
      </c>
      <c r="Q121" s="97" t="s">
        <v>167</v>
      </c>
      <c r="R121" s="97"/>
      <c r="S121" s="97"/>
      <c r="T121" s="371"/>
      <c r="U121" s="98"/>
      <c r="V121" s="98"/>
      <c r="W121" s="179"/>
      <c r="X121" s="179"/>
      <c r="Y121" s="179"/>
      <c r="Z121" s="179"/>
      <c r="AA121" s="97"/>
      <c r="AB121" s="98"/>
      <c r="AC121" s="303">
        <v>42064</v>
      </c>
      <c r="AD121" s="98">
        <v>43342</v>
      </c>
      <c r="AE121" s="98"/>
      <c r="AF121" s="98"/>
      <c r="AG121" s="98"/>
      <c r="AH121" s="97">
        <f t="shared" si="23"/>
        <v>0</v>
      </c>
      <c r="AI121" s="98"/>
      <c r="AJ121" s="98"/>
      <c r="AK121" s="98"/>
      <c r="AL121" s="98"/>
      <c r="AM121" s="98"/>
      <c r="AN121" s="98"/>
      <c r="AO121" s="98"/>
      <c r="AP121" s="98"/>
      <c r="AQ121" s="98"/>
      <c r="AR121" s="98"/>
      <c r="AS121" s="98"/>
      <c r="AT121" s="437" t="s">
        <v>192</v>
      </c>
      <c r="AU121" s="97"/>
      <c r="AV121" s="98"/>
      <c r="AW121" s="99">
        <v>42065</v>
      </c>
      <c r="AX121" s="99"/>
      <c r="AY121" s="99"/>
      <c r="AZ121" s="99"/>
      <c r="BA121" s="99"/>
      <c r="BB121" s="99"/>
      <c r="BC121" s="100"/>
      <c r="BD121" s="99"/>
      <c r="BE121" s="99"/>
      <c r="BF121" s="99"/>
      <c r="BG121" s="99"/>
      <c r="BH121" s="98"/>
      <c r="BI121" s="98"/>
      <c r="BJ121" s="98"/>
      <c r="BK121" s="98"/>
      <c r="BL121" s="97" t="s">
        <v>19</v>
      </c>
      <c r="BM121" s="235" t="s">
        <v>19</v>
      </c>
      <c r="BN121" s="235"/>
      <c r="BO121" s="97"/>
      <c r="BP121" s="97"/>
      <c r="BQ121" s="97"/>
      <c r="BR121" s="97"/>
      <c r="BS121" s="97"/>
      <c r="BT121" s="97"/>
      <c r="BU121" s="97"/>
      <c r="BV121" s="97"/>
      <c r="BW121" s="97" t="s">
        <v>162</v>
      </c>
      <c r="BX121" s="97"/>
      <c r="BY121" s="97"/>
      <c r="BZ121" s="101"/>
      <c r="CA121" s="101"/>
      <c r="CB121" s="97"/>
      <c r="CC121" s="97"/>
      <c r="CD121" s="97"/>
      <c r="CE121" s="97"/>
      <c r="CF121" s="119"/>
      <c r="CG121" s="97"/>
      <c r="CH121" s="97"/>
      <c r="CI121" s="97" t="s">
        <v>814</v>
      </c>
    </row>
    <row r="122" spans="1:100" ht="24.95" hidden="1" customHeight="1">
      <c r="A122" s="97">
        <v>122</v>
      </c>
      <c r="B122" s="97" t="s">
        <v>1780</v>
      </c>
      <c r="C122" s="97" t="s">
        <v>1781</v>
      </c>
      <c r="D122" s="97" t="s">
        <v>1782</v>
      </c>
      <c r="E122" s="97" t="s">
        <v>1783</v>
      </c>
      <c r="F122" s="97" t="s">
        <v>25</v>
      </c>
      <c r="G122" s="97">
        <v>5</v>
      </c>
      <c r="H122" s="97" t="s">
        <v>49</v>
      </c>
      <c r="I122" s="97" t="s">
        <v>40</v>
      </c>
      <c r="J122" s="97"/>
      <c r="K122" s="97"/>
      <c r="L122" s="97" t="s">
        <v>40</v>
      </c>
      <c r="M122" s="97" t="s">
        <v>149</v>
      </c>
      <c r="N122" s="97" t="s">
        <v>167</v>
      </c>
      <c r="O122" s="97" t="s">
        <v>167</v>
      </c>
      <c r="P122" s="97" t="s">
        <v>167</v>
      </c>
      <c r="Q122" s="97" t="s">
        <v>167</v>
      </c>
      <c r="R122" s="97"/>
      <c r="S122" s="97"/>
      <c r="T122" s="371"/>
      <c r="U122" s="98"/>
      <c r="V122" s="98"/>
      <c r="W122" s="179"/>
      <c r="X122" s="179"/>
      <c r="Y122" s="179"/>
      <c r="Z122" s="179"/>
      <c r="AA122" s="97"/>
      <c r="AB122" s="98"/>
      <c r="AC122" s="303">
        <v>42064</v>
      </c>
      <c r="AD122" s="98">
        <v>43342</v>
      </c>
      <c r="AE122" s="98"/>
      <c r="AF122" s="98"/>
      <c r="AG122" s="98"/>
      <c r="AH122" s="97">
        <f t="shared" si="23"/>
        <v>0</v>
      </c>
      <c r="AI122" s="98"/>
      <c r="AJ122" s="98"/>
      <c r="AK122" s="98"/>
      <c r="AL122" s="98"/>
      <c r="AM122" s="98"/>
      <c r="AN122" s="98"/>
      <c r="AO122" s="98"/>
      <c r="AP122" s="98"/>
      <c r="AQ122" s="98"/>
      <c r="AR122" s="98"/>
      <c r="AS122" s="98"/>
      <c r="AT122" s="437" t="s">
        <v>192</v>
      </c>
      <c r="AU122" s="97"/>
      <c r="AV122" s="98">
        <v>42921</v>
      </c>
      <c r="AW122" s="99">
        <v>42065</v>
      </c>
      <c r="AX122" s="99"/>
      <c r="AY122" s="99"/>
      <c r="AZ122" s="99"/>
      <c r="BA122" s="99"/>
      <c r="BB122" s="99"/>
      <c r="BC122" s="100"/>
      <c r="BD122" s="99"/>
      <c r="BE122" s="99"/>
      <c r="BF122" s="99"/>
      <c r="BG122" s="99"/>
      <c r="BH122" s="98"/>
      <c r="BI122" s="98"/>
      <c r="BJ122" s="98"/>
      <c r="BK122" s="98"/>
      <c r="BL122" s="121" t="s">
        <v>19</v>
      </c>
      <c r="BM122" s="235" t="s">
        <v>19</v>
      </c>
      <c r="BN122" s="235"/>
      <c r="BO122" s="97"/>
      <c r="BP122" s="97"/>
      <c r="BQ122" s="97"/>
      <c r="BR122" s="97"/>
      <c r="BS122" s="97"/>
      <c r="BT122" s="97"/>
      <c r="BU122" s="97"/>
      <c r="BV122" s="97"/>
      <c r="BW122" s="97" t="s">
        <v>162</v>
      </c>
      <c r="BX122" s="97"/>
      <c r="BY122" s="97"/>
      <c r="BZ122" s="101"/>
      <c r="CA122" s="101"/>
      <c r="CB122" s="97"/>
      <c r="CC122" s="97"/>
      <c r="CD122" s="97"/>
      <c r="CE122" s="97"/>
      <c r="CF122" s="119"/>
      <c r="CG122" s="97"/>
      <c r="CH122" s="97"/>
      <c r="CI122" s="97" t="s">
        <v>814</v>
      </c>
    </row>
    <row r="123" spans="1:100" ht="24.95" hidden="1" customHeight="1">
      <c r="A123" s="180">
        <v>123</v>
      </c>
      <c r="B123" s="180" t="s">
        <v>1784</v>
      </c>
      <c r="C123" s="180" t="s">
        <v>1785</v>
      </c>
      <c r="D123" s="180" t="s">
        <v>1786</v>
      </c>
      <c r="E123" s="180" t="s">
        <v>1787</v>
      </c>
      <c r="F123" s="180" t="s">
        <v>25</v>
      </c>
      <c r="G123" s="180">
        <v>6</v>
      </c>
      <c r="H123" s="180" t="s">
        <v>49</v>
      </c>
      <c r="I123" s="180" t="s">
        <v>36</v>
      </c>
      <c r="J123" s="180" t="s">
        <v>606</v>
      </c>
      <c r="K123" s="180" t="s">
        <v>1788</v>
      </c>
      <c r="L123" s="180" t="s">
        <v>43</v>
      </c>
      <c r="M123" s="180" t="s">
        <v>162</v>
      </c>
      <c r="N123" s="180">
        <v>1617548</v>
      </c>
      <c r="O123" s="271" t="s">
        <v>321</v>
      </c>
      <c r="P123" s="272" t="s">
        <v>321</v>
      </c>
      <c r="Q123" s="180" t="s">
        <v>321</v>
      </c>
      <c r="R123" s="180" t="s">
        <v>1789</v>
      </c>
      <c r="S123" s="180" t="s">
        <v>1790</v>
      </c>
      <c r="T123" s="380" t="s">
        <v>1791</v>
      </c>
      <c r="U123" s="181" t="s">
        <v>1792</v>
      </c>
      <c r="V123" s="181">
        <v>28260</v>
      </c>
      <c r="W123" s="187" t="s">
        <v>1793</v>
      </c>
      <c r="X123" s="187" t="s">
        <v>178</v>
      </c>
      <c r="Y123" s="187" t="s">
        <v>162</v>
      </c>
      <c r="Z123" s="187" t="s">
        <v>157</v>
      </c>
      <c r="AA123" s="180">
        <v>8</v>
      </c>
      <c r="AB123" s="181">
        <v>42816</v>
      </c>
      <c r="AC123" s="310">
        <v>42430</v>
      </c>
      <c r="AD123" s="181"/>
      <c r="AE123" s="180" t="s">
        <v>614</v>
      </c>
      <c r="AF123" s="180" t="s">
        <v>1794</v>
      </c>
      <c r="AG123" s="180"/>
      <c r="AH123" s="180">
        <f t="shared" si="23"/>
        <v>2</v>
      </c>
      <c r="AI123" s="187" t="s">
        <v>160</v>
      </c>
      <c r="AJ123" s="180" t="s">
        <v>161</v>
      </c>
      <c r="AK123" s="180"/>
      <c r="AL123" s="180" t="s">
        <v>149</v>
      </c>
      <c r="AM123" s="180" t="s">
        <v>149</v>
      </c>
      <c r="AN123" s="180"/>
      <c r="AO123" s="180" t="s">
        <v>181</v>
      </c>
      <c r="AP123" s="180" t="s">
        <v>1272</v>
      </c>
      <c r="AQ123" s="180" t="s">
        <v>1795</v>
      </c>
      <c r="AR123" s="180" t="s">
        <v>149</v>
      </c>
      <c r="AS123" s="180"/>
      <c r="AT123" s="36" t="s">
        <v>36</v>
      </c>
      <c r="AU123" s="180" t="s">
        <v>1796</v>
      </c>
      <c r="AV123" s="181"/>
      <c r="AW123" s="182">
        <v>42428</v>
      </c>
      <c r="AX123" s="182">
        <v>42681</v>
      </c>
      <c r="AY123" s="182" t="s">
        <v>149</v>
      </c>
      <c r="AZ123" s="182">
        <v>43005</v>
      </c>
      <c r="BA123" s="182">
        <v>43063</v>
      </c>
      <c r="BB123" s="182"/>
      <c r="BC123" s="183" t="s">
        <v>1793</v>
      </c>
      <c r="BD123" s="182">
        <v>43309</v>
      </c>
      <c r="BE123" s="182" t="s">
        <v>149</v>
      </c>
      <c r="BF123" s="182">
        <v>43528</v>
      </c>
      <c r="BG123" s="182" t="s">
        <v>149</v>
      </c>
      <c r="BH123" s="181"/>
      <c r="BI123" s="181"/>
      <c r="BJ123" s="181"/>
      <c r="BK123" s="184">
        <v>44461</v>
      </c>
      <c r="BL123" s="180" t="s">
        <v>17</v>
      </c>
      <c r="BM123" s="186">
        <f>DATEDIF(AW123,BK123, "M")+1</f>
        <v>67</v>
      </c>
      <c r="BN123" s="180">
        <f t="shared" ref="BN123:BN124" si="30">DATEDIF(AX123,BK123, "M")+1</f>
        <v>59</v>
      </c>
      <c r="BO123" s="180" t="s">
        <v>1793</v>
      </c>
      <c r="BP123" s="180">
        <v>6</v>
      </c>
      <c r="BQ123" s="180">
        <v>13</v>
      </c>
      <c r="BR123" s="180">
        <v>3</v>
      </c>
      <c r="BS123" s="180">
        <v>0</v>
      </c>
      <c r="BT123" s="180">
        <v>0</v>
      </c>
      <c r="BU123" s="180">
        <v>0</v>
      </c>
      <c r="BV123" s="180">
        <v>0</v>
      </c>
      <c r="BW123" s="180" t="s">
        <v>162</v>
      </c>
      <c r="BX123" s="180">
        <v>0</v>
      </c>
      <c r="BY123" s="180"/>
      <c r="BZ123" s="185"/>
      <c r="CA123" s="185"/>
      <c r="CB123" s="180"/>
      <c r="CC123" s="180" t="s">
        <v>162</v>
      </c>
      <c r="CD123" s="180"/>
      <c r="CE123" s="180"/>
      <c r="CF123" s="412">
        <v>0</v>
      </c>
      <c r="CG123" s="180">
        <v>0</v>
      </c>
      <c r="CH123" s="180">
        <v>2</v>
      </c>
      <c r="CI123" s="180" t="s">
        <v>814</v>
      </c>
    </row>
    <row r="124" spans="1:100" ht="24.95" hidden="1" customHeight="1">
      <c r="A124" s="180">
        <v>124</v>
      </c>
      <c r="B124" s="180" t="s">
        <v>1797</v>
      </c>
      <c r="C124" s="180" t="s">
        <v>1798</v>
      </c>
      <c r="D124" s="180" t="s">
        <v>1799</v>
      </c>
      <c r="E124" s="180" t="s">
        <v>1800</v>
      </c>
      <c r="F124" s="180" t="s">
        <v>25</v>
      </c>
      <c r="G124" s="180">
        <v>6</v>
      </c>
      <c r="H124" s="180" t="s">
        <v>49</v>
      </c>
      <c r="I124" s="180" t="s">
        <v>40</v>
      </c>
      <c r="J124" s="180" t="s">
        <v>1801</v>
      </c>
      <c r="K124" s="180" t="s">
        <v>1802</v>
      </c>
      <c r="L124" s="180" t="s">
        <v>40</v>
      </c>
      <c r="M124" s="180" t="s">
        <v>149</v>
      </c>
      <c r="N124" s="180" t="s">
        <v>1803</v>
      </c>
      <c r="O124" s="271" t="s">
        <v>150</v>
      </c>
      <c r="P124" s="272" t="s">
        <v>150</v>
      </c>
      <c r="Q124" s="180" t="s">
        <v>150</v>
      </c>
      <c r="R124" s="180" t="s">
        <v>1804</v>
      </c>
      <c r="S124" s="180" t="s">
        <v>1805</v>
      </c>
      <c r="T124" s="380" t="s">
        <v>1806</v>
      </c>
      <c r="U124" s="181" t="s">
        <v>1807</v>
      </c>
      <c r="V124" s="181">
        <v>30764</v>
      </c>
      <c r="W124" s="187" t="s">
        <v>1808</v>
      </c>
      <c r="X124" s="187" t="s">
        <v>178</v>
      </c>
      <c r="Y124" s="187" t="s">
        <v>162</v>
      </c>
      <c r="Z124" s="187" t="s">
        <v>157</v>
      </c>
      <c r="AA124" s="180">
        <v>34.5</v>
      </c>
      <c r="AB124" s="181">
        <v>42704</v>
      </c>
      <c r="AC124" s="310">
        <v>42430</v>
      </c>
      <c r="AD124" s="181"/>
      <c r="AE124" s="274" t="s">
        <v>1809</v>
      </c>
      <c r="AF124" s="180" t="s">
        <v>1810</v>
      </c>
      <c r="AG124" s="180"/>
      <c r="AH124" s="180">
        <f t="shared" si="23"/>
        <v>2</v>
      </c>
      <c r="AI124" s="187" t="s">
        <v>160</v>
      </c>
      <c r="AJ124" s="180"/>
      <c r="AK124" s="180"/>
      <c r="AL124" s="180" t="s">
        <v>149</v>
      </c>
      <c r="AM124" s="180"/>
      <c r="AN124" s="180"/>
      <c r="AO124" s="180" t="s">
        <v>163</v>
      </c>
      <c r="AP124" s="180" t="s">
        <v>1191</v>
      </c>
      <c r="AQ124" s="180" t="s">
        <v>1191</v>
      </c>
      <c r="AR124" s="180"/>
      <c r="AS124" s="180"/>
      <c r="AT124" s="36" t="s">
        <v>419</v>
      </c>
      <c r="AU124" s="180" t="s">
        <v>1811</v>
      </c>
      <c r="AV124" s="181"/>
      <c r="AW124" s="182">
        <v>42428</v>
      </c>
      <c r="AX124" s="182">
        <v>42681</v>
      </c>
      <c r="AY124" s="182" t="s">
        <v>149</v>
      </c>
      <c r="AZ124" s="182"/>
      <c r="BA124" s="182"/>
      <c r="BB124" s="182"/>
      <c r="BC124" s="183" t="s">
        <v>1812</v>
      </c>
      <c r="BD124" s="182">
        <v>43309</v>
      </c>
      <c r="BE124" s="182" t="s">
        <v>149</v>
      </c>
      <c r="BF124" s="182">
        <v>43528</v>
      </c>
      <c r="BG124" s="182" t="s">
        <v>149</v>
      </c>
      <c r="BH124" s="181"/>
      <c r="BI124" s="181"/>
      <c r="BJ124" s="181"/>
      <c r="BK124" s="184">
        <v>44069</v>
      </c>
      <c r="BL124" s="180" t="s">
        <v>17</v>
      </c>
      <c r="BM124" s="186">
        <f>DATEDIF(AW124,BK124, "M")+1</f>
        <v>54</v>
      </c>
      <c r="BN124" s="180">
        <f t="shared" si="30"/>
        <v>46</v>
      </c>
      <c r="BO124" s="187" t="s">
        <v>1813</v>
      </c>
      <c r="BP124" s="180">
        <v>0</v>
      </c>
      <c r="BQ124" s="180">
        <v>1</v>
      </c>
      <c r="BR124" s="180">
        <v>1</v>
      </c>
      <c r="BS124" s="180">
        <v>0</v>
      </c>
      <c r="BT124" s="180">
        <v>0</v>
      </c>
      <c r="BU124" s="180">
        <v>0</v>
      </c>
      <c r="BV124" s="180">
        <v>0</v>
      </c>
      <c r="BW124" s="180" t="s">
        <v>162</v>
      </c>
      <c r="BX124" s="180">
        <v>0</v>
      </c>
      <c r="BY124" s="180"/>
      <c r="BZ124" s="185">
        <v>43941</v>
      </c>
      <c r="CA124" s="185">
        <v>43993</v>
      </c>
      <c r="CB124" s="180">
        <v>2</v>
      </c>
      <c r="CC124" s="180" t="s">
        <v>162</v>
      </c>
      <c r="CD124" s="180"/>
      <c r="CE124" s="180"/>
      <c r="CF124" s="412">
        <v>1</v>
      </c>
      <c r="CG124" s="180">
        <v>1</v>
      </c>
      <c r="CH124" s="180"/>
      <c r="CI124" s="180" t="s">
        <v>814</v>
      </c>
    </row>
    <row r="125" spans="1:100" ht="24.95" hidden="1" customHeight="1">
      <c r="A125" s="180">
        <v>125</v>
      </c>
      <c r="B125" s="180" t="s">
        <v>1814</v>
      </c>
      <c r="C125" s="180" t="s">
        <v>1815</v>
      </c>
      <c r="D125" s="180" t="s">
        <v>1816</v>
      </c>
      <c r="E125" s="180" t="s">
        <v>1817</v>
      </c>
      <c r="F125" s="180" t="s">
        <v>25</v>
      </c>
      <c r="G125" s="180">
        <v>6</v>
      </c>
      <c r="H125" s="180" t="s">
        <v>50</v>
      </c>
      <c r="I125" s="180" t="s">
        <v>44</v>
      </c>
      <c r="J125" s="180" t="s">
        <v>1429</v>
      </c>
      <c r="K125" s="180" t="s">
        <v>1818</v>
      </c>
      <c r="L125" s="180" t="s">
        <v>42</v>
      </c>
      <c r="M125" s="180" t="s">
        <v>149</v>
      </c>
      <c r="N125" s="188" t="s">
        <v>1819</v>
      </c>
      <c r="O125" s="271" t="s">
        <v>150</v>
      </c>
      <c r="P125" s="272" t="s">
        <v>150</v>
      </c>
      <c r="Q125" s="180"/>
      <c r="R125" s="180" t="s">
        <v>1820</v>
      </c>
      <c r="S125" s="180" t="s">
        <v>1821</v>
      </c>
      <c r="T125" s="381" t="s">
        <v>1822</v>
      </c>
      <c r="U125" s="181" t="s">
        <v>917</v>
      </c>
      <c r="V125" s="181">
        <v>30609</v>
      </c>
      <c r="W125" s="187" t="s">
        <v>1823</v>
      </c>
      <c r="X125" s="187" t="s">
        <v>155</v>
      </c>
      <c r="Y125" s="187" t="s">
        <v>162</v>
      </c>
      <c r="Z125" s="187" t="s">
        <v>157</v>
      </c>
      <c r="AA125" s="180">
        <v>24</v>
      </c>
      <c r="AB125" s="181">
        <v>42826</v>
      </c>
      <c r="AC125" s="310">
        <v>42430</v>
      </c>
      <c r="AD125" s="181"/>
      <c r="AE125" s="274" t="s">
        <v>1824</v>
      </c>
      <c r="AF125" s="274" t="s">
        <v>1825</v>
      </c>
      <c r="AG125" s="180"/>
      <c r="AH125" s="180">
        <f t="shared" si="23"/>
        <v>2</v>
      </c>
      <c r="AI125" s="187" t="s">
        <v>281</v>
      </c>
      <c r="AJ125" s="187" t="s">
        <v>160</v>
      </c>
      <c r="AK125" s="180"/>
      <c r="AL125" s="180" t="s">
        <v>162</v>
      </c>
      <c r="AM125" s="180" t="s">
        <v>149</v>
      </c>
      <c r="AN125" s="180"/>
      <c r="AO125" s="180" t="s">
        <v>163</v>
      </c>
      <c r="AP125" s="180" t="s">
        <v>202</v>
      </c>
      <c r="AQ125" s="180" t="s">
        <v>202</v>
      </c>
      <c r="AR125" s="180"/>
      <c r="AS125" s="180"/>
      <c r="AT125" s="36" t="s">
        <v>1826</v>
      </c>
      <c r="AU125" s="180" t="s">
        <v>1827</v>
      </c>
      <c r="AV125" s="181"/>
      <c r="AW125" s="182">
        <v>42428</v>
      </c>
      <c r="AX125" s="182">
        <v>42681</v>
      </c>
      <c r="AY125" s="182" t="s">
        <v>149</v>
      </c>
      <c r="AZ125" s="182">
        <v>42978</v>
      </c>
      <c r="BA125" s="182">
        <v>42997</v>
      </c>
      <c r="BB125" s="182">
        <v>43012</v>
      </c>
      <c r="BC125" s="183" t="s">
        <v>1828</v>
      </c>
      <c r="BD125" s="182">
        <v>43309</v>
      </c>
      <c r="BE125" s="182" t="s">
        <v>149</v>
      </c>
      <c r="BF125" s="182">
        <v>43528</v>
      </c>
      <c r="BG125" s="182" t="s">
        <v>149</v>
      </c>
      <c r="BH125" s="181">
        <v>44463</v>
      </c>
      <c r="BI125" s="181"/>
      <c r="BJ125" s="181"/>
      <c r="BK125" s="184"/>
      <c r="BL125" s="189" t="s">
        <v>18</v>
      </c>
      <c r="BM125" s="273"/>
      <c r="BN125" s="180"/>
      <c r="BO125" s="180"/>
      <c r="BP125" s="180"/>
      <c r="BQ125" s="180">
        <v>2</v>
      </c>
      <c r="BR125" s="180">
        <v>0</v>
      </c>
      <c r="BS125" s="180">
        <v>1</v>
      </c>
      <c r="BT125" s="180">
        <v>0</v>
      </c>
      <c r="BU125" s="180">
        <v>0</v>
      </c>
      <c r="BV125" s="180">
        <v>0</v>
      </c>
      <c r="BW125" s="180" t="s">
        <v>162</v>
      </c>
      <c r="BX125" s="180">
        <v>0</v>
      </c>
      <c r="BY125" s="180"/>
      <c r="BZ125" s="185"/>
      <c r="CA125" s="185"/>
      <c r="CB125" s="180"/>
      <c r="CC125" s="180" t="s">
        <v>162</v>
      </c>
      <c r="CD125" s="180"/>
      <c r="CE125" s="180"/>
      <c r="CF125" s="412"/>
      <c r="CG125" s="180"/>
      <c r="CH125" s="180"/>
      <c r="CI125" s="180" t="s">
        <v>1829</v>
      </c>
    </row>
    <row r="126" spans="1:100" ht="24.95" hidden="1" customHeight="1">
      <c r="A126" s="180">
        <v>126</v>
      </c>
      <c r="B126" s="180" t="s">
        <v>1830</v>
      </c>
      <c r="C126" s="180" t="s">
        <v>1831</v>
      </c>
      <c r="D126" s="180" t="s">
        <v>1832</v>
      </c>
      <c r="E126" s="180" t="s">
        <v>1833</v>
      </c>
      <c r="F126" s="180" t="s">
        <v>25</v>
      </c>
      <c r="G126" s="180">
        <v>6</v>
      </c>
      <c r="H126" s="180" t="s">
        <v>51</v>
      </c>
      <c r="I126" s="180" t="s">
        <v>43</v>
      </c>
      <c r="J126" s="180" t="s">
        <v>362</v>
      </c>
      <c r="K126" s="180" t="s">
        <v>1834</v>
      </c>
      <c r="L126" s="180" t="s">
        <v>43</v>
      </c>
      <c r="M126" s="180" t="s">
        <v>149</v>
      </c>
      <c r="N126" s="180">
        <v>6815541</v>
      </c>
      <c r="O126" s="271" t="s">
        <v>321</v>
      </c>
      <c r="P126" s="272" t="s">
        <v>321</v>
      </c>
      <c r="Q126" s="180" t="s">
        <v>1835</v>
      </c>
      <c r="R126" s="180" t="s">
        <v>1836</v>
      </c>
      <c r="S126" s="190" t="s">
        <v>1837</v>
      </c>
      <c r="T126" s="381" t="s">
        <v>1838</v>
      </c>
      <c r="U126" s="181" t="s">
        <v>1839</v>
      </c>
      <c r="V126" s="181">
        <v>32614</v>
      </c>
      <c r="W126" s="187" t="s">
        <v>1840</v>
      </c>
      <c r="X126" s="187" t="s">
        <v>178</v>
      </c>
      <c r="Y126" s="187" t="s">
        <v>162</v>
      </c>
      <c r="Z126" s="187" t="s">
        <v>157</v>
      </c>
      <c r="AA126" s="180">
        <v>5.5</v>
      </c>
      <c r="AB126" s="181">
        <v>42464</v>
      </c>
      <c r="AC126" s="310">
        <v>42430</v>
      </c>
      <c r="AD126" s="181"/>
      <c r="AE126" s="274" t="s">
        <v>1841</v>
      </c>
      <c r="AF126" s="180"/>
      <c r="AG126" s="180"/>
      <c r="AH126" s="180">
        <f t="shared" si="23"/>
        <v>1</v>
      </c>
      <c r="AI126" s="37" t="s">
        <v>160</v>
      </c>
      <c r="AJ126" s="180"/>
      <c r="AK126" s="180"/>
      <c r="AL126" s="180" t="s">
        <v>162</v>
      </c>
      <c r="AM126" s="180"/>
      <c r="AN126" s="180"/>
      <c r="AO126" s="180" t="s">
        <v>181</v>
      </c>
      <c r="AP126" s="180" t="s">
        <v>1842</v>
      </c>
      <c r="AQ126" s="180" t="s">
        <v>1842</v>
      </c>
      <c r="AR126" s="180" t="s">
        <v>162</v>
      </c>
      <c r="AS126" s="180"/>
      <c r="AT126" s="36" t="s">
        <v>1843</v>
      </c>
      <c r="AU126" s="180" t="s">
        <v>1844</v>
      </c>
      <c r="AV126" s="181"/>
      <c r="AW126" s="182">
        <v>42428</v>
      </c>
      <c r="AX126" s="182">
        <v>42681</v>
      </c>
      <c r="AY126" s="182" t="s">
        <v>149</v>
      </c>
      <c r="AZ126" s="182">
        <v>42753</v>
      </c>
      <c r="BA126" s="182">
        <v>43242</v>
      </c>
      <c r="BB126" s="180"/>
      <c r="BC126" s="183" t="s">
        <v>1845</v>
      </c>
      <c r="BD126" s="182">
        <v>43309</v>
      </c>
      <c r="BE126" s="182" t="s">
        <v>149</v>
      </c>
      <c r="BF126" s="182">
        <v>43528</v>
      </c>
      <c r="BG126" s="182" t="s">
        <v>149</v>
      </c>
      <c r="BH126" s="181"/>
      <c r="BI126" s="181"/>
      <c r="BJ126" s="181"/>
      <c r="BK126" s="184">
        <v>43768</v>
      </c>
      <c r="BL126" s="180" t="s">
        <v>17</v>
      </c>
      <c r="BM126" s="186">
        <f>DATEDIF(AW126,BK126, "M")+1</f>
        <v>45</v>
      </c>
      <c r="BN126" s="180">
        <f>DATEDIF(AX126,BK126, "M")+1</f>
        <v>36</v>
      </c>
      <c r="BO126" s="180"/>
      <c r="BP126" s="180">
        <v>2</v>
      </c>
      <c r="BQ126" s="180">
        <v>14</v>
      </c>
      <c r="BR126" s="180">
        <v>7</v>
      </c>
      <c r="BS126" s="180">
        <v>2</v>
      </c>
      <c r="BT126" s="180">
        <v>3</v>
      </c>
      <c r="BU126" s="180">
        <v>0</v>
      </c>
      <c r="BV126" s="180">
        <v>0</v>
      </c>
      <c r="BW126" s="180" t="s">
        <v>162</v>
      </c>
      <c r="BX126" s="180">
        <v>0</v>
      </c>
      <c r="BY126" s="180"/>
      <c r="BZ126" s="185">
        <v>44896</v>
      </c>
      <c r="CA126" s="185">
        <v>44985</v>
      </c>
      <c r="CB126" s="180">
        <v>3</v>
      </c>
      <c r="CC126" s="180" t="s">
        <v>162</v>
      </c>
      <c r="CD126" s="180"/>
      <c r="CE126" s="180"/>
      <c r="CF126" s="412">
        <v>0</v>
      </c>
      <c r="CG126" s="180">
        <v>0</v>
      </c>
      <c r="CH126" s="180">
        <v>3</v>
      </c>
      <c r="CI126" s="180" t="s">
        <v>814</v>
      </c>
    </row>
    <row r="127" spans="1:100" ht="24.95" customHeight="1">
      <c r="A127" s="180">
        <v>127</v>
      </c>
      <c r="B127" s="180" t="s">
        <v>1846</v>
      </c>
      <c r="C127" s="180" t="s">
        <v>1847</v>
      </c>
      <c r="D127" s="180"/>
      <c r="E127" s="180" t="s">
        <v>1848</v>
      </c>
      <c r="F127" s="180" t="s">
        <v>24</v>
      </c>
      <c r="G127" s="180">
        <v>6</v>
      </c>
      <c r="H127" s="180" t="s">
        <v>52</v>
      </c>
      <c r="I127" s="180" t="s">
        <v>41</v>
      </c>
      <c r="J127" s="180" t="s">
        <v>606</v>
      </c>
      <c r="K127" s="180" t="s">
        <v>289</v>
      </c>
      <c r="L127" s="180" t="s">
        <v>43</v>
      </c>
      <c r="M127" s="180" t="s">
        <v>149</v>
      </c>
      <c r="N127" s="180">
        <v>1584607</v>
      </c>
      <c r="O127" s="271" t="s">
        <v>150</v>
      </c>
      <c r="P127" s="272" t="s">
        <v>150</v>
      </c>
      <c r="Q127" s="180"/>
      <c r="R127" s="180" t="s">
        <v>1849</v>
      </c>
      <c r="S127" s="180" t="s">
        <v>1850</v>
      </c>
      <c r="T127" s="381" t="s">
        <v>1851</v>
      </c>
      <c r="U127" s="181" t="s">
        <v>822</v>
      </c>
      <c r="V127" s="181">
        <v>28875</v>
      </c>
      <c r="W127" s="187" t="s">
        <v>1852</v>
      </c>
      <c r="X127" s="187" t="s">
        <v>178</v>
      </c>
      <c r="Y127" s="187" t="s">
        <v>162</v>
      </c>
      <c r="Z127" s="187" t="s">
        <v>157</v>
      </c>
      <c r="AA127" s="180">
        <v>31.5</v>
      </c>
      <c r="AB127" s="181">
        <v>42810</v>
      </c>
      <c r="AC127" s="310">
        <v>42430</v>
      </c>
      <c r="AD127" s="181"/>
      <c r="AE127" s="274" t="s">
        <v>1853</v>
      </c>
      <c r="AF127" s="274" t="s">
        <v>1854</v>
      </c>
      <c r="AG127" s="180"/>
      <c r="AH127" s="180">
        <f t="shared" si="23"/>
        <v>2</v>
      </c>
      <c r="AI127" s="37" t="s">
        <v>281</v>
      </c>
      <c r="AJ127" s="180" t="s">
        <v>160</v>
      </c>
      <c r="AK127" s="180"/>
      <c r="AL127" s="180" t="s">
        <v>162</v>
      </c>
      <c r="AM127" s="180" t="s">
        <v>162</v>
      </c>
      <c r="AN127" s="180"/>
      <c r="AO127" s="180" t="s">
        <v>163</v>
      </c>
      <c r="AP127" s="187" t="s">
        <v>180</v>
      </c>
      <c r="AQ127" s="187" t="s">
        <v>202</v>
      </c>
      <c r="AR127" s="187" t="s">
        <v>162</v>
      </c>
      <c r="AS127" s="187"/>
      <c r="AT127" s="36" t="s">
        <v>218</v>
      </c>
      <c r="AU127" s="180" t="s">
        <v>1855</v>
      </c>
      <c r="AV127" s="181"/>
      <c r="AW127" s="182">
        <v>42428</v>
      </c>
      <c r="AX127" s="182">
        <v>42681</v>
      </c>
      <c r="AY127" s="182" t="s">
        <v>149</v>
      </c>
      <c r="AZ127" s="182">
        <v>43433</v>
      </c>
      <c r="BA127" s="182">
        <v>43437</v>
      </c>
      <c r="BB127" s="180"/>
      <c r="BC127" s="183" t="s">
        <v>1856</v>
      </c>
      <c r="BD127" s="344">
        <v>44937</v>
      </c>
      <c r="BE127" s="344" t="s">
        <v>162</v>
      </c>
      <c r="BF127" s="344">
        <v>44431</v>
      </c>
      <c r="BG127" s="342" t="s">
        <v>162</v>
      </c>
      <c r="BH127" s="181"/>
      <c r="BI127" s="181"/>
      <c r="BJ127" s="181"/>
      <c r="BK127" s="184">
        <v>45591</v>
      </c>
      <c r="BL127" s="180" t="s">
        <v>17</v>
      </c>
      <c r="BM127" s="186">
        <f>DATEDIF(AW127,BK127, "M")+1</f>
        <v>104</v>
      </c>
      <c r="BN127" s="180">
        <f>DATEDIF(AX127,BK127, "M")+1</f>
        <v>96</v>
      </c>
      <c r="BO127" s="187" t="s">
        <v>1852</v>
      </c>
      <c r="BP127" s="180">
        <v>1</v>
      </c>
      <c r="BQ127" s="180">
        <v>1</v>
      </c>
      <c r="BR127" s="180">
        <v>0</v>
      </c>
      <c r="BS127" s="180">
        <v>0</v>
      </c>
      <c r="BT127" s="180">
        <v>0</v>
      </c>
      <c r="BU127" s="180">
        <v>0</v>
      </c>
      <c r="BV127" s="180">
        <v>0</v>
      </c>
      <c r="BW127" s="180" t="s">
        <v>162</v>
      </c>
      <c r="BX127" s="180">
        <v>0</v>
      </c>
      <c r="BY127" s="180"/>
      <c r="BZ127" s="185"/>
      <c r="CA127" s="185"/>
      <c r="CB127" s="180"/>
      <c r="CC127" s="180" t="s">
        <v>162</v>
      </c>
      <c r="CD127" s="180"/>
      <c r="CE127" s="180"/>
      <c r="CF127" s="412">
        <v>2</v>
      </c>
      <c r="CG127" s="180">
        <v>4</v>
      </c>
      <c r="CH127" s="180"/>
      <c r="CI127" s="180" t="s">
        <v>1829</v>
      </c>
    </row>
    <row r="128" spans="1:100" ht="24.95" hidden="1" customHeight="1">
      <c r="A128" s="180">
        <v>128</v>
      </c>
      <c r="B128" s="180" t="s">
        <v>1857</v>
      </c>
      <c r="C128" s="180" t="s">
        <v>1858</v>
      </c>
      <c r="D128" s="180"/>
      <c r="E128" s="180" t="s">
        <v>1859</v>
      </c>
      <c r="F128" s="180" t="s">
        <v>24</v>
      </c>
      <c r="G128" s="180">
        <v>6</v>
      </c>
      <c r="H128" s="180" t="s">
        <v>51</v>
      </c>
      <c r="I128" s="180" t="s">
        <v>30</v>
      </c>
      <c r="J128" s="180" t="s">
        <v>1079</v>
      </c>
      <c r="K128" s="180" t="s">
        <v>564</v>
      </c>
      <c r="L128" s="180" t="s">
        <v>30</v>
      </c>
      <c r="M128" s="180" t="s">
        <v>149</v>
      </c>
      <c r="N128" s="180">
        <v>98769</v>
      </c>
      <c r="O128" s="271" t="s">
        <v>150</v>
      </c>
      <c r="P128" s="272" t="s">
        <v>150</v>
      </c>
      <c r="Q128" s="180" t="s">
        <v>150</v>
      </c>
      <c r="R128" s="180" t="s">
        <v>1860</v>
      </c>
      <c r="S128" s="180" t="s">
        <v>1861</v>
      </c>
      <c r="T128" s="380" t="s">
        <v>1862</v>
      </c>
      <c r="U128" s="181" t="s">
        <v>1863</v>
      </c>
      <c r="V128" s="181">
        <v>29721</v>
      </c>
      <c r="W128" s="187" t="s">
        <v>1864</v>
      </c>
      <c r="X128" s="187" t="s">
        <v>178</v>
      </c>
      <c r="Y128" s="187" t="s">
        <v>162</v>
      </c>
      <c r="Z128" s="187" t="s">
        <v>157</v>
      </c>
      <c r="AA128" s="180">
        <v>5.5</v>
      </c>
      <c r="AB128" s="181">
        <v>42590</v>
      </c>
      <c r="AC128" s="310">
        <v>42430</v>
      </c>
      <c r="AD128" s="181"/>
      <c r="AE128" s="274" t="s">
        <v>1865</v>
      </c>
      <c r="AF128" s="180"/>
      <c r="AG128" s="180"/>
      <c r="AH128" s="180">
        <f t="shared" si="23"/>
        <v>1</v>
      </c>
      <c r="AI128" s="187" t="s">
        <v>160</v>
      </c>
      <c r="AJ128" s="180"/>
      <c r="AK128" s="180"/>
      <c r="AL128" s="180" t="s">
        <v>149</v>
      </c>
      <c r="AM128" s="180"/>
      <c r="AN128" s="180"/>
      <c r="AO128" s="180" t="s">
        <v>163</v>
      </c>
      <c r="AP128" s="187" t="s">
        <v>1866</v>
      </c>
      <c r="AQ128" s="187" t="s">
        <v>249</v>
      </c>
      <c r="AR128" s="187"/>
      <c r="AS128" s="187"/>
      <c r="AT128" s="36" t="s">
        <v>327</v>
      </c>
      <c r="AU128" s="180" t="s">
        <v>1867</v>
      </c>
      <c r="AV128" s="181"/>
      <c r="AW128" s="182">
        <v>42428</v>
      </c>
      <c r="AX128" s="182">
        <v>42681</v>
      </c>
      <c r="AY128" s="182" t="s">
        <v>149</v>
      </c>
      <c r="AZ128" s="182">
        <v>42752</v>
      </c>
      <c r="BA128" s="182">
        <v>42752</v>
      </c>
      <c r="BB128" s="181">
        <v>43116</v>
      </c>
      <c r="BC128" s="183" t="s">
        <v>1868</v>
      </c>
      <c r="BD128" s="182">
        <v>43309</v>
      </c>
      <c r="BE128" s="182" t="s">
        <v>149</v>
      </c>
      <c r="BF128" s="182">
        <v>43528</v>
      </c>
      <c r="BG128" s="182" t="s">
        <v>149</v>
      </c>
      <c r="BH128" s="181"/>
      <c r="BI128" s="181"/>
      <c r="BJ128" s="181"/>
      <c r="BK128" s="184">
        <v>44276</v>
      </c>
      <c r="BL128" s="180" t="s">
        <v>17</v>
      </c>
      <c r="BM128" s="180">
        <f t="shared" ref="BM128" si="31">DATEDIF(AW128,BK128, "M")+1</f>
        <v>61</v>
      </c>
      <c r="BN128" s="180">
        <f t="shared" ref="BN128:BN132" si="32">DATEDIF(AX128,BK128, "M")+1</f>
        <v>53</v>
      </c>
      <c r="BO128" s="180"/>
      <c r="BP128" s="180">
        <v>4</v>
      </c>
      <c r="BQ128" s="180">
        <v>2</v>
      </c>
      <c r="BR128" s="180">
        <v>0</v>
      </c>
      <c r="BS128" s="180">
        <v>0</v>
      </c>
      <c r="BT128" s="180">
        <v>1</v>
      </c>
      <c r="BU128" s="180">
        <v>0</v>
      </c>
      <c r="BV128" s="180">
        <v>0</v>
      </c>
      <c r="BW128" s="180" t="s">
        <v>162</v>
      </c>
      <c r="BX128" s="180">
        <v>0</v>
      </c>
      <c r="BY128" s="180"/>
      <c r="BZ128" s="185">
        <v>43907</v>
      </c>
      <c r="CA128" s="185">
        <v>44242</v>
      </c>
      <c r="CB128" s="180">
        <v>11</v>
      </c>
      <c r="CC128" s="180" t="s">
        <v>162</v>
      </c>
      <c r="CD128" s="180"/>
      <c r="CE128" s="180"/>
      <c r="CF128" s="412">
        <v>2</v>
      </c>
      <c r="CG128" s="180">
        <v>2</v>
      </c>
      <c r="CH128" s="180"/>
      <c r="CI128" s="180" t="s">
        <v>1869</v>
      </c>
    </row>
    <row r="129" spans="1:88" ht="24.95" hidden="1" customHeight="1">
      <c r="A129" s="180">
        <v>129</v>
      </c>
      <c r="B129" s="180" t="s">
        <v>1870</v>
      </c>
      <c r="C129" s="180" t="s">
        <v>1871</v>
      </c>
      <c r="D129" s="180" t="s">
        <v>1872</v>
      </c>
      <c r="E129" s="180" t="s">
        <v>1873</v>
      </c>
      <c r="F129" s="180" t="s">
        <v>25</v>
      </c>
      <c r="G129" s="180">
        <v>6</v>
      </c>
      <c r="H129" s="180" t="s">
        <v>55</v>
      </c>
      <c r="I129" s="180" t="s">
        <v>43</v>
      </c>
      <c r="J129" s="180" t="s">
        <v>1874</v>
      </c>
      <c r="K129" s="180" t="s">
        <v>1875</v>
      </c>
      <c r="L129" s="180" t="s">
        <v>43</v>
      </c>
      <c r="M129" s="180" t="s">
        <v>149</v>
      </c>
      <c r="N129" s="275" t="s">
        <v>1876</v>
      </c>
      <c r="O129" s="276"/>
      <c r="P129" s="277" t="s">
        <v>150</v>
      </c>
      <c r="Q129" s="180" t="s">
        <v>150</v>
      </c>
      <c r="R129" s="422" t="s">
        <v>1877</v>
      </c>
      <c r="S129" s="422" t="s">
        <v>1878</v>
      </c>
      <c r="T129" s="381" t="s">
        <v>1879</v>
      </c>
      <c r="U129" s="181" t="s">
        <v>1880</v>
      </c>
      <c r="V129" s="181">
        <v>29976</v>
      </c>
      <c r="W129" s="187" t="s">
        <v>1881</v>
      </c>
      <c r="X129" s="187" t="s">
        <v>178</v>
      </c>
      <c r="Y129" s="187" t="s">
        <v>162</v>
      </c>
      <c r="Z129" s="187" t="s">
        <v>157</v>
      </c>
      <c r="AA129" s="180">
        <v>13.5</v>
      </c>
      <c r="AB129" s="181">
        <v>42036</v>
      </c>
      <c r="AC129" s="310">
        <v>42430</v>
      </c>
      <c r="AD129" s="181"/>
      <c r="AE129" s="37" t="s">
        <v>1882</v>
      </c>
      <c r="AF129" s="278"/>
      <c r="AG129" s="278"/>
      <c r="AH129" s="180">
        <f t="shared" si="23"/>
        <v>1</v>
      </c>
      <c r="AI129" s="187" t="s">
        <v>160</v>
      </c>
      <c r="AJ129" s="278"/>
      <c r="AK129" s="278"/>
      <c r="AL129" s="278" t="s">
        <v>149</v>
      </c>
      <c r="AM129" s="278"/>
      <c r="AN129" s="278"/>
      <c r="AO129" s="276" t="s">
        <v>163</v>
      </c>
      <c r="AP129" s="279" t="s">
        <v>369</v>
      </c>
      <c r="AQ129" s="279" t="s">
        <v>342</v>
      </c>
      <c r="AR129" s="276" t="s">
        <v>149</v>
      </c>
      <c r="AS129" s="276"/>
      <c r="AT129" s="456" t="s">
        <v>371</v>
      </c>
      <c r="AU129" s="180" t="s">
        <v>1883</v>
      </c>
      <c r="AV129" s="181"/>
      <c r="AW129" s="182">
        <v>42428</v>
      </c>
      <c r="AX129" s="182">
        <v>42675</v>
      </c>
      <c r="AY129" s="182" t="s">
        <v>149</v>
      </c>
      <c r="AZ129" s="182">
        <v>42430</v>
      </c>
      <c r="BA129" s="182">
        <v>42430</v>
      </c>
      <c r="BB129" s="182">
        <v>42461</v>
      </c>
      <c r="BC129" s="183" t="s">
        <v>1884</v>
      </c>
      <c r="BD129" s="182">
        <v>43309</v>
      </c>
      <c r="BE129" s="182" t="s">
        <v>149</v>
      </c>
      <c r="BF129" s="182">
        <v>43528</v>
      </c>
      <c r="BG129" s="182" t="s">
        <v>149</v>
      </c>
      <c r="BH129" s="181">
        <v>43313</v>
      </c>
      <c r="BI129" s="181">
        <v>43313</v>
      </c>
      <c r="BJ129" s="181">
        <v>43393</v>
      </c>
      <c r="BK129" s="184">
        <v>43398</v>
      </c>
      <c r="BL129" s="180" t="s">
        <v>17</v>
      </c>
      <c r="BM129" s="180">
        <f>DATEDIF(AW129,BK129, "M")+1</f>
        <v>32</v>
      </c>
      <c r="BN129" s="180">
        <f t="shared" si="32"/>
        <v>24</v>
      </c>
      <c r="BO129" s="187" t="s">
        <v>1885</v>
      </c>
      <c r="BP129" s="180">
        <v>1</v>
      </c>
      <c r="BQ129" s="180">
        <v>8</v>
      </c>
      <c r="BR129" s="180">
        <v>20</v>
      </c>
      <c r="BS129" s="180">
        <v>7</v>
      </c>
      <c r="BT129" s="180">
        <v>1</v>
      </c>
      <c r="BU129" s="180">
        <v>0</v>
      </c>
      <c r="BV129" s="180">
        <v>0</v>
      </c>
      <c r="BW129" s="180" t="s">
        <v>162</v>
      </c>
      <c r="BX129" s="180">
        <v>0</v>
      </c>
      <c r="BY129" s="180"/>
      <c r="BZ129" s="185"/>
      <c r="CA129" s="185"/>
      <c r="CB129" s="180"/>
      <c r="CC129" s="180" t="s">
        <v>162</v>
      </c>
      <c r="CD129" s="180"/>
      <c r="CE129" s="180"/>
      <c r="CF129" s="412">
        <v>2</v>
      </c>
      <c r="CG129" s="180">
        <v>2</v>
      </c>
      <c r="CH129" s="180"/>
      <c r="CI129" s="180" t="s">
        <v>1869</v>
      </c>
    </row>
    <row r="130" spans="1:88" ht="24.95" hidden="1" customHeight="1">
      <c r="A130" s="180">
        <v>130</v>
      </c>
      <c r="B130" s="180" t="s">
        <v>1886</v>
      </c>
      <c r="C130" s="180" t="s">
        <v>1887</v>
      </c>
      <c r="D130" s="180"/>
      <c r="E130" s="180" t="s">
        <v>1888</v>
      </c>
      <c r="F130" s="180" t="s">
        <v>24</v>
      </c>
      <c r="G130" s="180">
        <v>6</v>
      </c>
      <c r="H130" s="180" t="s">
        <v>57</v>
      </c>
      <c r="I130" s="180" t="s">
        <v>33</v>
      </c>
      <c r="J130" s="180" t="s">
        <v>1889</v>
      </c>
      <c r="K130" s="180" t="s">
        <v>1890</v>
      </c>
      <c r="L130" s="180" t="s">
        <v>33</v>
      </c>
      <c r="M130" s="180" t="s">
        <v>149</v>
      </c>
      <c r="N130" s="180" t="s">
        <v>1891</v>
      </c>
      <c r="O130" s="271" t="s">
        <v>150</v>
      </c>
      <c r="P130" s="272" t="s">
        <v>150</v>
      </c>
      <c r="Q130" s="180" t="s">
        <v>150</v>
      </c>
      <c r="R130" s="180" t="s">
        <v>1892</v>
      </c>
      <c r="S130" s="180" t="s">
        <v>1893</v>
      </c>
      <c r="T130" s="380" t="s">
        <v>1894</v>
      </c>
      <c r="U130" s="181" t="s">
        <v>1895</v>
      </c>
      <c r="V130" s="181">
        <v>30230</v>
      </c>
      <c r="W130" s="187" t="s">
        <v>1896</v>
      </c>
      <c r="X130" s="187" t="s">
        <v>178</v>
      </c>
      <c r="Y130" s="187" t="s">
        <v>156</v>
      </c>
      <c r="Z130" s="187" t="s">
        <v>157</v>
      </c>
      <c r="AA130" s="180">
        <v>17.5</v>
      </c>
      <c r="AB130" s="181">
        <v>42638</v>
      </c>
      <c r="AC130" s="310">
        <v>42430</v>
      </c>
      <c r="AD130" s="181"/>
      <c r="AE130" s="274" t="s">
        <v>1897</v>
      </c>
      <c r="AF130" s="274" t="s">
        <v>1898</v>
      </c>
      <c r="AG130" s="180" t="s">
        <v>1899</v>
      </c>
      <c r="AH130" s="180">
        <f t="shared" ref="AH130:AH161" si="33">COUNTA(AE130:AG130)</f>
        <v>3</v>
      </c>
      <c r="AI130" s="187" t="s">
        <v>160</v>
      </c>
      <c r="AJ130" s="187" t="s">
        <v>160</v>
      </c>
      <c r="AK130" s="180" t="s">
        <v>1900</v>
      </c>
      <c r="AL130" s="180" t="s">
        <v>149</v>
      </c>
      <c r="AM130" s="180" t="s">
        <v>162</v>
      </c>
      <c r="AN130" s="180" t="s">
        <v>162</v>
      </c>
      <c r="AO130" s="180" t="s">
        <v>163</v>
      </c>
      <c r="AP130" s="187" t="s">
        <v>583</v>
      </c>
      <c r="AQ130" s="180" t="s">
        <v>202</v>
      </c>
      <c r="AR130" s="180" t="s">
        <v>149</v>
      </c>
      <c r="AS130" s="279" t="s">
        <v>1901</v>
      </c>
      <c r="AT130" s="36" t="s">
        <v>584</v>
      </c>
      <c r="AU130" s="180" t="s">
        <v>1902</v>
      </c>
      <c r="AV130" s="181"/>
      <c r="AW130" s="182">
        <v>42428</v>
      </c>
      <c r="AX130" s="182">
        <v>42681</v>
      </c>
      <c r="AY130" s="182" t="s">
        <v>149</v>
      </c>
      <c r="AZ130" s="182">
        <v>42745</v>
      </c>
      <c r="BA130" s="182">
        <v>42858</v>
      </c>
      <c r="BB130" s="182"/>
      <c r="BC130" s="183" t="s">
        <v>1896</v>
      </c>
      <c r="BD130" s="182">
        <v>43309</v>
      </c>
      <c r="BE130" s="182" t="s">
        <v>149</v>
      </c>
      <c r="BF130" s="182">
        <v>43528</v>
      </c>
      <c r="BG130" s="182" t="s">
        <v>149</v>
      </c>
      <c r="BH130" s="181"/>
      <c r="BI130" s="181">
        <v>44476</v>
      </c>
      <c r="BJ130" s="181"/>
      <c r="BK130" s="184">
        <v>44607</v>
      </c>
      <c r="BL130" s="180" t="s">
        <v>17</v>
      </c>
      <c r="BM130" s="180">
        <f t="shared" ref="BM130" si="34">DATEDIF(AW130,BK130, "M")+1</f>
        <v>72</v>
      </c>
      <c r="BN130" s="180">
        <f t="shared" si="32"/>
        <v>64</v>
      </c>
      <c r="BO130" s="180" t="s">
        <v>1903</v>
      </c>
      <c r="BP130" s="180">
        <v>4</v>
      </c>
      <c r="BQ130" s="180">
        <v>20</v>
      </c>
      <c r="BR130" s="180">
        <v>5</v>
      </c>
      <c r="BS130" s="180">
        <v>3</v>
      </c>
      <c r="BT130" s="180">
        <v>2</v>
      </c>
      <c r="BU130" s="180">
        <v>0</v>
      </c>
      <c r="BV130" s="180">
        <v>0</v>
      </c>
      <c r="BW130" s="180" t="s">
        <v>162</v>
      </c>
      <c r="BX130" s="180">
        <v>0</v>
      </c>
      <c r="BY130" s="180"/>
      <c r="BZ130" s="185"/>
      <c r="CA130" s="185"/>
      <c r="CB130" s="180"/>
      <c r="CC130" s="180" t="s">
        <v>162</v>
      </c>
      <c r="CD130" s="180"/>
      <c r="CE130" s="180"/>
      <c r="CF130" s="412">
        <v>2</v>
      </c>
      <c r="CG130" s="180">
        <v>4</v>
      </c>
      <c r="CH130" s="180"/>
      <c r="CI130" s="180" t="s">
        <v>1904</v>
      </c>
    </row>
    <row r="131" spans="1:88" ht="24.95" hidden="1" customHeight="1">
      <c r="A131" s="180">
        <v>131</v>
      </c>
      <c r="B131" s="180" t="s">
        <v>1905</v>
      </c>
      <c r="C131" s="180" t="s">
        <v>623</v>
      </c>
      <c r="D131" s="180" t="s">
        <v>1906</v>
      </c>
      <c r="E131" s="180" t="s">
        <v>1907</v>
      </c>
      <c r="F131" s="180" t="s">
        <v>24</v>
      </c>
      <c r="G131" s="180">
        <v>6</v>
      </c>
      <c r="H131" s="180" t="s">
        <v>51</v>
      </c>
      <c r="I131" s="180" t="s">
        <v>37</v>
      </c>
      <c r="J131" s="180" t="s">
        <v>1908</v>
      </c>
      <c r="K131" s="180" t="s">
        <v>1908</v>
      </c>
      <c r="L131" s="180" t="s">
        <v>37</v>
      </c>
      <c r="M131" s="180" t="s">
        <v>149</v>
      </c>
      <c r="N131" s="186" t="s">
        <v>1909</v>
      </c>
      <c r="O131" s="280" t="s">
        <v>150</v>
      </c>
      <c r="P131" s="281" t="s">
        <v>150</v>
      </c>
      <c r="Q131" s="180" t="s">
        <v>150</v>
      </c>
      <c r="R131" s="180" t="s">
        <v>1910</v>
      </c>
      <c r="S131" s="180" t="s">
        <v>1911</v>
      </c>
      <c r="T131" s="381" t="s">
        <v>1912</v>
      </c>
      <c r="U131" s="181" t="s">
        <v>1913</v>
      </c>
      <c r="V131" s="181">
        <v>28952</v>
      </c>
      <c r="W131" s="187" t="s">
        <v>1914</v>
      </c>
      <c r="X131" s="187" t="s">
        <v>178</v>
      </c>
      <c r="Y131" s="187" t="s">
        <v>162</v>
      </c>
      <c r="Z131" s="187" t="s">
        <v>157</v>
      </c>
      <c r="AA131" s="180">
        <v>24.5</v>
      </c>
      <c r="AB131" s="181">
        <v>42683</v>
      </c>
      <c r="AC131" s="310">
        <v>42430</v>
      </c>
      <c r="AD131" s="181"/>
      <c r="AE131" s="37" t="s">
        <v>1915</v>
      </c>
      <c r="AF131" s="278" t="s">
        <v>1916</v>
      </c>
      <c r="AG131" s="278"/>
      <c r="AH131" s="180">
        <f t="shared" si="33"/>
        <v>2</v>
      </c>
      <c r="AI131" s="187" t="s">
        <v>160</v>
      </c>
      <c r="AJ131" s="278"/>
      <c r="AK131" s="278"/>
      <c r="AL131" s="278" t="s">
        <v>149</v>
      </c>
      <c r="AM131" s="278"/>
      <c r="AN131" s="278"/>
      <c r="AO131" s="278" t="s">
        <v>163</v>
      </c>
      <c r="AP131" s="187" t="s">
        <v>180</v>
      </c>
      <c r="AQ131" s="282" t="s">
        <v>249</v>
      </c>
      <c r="AR131" s="282" t="s">
        <v>149</v>
      </c>
      <c r="AS131" s="282" t="s">
        <v>920</v>
      </c>
      <c r="AT131" s="457" t="s">
        <v>1917</v>
      </c>
      <c r="AU131" s="180" t="s">
        <v>1918</v>
      </c>
      <c r="AV131" s="181"/>
      <c r="AW131" s="182">
        <v>42428</v>
      </c>
      <c r="AX131" s="182">
        <v>42681</v>
      </c>
      <c r="AY131" s="182" t="s">
        <v>149</v>
      </c>
      <c r="AZ131" s="182">
        <v>43034</v>
      </c>
      <c r="BA131" s="182">
        <v>43046</v>
      </c>
      <c r="BB131" s="182"/>
      <c r="BC131" s="183" t="s">
        <v>1919</v>
      </c>
      <c r="BD131" s="182">
        <v>43309</v>
      </c>
      <c r="BE131" s="182" t="s">
        <v>149</v>
      </c>
      <c r="BF131" s="182">
        <v>43528</v>
      </c>
      <c r="BG131" s="182" t="s">
        <v>149</v>
      </c>
      <c r="BH131" s="181"/>
      <c r="BI131" s="181"/>
      <c r="BJ131" s="181"/>
      <c r="BK131" s="184">
        <v>43637</v>
      </c>
      <c r="BL131" s="180" t="s">
        <v>17</v>
      </c>
      <c r="BM131" s="180">
        <f>DATEDIF(AW131,BK131, "M")+1</f>
        <v>40</v>
      </c>
      <c r="BN131" s="180">
        <f t="shared" si="32"/>
        <v>32</v>
      </c>
      <c r="BO131" s="180"/>
      <c r="BP131" s="180">
        <v>2</v>
      </c>
      <c r="BQ131" s="180">
        <v>3</v>
      </c>
      <c r="BR131" s="180">
        <v>0</v>
      </c>
      <c r="BS131" s="180">
        <v>0</v>
      </c>
      <c r="BT131" s="180">
        <v>0</v>
      </c>
      <c r="BU131" s="180">
        <v>0</v>
      </c>
      <c r="BV131" s="180">
        <v>0</v>
      </c>
      <c r="BW131" s="180" t="s">
        <v>162</v>
      </c>
      <c r="BX131" s="180">
        <v>0</v>
      </c>
      <c r="BY131" s="180"/>
      <c r="BZ131" s="185"/>
      <c r="CA131" s="185"/>
      <c r="CB131" s="180"/>
      <c r="CC131" s="180" t="s">
        <v>162</v>
      </c>
      <c r="CD131" s="180"/>
      <c r="CE131" s="180"/>
      <c r="CF131" s="412">
        <v>1</v>
      </c>
      <c r="CG131" s="180">
        <v>2</v>
      </c>
      <c r="CH131" s="180"/>
      <c r="CI131" s="180" t="s">
        <v>814</v>
      </c>
    </row>
    <row r="132" spans="1:88" ht="24.95" customHeight="1">
      <c r="A132" s="180">
        <v>132</v>
      </c>
      <c r="B132" s="180" t="s">
        <v>1920</v>
      </c>
      <c r="C132" s="180" t="s">
        <v>1921</v>
      </c>
      <c r="D132" s="180"/>
      <c r="E132" s="180" t="s">
        <v>1922</v>
      </c>
      <c r="F132" s="180" t="s">
        <v>24</v>
      </c>
      <c r="G132" s="180">
        <v>6</v>
      </c>
      <c r="H132" s="180" t="s">
        <v>50</v>
      </c>
      <c r="I132" s="180" t="s">
        <v>44</v>
      </c>
      <c r="J132" s="180" t="s">
        <v>1923</v>
      </c>
      <c r="K132" s="180" t="s">
        <v>1924</v>
      </c>
      <c r="L132" s="180" t="s">
        <v>43</v>
      </c>
      <c r="M132" s="180" t="s">
        <v>162</v>
      </c>
      <c r="N132" s="180">
        <v>1598631</v>
      </c>
      <c r="O132" s="271" t="s">
        <v>321</v>
      </c>
      <c r="P132" s="272" t="s">
        <v>150</v>
      </c>
      <c r="Q132" s="180"/>
      <c r="R132" s="180" t="s">
        <v>1925</v>
      </c>
      <c r="S132" s="180" t="s">
        <v>1926</v>
      </c>
      <c r="T132" s="381" t="s">
        <v>1927</v>
      </c>
      <c r="U132" s="181" t="s">
        <v>579</v>
      </c>
      <c r="V132" s="181">
        <v>32242</v>
      </c>
      <c r="W132" s="187" t="s">
        <v>1928</v>
      </c>
      <c r="X132" s="187" t="s">
        <v>810</v>
      </c>
      <c r="Y132" s="187" t="s">
        <v>156</v>
      </c>
      <c r="Z132" s="187" t="s">
        <v>157</v>
      </c>
      <c r="AA132" s="180">
        <v>25</v>
      </c>
      <c r="AB132" s="181">
        <v>42622</v>
      </c>
      <c r="AC132" s="310">
        <v>42430</v>
      </c>
      <c r="AD132" s="181"/>
      <c r="AE132" s="274" t="s">
        <v>1929</v>
      </c>
      <c r="AF132" s="37" t="s">
        <v>1930</v>
      </c>
      <c r="AG132" s="180"/>
      <c r="AH132" s="180">
        <f t="shared" si="33"/>
        <v>2</v>
      </c>
      <c r="AI132" s="37" t="s">
        <v>161</v>
      </c>
      <c r="AJ132" s="187" t="s">
        <v>160</v>
      </c>
      <c r="AK132" s="180"/>
      <c r="AL132" s="180" t="s">
        <v>149</v>
      </c>
      <c r="AM132" s="180" t="s">
        <v>149</v>
      </c>
      <c r="AN132" s="180"/>
      <c r="AO132" s="180" t="s">
        <v>181</v>
      </c>
      <c r="AP132" s="187" t="s">
        <v>1931</v>
      </c>
      <c r="AQ132" s="180" t="s">
        <v>597</v>
      </c>
      <c r="AR132" s="180"/>
      <c r="AS132" s="180"/>
      <c r="AT132" s="36" t="s">
        <v>297</v>
      </c>
      <c r="AU132" s="180" t="s">
        <v>1932</v>
      </c>
      <c r="AV132" s="181"/>
      <c r="AW132" s="182">
        <v>42428</v>
      </c>
      <c r="AX132" s="182">
        <v>42681</v>
      </c>
      <c r="AY132" s="182" t="s">
        <v>149</v>
      </c>
      <c r="AZ132" s="182">
        <v>43257</v>
      </c>
      <c r="BA132" s="182">
        <v>43326</v>
      </c>
      <c r="BB132" s="182">
        <v>42992</v>
      </c>
      <c r="BC132" s="183" t="s">
        <v>1933</v>
      </c>
      <c r="BD132" s="182">
        <v>43309</v>
      </c>
      <c r="BE132" s="182" t="s">
        <v>149</v>
      </c>
      <c r="BF132" s="182">
        <v>43528</v>
      </c>
      <c r="BG132" s="182" t="s">
        <v>149</v>
      </c>
      <c r="BH132" s="181">
        <v>45502</v>
      </c>
      <c r="BI132" s="181"/>
      <c r="BJ132" s="181"/>
      <c r="BK132" s="184">
        <v>45610</v>
      </c>
      <c r="BL132" s="189" t="s">
        <v>17</v>
      </c>
      <c r="BM132" s="180">
        <f>DATEDIF(AW132,BK132, "M")+1</f>
        <v>105</v>
      </c>
      <c r="BN132" s="180">
        <f t="shared" si="32"/>
        <v>97</v>
      </c>
      <c r="BO132" s="180" t="s">
        <v>1934</v>
      </c>
      <c r="BP132" s="180">
        <v>0</v>
      </c>
      <c r="BQ132" s="180">
        <v>2</v>
      </c>
      <c r="BR132" s="180">
        <v>0</v>
      </c>
      <c r="BS132" s="180">
        <v>0</v>
      </c>
      <c r="BT132" s="180">
        <v>0</v>
      </c>
      <c r="BU132" s="180">
        <v>0</v>
      </c>
      <c r="BV132" s="180">
        <v>0</v>
      </c>
      <c r="BW132" s="180" t="s">
        <v>162</v>
      </c>
      <c r="BX132" s="180">
        <v>0</v>
      </c>
      <c r="BY132" s="180"/>
      <c r="BZ132" s="185"/>
      <c r="CA132" s="185"/>
      <c r="CB132" s="180"/>
      <c r="CC132" s="180" t="s">
        <v>162</v>
      </c>
      <c r="CD132" s="180"/>
      <c r="CE132" s="180"/>
      <c r="CF132" s="412">
        <v>0</v>
      </c>
      <c r="CG132" s="180" t="s">
        <v>167</v>
      </c>
      <c r="CH132" s="180"/>
      <c r="CI132" s="180" t="s">
        <v>1829</v>
      </c>
    </row>
    <row r="133" spans="1:88" ht="24.95" hidden="1" customHeight="1">
      <c r="A133" s="180">
        <v>133</v>
      </c>
      <c r="B133" s="180" t="s">
        <v>1935</v>
      </c>
      <c r="C133" s="180" t="s">
        <v>1936</v>
      </c>
      <c r="D133" s="180" t="s">
        <v>1937</v>
      </c>
      <c r="E133" s="180" t="s">
        <v>1938</v>
      </c>
      <c r="F133" s="180" t="s">
        <v>25</v>
      </c>
      <c r="G133" s="180">
        <v>6</v>
      </c>
      <c r="H133" s="180" t="s">
        <v>57</v>
      </c>
      <c r="I133" s="180" t="s">
        <v>33</v>
      </c>
      <c r="J133" s="180" t="s">
        <v>1216</v>
      </c>
      <c r="K133" s="180" t="s">
        <v>1939</v>
      </c>
      <c r="L133" s="180" t="s">
        <v>33</v>
      </c>
      <c r="M133" s="180" t="s">
        <v>149</v>
      </c>
      <c r="N133" s="180" t="s">
        <v>1940</v>
      </c>
      <c r="O133" s="271" t="s">
        <v>150</v>
      </c>
      <c r="P133" s="272" t="s">
        <v>150</v>
      </c>
      <c r="Q133" s="180" t="s">
        <v>150</v>
      </c>
      <c r="R133" s="180" t="s">
        <v>1941</v>
      </c>
      <c r="S133" s="180" t="s">
        <v>1942</v>
      </c>
      <c r="T133" s="380" t="s">
        <v>1943</v>
      </c>
      <c r="U133" s="181" t="s">
        <v>1944</v>
      </c>
      <c r="V133" s="181">
        <v>26039</v>
      </c>
      <c r="W133" s="187" t="s">
        <v>1945</v>
      </c>
      <c r="X133" s="187" t="s">
        <v>178</v>
      </c>
      <c r="Y133" s="187" t="s">
        <v>162</v>
      </c>
      <c r="Z133" s="187" t="s">
        <v>157</v>
      </c>
      <c r="AA133" s="180">
        <v>8</v>
      </c>
      <c r="AB133" s="181">
        <v>42464</v>
      </c>
      <c r="AC133" s="310">
        <v>42430</v>
      </c>
      <c r="AD133" s="181"/>
      <c r="AE133" s="274" t="s">
        <v>1946</v>
      </c>
      <c r="AF133" s="37" t="s">
        <v>1947</v>
      </c>
      <c r="AG133" s="180"/>
      <c r="AH133" s="180">
        <f t="shared" si="33"/>
        <v>2</v>
      </c>
      <c r="AI133" s="187" t="s">
        <v>160</v>
      </c>
      <c r="AJ133" s="187" t="s">
        <v>160</v>
      </c>
      <c r="AK133" s="180"/>
      <c r="AL133" s="180" t="s">
        <v>162</v>
      </c>
      <c r="AM133" s="180" t="s">
        <v>149</v>
      </c>
      <c r="AN133" s="180"/>
      <c r="AO133" s="180" t="s">
        <v>163</v>
      </c>
      <c r="AP133" s="187" t="s">
        <v>202</v>
      </c>
      <c r="AQ133" s="38" t="s">
        <v>249</v>
      </c>
      <c r="AR133" s="180" t="s">
        <v>149</v>
      </c>
      <c r="AS133" s="180"/>
      <c r="AT133" s="36" t="s">
        <v>584</v>
      </c>
      <c r="AU133" s="180" t="s">
        <v>1948</v>
      </c>
      <c r="AV133" s="181"/>
      <c r="AW133" s="182">
        <v>42428</v>
      </c>
      <c r="AX133" s="182">
        <v>42681</v>
      </c>
      <c r="AY133" s="182" t="s">
        <v>149</v>
      </c>
      <c r="AZ133" s="182">
        <v>42564</v>
      </c>
      <c r="BA133" s="182">
        <v>42718</v>
      </c>
      <c r="BB133" s="180"/>
      <c r="BC133" s="183" t="s">
        <v>1949</v>
      </c>
      <c r="BD133" s="182">
        <v>43309</v>
      </c>
      <c r="BE133" s="182" t="s">
        <v>149</v>
      </c>
      <c r="BF133" s="182">
        <v>43528</v>
      </c>
      <c r="BG133" s="182" t="s">
        <v>149</v>
      </c>
      <c r="BH133" s="181"/>
      <c r="BI133" s="181">
        <v>44511</v>
      </c>
      <c r="BJ133" s="181"/>
      <c r="BK133" s="184">
        <v>44607</v>
      </c>
      <c r="BL133" s="180" t="s">
        <v>17</v>
      </c>
      <c r="BM133" s="180">
        <f t="shared" ref="BM133" si="35">DATEDIF(AW133,BK133, "M")+1</f>
        <v>72</v>
      </c>
      <c r="BN133" s="180">
        <f t="shared" ref="BN133:BN146" si="36">DATEDIF(AX133,BK133, "M")+1</f>
        <v>64</v>
      </c>
      <c r="BO133" s="187" t="s">
        <v>1950</v>
      </c>
      <c r="BP133" s="180">
        <v>5</v>
      </c>
      <c r="BQ133" s="180">
        <v>15</v>
      </c>
      <c r="BR133" s="180">
        <v>3</v>
      </c>
      <c r="BS133" s="180">
        <v>1</v>
      </c>
      <c r="BT133" s="180">
        <v>1</v>
      </c>
      <c r="BU133" s="180">
        <v>0</v>
      </c>
      <c r="BV133" s="180">
        <v>0</v>
      </c>
      <c r="BW133" s="180" t="s">
        <v>162</v>
      </c>
      <c r="BX133" s="180">
        <v>0</v>
      </c>
      <c r="BY133" s="180"/>
      <c r="BZ133" s="185"/>
      <c r="CA133" s="185"/>
      <c r="CB133" s="180"/>
      <c r="CC133" s="180" t="s">
        <v>162</v>
      </c>
      <c r="CD133" s="180"/>
      <c r="CE133" s="180"/>
      <c r="CF133" s="412">
        <v>4</v>
      </c>
      <c r="CG133" s="180">
        <v>4</v>
      </c>
      <c r="CH133" s="180"/>
      <c r="CI133" s="180" t="s">
        <v>1829</v>
      </c>
    </row>
    <row r="134" spans="1:88" ht="24.95" hidden="1" customHeight="1">
      <c r="A134" s="180">
        <v>134</v>
      </c>
      <c r="B134" s="180" t="s">
        <v>1951</v>
      </c>
      <c r="C134" s="180" t="s">
        <v>1952</v>
      </c>
      <c r="D134" s="180" t="s">
        <v>1953</v>
      </c>
      <c r="E134" s="180" t="s">
        <v>1954</v>
      </c>
      <c r="F134" s="180" t="s">
        <v>24</v>
      </c>
      <c r="G134" s="180">
        <v>6</v>
      </c>
      <c r="H134" s="180" t="s">
        <v>51</v>
      </c>
      <c r="I134" s="180" t="s">
        <v>30</v>
      </c>
      <c r="J134" s="180" t="s">
        <v>941</v>
      </c>
      <c r="K134" s="180" t="s">
        <v>941</v>
      </c>
      <c r="L134" s="180" t="s">
        <v>30</v>
      </c>
      <c r="M134" s="180" t="s">
        <v>149</v>
      </c>
      <c r="N134" s="180">
        <v>121147</v>
      </c>
      <c r="O134" s="271" t="s">
        <v>321</v>
      </c>
      <c r="P134" s="272" t="s">
        <v>239</v>
      </c>
      <c r="Q134" s="180" t="s">
        <v>150</v>
      </c>
      <c r="R134" s="422" t="s">
        <v>1955</v>
      </c>
      <c r="S134" s="180" t="s">
        <v>1956</v>
      </c>
      <c r="T134" s="381" t="s">
        <v>1957</v>
      </c>
      <c r="U134" s="181" t="s">
        <v>1958</v>
      </c>
      <c r="V134" s="181">
        <v>30695</v>
      </c>
      <c r="W134" s="187" t="s">
        <v>1959</v>
      </c>
      <c r="X134" s="187" t="s">
        <v>178</v>
      </c>
      <c r="Y134" s="187" t="s">
        <v>162</v>
      </c>
      <c r="Z134" s="187" t="s">
        <v>157</v>
      </c>
      <c r="AA134" s="180">
        <v>17.5</v>
      </c>
      <c r="AB134" s="181">
        <v>41358</v>
      </c>
      <c r="AC134" s="310">
        <v>42430</v>
      </c>
      <c r="AD134" s="181"/>
      <c r="AE134" s="274" t="s">
        <v>1960</v>
      </c>
      <c r="AF134" s="180"/>
      <c r="AG134" s="180"/>
      <c r="AH134" s="180">
        <f t="shared" si="33"/>
        <v>1</v>
      </c>
      <c r="AI134" s="187" t="s">
        <v>160</v>
      </c>
      <c r="AJ134" s="187"/>
      <c r="AK134" s="180"/>
      <c r="AL134" s="180" t="s">
        <v>149</v>
      </c>
      <c r="AM134" s="180"/>
      <c r="AN134" s="180"/>
      <c r="AO134" s="180" t="s">
        <v>163</v>
      </c>
      <c r="AP134" s="187" t="s">
        <v>1961</v>
      </c>
      <c r="AQ134" s="180" t="s">
        <v>1962</v>
      </c>
      <c r="AR134" s="180" t="s">
        <v>149</v>
      </c>
      <c r="AS134" s="180"/>
      <c r="AT134" s="36" t="s">
        <v>327</v>
      </c>
      <c r="AU134" s="180" t="s">
        <v>1963</v>
      </c>
      <c r="AV134" s="181"/>
      <c r="AW134" s="182">
        <v>42428</v>
      </c>
      <c r="AX134" s="182">
        <v>42681</v>
      </c>
      <c r="AY134" s="182" t="s">
        <v>149</v>
      </c>
      <c r="AZ134" s="182">
        <v>42420</v>
      </c>
      <c r="BA134" s="182">
        <v>42500</v>
      </c>
      <c r="BB134" s="182">
        <v>42921</v>
      </c>
      <c r="BC134" s="183" t="s">
        <v>1964</v>
      </c>
      <c r="BD134" s="182">
        <v>43309</v>
      </c>
      <c r="BE134" s="182" t="s">
        <v>149</v>
      </c>
      <c r="BF134" s="182">
        <v>43528</v>
      </c>
      <c r="BG134" s="182" t="s">
        <v>149</v>
      </c>
      <c r="BH134" s="181"/>
      <c r="BI134" s="181"/>
      <c r="BJ134" s="181"/>
      <c r="BK134" s="184">
        <v>43585</v>
      </c>
      <c r="BL134" s="180" t="s">
        <v>17</v>
      </c>
      <c r="BM134" s="186">
        <f t="shared" ref="BM134:BM144" si="37">DATEDIF(AW134,BK134, "M")+1</f>
        <v>39</v>
      </c>
      <c r="BN134" s="180">
        <f t="shared" si="36"/>
        <v>30</v>
      </c>
      <c r="BO134" s="180"/>
      <c r="BP134" s="180">
        <v>1</v>
      </c>
      <c r="BQ134" s="180">
        <v>3</v>
      </c>
      <c r="BR134" s="180">
        <v>14</v>
      </c>
      <c r="BS134" s="180">
        <v>1</v>
      </c>
      <c r="BT134" s="180">
        <v>0</v>
      </c>
      <c r="BU134" s="180">
        <v>0</v>
      </c>
      <c r="BV134" s="180">
        <v>0</v>
      </c>
      <c r="BW134" s="180" t="s">
        <v>162</v>
      </c>
      <c r="BX134" s="180">
        <v>0</v>
      </c>
      <c r="BY134" s="180"/>
      <c r="BZ134" s="185"/>
      <c r="CA134" s="185"/>
      <c r="CB134" s="180"/>
      <c r="CC134" s="180" t="s">
        <v>162</v>
      </c>
      <c r="CD134" s="180"/>
      <c r="CE134" s="180"/>
      <c r="CF134" s="412">
        <v>0</v>
      </c>
      <c r="CG134" s="180">
        <v>0</v>
      </c>
      <c r="CH134" s="180"/>
      <c r="CI134" s="180" t="s">
        <v>814</v>
      </c>
    </row>
    <row r="135" spans="1:88" ht="24.95" hidden="1" customHeight="1">
      <c r="A135" s="180">
        <v>135</v>
      </c>
      <c r="B135" s="180" t="s">
        <v>1965</v>
      </c>
      <c r="C135" s="180" t="s">
        <v>269</v>
      </c>
      <c r="D135" s="180" t="s">
        <v>1966</v>
      </c>
      <c r="E135" s="180" t="s">
        <v>1967</v>
      </c>
      <c r="F135" s="180" t="s">
        <v>24</v>
      </c>
      <c r="G135" s="180">
        <v>6</v>
      </c>
      <c r="H135" s="180" t="s">
        <v>51</v>
      </c>
      <c r="I135" s="180" t="s">
        <v>37</v>
      </c>
      <c r="J135" s="180" t="s">
        <v>1968</v>
      </c>
      <c r="K135" s="180" t="s">
        <v>1968</v>
      </c>
      <c r="L135" s="180" t="s">
        <v>37</v>
      </c>
      <c r="M135" s="180" t="s">
        <v>149</v>
      </c>
      <c r="N135" s="186" t="s">
        <v>1969</v>
      </c>
      <c r="O135" s="280" t="s">
        <v>150</v>
      </c>
      <c r="P135" s="281" t="s">
        <v>150</v>
      </c>
      <c r="Q135" s="180" t="s">
        <v>150</v>
      </c>
      <c r="R135" s="180" t="s">
        <v>1970</v>
      </c>
      <c r="S135" s="190" t="s">
        <v>1971</v>
      </c>
      <c r="T135" s="381" t="s">
        <v>1972</v>
      </c>
      <c r="U135" s="181" t="s">
        <v>1973</v>
      </c>
      <c r="V135" s="181">
        <v>29489</v>
      </c>
      <c r="W135" s="187" t="s">
        <v>1974</v>
      </c>
      <c r="X135" s="187" t="s">
        <v>178</v>
      </c>
      <c r="Y135" s="187" t="s">
        <v>162</v>
      </c>
      <c r="Z135" s="187" t="s">
        <v>157</v>
      </c>
      <c r="AA135" s="180">
        <v>22</v>
      </c>
      <c r="AB135" s="181">
        <v>42724</v>
      </c>
      <c r="AC135" s="310">
        <v>42430</v>
      </c>
      <c r="AD135" s="181"/>
      <c r="AE135" s="37" t="s">
        <v>1975</v>
      </c>
      <c r="AF135" s="180"/>
      <c r="AG135" s="180"/>
      <c r="AH135" s="180">
        <f t="shared" si="33"/>
        <v>1</v>
      </c>
      <c r="AI135" s="187" t="s">
        <v>160</v>
      </c>
      <c r="AJ135" s="187"/>
      <c r="AK135" s="180"/>
      <c r="AL135" s="180" t="s">
        <v>149</v>
      </c>
      <c r="AM135" s="180"/>
      <c r="AN135" s="180"/>
      <c r="AO135" s="186" t="s">
        <v>163</v>
      </c>
      <c r="AP135" s="283" t="s">
        <v>180</v>
      </c>
      <c r="AQ135" s="187" t="s">
        <v>1976</v>
      </c>
      <c r="AR135" s="186" t="s">
        <v>149</v>
      </c>
      <c r="AS135" s="186"/>
      <c r="AT135" s="457" t="s">
        <v>284</v>
      </c>
      <c r="AU135" s="180" t="s">
        <v>1977</v>
      </c>
      <c r="AV135" s="181"/>
      <c r="AW135" s="182">
        <v>42428</v>
      </c>
      <c r="AX135" s="182">
        <v>42681</v>
      </c>
      <c r="AY135" s="182" t="s">
        <v>149</v>
      </c>
      <c r="AZ135" s="182">
        <v>43202</v>
      </c>
      <c r="BA135" s="182">
        <v>43046</v>
      </c>
      <c r="BB135" s="182"/>
      <c r="BC135" s="183" t="s">
        <v>1978</v>
      </c>
      <c r="BD135" s="182">
        <v>43309</v>
      </c>
      <c r="BE135" s="182" t="s">
        <v>149</v>
      </c>
      <c r="BF135" s="182">
        <v>43528</v>
      </c>
      <c r="BG135" s="182" t="s">
        <v>149</v>
      </c>
      <c r="BH135" s="181"/>
      <c r="BI135" s="181"/>
      <c r="BJ135" s="181"/>
      <c r="BK135" s="184">
        <v>43678</v>
      </c>
      <c r="BL135" s="180" t="s">
        <v>17</v>
      </c>
      <c r="BM135" s="186">
        <f t="shared" si="37"/>
        <v>42</v>
      </c>
      <c r="BN135" s="180">
        <f t="shared" si="36"/>
        <v>33</v>
      </c>
      <c r="BO135" s="180"/>
      <c r="BP135" s="180">
        <v>0</v>
      </c>
      <c r="BQ135" s="180">
        <v>0</v>
      </c>
      <c r="BR135" s="180">
        <v>0</v>
      </c>
      <c r="BS135" s="180">
        <v>0</v>
      </c>
      <c r="BT135" s="180">
        <v>0</v>
      </c>
      <c r="BU135" s="180">
        <v>0</v>
      </c>
      <c r="BV135" s="180">
        <v>0</v>
      </c>
      <c r="BW135" s="180" t="s">
        <v>162</v>
      </c>
      <c r="BX135" s="180">
        <v>0</v>
      </c>
      <c r="BY135" s="180"/>
      <c r="BZ135" s="185"/>
      <c r="CA135" s="185"/>
      <c r="CB135" s="180"/>
      <c r="CC135" s="180" t="s">
        <v>162</v>
      </c>
      <c r="CD135" s="180"/>
      <c r="CE135" s="180"/>
      <c r="CF135" s="412">
        <v>2</v>
      </c>
      <c r="CG135" s="180">
        <v>2</v>
      </c>
      <c r="CH135" s="180"/>
      <c r="CI135" s="180" t="s">
        <v>1829</v>
      </c>
    </row>
    <row r="136" spans="1:88" ht="24.95" hidden="1" customHeight="1">
      <c r="A136" s="180">
        <v>136</v>
      </c>
      <c r="B136" s="180" t="s">
        <v>1979</v>
      </c>
      <c r="C136" s="180" t="s">
        <v>1980</v>
      </c>
      <c r="D136" s="180" t="s">
        <v>1350</v>
      </c>
      <c r="E136" s="180" t="s">
        <v>1981</v>
      </c>
      <c r="F136" s="180" t="s">
        <v>24</v>
      </c>
      <c r="G136" s="180">
        <v>6</v>
      </c>
      <c r="H136" s="180" t="s">
        <v>50</v>
      </c>
      <c r="I136" s="180" t="s">
        <v>44</v>
      </c>
      <c r="J136" s="180" t="s">
        <v>1982</v>
      </c>
      <c r="K136" s="180" t="s">
        <v>1751</v>
      </c>
      <c r="L136" s="180" t="s">
        <v>42</v>
      </c>
      <c r="M136" s="180" t="s">
        <v>149</v>
      </c>
      <c r="N136" s="180" t="s">
        <v>1983</v>
      </c>
      <c r="O136" s="271" t="s">
        <v>150</v>
      </c>
      <c r="P136" s="272" t="s">
        <v>150</v>
      </c>
      <c r="Q136" s="180" t="s">
        <v>150</v>
      </c>
      <c r="R136" s="180" t="s">
        <v>1984</v>
      </c>
      <c r="S136" s="180" t="s">
        <v>1985</v>
      </c>
      <c r="T136" s="380" t="s">
        <v>1986</v>
      </c>
      <c r="U136" s="181" t="s">
        <v>1987</v>
      </c>
      <c r="V136" s="181">
        <v>28999</v>
      </c>
      <c r="W136" s="187" t="s">
        <v>1988</v>
      </c>
      <c r="X136" s="187" t="s">
        <v>178</v>
      </c>
      <c r="Y136" s="187" t="s">
        <v>162</v>
      </c>
      <c r="Z136" s="187" t="s">
        <v>157</v>
      </c>
      <c r="AA136" s="180">
        <v>7.5</v>
      </c>
      <c r="AB136" s="181">
        <v>41828</v>
      </c>
      <c r="AC136" s="310">
        <v>42430</v>
      </c>
      <c r="AD136" s="181"/>
      <c r="AE136" s="274" t="s">
        <v>1989</v>
      </c>
      <c r="AF136" s="274" t="s">
        <v>1990</v>
      </c>
      <c r="AG136" s="180" t="s">
        <v>1991</v>
      </c>
      <c r="AH136" s="180">
        <f t="shared" si="33"/>
        <v>3</v>
      </c>
      <c r="AI136" s="187" t="s">
        <v>160</v>
      </c>
      <c r="AJ136" s="187" t="s">
        <v>160</v>
      </c>
      <c r="AK136" s="187" t="s">
        <v>160</v>
      </c>
      <c r="AL136" s="187" t="s">
        <v>149</v>
      </c>
      <c r="AM136" s="187" t="s">
        <v>162</v>
      </c>
      <c r="AN136" s="187" t="s">
        <v>162</v>
      </c>
      <c r="AO136" s="187" t="s">
        <v>163</v>
      </c>
      <c r="AP136" s="187" t="s">
        <v>249</v>
      </c>
      <c r="AQ136" s="187" t="s">
        <v>249</v>
      </c>
      <c r="AR136" s="187" t="s">
        <v>149</v>
      </c>
      <c r="AS136" s="187"/>
      <c r="AT136" s="36" t="s">
        <v>297</v>
      </c>
      <c r="AU136" s="180" t="s">
        <v>1992</v>
      </c>
      <c r="AV136" s="181"/>
      <c r="AW136" s="182">
        <v>42428</v>
      </c>
      <c r="AX136" s="182">
        <v>42681</v>
      </c>
      <c r="AY136" s="182" t="s">
        <v>149</v>
      </c>
      <c r="AZ136" s="182">
        <v>42720</v>
      </c>
      <c r="BA136" s="182">
        <v>43048</v>
      </c>
      <c r="BB136" s="182"/>
      <c r="BC136" s="183" t="s">
        <v>1988</v>
      </c>
      <c r="BD136" s="182">
        <v>43309</v>
      </c>
      <c r="BE136" s="182" t="s">
        <v>149</v>
      </c>
      <c r="BF136" s="182">
        <v>43528</v>
      </c>
      <c r="BG136" s="182" t="s">
        <v>149</v>
      </c>
      <c r="BH136" s="181"/>
      <c r="BI136" s="181">
        <v>43934</v>
      </c>
      <c r="BJ136" s="181">
        <v>43948</v>
      </c>
      <c r="BK136" s="184">
        <v>43948</v>
      </c>
      <c r="BL136" s="180" t="s">
        <v>17</v>
      </c>
      <c r="BM136" s="186">
        <f t="shared" si="37"/>
        <v>50</v>
      </c>
      <c r="BN136" s="180">
        <f t="shared" si="36"/>
        <v>42</v>
      </c>
      <c r="BO136" s="180"/>
      <c r="BP136" s="180">
        <v>3</v>
      </c>
      <c r="BQ136" s="180">
        <v>2</v>
      </c>
      <c r="BR136" s="180">
        <v>2</v>
      </c>
      <c r="BS136" s="180">
        <v>1</v>
      </c>
      <c r="BT136" s="180">
        <v>0</v>
      </c>
      <c r="BU136" s="180">
        <v>0</v>
      </c>
      <c r="BV136" s="180">
        <v>0</v>
      </c>
      <c r="BW136" s="180" t="s">
        <v>162</v>
      </c>
      <c r="BX136" s="180">
        <v>0</v>
      </c>
      <c r="BY136" s="180"/>
      <c r="BZ136" s="185"/>
      <c r="CA136" s="185"/>
      <c r="CB136" s="180"/>
      <c r="CC136" s="180" t="s">
        <v>162</v>
      </c>
      <c r="CD136" s="180"/>
      <c r="CE136" s="180"/>
      <c r="CF136" s="412">
        <v>2</v>
      </c>
      <c r="CG136" s="180">
        <v>2</v>
      </c>
      <c r="CH136" s="180"/>
      <c r="CI136" s="180" t="s">
        <v>1829</v>
      </c>
    </row>
    <row r="137" spans="1:88" ht="24.95" hidden="1" customHeight="1">
      <c r="A137" s="180">
        <v>137</v>
      </c>
      <c r="B137" s="180" t="s">
        <v>1993</v>
      </c>
      <c r="C137" s="180" t="s">
        <v>1994</v>
      </c>
      <c r="D137" s="180"/>
      <c r="E137" s="180" t="s">
        <v>1995</v>
      </c>
      <c r="F137" s="180" t="s">
        <v>24</v>
      </c>
      <c r="G137" s="180">
        <v>6</v>
      </c>
      <c r="H137" s="180" t="s">
        <v>51</v>
      </c>
      <c r="I137" s="180" t="s">
        <v>30</v>
      </c>
      <c r="J137" s="180" t="s">
        <v>1751</v>
      </c>
      <c r="K137" s="180" t="s">
        <v>1752</v>
      </c>
      <c r="L137" s="180" t="s">
        <v>30</v>
      </c>
      <c r="M137" s="180" t="s">
        <v>149</v>
      </c>
      <c r="N137" s="180">
        <v>136414</v>
      </c>
      <c r="O137" s="271" t="s">
        <v>150</v>
      </c>
      <c r="P137" s="272" t="s">
        <v>150</v>
      </c>
      <c r="Q137" s="180" t="s">
        <v>150</v>
      </c>
      <c r="R137" s="180" t="s">
        <v>1996</v>
      </c>
      <c r="S137" s="180" t="s">
        <v>1997</v>
      </c>
      <c r="T137" s="380" t="s">
        <v>1998</v>
      </c>
      <c r="U137" s="181" t="s">
        <v>1756</v>
      </c>
      <c r="V137" s="181">
        <v>28027</v>
      </c>
      <c r="W137" s="187" t="s">
        <v>1999</v>
      </c>
      <c r="X137" s="187" t="s">
        <v>178</v>
      </c>
      <c r="Y137" s="187" t="s">
        <v>162</v>
      </c>
      <c r="Z137" s="187" t="s">
        <v>157</v>
      </c>
      <c r="AA137" s="180">
        <v>18.5</v>
      </c>
      <c r="AB137" s="181">
        <v>41403</v>
      </c>
      <c r="AC137" s="310">
        <v>42430</v>
      </c>
      <c r="AD137" s="181"/>
      <c r="AE137" s="274" t="s">
        <v>2000</v>
      </c>
      <c r="AF137" s="274" t="s">
        <v>2001</v>
      </c>
      <c r="AG137" s="180"/>
      <c r="AH137" s="180">
        <f t="shared" si="33"/>
        <v>2</v>
      </c>
      <c r="AI137" s="187" t="s">
        <v>160</v>
      </c>
      <c r="AJ137" s="187" t="s">
        <v>160</v>
      </c>
      <c r="AK137" s="180"/>
      <c r="AL137" s="180" t="s">
        <v>149</v>
      </c>
      <c r="AM137" s="180"/>
      <c r="AN137" s="180"/>
      <c r="AO137" s="180" t="s">
        <v>163</v>
      </c>
      <c r="AP137" s="187" t="s">
        <v>444</v>
      </c>
      <c r="AQ137" s="180" t="s">
        <v>1448</v>
      </c>
      <c r="AR137" s="180" t="s">
        <v>149</v>
      </c>
      <c r="AS137" s="180"/>
      <c r="AT137" s="36" t="s">
        <v>327</v>
      </c>
      <c r="AU137" s="180" t="s">
        <v>2002</v>
      </c>
      <c r="AV137" s="181"/>
      <c r="AW137" s="182">
        <v>42428</v>
      </c>
      <c r="AX137" s="182">
        <v>42681</v>
      </c>
      <c r="AY137" s="182" t="s">
        <v>149</v>
      </c>
      <c r="AZ137" s="182">
        <v>42857</v>
      </c>
      <c r="BA137" s="182">
        <v>43049</v>
      </c>
      <c r="BB137" s="182">
        <v>43046</v>
      </c>
      <c r="BC137" s="183" t="s">
        <v>2003</v>
      </c>
      <c r="BD137" s="182">
        <v>43309</v>
      </c>
      <c r="BE137" s="182" t="s">
        <v>149</v>
      </c>
      <c r="BF137" s="182">
        <v>43528</v>
      </c>
      <c r="BG137" s="182" t="s">
        <v>149</v>
      </c>
      <c r="BH137" s="181"/>
      <c r="BI137" s="181">
        <v>44442</v>
      </c>
      <c r="BJ137" s="181">
        <v>44453</v>
      </c>
      <c r="BK137" s="184">
        <v>44453</v>
      </c>
      <c r="BL137" s="180" t="s">
        <v>17</v>
      </c>
      <c r="BM137" s="186">
        <f t="shared" si="37"/>
        <v>67</v>
      </c>
      <c r="BN137" s="180">
        <f t="shared" si="36"/>
        <v>59</v>
      </c>
      <c r="BO137" s="180"/>
      <c r="BP137" s="180">
        <v>2</v>
      </c>
      <c r="BQ137" s="180">
        <v>4</v>
      </c>
      <c r="BR137" s="180">
        <v>0</v>
      </c>
      <c r="BS137" s="180">
        <v>1</v>
      </c>
      <c r="BT137" s="180">
        <v>1</v>
      </c>
      <c r="BU137" s="180">
        <v>0</v>
      </c>
      <c r="BV137" s="180">
        <v>0</v>
      </c>
      <c r="BW137" s="180" t="s">
        <v>162</v>
      </c>
      <c r="BX137" s="180">
        <v>0</v>
      </c>
      <c r="BY137" s="180"/>
      <c r="BZ137" s="185"/>
      <c r="CA137" s="185"/>
      <c r="CB137" s="180"/>
      <c r="CC137" s="180" t="s">
        <v>162</v>
      </c>
      <c r="CD137" s="180"/>
      <c r="CE137" s="180"/>
      <c r="CF137" s="412">
        <v>1</v>
      </c>
      <c r="CG137" s="180">
        <v>2</v>
      </c>
      <c r="CH137" s="180"/>
      <c r="CI137" s="180" t="s">
        <v>1829</v>
      </c>
    </row>
    <row r="138" spans="1:88" s="53" customFormat="1" ht="24.95" hidden="1" customHeight="1">
      <c r="A138" s="180">
        <v>138</v>
      </c>
      <c r="B138" s="180" t="s">
        <v>2004</v>
      </c>
      <c r="C138" s="180" t="s">
        <v>2005</v>
      </c>
      <c r="D138" s="180" t="s">
        <v>2006</v>
      </c>
      <c r="E138" s="180" t="s">
        <v>2007</v>
      </c>
      <c r="F138" s="180" t="s">
        <v>25</v>
      </c>
      <c r="G138" s="180">
        <v>6</v>
      </c>
      <c r="H138" s="180" t="s">
        <v>51</v>
      </c>
      <c r="I138" s="180" t="s">
        <v>37</v>
      </c>
      <c r="J138" s="180" t="s">
        <v>606</v>
      </c>
      <c r="K138" s="180" t="s">
        <v>289</v>
      </c>
      <c r="L138" s="180" t="s">
        <v>37</v>
      </c>
      <c r="M138" s="180" t="s">
        <v>149</v>
      </c>
      <c r="N138" s="180" t="s">
        <v>2008</v>
      </c>
      <c r="O138" s="271" t="s">
        <v>150</v>
      </c>
      <c r="P138" s="272" t="s">
        <v>150</v>
      </c>
      <c r="Q138" s="180" t="s">
        <v>150</v>
      </c>
      <c r="R138" s="180" t="s">
        <v>2009</v>
      </c>
      <c r="S138" s="180" t="s">
        <v>2010</v>
      </c>
      <c r="T138" s="380" t="s">
        <v>2011</v>
      </c>
      <c r="U138" s="181" t="s">
        <v>793</v>
      </c>
      <c r="V138" s="181">
        <v>26659</v>
      </c>
      <c r="W138" s="187" t="s">
        <v>2012</v>
      </c>
      <c r="X138" s="187" t="s">
        <v>178</v>
      </c>
      <c r="Y138" s="187" t="s">
        <v>162</v>
      </c>
      <c r="Z138" s="187" t="s">
        <v>157</v>
      </c>
      <c r="AA138" s="180">
        <v>15.5</v>
      </c>
      <c r="AB138" s="181">
        <v>41862</v>
      </c>
      <c r="AC138" s="310">
        <v>42430</v>
      </c>
      <c r="AD138" s="181"/>
      <c r="AE138" s="274" t="s">
        <v>2013</v>
      </c>
      <c r="AF138" s="274" t="s">
        <v>2014</v>
      </c>
      <c r="AG138" s="180"/>
      <c r="AH138" s="180">
        <f t="shared" si="33"/>
        <v>2</v>
      </c>
      <c r="AI138" s="187" t="s">
        <v>160</v>
      </c>
      <c r="AJ138" s="187" t="s">
        <v>160</v>
      </c>
      <c r="AK138" s="180"/>
      <c r="AL138" s="180" t="s">
        <v>162</v>
      </c>
      <c r="AM138" s="180" t="s">
        <v>149</v>
      </c>
      <c r="AN138" s="180"/>
      <c r="AO138" s="180" t="s">
        <v>163</v>
      </c>
      <c r="AP138" s="187" t="s">
        <v>249</v>
      </c>
      <c r="AQ138" s="279" t="s">
        <v>312</v>
      </c>
      <c r="AR138" s="187" t="s">
        <v>149</v>
      </c>
      <c r="AS138" s="187"/>
      <c r="AT138" s="36" t="s">
        <v>284</v>
      </c>
      <c r="AU138" s="180" t="s">
        <v>2015</v>
      </c>
      <c r="AV138" s="181"/>
      <c r="AW138" s="182">
        <v>42428</v>
      </c>
      <c r="AX138" s="182">
        <v>42681</v>
      </c>
      <c r="AY138" s="182" t="s">
        <v>149</v>
      </c>
      <c r="AZ138" s="182">
        <v>43069</v>
      </c>
      <c r="BA138" s="182">
        <v>43130</v>
      </c>
      <c r="BB138" s="181">
        <v>43130</v>
      </c>
      <c r="BC138" s="183" t="s">
        <v>2016</v>
      </c>
      <c r="BD138" s="182">
        <v>43309</v>
      </c>
      <c r="BE138" s="182" t="s">
        <v>149</v>
      </c>
      <c r="BF138" s="182">
        <v>43528</v>
      </c>
      <c r="BG138" s="182" t="s">
        <v>149</v>
      </c>
      <c r="BH138" s="181"/>
      <c r="BI138" s="181"/>
      <c r="BJ138" s="181"/>
      <c r="BK138" s="184">
        <v>43813</v>
      </c>
      <c r="BL138" s="180" t="s">
        <v>17</v>
      </c>
      <c r="BM138" s="186">
        <f t="shared" si="37"/>
        <v>46</v>
      </c>
      <c r="BN138" s="180">
        <f t="shared" si="36"/>
        <v>38</v>
      </c>
      <c r="BO138" s="180"/>
      <c r="BP138" s="180">
        <v>11</v>
      </c>
      <c r="BQ138" s="180">
        <v>7</v>
      </c>
      <c r="BR138" s="180">
        <v>5</v>
      </c>
      <c r="BS138" s="180">
        <v>0</v>
      </c>
      <c r="BT138" s="180">
        <v>1</v>
      </c>
      <c r="BU138" s="180">
        <v>0</v>
      </c>
      <c r="BV138" s="180">
        <v>0</v>
      </c>
      <c r="BW138" s="180" t="s">
        <v>162</v>
      </c>
      <c r="BX138" s="180">
        <v>0</v>
      </c>
      <c r="BY138" s="180"/>
      <c r="BZ138" s="185"/>
      <c r="CA138" s="185"/>
      <c r="CB138" s="180"/>
      <c r="CC138" s="180" t="s">
        <v>162</v>
      </c>
      <c r="CD138" s="180"/>
      <c r="CE138" s="180"/>
      <c r="CF138" s="412">
        <v>3</v>
      </c>
      <c r="CG138" s="180">
        <v>3</v>
      </c>
      <c r="CH138" s="180"/>
      <c r="CI138" s="180" t="s">
        <v>1829</v>
      </c>
      <c r="CJ138"/>
    </row>
    <row r="139" spans="1:88" s="53" customFormat="1" ht="24.95" hidden="1" customHeight="1">
      <c r="A139" s="180">
        <v>139</v>
      </c>
      <c r="B139" s="180" t="s">
        <v>2017</v>
      </c>
      <c r="C139" s="180" t="s">
        <v>2018</v>
      </c>
      <c r="D139" s="180"/>
      <c r="E139" s="180" t="s">
        <v>2019</v>
      </c>
      <c r="F139" s="180" t="s">
        <v>25</v>
      </c>
      <c r="G139" s="180">
        <v>6</v>
      </c>
      <c r="H139" s="180" t="s">
        <v>52</v>
      </c>
      <c r="I139" s="180" t="s">
        <v>41</v>
      </c>
      <c r="J139" s="180" t="s">
        <v>2020</v>
      </c>
      <c r="K139" s="180" t="s">
        <v>2021</v>
      </c>
      <c r="L139" s="180" t="s">
        <v>43</v>
      </c>
      <c r="M139" s="180" t="s">
        <v>162</v>
      </c>
      <c r="N139" s="180">
        <v>1586122</v>
      </c>
      <c r="O139" s="271" t="s">
        <v>150</v>
      </c>
      <c r="P139" s="272" t="s">
        <v>150</v>
      </c>
      <c r="Q139" s="180" t="s">
        <v>150</v>
      </c>
      <c r="R139" s="180" t="s">
        <v>2022</v>
      </c>
      <c r="S139" s="180" t="s">
        <v>2023</v>
      </c>
      <c r="T139" s="380" t="s">
        <v>2024</v>
      </c>
      <c r="U139" s="181" t="s">
        <v>2025</v>
      </c>
      <c r="V139" s="181">
        <v>27124</v>
      </c>
      <c r="W139" s="187" t="s">
        <v>2026</v>
      </c>
      <c r="X139" s="187" t="s">
        <v>155</v>
      </c>
      <c r="Y139" s="187" t="s">
        <v>162</v>
      </c>
      <c r="Z139" s="187" t="s">
        <v>157</v>
      </c>
      <c r="AA139" s="180">
        <v>36</v>
      </c>
      <c r="AB139" s="181">
        <v>42782</v>
      </c>
      <c r="AC139" s="310">
        <v>42430</v>
      </c>
      <c r="AD139" s="181"/>
      <c r="AE139" s="274" t="s">
        <v>2027</v>
      </c>
      <c r="AF139" s="274" t="s">
        <v>2028</v>
      </c>
      <c r="AG139" s="180"/>
      <c r="AH139" s="180">
        <f t="shared" si="33"/>
        <v>2</v>
      </c>
      <c r="AI139" s="187" t="s">
        <v>281</v>
      </c>
      <c r="AJ139" s="187" t="s">
        <v>201</v>
      </c>
      <c r="AK139" s="180"/>
      <c r="AL139" s="180" t="s">
        <v>162</v>
      </c>
      <c r="AM139" s="180" t="s">
        <v>149</v>
      </c>
      <c r="AN139" s="180"/>
      <c r="AO139" s="180" t="s">
        <v>163</v>
      </c>
      <c r="AP139" s="187" t="s">
        <v>2029</v>
      </c>
      <c r="AQ139" s="180" t="s">
        <v>249</v>
      </c>
      <c r="AR139" s="180" t="s">
        <v>149</v>
      </c>
      <c r="AS139" s="180"/>
      <c r="AT139" s="36" t="s">
        <v>218</v>
      </c>
      <c r="AU139" s="180" t="s">
        <v>2030</v>
      </c>
      <c r="AV139" s="181"/>
      <c r="AW139" s="182">
        <v>42428</v>
      </c>
      <c r="AX139" s="182">
        <v>42681</v>
      </c>
      <c r="AY139" s="182" t="s">
        <v>149</v>
      </c>
      <c r="AZ139" s="182">
        <v>42993</v>
      </c>
      <c r="BA139" s="182">
        <v>43174</v>
      </c>
      <c r="BB139" s="182"/>
      <c r="BC139" s="183"/>
      <c r="BD139" s="182">
        <v>43675</v>
      </c>
      <c r="BE139" s="182" t="s">
        <v>162</v>
      </c>
      <c r="BF139" s="182">
        <v>43891</v>
      </c>
      <c r="BG139" s="182" t="s">
        <v>162</v>
      </c>
      <c r="BH139" s="181"/>
      <c r="BI139" s="181"/>
      <c r="BJ139" s="181"/>
      <c r="BK139" s="184">
        <v>44067</v>
      </c>
      <c r="BL139" s="180" t="s">
        <v>17</v>
      </c>
      <c r="BM139" s="186">
        <f t="shared" si="37"/>
        <v>54</v>
      </c>
      <c r="BN139" s="180">
        <f t="shared" si="36"/>
        <v>46</v>
      </c>
      <c r="BO139" s="187" t="s">
        <v>2031</v>
      </c>
      <c r="BP139" s="180">
        <v>0</v>
      </c>
      <c r="BQ139" s="180">
        <v>1</v>
      </c>
      <c r="BR139" s="180">
        <v>1</v>
      </c>
      <c r="BS139" s="180">
        <v>1</v>
      </c>
      <c r="BT139" s="180">
        <v>0</v>
      </c>
      <c r="BU139" s="180">
        <v>0</v>
      </c>
      <c r="BV139" s="180">
        <v>0</v>
      </c>
      <c r="BW139" s="180" t="s">
        <v>162</v>
      </c>
      <c r="BX139" s="180">
        <v>0</v>
      </c>
      <c r="BY139" s="180"/>
      <c r="BZ139" s="185"/>
      <c r="CA139" s="185"/>
      <c r="CB139" s="180"/>
      <c r="CC139" s="180" t="s">
        <v>162</v>
      </c>
      <c r="CD139" s="180"/>
      <c r="CE139" s="180"/>
      <c r="CF139" s="412">
        <v>2</v>
      </c>
      <c r="CG139" s="180">
        <v>2</v>
      </c>
      <c r="CH139" s="180"/>
      <c r="CI139" s="180" t="s">
        <v>814</v>
      </c>
      <c r="CJ139"/>
    </row>
    <row r="140" spans="1:88" s="53" customFormat="1" ht="24.95" hidden="1" customHeight="1">
      <c r="A140" s="180">
        <v>140</v>
      </c>
      <c r="B140" s="180" t="s">
        <v>2032</v>
      </c>
      <c r="C140" s="180" t="s">
        <v>633</v>
      </c>
      <c r="D140" s="180" t="s">
        <v>2033</v>
      </c>
      <c r="E140" s="180" t="s">
        <v>2034</v>
      </c>
      <c r="F140" s="180" t="s">
        <v>25</v>
      </c>
      <c r="G140" s="180">
        <v>6</v>
      </c>
      <c r="H140" s="180" t="s">
        <v>49</v>
      </c>
      <c r="I140" s="180" t="s">
        <v>40</v>
      </c>
      <c r="J140" s="180" t="s">
        <v>2035</v>
      </c>
      <c r="K140" s="180" t="s">
        <v>2036</v>
      </c>
      <c r="L140" s="180" t="s">
        <v>40</v>
      </c>
      <c r="M140" s="180" t="s">
        <v>149</v>
      </c>
      <c r="N140" s="180" t="s">
        <v>2037</v>
      </c>
      <c r="O140" s="271" t="s">
        <v>150</v>
      </c>
      <c r="P140" s="272" t="s">
        <v>150</v>
      </c>
      <c r="Q140" s="180" t="s">
        <v>150</v>
      </c>
      <c r="R140" s="180" t="s">
        <v>2038</v>
      </c>
      <c r="S140" s="180" t="s">
        <v>2039</v>
      </c>
      <c r="T140" s="380" t="s">
        <v>2040</v>
      </c>
      <c r="U140" s="181" t="s">
        <v>2041</v>
      </c>
      <c r="V140" s="181">
        <v>27626</v>
      </c>
      <c r="W140" s="187" t="s">
        <v>2042</v>
      </c>
      <c r="X140" s="187" t="s">
        <v>178</v>
      </c>
      <c r="Y140" s="187" t="s">
        <v>162</v>
      </c>
      <c r="Z140" s="187" t="s">
        <v>157</v>
      </c>
      <c r="AA140" s="180">
        <v>23.5</v>
      </c>
      <c r="AB140" s="181">
        <v>42272</v>
      </c>
      <c r="AC140" s="310">
        <v>42430</v>
      </c>
      <c r="AD140" s="181"/>
      <c r="AE140" s="274" t="s">
        <v>2043</v>
      </c>
      <c r="AF140" s="274" t="s">
        <v>2044</v>
      </c>
      <c r="AG140" s="180"/>
      <c r="AH140" s="180">
        <f t="shared" si="33"/>
        <v>2</v>
      </c>
      <c r="AI140" s="187" t="s">
        <v>160</v>
      </c>
      <c r="AJ140" s="187" t="s">
        <v>160</v>
      </c>
      <c r="AK140" s="180"/>
      <c r="AL140" s="180" t="s">
        <v>149</v>
      </c>
      <c r="AM140" s="180"/>
      <c r="AN140" s="180"/>
      <c r="AO140" s="180" t="s">
        <v>163</v>
      </c>
      <c r="AP140" s="187" t="s">
        <v>202</v>
      </c>
      <c r="AQ140" s="187" t="s">
        <v>202</v>
      </c>
      <c r="AR140" s="187" t="s">
        <v>162</v>
      </c>
      <c r="AS140" s="187"/>
      <c r="AT140" s="36" t="s">
        <v>419</v>
      </c>
      <c r="AU140" s="180" t="s">
        <v>2045</v>
      </c>
      <c r="AV140" s="181"/>
      <c r="AW140" s="182">
        <v>42428</v>
      </c>
      <c r="AX140" s="182">
        <v>42681</v>
      </c>
      <c r="AY140" s="182" t="s">
        <v>149</v>
      </c>
      <c r="AZ140" s="182">
        <v>42228</v>
      </c>
      <c r="BA140" s="182">
        <v>42249</v>
      </c>
      <c r="BB140" s="182"/>
      <c r="BC140" s="183" t="s">
        <v>2046</v>
      </c>
      <c r="BD140" s="182">
        <v>43309</v>
      </c>
      <c r="BE140" s="182" t="s">
        <v>149</v>
      </c>
      <c r="BF140" s="182">
        <v>43528</v>
      </c>
      <c r="BG140" s="182" t="s">
        <v>149</v>
      </c>
      <c r="BH140" s="181"/>
      <c r="BI140" s="181"/>
      <c r="BJ140" s="181"/>
      <c r="BK140" s="184">
        <v>43819</v>
      </c>
      <c r="BL140" s="180" t="s">
        <v>17</v>
      </c>
      <c r="BM140" s="186">
        <f t="shared" si="37"/>
        <v>46</v>
      </c>
      <c r="BN140" s="180">
        <f t="shared" si="36"/>
        <v>38</v>
      </c>
      <c r="BO140" s="180"/>
      <c r="BP140" s="180">
        <v>11</v>
      </c>
      <c r="BQ140" s="180">
        <v>3</v>
      </c>
      <c r="BR140" s="180">
        <v>5</v>
      </c>
      <c r="BS140" s="180">
        <v>2</v>
      </c>
      <c r="BT140" s="180">
        <v>0</v>
      </c>
      <c r="BU140" s="180">
        <v>0</v>
      </c>
      <c r="BV140" s="180">
        <v>0</v>
      </c>
      <c r="BW140" s="180" t="s">
        <v>162</v>
      </c>
      <c r="BX140" s="180">
        <v>0</v>
      </c>
      <c r="BY140" s="180"/>
      <c r="BZ140" s="185"/>
      <c r="CA140" s="185"/>
      <c r="CB140" s="180"/>
      <c r="CC140" s="180" t="s">
        <v>162</v>
      </c>
      <c r="CD140" s="180"/>
      <c r="CE140" s="180"/>
      <c r="CF140" s="412">
        <v>3</v>
      </c>
      <c r="CG140" s="180">
        <v>3</v>
      </c>
      <c r="CH140" s="180"/>
      <c r="CI140" s="180" t="s">
        <v>814</v>
      </c>
      <c r="CJ140"/>
    </row>
    <row r="141" spans="1:88" s="53" customFormat="1" ht="24.95" hidden="1" customHeight="1">
      <c r="A141" s="180">
        <v>141</v>
      </c>
      <c r="B141" s="180" t="s">
        <v>2047</v>
      </c>
      <c r="C141" s="180" t="s">
        <v>2048</v>
      </c>
      <c r="D141" s="180" t="s">
        <v>2049</v>
      </c>
      <c r="E141" s="180" t="s">
        <v>2050</v>
      </c>
      <c r="F141" s="180" t="s">
        <v>25</v>
      </c>
      <c r="G141" s="180">
        <v>6</v>
      </c>
      <c r="H141" s="180" t="s">
        <v>55</v>
      </c>
      <c r="I141" s="180" t="s">
        <v>43</v>
      </c>
      <c r="J141" s="180" t="s">
        <v>2051</v>
      </c>
      <c r="K141" s="180" t="s">
        <v>2052</v>
      </c>
      <c r="L141" s="180" t="s">
        <v>43</v>
      </c>
      <c r="M141" s="180" t="s">
        <v>149</v>
      </c>
      <c r="N141" s="180">
        <v>781183</v>
      </c>
      <c r="O141" s="271" t="s">
        <v>150</v>
      </c>
      <c r="P141" s="272" t="s">
        <v>150</v>
      </c>
      <c r="Q141" s="180" t="s">
        <v>150</v>
      </c>
      <c r="R141" s="180" t="s">
        <v>2053</v>
      </c>
      <c r="S141" s="180" t="s">
        <v>2054</v>
      </c>
      <c r="T141" s="381" t="s">
        <v>2055</v>
      </c>
      <c r="U141" s="181" t="s">
        <v>2056</v>
      </c>
      <c r="V141" s="181">
        <v>30471</v>
      </c>
      <c r="W141" s="187" t="s">
        <v>2057</v>
      </c>
      <c r="X141" s="187" t="s">
        <v>178</v>
      </c>
      <c r="Y141" s="187" t="s">
        <v>162</v>
      </c>
      <c r="Z141" s="187" t="s">
        <v>157</v>
      </c>
      <c r="AA141" s="180">
        <v>28</v>
      </c>
      <c r="AB141" s="181">
        <v>42036</v>
      </c>
      <c r="AC141" s="310">
        <v>42430</v>
      </c>
      <c r="AD141" s="181"/>
      <c r="AE141" s="274" t="s">
        <v>2058</v>
      </c>
      <c r="AF141" s="274" t="s">
        <v>2059</v>
      </c>
      <c r="AG141" s="180"/>
      <c r="AH141" s="180">
        <f t="shared" si="33"/>
        <v>2</v>
      </c>
      <c r="AI141" s="187" t="s">
        <v>281</v>
      </c>
      <c r="AJ141" s="180" t="s">
        <v>201</v>
      </c>
      <c r="AK141" s="180"/>
      <c r="AL141" s="180" t="s">
        <v>162</v>
      </c>
      <c r="AM141" s="180" t="s">
        <v>162</v>
      </c>
      <c r="AN141" s="180"/>
      <c r="AO141" s="180" t="s">
        <v>181</v>
      </c>
      <c r="AP141" s="187" t="s">
        <v>2060</v>
      </c>
      <c r="AQ141" s="38" t="s">
        <v>181</v>
      </c>
      <c r="AR141" s="180"/>
      <c r="AS141" s="180"/>
      <c r="AT141" s="36" t="s">
        <v>371</v>
      </c>
      <c r="AU141" s="180" t="s">
        <v>2061</v>
      </c>
      <c r="AV141" s="181"/>
      <c r="AW141" s="182">
        <v>42428</v>
      </c>
      <c r="AX141" s="182">
        <v>42681</v>
      </c>
      <c r="AY141" s="182" t="s">
        <v>149</v>
      </c>
      <c r="AZ141" s="182"/>
      <c r="BA141" s="182"/>
      <c r="BB141" s="182"/>
      <c r="BC141" s="183" t="s">
        <v>2062</v>
      </c>
      <c r="BD141" s="182">
        <v>43309</v>
      </c>
      <c r="BE141" s="182" t="s">
        <v>149</v>
      </c>
      <c r="BF141" s="182">
        <v>43528</v>
      </c>
      <c r="BG141" s="182" t="s">
        <v>149</v>
      </c>
      <c r="BH141" s="181">
        <v>44680</v>
      </c>
      <c r="BI141" s="181"/>
      <c r="BJ141" s="181"/>
      <c r="BK141" s="184">
        <v>44718</v>
      </c>
      <c r="BL141" s="189" t="s">
        <v>17</v>
      </c>
      <c r="BM141" s="186">
        <f t="shared" si="37"/>
        <v>76</v>
      </c>
      <c r="BN141" s="180">
        <f t="shared" si="36"/>
        <v>67</v>
      </c>
      <c r="BO141" s="187" t="s">
        <v>2063</v>
      </c>
      <c r="BP141" s="180">
        <v>0</v>
      </c>
      <c r="BQ141" s="180">
        <v>18</v>
      </c>
      <c r="BR141" s="180">
        <v>0</v>
      </c>
      <c r="BS141" s="180">
        <v>1</v>
      </c>
      <c r="BT141" s="180">
        <v>0</v>
      </c>
      <c r="BU141" s="180">
        <v>0</v>
      </c>
      <c r="BV141" s="180">
        <v>0</v>
      </c>
      <c r="BW141" s="180" t="s">
        <v>162</v>
      </c>
      <c r="BX141" s="180">
        <v>0</v>
      </c>
      <c r="BY141" s="180"/>
      <c r="BZ141" s="185"/>
      <c r="CA141" s="185"/>
      <c r="CB141" s="180"/>
      <c r="CC141" s="180" t="s">
        <v>162</v>
      </c>
      <c r="CD141" s="180"/>
      <c r="CE141" s="180"/>
      <c r="CF141" s="412">
        <v>3</v>
      </c>
      <c r="CG141" s="180">
        <v>3</v>
      </c>
      <c r="CH141" s="180"/>
      <c r="CI141" s="180" t="s">
        <v>814</v>
      </c>
      <c r="CJ141"/>
    </row>
    <row r="142" spans="1:88" s="53" customFormat="1" ht="24.95" hidden="1" customHeight="1">
      <c r="A142" s="180">
        <v>142</v>
      </c>
      <c r="B142" s="180" t="s">
        <v>2064</v>
      </c>
      <c r="C142" s="180" t="s">
        <v>2065</v>
      </c>
      <c r="D142" s="180" t="s">
        <v>2066</v>
      </c>
      <c r="E142" s="180" t="s">
        <v>2067</v>
      </c>
      <c r="F142" s="180" t="s">
        <v>25</v>
      </c>
      <c r="G142" s="180">
        <v>6</v>
      </c>
      <c r="H142" s="180" t="s">
        <v>51</v>
      </c>
      <c r="I142" s="180" t="s">
        <v>37</v>
      </c>
      <c r="J142" s="180" t="s">
        <v>1429</v>
      </c>
      <c r="K142" s="180" t="s">
        <v>1500</v>
      </c>
      <c r="L142" s="180" t="s">
        <v>37</v>
      </c>
      <c r="M142" s="180" t="s">
        <v>149</v>
      </c>
      <c r="N142" s="180" t="s">
        <v>2068</v>
      </c>
      <c r="O142" s="271" t="s">
        <v>150</v>
      </c>
      <c r="P142" s="272" t="s">
        <v>150</v>
      </c>
      <c r="Q142" s="180"/>
      <c r="R142" s="180" t="s">
        <v>2069</v>
      </c>
      <c r="S142" s="180" t="s">
        <v>2070</v>
      </c>
      <c r="T142" s="380" t="s">
        <v>2071</v>
      </c>
      <c r="U142" s="181" t="s">
        <v>2072</v>
      </c>
      <c r="V142" s="181">
        <v>29550</v>
      </c>
      <c r="W142" s="187" t="s">
        <v>2073</v>
      </c>
      <c r="X142" s="187" t="s">
        <v>178</v>
      </c>
      <c r="Y142" s="187" t="s">
        <v>162</v>
      </c>
      <c r="Z142" s="187" t="s">
        <v>157</v>
      </c>
      <c r="AA142" s="180">
        <v>19</v>
      </c>
      <c r="AB142" s="181">
        <v>41908</v>
      </c>
      <c r="AC142" s="310">
        <v>42430</v>
      </c>
      <c r="AD142" s="181"/>
      <c r="AE142" s="274" t="s">
        <v>2074</v>
      </c>
      <c r="AF142" s="339" t="s">
        <v>2075</v>
      </c>
      <c r="AG142" s="180"/>
      <c r="AH142" s="180">
        <f t="shared" si="33"/>
        <v>2</v>
      </c>
      <c r="AI142" s="37" t="s">
        <v>160</v>
      </c>
      <c r="AJ142" s="180"/>
      <c r="AK142" s="180"/>
      <c r="AL142" s="180" t="s">
        <v>149</v>
      </c>
      <c r="AM142" s="180"/>
      <c r="AN142" s="180"/>
      <c r="AO142" s="180" t="s">
        <v>163</v>
      </c>
      <c r="AP142" s="187" t="s">
        <v>202</v>
      </c>
      <c r="AQ142" s="187" t="s">
        <v>948</v>
      </c>
      <c r="AR142" s="180" t="s">
        <v>149</v>
      </c>
      <c r="AS142" s="180"/>
      <c r="AT142" s="36" t="s">
        <v>284</v>
      </c>
      <c r="AU142" s="180" t="s">
        <v>2076</v>
      </c>
      <c r="AV142" s="181"/>
      <c r="AW142" s="182">
        <v>42428</v>
      </c>
      <c r="AX142" s="182">
        <v>42681</v>
      </c>
      <c r="AY142" s="182" t="s">
        <v>149</v>
      </c>
      <c r="AZ142" s="182"/>
      <c r="BA142" s="182"/>
      <c r="BB142" s="182"/>
      <c r="BC142" s="183" t="s">
        <v>2077</v>
      </c>
      <c r="BD142" s="182">
        <v>43309</v>
      </c>
      <c r="BE142" s="182" t="s">
        <v>149</v>
      </c>
      <c r="BF142" s="182">
        <v>44410</v>
      </c>
      <c r="BG142" s="181" t="s">
        <v>162</v>
      </c>
      <c r="BH142" s="181"/>
      <c r="BI142" s="181"/>
      <c r="BJ142" s="181"/>
      <c r="BK142" s="184">
        <v>43281</v>
      </c>
      <c r="BL142" s="180" t="s">
        <v>17</v>
      </c>
      <c r="BM142" s="186">
        <f t="shared" si="37"/>
        <v>29</v>
      </c>
      <c r="BN142" s="180">
        <f t="shared" si="36"/>
        <v>20</v>
      </c>
      <c r="BO142" s="180"/>
      <c r="BP142" s="180">
        <v>2</v>
      </c>
      <c r="BQ142" s="180">
        <v>1</v>
      </c>
      <c r="BR142" s="180">
        <v>8</v>
      </c>
      <c r="BS142" s="180">
        <v>3</v>
      </c>
      <c r="BT142" s="180">
        <v>0</v>
      </c>
      <c r="BU142" s="180">
        <v>0</v>
      </c>
      <c r="BV142" s="180">
        <v>0</v>
      </c>
      <c r="BW142" s="180" t="s">
        <v>162</v>
      </c>
      <c r="BX142" s="180">
        <v>0</v>
      </c>
      <c r="BY142" s="180"/>
      <c r="BZ142" s="185"/>
      <c r="CA142" s="185"/>
      <c r="CB142" s="180"/>
      <c r="CC142" s="180" t="s">
        <v>162</v>
      </c>
      <c r="CD142" s="180"/>
      <c r="CE142" s="180"/>
      <c r="CF142" s="412">
        <v>1</v>
      </c>
      <c r="CG142" s="180">
        <v>1</v>
      </c>
      <c r="CH142" s="180"/>
      <c r="CI142" s="180" t="s">
        <v>814</v>
      </c>
      <c r="CJ142"/>
    </row>
    <row r="143" spans="1:88" s="53" customFormat="1" ht="24.95" hidden="1" customHeight="1">
      <c r="A143" s="180">
        <v>143</v>
      </c>
      <c r="B143" s="180" t="s">
        <v>2078</v>
      </c>
      <c r="C143" s="180" t="s">
        <v>2079</v>
      </c>
      <c r="D143" s="180" t="s">
        <v>2080</v>
      </c>
      <c r="E143" s="180" t="s">
        <v>2081</v>
      </c>
      <c r="F143" s="180" t="s">
        <v>25</v>
      </c>
      <c r="G143" s="180">
        <v>6</v>
      </c>
      <c r="H143" s="180" t="s">
        <v>49</v>
      </c>
      <c r="I143" s="180" t="s">
        <v>40</v>
      </c>
      <c r="J143" s="180" t="s">
        <v>2082</v>
      </c>
      <c r="K143" s="180" t="s">
        <v>2083</v>
      </c>
      <c r="L143" s="180" t="s">
        <v>40</v>
      </c>
      <c r="M143" s="180" t="s">
        <v>149</v>
      </c>
      <c r="N143" s="180" t="s">
        <v>2084</v>
      </c>
      <c r="O143" s="271" t="s">
        <v>150</v>
      </c>
      <c r="P143" s="272" t="s">
        <v>150</v>
      </c>
      <c r="Q143" s="180" t="s">
        <v>150</v>
      </c>
      <c r="R143" s="180" t="s">
        <v>2085</v>
      </c>
      <c r="S143" s="180" t="s">
        <v>2086</v>
      </c>
      <c r="T143" s="380" t="s">
        <v>2087</v>
      </c>
      <c r="U143" s="181" t="s">
        <v>2088</v>
      </c>
      <c r="V143" s="181">
        <v>29969</v>
      </c>
      <c r="W143" s="187" t="s">
        <v>2089</v>
      </c>
      <c r="X143" s="187" t="s">
        <v>2090</v>
      </c>
      <c r="Y143" s="187" t="s">
        <v>156</v>
      </c>
      <c r="Z143" s="187" t="s">
        <v>157</v>
      </c>
      <c r="AA143" s="180">
        <v>17.5</v>
      </c>
      <c r="AB143" s="181">
        <v>42649</v>
      </c>
      <c r="AC143" s="310">
        <v>42430</v>
      </c>
      <c r="AD143" s="181"/>
      <c r="AE143" s="274" t="s">
        <v>2091</v>
      </c>
      <c r="AF143" s="274" t="s">
        <v>2092</v>
      </c>
      <c r="AG143" s="180" t="s">
        <v>2093</v>
      </c>
      <c r="AH143" s="180">
        <f t="shared" si="33"/>
        <v>3</v>
      </c>
      <c r="AI143" s="37" t="s">
        <v>160</v>
      </c>
      <c r="AJ143" s="37" t="s">
        <v>160</v>
      </c>
      <c r="AK143" s="37" t="s">
        <v>160</v>
      </c>
      <c r="AL143" s="37" t="s">
        <v>149</v>
      </c>
      <c r="AM143" s="37" t="s">
        <v>162</v>
      </c>
      <c r="AN143" s="37" t="s">
        <v>162</v>
      </c>
      <c r="AO143" s="37" t="s">
        <v>163</v>
      </c>
      <c r="AP143" s="187" t="s">
        <v>202</v>
      </c>
      <c r="AQ143" s="187" t="s">
        <v>249</v>
      </c>
      <c r="AR143" s="187" t="s">
        <v>149</v>
      </c>
      <c r="AS143" s="187" t="s">
        <v>2094</v>
      </c>
      <c r="AT143" s="36" t="s">
        <v>419</v>
      </c>
      <c r="AU143" s="180" t="s">
        <v>2095</v>
      </c>
      <c r="AV143" s="181"/>
      <c r="AW143" s="182">
        <v>42428</v>
      </c>
      <c r="AX143" s="182">
        <v>42681</v>
      </c>
      <c r="AY143" s="182" t="s">
        <v>149</v>
      </c>
      <c r="AZ143" s="182">
        <v>42653</v>
      </c>
      <c r="BA143" s="182">
        <v>42548</v>
      </c>
      <c r="BB143" s="182"/>
      <c r="BC143" s="183" t="s">
        <v>2096</v>
      </c>
      <c r="BD143" s="182">
        <v>43309</v>
      </c>
      <c r="BE143" s="182" t="s">
        <v>149</v>
      </c>
      <c r="BF143" s="182">
        <v>43528</v>
      </c>
      <c r="BG143" s="182" t="s">
        <v>149</v>
      </c>
      <c r="BH143" s="181"/>
      <c r="BI143" s="181"/>
      <c r="BJ143" s="181"/>
      <c r="BK143" s="184">
        <v>43789</v>
      </c>
      <c r="BL143" s="180" t="s">
        <v>17</v>
      </c>
      <c r="BM143" s="186">
        <f t="shared" si="37"/>
        <v>45</v>
      </c>
      <c r="BN143" s="180">
        <f t="shared" si="36"/>
        <v>37</v>
      </c>
      <c r="BO143" s="180"/>
      <c r="BP143" s="180">
        <v>2</v>
      </c>
      <c r="BQ143" s="180">
        <v>2</v>
      </c>
      <c r="BR143" s="180">
        <v>2</v>
      </c>
      <c r="BS143" s="180">
        <v>4</v>
      </c>
      <c r="BT143" s="180">
        <v>0</v>
      </c>
      <c r="BU143" s="180">
        <v>0</v>
      </c>
      <c r="BV143" s="180">
        <v>0</v>
      </c>
      <c r="BW143" s="180" t="s">
        <v>2097</v>
      </c>
      <c r="BX143" s="180">
        <v>0</v>
      </c>
      <c r="BY143" s="180"/>
      <c r="BZ143" s="185"/>
      <c r="CA143" s="185"/>
      <c r="CB143" s="180"/>
      <c r="CC143" s="180" t="s">
        <v>162</v>
      </c>
      <c r="CD143" s="180"/>
      <c r="CE143" s="180"/>
      <c r="CF143" s="412">
        <v>2</v>
      </c>
      <c r="CG143" s="180">
        <v>2</v>
      </c>
      <c r="CH143" s="180"/>
      <c r="CI143" s="180" t="s">
        <v>1321</v>
      </c>
      <c r="CJ143"/>
    </row>
    <row r="144" spans="1:88" s="53" customFormat="1" ht="24.95" hidden="1" customHeight="1">
      <c r="A144" s="180">
        <v>144</v>
      </c>
      <c r="B144" s="180" t="s">
        <v>2098</v>
      </c>
      <c r="C144" s="180" t="s">
        <v>2099</v>
      </c>
      <c r="D144" s="180" t="s">
        <v>2100</v>
      </c>
      <c r="E144" s="180" t="s">
        <v>2101</v>
      </c>
      <c r="F144" s="180" t="s">
        <v>25</v>
      </c>
      <c r="G144" s="180">
        <v>6</v>
      </c>
      <c r="H144" s="180" t="s">
        <v>51</v>
      </c>
      <c r="I144" s="180" t="s">
        <v>30</v>
      </c>
      <c r="J144" s="180" t="s">
        <v>606</v>
      </c>
      <c r="K144" s="180"/>
      <c r="L144" s="180" t="s">
        <v>43</v>
      </c>
      <c r="M144" s="180" t="s">
        <v>162</v>
      </c>
      <c r="N144" s="180" t="s">
        <v>2102</v>
      </c>
      <c r="O144" s="271" t="s">
        <v>150</v>
      </c>
      <c r="P144" s="272" t="s">
        <v>150</v>
      </c>
      <c r="Q144" s="180"/>
      <c r="R144" s="180" t="s">
        <v>2103</v>
      </c>
      <c r="S144" s="190" t="s">
        <v>2104</v>
      </c>
      <c r="T144" s="381" t="s">
        <v>2105</v>
      </c>
      <c r="U144" s="181" t="s">
        <v>793</v>
      </c>
      <c r="V144" s="181">
        <v>26560</v>
      </c>
      <c r="W144" s="187" t="s">
        <v>2106</v>
      </c>
      <c r="X144" s="187" t="s">
        <v>178</v>
      </c>
      <c r="Y144" s="187" t="s">
        <v>162</v>
      </c>
      <c r="Z144" s="187" t="s">
        <v>157</v>
      </c>
      <c r="AA144" s="180">
        <v>4</v>
      </c>
      <c r="AB144" s="181">
        <v>42891</v>
      </c>
      <c r="AC144" s="310">
        <v>42430</v>
      </c>
      <c r="AD144" s="181"/>
      <c r="AE144" s="180" t="s">
        <v>2107</v>
      </c>
      <c r="AF144" s="180" t="s">
        <v>2108</v>
      </c>
      <c r="AG144" s="180"/>
      <c r="AH144" s="180">
        <f t="shared" si="33"/>
        <v>2</v>
      </c>
      <c r="AI144" s="180"/>
      <c r="AJ144" s="180"/>
      <c r="AK144" s="180"/>
      <c r="AL144" s="180"/>
      <c r="AM144" s="180"/>
      <c r="AN144" s="180"/>
      <c r="AO144" s="180" t="s">
        <v>163</v>
      </c>
      <c r="AP144" s="187" t="s">
        <v>1866</v>
      </c>
      <c r="AQ144" s="180" t="s">
        <v>202</v>
      </c>
      <c r="AR144" s="180"/>
      <c r="AS144" s="180"/>
      <c r="AT144" s="36" t="s">
        <v>327</v>
      </c>
      <c r="AU144" s="180" t="s">
        <v>2109</v>
      </c>
      <c r="AV144" s="181"/>
      <c r="AW144" s="182">
        <v>42428</v>
      </c>
      <c r="AX144" s="182">
        <v>42681</v>
      </c>
      <c r="AY144" s="182" t="s">
        <v>149</v>
      </c>
      <c r="AZ144" s="182">
        <v>43069</v>
      </c>
      <c r="BA144" s="182">
        <v>43138</v>
      </c>
      <c r="BB144" s="182"/>
      <c r="BC144" s="183"/>
      <c r="BD144" s="344">
        <v>43675</v>
      </c>
      <c r="BE144" s="344" t="s">
        <v>162</v>
      </c>
      <c r="BF144" s="344"/>
      <c r="BG144" s="344" t="s">
        <v>162</v>
      </c>
      <c r="BH144" s="181"/>
      <c r="BI144" s="181"/>
      <c r="BJ144" s="181"/>
      <c r="BK144" s="191">
        <v>45105</v>
      </c>
      <c r="BL144" s="189" t="s">
        <v>17</v>
      </c>
      <c r="BM144" s="186">
        <f t="shared" si="37"/>
        <v>89</v>
      </c>
      <c r="BN144" s="180">
        <f t="shared" si="36"/>
        <v>80</v>
      </c>
      <c r="BO144" s="180"/>
      <c r="BP144" s="180">
        <v>3</v>
      </c>
      <c r="BQ144" s="180">
        <v>9</v>
      </c>
      <c r="BR144" s="180">
        <v>0</v>
      </c>
      <c r="BS144" s="180">
        <v>2</v>
      </c>
      <c r="BT144" s="180">
        <v>0</v>
      </c>
      <c r="BU144" s="180">
        <v>0</v>
      </c>
      <c r="BV144" s="180">
        <v>0</v>
      </c>
      <c r="BW144" s="180" t="s">
        <v>162</v>
      </c>
      <c r="BX144" s="180">
        <v>0</v>
      </c>
      <c r="BY144" s="180"/>
      <c r="BZ144" s="185"/>
      <c r="CA144" s="185"/>
      <c r="CB144" s="180"/>
      <c r="CC144" s="180" t="s">
        <v>162</v>
      </c>
      <c r="CD144" s="180"/>
      <c r="CE144" s="180"/>
      <c r="CF144" s="412">
        <v>2</v>
      </c>
      <c r="CG144" s="180"/>
      <c r="CH144" s="180"/>
      <c r="CI144" s="180" t="s">
        <v>814</v>
      </c>
      <c r="CJ144"/>
    </row>
    <row r="145" spans="1:88" s="53" customFormat="1" ht="24.95" hidden="1" customHeight="1">
      <c r="A145" s="180">
        <v>145</v>
      </c>
      <c r="B145" s="180" t="s">
        <v>2110</v>
      </c>
      <c r="C145" s="180" t="s">
        <v>2111</v>
      </c>
      <c r="D145" s="180" t="s">
        <v>2112</v>
      </c>
      <c r="E145" s="180" t="s">
        <v>2113</v>
      </c>
      <c r="F145" s="180" t="s">
        <v>25</v>
      </c>
      <c r="G145" s="180">
        <v>6</v>
      </c>
      <c r="H145" s="180" t="s">
        <v>55</v>
      </c>
      <c r="I145" s="180" t="s">
        <v>43</v>
      </c>
      <c r="J145" s="180" t="s">
        <v>2114</v>
      </c>
      <c r="K145" s="180" t="s">
        <v>606</v>
      </c>
      <c r="L145" s="180" t="s">
        <v>43</v>
      </c>
      <c r="M145" s="180" t="s">
        <v>149</v>
      </c>
      <c r="N145" s="180" t="s">
        <v>2115</v>
      </c>
      <c r="O145" s="271" t="s">
        <v>150</v>
      </c>
      <c r="P145" s="272" t="s">
        <v>150</v>
      </c>
      <c r="Q145" s="180" t="s">
        <v>150</v>
      </c>
      <c r="R145" s="190" t="s">
        <v>2116</v>
      </c>
      <c r="S145" s="180" t="s">
        <v>2117</v>
      </c>
      <c r="T145" s="380" t="s">
        <v>2118</v>
      </c>
      <c r="U145" s="181" t="s">
        <v>2119</v>
      </c>
      <c r="V145" s="181">
        <v>26993</v>
      </c>
      <c r="W145" s="187" t="s">
        <v>2120</v>
      </c>
      <c r="X145" s="187" t="s">
        <v>178</v>
      </c>
      <c r="Y145" s="187" t="s">
        <v>162</v>
      </c>
      <c r="Z145" s="187" t="s">
        <v>157</v>
      </c>
      <c r="AA145" s="180">
        <v>12</v>
      </c>
      <c r="AB145" s="181">
        <v>42373</v>
      </c>
      <c r="AC145" s="310">
        <v>42430</v>
      </c>
      <c r="AD145" s="181"/>
      <c r="AE145" s="274" t="s">
        <v>1522</v>
      </c>
      <c r="AF145" s="274" t="s">
        <v>2121</v>
      </c>
      <c r="AG145" s="180"/>
      <c r="AH145" s="180">
        <f t="shared" si="33"/>
        <v>2</v>
      </c>
      <c r="AI145" s="37" t="s">
        <v>160</v>
      </c>
      <c r="AJ145" s="37" t="s">
        <v>160</v>
      </c>
      <c r="AK145" s="180"/>
      <c r="AL145" s="180" t="s">
        <v>149</v>
      </c>
      <c r="AM145" s="180" t="s">
        <v>149</v>
      </c>
      <c r="AN145" s="180"/>
      <c r="AO145" s="180" t="s">
        <v>163</v>
      </c>
      <c r="AP145" s="187" t="s">
        <v>2122</v>
      </c>
      <c r="AQ145" s="180" t="s">
        <v>2123</v>
      </c>
      <c r="AR145" s="180"/>
      <c r="AS145" s="180"/>
      <c r="AT145" s="36" t="s">
        <v>371</v>
      </c>
      <c r="AU145" s="180" t="s">
        <v>2124</v>
      </c>
      <c r="AV145" s="181"/>
      <c r="AW145" s="182">
        <v>42428</v>
      </c>
      <c r="AX145" s="182">
        <v>42681</v>
      </c>
      <c r="AY145" s="182" t="s">
        <v>149</v>
      </c>
      <c r="AZ145" s="182">
        <v>42753</v>
      </c>
      <c r="BA145" s="182">
        <v>42762</v>
      </c>
      <c r="BB145" s="182"/>
      <c r="BC145" s="183" t="s">
        <v>2125</v>
      </c>
      <c r="BD145" s="182">
        <v>43309</v>
      </c>
      <c r="BE145" s="182" t="s">
        <v>149</v>
      </c>
      <c r="BF145" s="182">
        <v>43528</v>
      </c>
      <c r="BG145" s="182" t="s">
        <v>149</v>
      </c>
      <c r="BH145" s="181"/>
      <c r="BI145" s="181"/>
      <c r="BJ145" s="181"/>
      <c r="BK145" s="184">
        <v>44316</v>
      </c>
      <c r="BL145" s="180" t="s">
        <v>17</v>
      </c>
      <c r="BM145" s="186">
        <f>DATEDIF(AW145,BK145, "M")+1</f>
        <v>63</v>
      </c>
      <c r="BN145" s="180">
        <f t="shared" si="36"/>
        <v>54</v>
      </c>
      <c r="BO145" s="187" t="s">
        <v>2126</v>
      </c>
      <c r="BP145" s="180">
        <v>2</v>
      </c>
      <c r="BQ145" s="180">
        <v>6</v>
      </c>
      <c r="BR145" s="180">
        <v>1</v>
      </c>
      <c r="BS145" s="180">
        <v>3</v>
      </c>
      <c r="BT145" s="180">
        <v>1</v>
      </c>
      <c r="BU145" s="180">
        <v>0</v>
      </c>
      <c r="BV145" s="180">
        <v>0</v>
      </c>
      <c r="BW145" s="180" t="s">
        <v>162</v>
      </c>
      <c r="BX145" s="180">
        <v>0</v>
      </c>
      <c r="BY145" s="180"/>
      <c r="BZ145" s="185"/>
      <c r="CA145" s="185"/>
      <c r="CB145" s="180"/>
      <c r="CC145" s="180" t="s">
        <v>162</v>
      </c>
      <c r="CD145" s="180"/>
      <c r="CE145" s="180"/>
      <c r="CF145" s="412">
        <v>2</v>
      </c>
      <c r="CG145" s="180">
        <v>2</v>
      </c>
      <c r="CH145" s="180"/>
      <c r="CI145" s="180" t="s">
        <v>814</v>
      </c>
      <c r="CJ145"/>
    </row>
    <row r="146" spans="1:88" s="53" customFormat="1" ht="24.95" hidden="1" customHeight="1">
      <c r="A146" s="180">
        <v>146</v>
      </c>
      <c r="B146" s="180" t="s">
        <v>2127</v>
      </c>
      <c r="C146" s="180" t="s">
        <v>2128</v>
      </c>
      <c r="D146" s="180" t="s">
        <v>2129</v>
      </c>
      <c r="E146" s="180" t="s">
        <v>2130</v>
      </c>
      <c r="F146" s="180" t="s">
        <v>25</v>
      </c>
      <c r="G146" s="180">
        <v>6</v>
      </c>
      <c r="H146" s="180" t="s">
        <v>56</v>
      </c>
      <c r="I146" s="180" t="s">
        <v>38</v>
      </c>
      <c r="J146" s="180" t="s">
        <v>2131</v>
      </c>
      <c r="K146" s="180" t="s">
        <v>2132</v>
      </c>
      <c r="L146" s="180" t="s">
        <v>39</v>
      </c>
      <c r="M146" s="180" t="s">
        <v>162</v>
      </c>
      <c r="N146" s="180" t="s">
        <v>2133</v>
      </c>
      <c r="O146" s="271" t="s">
        <v>150</v>
      </c>
      <c r="P146" s="272" t="s">
        <v>150</v>
      </c>
      <c r="Q146" s="180"/>
      <c r="R146" s="180" t="s">
        <v>2134</v>
      </c>
      <c r="S146" s="180" t="s">
        <v>2135</v>
      </c>
      <c r="T146" s="381" t="s">
        <v>2136</v>
      </c>
      <c r="U146" s="181" t="s">
        <v>2137</v>
      </c>
      <c r="V146" s="181">
        <v>28749</v>
      </c>
      <c r="W146" s="187" t="s">
        <v>2138</v>
      </c>
      <c r="X146" s="187" t="s">
        <v>2090</v>
      </c>
      <c r="Y146" s="187" t="s">
        <v>156</v>
      </c>
      <c r="Z146" s="187" t="s">
        <v>157</v>
      </c>
      <c r="AA146" s="180">
        <v>36</v>
      </c>
      <c r="AB146" s="181">
        <v>42663</v>
      </c>
      <c r="AC146" s="310">
        <v>42430</v>
      </c>
      <c r="AD146" s="181"/>
      <c r="AE146" s="274" t="s">
        <v>2139</v>
      </c>
      <c r="AF146" s="180"/>
      <c r="AG146" s="180"/>
      <c r="AH146" s="180">
        <f t="shared" si="33"/>
        <v>1</v>
      </c>
      <c r="AI146" s="187" t="s">
        <v>161</v>
      </c>
      <c r="AJ146" s="180"/>
      <c r="AK146" s="180"/>
      <c r="AL146" s="180" t="s">
        <v>162</v>
      </c>
      <c r="AM146" s="180"/>
      <c r="AN146" s="180"/>
      <c r="AO146" s="180" t="s">
        <v>181</v>
      </c>
      <c r="AP146" s="187" t="s">
        <v>2140</v>
      </c>
      <c r="AQ146" s="180" t="s">
        <v>597</v>
      </c>
      <c r="AR146" s="180"/>
      <c r="AS146" s="180"/>
      <c r="AT146" s="36" t="s">
        <v>1273</v>
      </c>
      <c r="AU146" s="180" t="s">
        <v>2141</v>
      </c>
      <c r="AV146" s="181"/>
      <c r="AW146" s="182">
        <v>42428</v>
      </c>
      <c r="AX146" s="182">
        <v>42681</v>
      </c>
      <c r="AY146" s="182" t="s">
        <v>149</v>
      </c>
      <c r="AZ146" s="182">
        <v>42838</v>
      </c>
      <c r="BA146" s="182">
        <v>42936</v>
      </c>
      <c r="BB146" s="182"/>
      <c r="BC146" s="183" t="s">
        <v>2142</v>
      </c>
      <c r="BD146" s="182">
        <v>43309</v>
      </c>
      <c r="BE146" s="182" t="s">
        <v>149</v>
      </c>
      <c r="BF146" s="182">
        <v>43528</v>
      </c>
      <c r="BG146" s="182" t="s">
        <v>149</v>
      </c>
      <c r="BH146" s="181"/>
      <c r="BI146" s="181"/>
      <c r="BJ146" s="181"/>
      <c r="BK146" s="184">
        <v>45443</v>
      </c>
      <c r="BL146" s="192" t="s">
        <v>17</v>
      </c>
      <c r="BM146" s="186">
        <f>DATEDIF(AW146,BK146, "M")+1</f>
        <v>100</v>
      </c>
      <c r="BN146" s="180">
        <f t="shared" si="36"/>
        <v>91</v>
      </c>
      <c r="BO146" s="180"/>
      <c r="BP146" s="180">
        <v>2</v>
      </c>
      <c r="BQ146" s="180">
        <v>1</v>
      </c>
      <c r="BR146" s="180">
        <v>0</v>
      </c>
      <c r="BS146" s="180">
        <v>0</v>
      </c>
      <c r="BT146" s="180">
        <v>0</v>
      </c>
      <c r="BU146" s="180">
        <v>0</v>
      </c>
      <c r="BV146" s="180">
        <v>0</v>
      </c>
      <c r="BW146" s="180" t="s">
        <v>2097</v>
      </c>
      <c r="BX146" s="180">
        <v>0</v>
      </c>
      <c r="BY146" s="180"/>
      <c r="BZ146" s="185"/>
      <c r="CA146" s="185"/>
      <c r="CB146" s="180"/>
      <c r="CC146" s="180" t="s">
        <v>162</v>
      </c>
      <c r="CD146" s="180"/>
      <c r="CE146" s="180"/>
      <c r="CF146" s="412"/>
      <c r="CG146" s="180"/>
      <c r="CH146" s="180"/>
      <c r="CI146" s="180" t="s">
        <v>1829</v>
      </c>
      <c r="CJ146"/>
    </row>
    <row r="147" spans="1:88" ht="24.95" hidden="1" customHeight="1">
      <c r="A147" s="97">
        <v>147</v>
      </c>
      <c r="B147" s="97" t="s">
        <v>2143</v>
      </c>
      <c r="C147" s="97" t="s">
        <v>2144</v>
      </c>
      <c r="D147" s="97" t="s">
        <v>2145</v>
      </c>
      <c r="E147" s="97" t="s">
        <v>2146</v>
      </c>
      <c r="F147" s="97" t="s">
        <v>24</v>
      </c>
      <c r="G147" s="97">
        <v>6</v>
      </c>
      <c r="H147" s="97" t="s">
        <v>49</v>
      </c>
      <c r="I147" s="97" t="s">
        <v>35</v>
      </c>
      <c r="J147" s="97" t="s">
        <v>2147</v>
      </c>
      <c r="K147" s="97" t="s">
        <v>2148</v>
      </c>
      <c r="L147" s="97" t="s">
        <v>43</v>
      </c>
      <c r="M147" s="97" t="s">
        <v>162</v>
      </c>
      <c r="N147" s="97" t="s">
        <v>167</v>
      </c>
      <c r="O147" s="97" t="s">
        <v>167</v>
      </c>
      <c r="P147" s="97" t="s">
        <v>167</v>
      </c>
      <c r="Q147" s="97" t="s">
        <v>167</v>
      </c>
      <c r="R147" s="97" t="s">
        <v>2149</v>
      </c>
      <c r="S147" s="97" t="s">
        <v>2150</v>
      </c>
      <c r="T147" s="371" t="s">
        <v>2151</v>
      </c>
      <c r="U147" s="98"/>
      <c r="V147" s="98"/>
      <c r="W147" s="179"/>
      <c r="X147" s="179"/>
      <c r="Y147" s="179"/>
      <c r="Z147" s="179"/>
      <c r="AA147" s="97"/>
      <c r="AB147" s="98"/>
      <c r="AC147" s="303">
        <v>42795</v>
      </c>
      <c r="AD147" s="98">
        <v>43342</v>
      </c>
      <c r="AE147" s="98"/>
      <c r="AF147" s="98"/>
      <c r="AG147" s="98"/>
      <c r="AH147" s="97">
        <f t="shared" si="33"/>
        <v>0</v>
      </c>
      <c r="AI147" s="98"/>
      <c r="AJ147" s="98"/>
      <c r="AK147" s="98"/>
      <c r="AL147" s="98"/>
      <c r="AM147" s="98"/>
      <c r="AN147" s="98"/>
      <c r="AO147" s="98"/>
      <c r="AP147" s="98"/>
      <c r="AQ147" s="98"/>
      <c r="AR147" s="98"/>
      <c r="AS147" s="98"/>
      <c r="AT147" s="10" t="s">
        <v>203</v>
      </c>
      <c r="AU147" s="97"/>
      <c r="AV147" s="98"/>
      <c r="AW147" s="99">
        <v>42428</v>
      </c>
      <c r="AX147" s="99"/>
      <c r="AY147" s="99"/>
      <c r="AZ147" s="99"/>
      <c r="BA147" s="99"/>
      <c r="BB147" s="99"/>
      <c r="BC147" s="100"/>
      <c r="BD147" s="99"/>
      <c r="BE147" s="99"/>
      <c r="BF147" s="99"/>
      <c r="BG147" s="99"/>
      <c r="BH147" s="98"/>
      <c r="BI147" s="98"/>
      <c r="BJ147" s="98"/>
      <c r="BK147" s="98"/>
      <c r="BL147" s="97" t="s">
        <v>19</v>
      </c>
      <c r="BM147" s="235" t="s">
        <v>19</v>
      </c>
      <c r="BN147" s="235"/>
      <c r="BO147" s="97"/>
      <c r="BP147" s="97"/>
      <c r="BQ147" s="97"/>
      <c r="BR147" s="97"/>
      <c r="BS147" s="97"/>
      <c r="BT147" s="97"/>
      <c r="BU147" s="97"/>
      <c r="BV147" s="97"/>
      <c r="BW147" s="97" t="s">
        <v>162</v>
      </c>
      <c r="BX147" s="97"/>
      <c r="BY147" s="97"/>
      <c r="BZ147" s="101"/>
      <c r="CA147" s="101"/>
      <c r="CB147" s="97"/>
      <c r="CC147" s="97"/>
      <c r="CD147" s="97"/>
      <c r="CE147" s="97"/>
      <c r="CF147" s="119"/>
      <c r="CG147" s="97"/>
      <c r="CH147" s="97"/>
      <c r="CI147" s="97" t="s">
        <v>1829</v>
      </c>
    </row>
    <row r="148" spans="1:88" s="53" customFormat="1" ht="24.95" customHeight="1">
      <c r="A148" s="193">
        <v>148</v>
      </c>
      <c r="B148" s="193" t="s">
        <v>2152</v>
      </c>
      <c r="C148" s="193" t="s">
        <v>2153</v>
      </c>
      <c r="D148" s="193" t="s">
        <v>2154</v>
      </c>
      <c r="E148" s="193" t="s">
        <v>2155</v>
      </c>
      <c r="F148" s="193" t="s">
        <v>25</v>
      </c>
      <c r="G148" s="193">
        <v>7</v>
      </c>
      <c r="H148" s="193" t="s">
        <v>55</v>
      </c>
      <c r="I148" s="193" t="s">
        <v>43</v>
      </c>
      <c r="J148" s="193" t="s">
        <v>2156</v>
      </c>
      <c r="K148" s="193" t="s">
        <v>1788</v>
      </c>
      <c r="L148" s="193" t="s">
        <v>43</v>
      </c>
      <c r="M148" s="193" t="s">
        <v>149</v>
      </c>
      <c r="N148" s="193">
        <v>530939</v>
      </c>
      <c r="O148" s="193" t="s">
        <v>321</v>
      </c>
      <c r="P148" s="193" t="s">
        <v>321</v>
      </c>
      <c r="Q148" s="193" t="s">
        <v>321</v>
      </c>
      <c r="R148" s="420" t="s">
        <v>2157</v>
      </c>
      <c r="S148" s="193" t="s">
        <v>2158</v>
      </c>
      <c r="T148" s="382" t="s">
        <v>2159</v>
      </c>
      <c r="U148" s="194" t="s">
        <v>2160</v>
      </c>
      <c r="V148" s="194">
        <v>27288</v>
      </c>
      <c r="W148" s="202" t="s">
        <v>2161</v>
      </c>
      <c r="X148" s="202" t="s">
        <v>178</v>
      </c>
      <c r="Y148" s="202" t="s">
        <v>162</v>
      </c>
      <c r="Z148" s="202"/>
      <c r="AA148" s="193">
        <v>3.5</v>
      </c>
      <c r="AB148" s="194">
        <v>42614</v>
      </c>
      <c r="AC148" s="311">
        <v>42795</v>
      </c>
      <c r="AD148" s="194"/>
      <c r="AE148" s="194" t="s">
        <v>2162</v>
      </c>
      <c r="AF148" s="194"/>
      <c r="AG148" s="194"/>
      <c r="AH148" s="193">
        <f t="shared" si="33"/>
        <v>1</v>
      </c>
      <c r="AI148" s="194" t="s">
        <v>160</v>
      </c>
      <c r="AJ148" s="194"/>
      <c r="AK148" s="194"/>
      <c r="AL148" s="194" t="s">
        <v>149</v>
      </c>
      <c r="AM148" s="194"/>
      <c r="AN148" s="194"/>
      <c r="AO148" s="194" t="s">
        <v>163</v>
      </c>
      <c r="AP148" s="193" t="s">
        <v>202</v>
      </c>
      <c r="AQ148" s="194" t="s">
        <v>202</v>
      </c>
      <c r="AR148" s="194"/>
      <c r="AS148" s="194"/>
      <c r="AT148" s="458" t="s">
        <v>371</v>
      </c>
      <c r="AU148" s="193" t="s">
        <v>2163</v>
      </c>
      <c r="AV148" s="194"/>
      <c r="AW148" s="195">
        <v>42793</v>
      </c>
      <c r="AX148" s="195">
        <v>43045</v>
      </c>
      <c r="AY148" s="195" t="s">
        <v>149</v>
      </c>
      <c r="AZ148" s="195"/>
      <c r="BA148" s="195"/>
      <c r="BB148" s="195">
        <v>42944</v>
      </c>
      <c r="BC148" s="196" t="s">
        <v>2164</v>
      </c>
      <c r="BD148" s="195">
        <v>43675</v>
      </c>
      <c r="BE148" s="195" t="s">
        <v>149</v>
      </c>
      <c r="BF148" s="195">
        <v>44410</v>
      </c>
      <c r="BG148" s="194" t="s">
        <v>162</v>
      </c>
      <c r="BH148" s="194"/>
      <c r="BI148" s="194"/>
      <c r="BJ148" s="194"/>
      <c r="BK148" s="197">
        <v>45852</v>
      </c>
      <c r="BL148" s="198" t="s">
        <v>17</v>
      </c>
      <c r="BM148" s="284">
        <f>DATEDIF(AW148,BK148, "M")+1</f>
        <v>101</v>
      </c>
      <c r="BN148" s="284">
        <f t="shared" ref="BN148:BN156" si="38">DATEDIF(AX148,BK148, "M")+1</f>
        <v>93</v>
      </c>
      <c r="BO148" s="193" t="s">
        <v>2165</v>
      </c>
      <c r="BP148" s="193">
        <v>2</v>
      </c>
      <c r="BQ148" s="193">
        <v>3</v>
      </c>
      <c r="BR148" s="193"/>
      <c r="BS148" s="193"/>
      <c r="BT148" s="193"/>
      <c r="BU148" s="193"/>
      <c r="BV148" s="193"/>
      <c r="BW148" s="193" t="s">
        <v>162</v>
      </c>
      <c r="BX148" s="193" t="s">
        <v>162</v>
      </c>
      <c r="BY148" s="193"/>
      <c r="BZ148" s="199"/>
      <c r="CA148" s="199"/>
      <c r="CB148" s="193"/>
      <c r="CC148" s="193" t="s">
        <v>162</v>
      </c>
      <c r="CD148" s="193"/>
      <c r="CE148" s="193"/>
      <c r="CF148" s="413">
        <v>1</v>
      </c>
      <c r="CG148" s="193"/>
      <c r="CH148" s="193"/>
      <c r="CI148" s="193" t="s">
        <v>1829</v>
      </c>
      <c r="CJ148"/>
    </row>
    <row r="149" spans="1:88" s="53" customFormat="1" ht="24.95" hidden="1" customHeight="1">
      <c r="A149" s="193">
        <v>149</v>
      </c>
      <c r="B149" s="193" t="s">
        <v>2166</v>
      </c>
      <c r="C149" s="193" t="s">
        <v>2167</v>
      </c>
      <c r="D149" s="193" t="s">
        <v>21</v>
      </c>
      <c r="E149" s="193" t="s">
        <v>2168</v>
      </c>
      <c r="F149" s="193" t="s">
        <v>24</v>
      </c>
      <c r="G149" s="193">
        <v>7</v>
      </c>
      <c r="H149" s="193" t="s">
        <v>57</v>
      </c>
      <c r="I149" s="193" t="s">
        <v>33</v>
      </c>
      <c r="J149" s="193" t="s">
        <v>941</v>
      </c>
      <c r="K149" s="193" t="s">
        <v>2169</v>
      </c>
      <c r="L149" s="193" t="s">
        <v>43</v>
      </c>
      <c r="M149" s="193" t="s">
        <v>162</v>
      </c>
      <c r="N149" s="193">
        <v>1834444</v>
      </c>
      <c r="O149" s="193" t="s">
        <v>321</v>
      </c>
      <c r="P149" s="193" t="s">
        <v>321</v>
      </c>
      <c r="Q149" s="193" t="s">
        <v>321</v>
      </c>
      <c r="R149" s="193" t="s">
        <v>2170</v>
      </c>
      <c r="S149" s="200" t="s">
        <v>2171</v>
      </c>
      <c r="T149" s="383" t="s">
        <v>2172</v>
      </c>
      <c r="U149" s="194" t="s">
        <v>2173</v>
      </c>
      <c r="V149" s="194">
        <v>28693</v>
      </c>
      <c r="W149" s="202" t="s">
        <v>2174</v>
      </c>
      <c r="X149" s="202" t="s">
        <v>178</v>
      </c>
      <c r="Y149" s="202" t="s">
        <v>162</v>
      </c>
      <c r="Z149" s="202"/>
      <c r="AA149" s="193"/>
      <c r="AB149" s="194">
        <v>42889</v>
      </c>
      <c r="AC149" s="311">
        <v>42795</v>
      </c>
      <c r="AD149" s="194"/>
      <c r="AE149" s="194" t="s">
        <v>2175</v>
      </c>
      <c r="AF149" s="194"/>
      <c r="AG149" s="194"/>
      <c r="AH149" s="193">
        <f t="shared" si="33"/>
        <v>1</v>
      </c>
      <c r="AI149" s="194" t="s">
        <v>161</v>
      </c>
      <c r="AJ149" s="194"/>
      <c r="AK149" s="194"/>
      <c r="AL149" s="194" t="s">
        <v>162</v>
      </c>
      <c r="AM149" s="194"/>
      <c r="AN149" s="194"/>
      <c r="AO149" s="194" t="s">
        <v>163</v>
      </c>
      <c r="AP149" s="193" t="s">
        <v>2176</v>
      </c>
      <c r="AQ149" s="194" t="s">
        <v>180</v>
      </c>
      <c r="AR149" s="194"/>
      <c r="AS149" s="194"/>
      <c r="AT149" s="458" t="s">
        <v>584</v>
      </c>
      <c r="AU149" s="200" t="s">
        <v>2177</v>
      </c>
      <c r="AV149" s="194"/>
      <c r="AW149" s="195">
        <v>42793</v>
      </c>
      <c r="AX149" s="195">
        <v>43045</v>
      </c>
      <c r="AY149" s="195" t="s">
        <v>149</v>
      </c>
      <c r="AZ149" s="195">
        <v>43224</v>
      </c>
      <c r="BA149" s="195">
        <v>43222</v>
      </c>
      <c r="BB149" s="195"/>
      <c r="BC149" s="196" t="s">
        <v>2178</v>
      </c>
      <c r="BD149" s="195">
        <v>43675</v>
      </c>
      <c r="BE149" s="195" t="s">
        <v>149</v>
      </c>
      <c r="BF149" s="195">
        <v>43891</v>
      </c>
      <c r="BG149" s="195" t="s">
        <v>149</v>
      </c>
      <c r="BH149" s="194"/>
      <c r="BI149" s="194"/>
      <c r="BJ149" s="194"/>
      <c r="BK149" s="197">
        <v>44337</v>
      </c>
      <c r="BL149" s="193" t="s">
        <v>17</v>
      </c>
      <c r="BM149" s="284">
        <f>DATEDIF(AW149,BK149, "M")+1</f>
        <v>51</v>
      </c>
      <c r="BN149" s="284">
        <f t="shared" si="38"/>
        <v>43</v>
      </c>
      <c r="BO149" s="202" t="s">
        <v>2179</v>
      </c>
      <c r="BP149" s="193">
        <v>1</v>
      </c>
      <c r="BQ149" s="193">
        <v>2</v>
      </c>
      <c r="BR149" s="193">
        <v>2</v>
      </c>
      <c r="BS149" s="193"/>
      <c r="BT149" s="193"/>
      <c r="BU149" s="193"/>
      <c r="BV149" s="193"/>
      <c r="BW149" s="193" t="s">
        <v>162</v>
      </c>
      <c r="BX149" s="193" t="s">
        <v>149</v>
      </c>
      <c r="BY149" s="193" t="s">
        <v>2180</v>
      </c>
      <c r="BZ149" s="199">
        <v>42830</v>
      </c>
      <c r="CA149" s="199">
        <v>43982</v>
      </c>
      <c r="CB149" s="193">
        <v>37</v>
      </c>
      <c r="CC149" s="193" t="s">
        <v>162</v>
      </c>
      <c r="CD149" s="193"/>
      <c r="CE149" s="193"/>
      <c r="CF149" s="413">
        <v>0</v>
      </c>
      <c r="CG149" s="193">
        <v>0</v>
      </c>
      <c r="CH149" s="193"/>
      <c r="CI149" s="193" t="s">
        <v>1829</v>
      </c>
      <c r="CJ149"/>
    </row>
    <row r="150" spans="1:88" s="53" customFormat="1" ht="24.95" hidden="1" customHeight="1">
      <c r="A150" s="193">
        <v>150</v>
      </c>
      <c r="B150" s="193" t="s">
        <v>2181</v>
      </c>
      <c r="C150" s="193" t="s">
        <v>2182</v>
      </c>
      <c r="D150" s="193" t="s">
        <v>2183</v>
      </c>
      <c r="E150" s="193" t="s">
        <v>2184</v>
      </c>
      <c r="F150" s="193" t="s">
        <v>25</v>
      </c>
      <c r="G150" s="193">
        <v>7</v>
      </c>
      <c r="H150" s="193" t="s">
        <v>51</v>
      </c>
      <c r="I150" s="193" t="s">
        <v>37</v>
      </c>
      <c r="J150" s="193" t="s">
        <v>1429</v>
      </c>
      <c r="K150" s="193" t="s">
        <v>2185</v>
      </c>
      <c r="L150" s="193" t="s">
        <v>37</v>
      </c>
      <c r="M150" s="193" t="s">
        <v>149</v>
      </c>
      <c r="N150" s="193" t="s">
        <v>2186</v>
      </c>
      <c r="O150" s="193" t="s">
        <v>150</v>
      </c>
      <c r="P150" s="193" t="s">
        <v>150</v>
      </c>
      <c r="Q150" s="193" t="s">
        <v>150</v>
      </c>
      <c r="R150" s="193" t="s">
        <v>2187</v>
      </c>
      <c r="S150" s="420" t="s">
        <v>2188</v>
      </c>
      <c r="T150" s="382" t="s">
        <v>2189</v>
      </c>
      <c r="U150" s="194" t="s">
        <v>2190</v>
      </c>
      <c r="V150" s="194">
        <v>26823</v>
      </c>
      <c r="W150" s="202" t="s">
        <v>2191</v>
      </c>
      <c r="X150" s="202" t="s">
        <v>178</v>
      </c>
      <c r="Y150" s="202" t="s">
        <v>162</v>
      </c>
      <c r="Z150" s="202"/>
      <c r="AA150" s="193"/>
      <c r="AB150" s="194">
        <v>42458</v>
      </c>
      <c r="AC150" s="311">
        <v>42795</v>
      </c>
      <c r="AD150" s="194"/>
      <c r="AE150" s="340" t="s">
        <v>2192</v>
      </c>
      <c r="AF150" s="194"/>
      <c r="AG150" s="194"/>
      <c r="AH150" s="193">
        <f t="shared" si="33"/>
        <v>1</v>
      </c>
      <c r="AI150" s="194" t="s">
        <v>160</v>
      </c>
      <c r="AJ150" s="194"/>
      <c r="AK150" s="194"/>
      <c r="AL150" s="194" t="s">
        <v>149</v>
      </c>
      <c r="AM150" s="194"/>
      <c r="AN150" s="194"/>
      <c r="AO150" s="194" t="s">
        <v>181</v>
      </c>
      <c r="AP150" s="193" t="s">
        <v>2193</v>
      </c>
      <c r="AQ150" s="194" t="s">
        <v>202</v>
      </c>
      <c r="AR150" s="194"/>
      <c r="AS150" s="194"/>
      <c r="AT150" s="458" t="s">
        <v>284</v>
      </c>
      <c r="AU150" s="193" t="s">
        <v>2194</v>
      </c>
      <c r="AV150" s="194"/>
      <c r="AW150" s="195">
        <v>42793</v>
      </c>
      <c r="AX150" s="195">
        <v>43045</v>
      </c>
      <c r="AY150" s="195" t="s">
        <v>149</v>
      </c>
      <c r="AZ150" s="195">
        <v>43348</v>
      </c>
      <c r="BA150" s="195">
        <v>43353</v>
      </c>
      <c r="BB150" s="195"/>
      <c r="BC150" s="196" t="s">
        <v>2195</v>
      </c>
      <c r="BD150" s="195">
        <v>43675</v>
      </c>
      <c r="BE150" s="195" t="s">
        <v>149</v>
      </c>
      <c r="BF150" s="195">
        <v>43891</v>
      </c>
      <c r="BG150" s="195" t="s">
        <v>149</v>
      </c>
      <c r="BH150" s="194"/>
      <c r="BI150" s="194"/>
      <c r="BJ150" s="194"/>
      <c r="BK150" s="203">
        <v>43813</v>
      </c>
      <c r="BL150" s="193" t="s">
        <v>17</v>
      </c>
      <c r="BM150" s="284">
        <f t="shared" ref="BM150:BM151" si="39">DATEDIF(AW150,BK150, "M")+1</f>
        <v>34</v>
      </c>
      <c r="BN150" s="284">
        <f t="shared" si="38"/>
        <v>26</v>
      </c>
      <c r="BO150" s="193"/>
      <c r="BP150" s="193">
        <v>0</v>
      </c>
      <c r="BQ150" s="193">
        <v>1</v>
      </c>
      <c r="BR150" s="193">
        <v>2</v>
      </c>
      <c r="BS150" s="193"/>
      <c r="BT150" s="193"/>
      <c r="BU150" s="193"/>
      <c r="BV150" s="193"/>
      <c r="BW150" s="193" t="s">
        <v>162</v>
      </c>
      <c r="BX150" s="193" t="s">
        <v>162</v>
      </c>
      <c r="BY150" s="193"/>
      <c r="BZ150" s="199"/>
      <c r="CA150" s="199"/>
      <c r="CB150" s="193"/>
      <c r="CC150" s="193" t="s">
        <v>162</v>
      </c>
      <c r="CD150" s="193"/>
      <c r="CE150" s="193"/>
      <c r="CF150" s="413">
        <v>3</v>
      </c>
      <c r="CG150" s="193">
        <v>3</v>
      </c>
      <c r="CH150" s="193"/>
      <c r="CI150" s="193" t="s">
        <v>1829</v>
      </c>
      <c r="CJ150"/>
    </row>
    <row r="151" spans="1:88" s="53" customFormat="1" ht="24.95" hidden="1" customHeight="1">
      <c r="A151" s="193">
        <v>151</v>
      </c>
      <c r="B151" s="193" t="s">
        <v>2196</v>
      </c>
      <c r="C151" s="193" t="s">
        <v>2197</v>
      </c>
      <c r="D151" s="193" t="s">
        <v>2198</v>
      </c>
      <c r="E151" s="193" t="s">
        <v>2199</v>
      </c>
      <c r="F151" s="193" t="s">
        <v>25</v>
      </c>
      <c r="G151" s="193">
        <v>7</v>
      </c>
      <c r="H151" s="193" t="s">
        <v>50</v>
      </c>
      <c r="I151" s="193" t="s">
        <v>44</v>
      </c>
      <c r="J151" s="193" t="s">
        <v>2200</v>
      </c>
      <c r="K151" s="193" t="s">
        <v>2148</v>
      </c>
      <c r="L151" s="193" t="s">
        <v>43</v>
      </c>
      <c r="M151" s="193" t="s">
        <v>162</v>
      </c>
      <c r="N151" s="193">
        <v>1487823</v>
      </c>
      <c r="O151" s="193" t="s">
        <v>150</v>
      </c>
      <c r="P151" s="193" t="s">
        <v>150</v>
      </c>
      <c r="Q151" s="193" t="s">
        <v>150</v>
      </c>
      <c r="R151" s="193" t="s">
        <v>2201</v>
      </c>
      <c r="S151" s="420" t="s">
        <v>2202</v>
      </c>
      <c r="T151" s="382" t="s">
        <v>2203</v>
      </c>
      <c r="U151" s="194" t="s">
        <v>2204</v>
      </c>
      <c r="V151" s="194">
        <v>30105</v>
      </c>
      <c r="W151" s="202" t="s">
        <v>2205</v>
      </c>
      <c r="X151" s="202" t="s">
        <v>178</v>
      </c>
      <c r="Y151" s="202" t="s">
        <v>162</v>
      </c>
      <c r="Z151" s="202"/>
      <c r="AA151" s="193">
        <v>18</v>
      </c>
      <c r="AB151" s="194">
        <v>42855</v>
      </c>
      <c r="AC151" s="311">
        <v>42795</v>
      </c>
      <c r="AD151" s="194"/>
      <c r="AE151" s="194" t="s">
        <v>2175</v>
      </c>
      <c r="AF151" s="342" t="s">
        <v>2206</v>
      </c>
      <c r="AG151" s="342" t="s">
        <v>2207</v>
      </c>
      <c r="AH151" s="193">
        <f t="shared" si="33"/>
        <v>3</v>
      </c>
      <c r="AI151" s="194" t="s">
        <v>161</v>
      </c>
      <c r="AJ151" s="194"/>
      <c r="AK151" s="194"/>
      <c r="AL151" s="194" t="s">
        <v>162</v>
      </c>
      <c r="AM151" s="194"/>
      <c r="AN151" s="194"/>
      <c r="AO151" s="194" t="s">
        <v>181</v>
      </c>
      <c r="AP151" s="193" t="s">
        <v>597</v>
      </c>
      <c r="AQ151" s="194" t="s">
        <v>2208</v>
      </c>
      <c r="AR151" s="194"/>
      <c r="AS151" s="194"/>
      <c r="AT151" s="458" t="s">
        <v>297</v>
      </c>
      <c r="AU151" s="193" t="s">
        <v>2209</v>
      </c>
      <c r="AV151" s="194"/>
      <c r="AW151" s="195">
        <v>42793</v>
      </c>
      <c r="AX151" s="195">
        <v>43045</v>
      </c>
      <c r="AY151" s="195" t="s">
        <v>149</v>
      </c>
      <c r="AZ151" s="195">
        <v>43235</v>
      </c>
      <c r="BA151" s="195">
        <v>43329</v>
      </c>
      <c r="BB151" s="195">
        <v>43329</v>
      </c>
      <c r="BC151" s="196" t="s">
        <v>2210</v>
      </c>
      <c r="BD151" s="195">
        <v>43675</v>
      </c>
      <c r="BE151" s="195" t="s">
        <v>149</v>
      </c>
      <c r="BF151" s="195">
        <v>43891</v>
      </c>
      <c r="BG151" s="195" t="s">
        <v>149</v>
      </c>
      <c r="BH151" s="194"/>
      <c r="BI151" s="194"/>
      <c r="BJ151" s="194"/>
      <c r="BK151" s="197">
        <v>44337</v>
      </c>
      <c r="BL151" s="193" t="s">
        <v>17</v>
      </c>
      <c r="BM151" s="284">
        <f t="shared" si="39"/>
        <v>51</v>
      </c>
      <c r="BN151" s="284">
        <f t="shared" si="38"/>
        <v>43</v>
      </c>
      <c r="BO151" s="202" t="s">
        <v>2210</v>
      </c>
      <c r="BP151" s="193">
        <v>1</v>
      </c>
      <c r="BQ151" s="193">
        <v>9</v>
      </c>
      <c r="BR151" s="193">
        <v>2</v>
      </c>
      <c r="BS151" s="193"/>
      <c r="BT151" s="193"/>
      <c r="BU151" s="193"/>
      <c r="BV151" s="193"/>
      <c r="BW151" s="193" t="s">
        <v>162</v>
      </c>
      <c r="BX151" s="193" t="s">
        <v>149</v>
      </c>
      <c r="BY151" s="193" t="s">
        <v>2211</v>
      </c>
      <c r="BZ151" s="199">
        <v>43647</v>
      </c>
      <c r="CA151" s="199">
        <v>44196</v>
      </c>
      <c r="CB151" s="193">
        <v>17</v>
      </c>
      <c r="CC151" s="193" t="s">
        <v>162</v>
      </c>
      <c r="CD151" s="193"/>
      <c r="CE151" s="193"/>
      <c r="CF151" s="413">
        <v>2</v>
      </c>
      <c r="CG151" s="193">
        <v>2</v>
      </c>
      <c r="CH151" s="193"/>
      <c r="CI151" s="193" t="s">
        <v>1829</v>
      </c>
      <c r="CJ151"/>
    </row>
    <row r="152" spans="1:88" s="53" customFormat="1" ht="24.95" hidden="1" customHeight="1">
      <c r="A152" s="193">
        <v>152</v>
      </c>
      <c r="B152" s="193" t="s">
        <v>2212</v>
      </c>
      <c r="C152" s="193" t="s">
        <v>1483</v>
      </c>
      <c r="D152" s="193"/>
      <c r="E152" s="193" t="s">
        <v>2213</v>
      </c>
      <c r="F152" s="193" t="s">
        <v>24</v>
      </c>
      <c r="G152" s="193">
        <v>7</v>
      </c>
      <c r="H152" s="193" t="s">
        <v>52</v>
      </c>
      <c r="I152" s="193" t="s">
        <v>41</v>
      </c>
      <c r="J152" s="193" t="s">
        <v>223</v>
      </c>
      <c r="K152" s="193" t="s">
        <v>2214</v>
      </c>
      <c r="L152" s="193" t="s">
        <v>33</v>
      </c>
      <c r="M152" s="193" t="s">
        <v>162</v>
      </c>
      <c r="N152" s="193"/>
      <c r="O152" s="193" t="s">
        <v>150</v>
      </c>
      <c r="P152" s="193" t="s">
        <v>150</v>
      </c>
      <c r="Q152" s="193"/>
      <c r="R152" s="193" t="s">
        <v>2215</v>
      </c>
      <c r="S152" s="420" t="s">
        <v>2216</v>
      </c>
      <c r="T152" s="383" t="s">
        <v>2217</v>
      </c>
      <c r="U152" s="204" t="s">
        <v>2218</v>
      </c>
      <c r="V152" s="194">
        <v>30296</v>
      </c>
      <c r="W152" s="202" t="s">
        <v>2219</v>
      </c>
      <c r="X152" s="202" t="s">
        <v>178</v>
      </c>
      <c r="Y152" s="202"/>
      <c r="Z152" s="202"/>
      <c r="AA152" s="193"/>
      <c r="AB152" s="194">
        <v>42916</v>
      </c>
      <c r="AC152" s="311">
        <v>42795</v>
      </c>
      <c r="AD152" s="194"/>
      <c r="AE152" s="194" t="s">
        <v>2220</v>
      </c>
      <c r="AF152" s="342" t="s">
        <v>2221</v>
      </c>
      <c r="AG152" s="342" t="s">
        <v>2222</v>
      </c>
      <c r="AH152" s="193">
        <f t="shared" si="33"/>
        <v>3</v>
      </c>
      <c r="AI152" s="194" t="s">
        <v>161</v>
      </c>
      <c r="AJ152" s="194"/>
      <c r="AK152" s="194"/>
      <c r="AL152" s="194" t="s">
        <v>149</v>
      </c>
      <c r="AM152" s="194"/>
      <c r="AN152" s="194"/>
      <c r="AO152" s="194" t="s">
        <v>163</v>
      </c>
      <c r="AP152" s="193" t="s">
        <v>180</v>
      </c>
      <c r="AQ152" s="194" t="s">
        <v>249</v>
      </c>
      <c r="AR152" s="194" t="s">
        <v>162</v>
      </c>
      <c r="AS152" s="194"/>
      <c r="AT152" s="458" t="s">
        <v>218</v>
      </c>
      <c r="AU152" s="193" t="s">
        <v>2223</v>
      </c>
      <c r="AV152" s="194"/>
      <c r="AW152" s="195">
        <v>42793</v>
      </c>
      <c r="AX152" s="195">
        <v>43045</v>
      </c>
      <c r="AY152" s="195" t="s">
        <v>149</v>
      </c>
      <c r="AZ152" s="195">
        <v>43290</v>
      </c>
      <c r="BA152" s="195">
        <v>43447</v>
      </c>
      <c r="BB152" s="195"/>
      <c r="BC152" s="196" t="s">
        <v>2224</v>
      </c>
      <c r="BD152" s="194">
        <v>44207</v>
      </c>
      <c r="BE152" s="194" t="s">
        <v>162</v>
      </c>
      <c r="BF152" s="194">
        <v>44410</v>
      </c>
      <c r="BG152" s="194" t="s">
        <v>162</v>
      </c>
      <c r="BH152" s="194"/>
      <c r="BI152" s="194"/>
      <c r="BJ152" s="194"/>
      <c r="BK152" s="197">
        <v>45273</v>
      </c>
      <c r="BL152" s="205" t="s">
        <v>17</v>
      </c>
      <c r="BM152" s="284"/>
      <c r="BN152" s="284">
        <f t="shared" si="38"/>
        <v>74</v>
      </c>
      <c r="BO152" s="193"/>
      <c r="BP152" s="193"/>
      <c r="BQ152" s="193"/>
      <c r="BR152" s="193"/>
      <c r="BS152" s="193"/>
      <c r="BT152" s="193"/>
      <c r="BU152" s="193"/>
      <c r="BV152" s="193"/>
      <c r="BW152" s="193" t="s">
        <v>162</v>
      </c>
      <c r="BX152" s="193"/>
      <c r="BY152" s="193"/>
      <c r="BZ152" s="199"/>
      <c r="CA152" s="199"/>
      <c r="CB152" s="193"/>
      <c r="CC152" s="193"/>
      <c r="CD152" s="193"/>
      <c r="CE152" s="193"/>
      <c r="CF152" s="413">
        <v>3</v>
      </c>
      <c r="CG152" s="193"/>
      <c r="CH152" s="193"/>
      <c r="CI152" s="193" t="s">
        <v>2225</v>
      </c>
      <c r="CJ152"/>
    </row>
    <row r="153" spans="1:88" s="53" customFormat="1" ht="24.95" hidden="1" customHeight="1">
      <c r="A153" s="193">
        <v>153</v>
      </c>
      <c r="B153" s="193" t="s">
        <v>2226</v>
      </c>
      <c r="C153" s="193" t="s">
        <v>2227</v>
      </c>
      <c r="D153" s="193" t="s">
        <v>2228</v>
      </c>
      <c r="E153" s="193" t="s">
        <v>2229</v>
      </c>
      <c r="F153" s="193" t="s">
        <v>25</v>
      </c>
      <c r="G153" s="193">
        <v>7</v>
      </c>
      <c r="H153" s="193" t="s">
        <v>49</v>
      </c>
      <c r="I153" s="193" t="s">
        <v>40</v>
      </c>
      <c r="J153" s="193" t="s">
        <v>2230</v>
      </c>
      <c r="K153" s="193" t="s">
        <v>2231</v>
      </c>
      <c r="L153" s="193" t="s">
        <v>40</v>
      </c>
      <c r="M153" s="193" t="s">
        <v>149</v>
      </c>
      <c r="N153" s="193">
        <v>10127492016</v>
      </c>
      <c r="O153" s="193" t="s">
        <v>150</v>
      </c>
      <c r="P153" s="193" t="s">
        <v>150</v>
      </c>
      <c r="Q153" s="193" t="s">
        <v>150</v>
      </c>
      <c r="R153" s="193" t="s">
        <v>2232</v>
      </c>
      <c r="S153" s="193" t="s">
        <v>2233</v>
      </c>
      <c r="T153" s="382" t="s">
        <v>2234</v>
      </c>
      <c r="U153" s="194" t="s">
        <v>2235</v>
      </c>
      <c r="V153" s="194">
        <v>26570</v>
      </c>
      <c r="W153" s="202" t="s">
        <v>2236</v>
      </c>
      <c r="X153" s="202" t="s">
        <v>178</v>
      </c>
      <c r="Y153" s="202" t="s">
        <v>162</v>
      </c>
      <c r="Z153" s="202"/>
      <c r="AA153" s="193">
        <v>21</v>
      </c>
      <c r="AB153" s="194">
        <v>42982</v>
      </c>
      <c r="AC153" s="311">
        <v>42795</v>
      </c>
      <c r="AD153" s="194"/>
      <c r="AE153" s="194" t="s">
        <v>2237</v>
      </c>
      <c r="AF153" s="194" t="s">
        <v>2238</v>
      </c>
      <c r="AG153" s="194" t="s">
        <v>2239</v>
      </c>
      <c r="AH153" s="193">
        <f t="shared" si="33"/>
        <v>3</v>
      </c>
      <c r="AI153" s="194" t="s">
        <v>160</v>
      </c>
      <c r="AJ153" s="194"/>
      <c r="AK153" s="194"/>
      <c r="AL153" s="194" t="s">
        <v>149</v>
      </c>
      <c r="AM153" s="194"/>
      <c r="AN153" s="194"/>
      <c r="AO153" s="194" t="s">
        <v>201</v>
      </c>
      <c r="AP153" s="193" t="s">
        <v>2240</v>
      </c>
      <c r="AQ153" s="194" t="s">
        <v>2241</v>
      </c>
      <c r="AR153" s="194"/>
      <c r="AS153" s="194"/>
      <c r="AT153" s="458" t="s">
        <v>419</v>
      </c>
      <c r="AU153" s="193" t="s">
        <v>2242</v>
      </c>
      <c r="AV153" s="194"/>
      <c r="AW153" s="195">
        <v>42793</v>
      </c>
      <c r="AX153" s="195">
        <v>43045</v>
      </c>
      <c r="AY153" s="195" t="s">
        <v>149</v>
      </c>
      <c r="AZ153" s="195">
        <v>43140</v>
      </c>
      <c r="BA153" s="195">
        <v>43251</v>
      </c>
      <c r="BB153" s="195"/>
      <c r="BC153" s="196" t="s">
        <v>2243</v>
      </c>
      <c r="BD153" s="195">
        <v>43675</v>
      </c>
      <c r="BE153" s="195" t="s">
        <v>149</v>
      </c>
      <c r="BF153" s="195">
        <v>43891</v>
      </c>
      <c r="BG153" s="195" t="s">
        <v>149</v>
      </c>
      <c r="BH153" s="194">
        <v>44260</v>
      </c>
      <c r="BI153" s="194">
        <v>44468</v>
      </c>
      <c r="BJ153" s="194"/>
      <c r="BK153" s="197">
        <v>44468</v>
      </c>
      <c r="BL153" s="193" t="s">
        <v>17</v>
      </c>
      <c r="BM153" s="284">
        <f>DATEDIF(AW153,BK153, "M")+1</f>
        <v>56</v>
      </c>
      <c r="BN153" s="284">
        <f t="shared" si="38"/>
        <v>47</v>
      </c>
      <c r="BO153" s="193"/>
      <c r="BP153" s="193">
        <v>0</v>
      </c>
      <c r="BQ153" s="193">
        <v>2</v>
      </c>
      <c r="BR153" s="193">
        <v>0</v>
      </c>
      <c r="BS153" s="193"/>
      <c r="BT153" s="193"/>
      <c r="BU153" s="193"/>
      <c r="BV153" s="193"/>
      <c r="BW153" s="193" t="s">
        <v>162</v>
      </c>
      <c r="BX153" s="193" t="s">
        <v>162</v>
      </c>
      <c r="BY153" s="193"/>
      <c r="BZ153" s="199"/>
      <c r="CA153" s="199"/>
      <c r="CB153" s="193"/>
      <c r="CC153" s="193" t="s">
        <v>162</v>
      </c>
      <c r="CD153" s="193"/>
      <c r="CE153" s="193"/>
      <c r="CF153" s="413">
        <v>5</v>
      </c>
      <c r="CG153" s="193">
        <v>5</v>
      </c>
      <c r="CH153" s="193"/>
      <c r="CI153" s="193" t="s">
        <v>2225</v>
      </c>
      <c r="CJ153"/>
    </row>
    <row r="154" spans="1:88" s="53" customFormat="1" ht="24.95" hidden="1" customHeight="1">
      <c r="A154" s="193">
        <v>154</v>
      </c>
      <c r="B154" s="193" t="s">
        <v>2244</v>
      </c>
      <c r="C154" s="193" t="s">
        <v>1858</v>
      </c>
      <c r="D154" s="193" t="s">
        <v>2245</v>
      </c>
      <c r="E154" s="193" t="s">
        <v>2246</v>
      </c>
      <c r="F154" s="193" t="s">
        <v>25</v>
      </c>
      <c r="G154" s="193">
        <v>7</v>
      </c>
      <c r="H154" s="193" t="s">
        <v>51</v>
      </c>
      <c r="I154" s="193" t="s">
        <v>30</v>
      </c>
      <c r="J154" s="193" t="s">
        <v>606</v>
      </c>
      <c r="K154" s="193" t="s">
        <v>2247</v>
      </c>
      <c r="L154" s="193" t="s">
        <v>30</v>
      </c>
      <c r="M154" s="193" t="s">
        <v>149</v>
      </c>
      <c r="N154" s="193">
        <v>1706</v>
      </c>
      <c r="O154" s="193" t="s">
        <v>150</v>
      </c>
      <c r="P154" s="193" t="s">
        <v>150</v>
      </c>
      <c r="Q154" s="193" t="s">
        <v>150</v>
      </c>
      <c r="R154" s="193" t="s">
        <v>2248</v>
      </c>
      <c r="S154" s="420" t="s">
        <v>2249</v>
      </c>
      <c r="T154" s="383" t="s">
        <v>2250</v>
      </c>
      <c r="U154" s="194"/>
      <c r="V154" s="194">
        <v>27928</v>
      </c>
      <c r="W154" s="202" t="s">
        <v>2251</v>
      </c>
      <c r="X154" s="202" t="s">
        <v>178</v>
      </c>
      <c r="Y154" s="202"/>
      <c r="Z154" s="202"/>
      <c r="AA154" s="193">
        <v>30.5</v>
      </c>
      <c r="AB154" s="194">
        <v>42999</v>
      </c>
      <c r="AC154" s="311">
        <v>42795</v>
      </c>
      <c r="AD154" s="194"/>
      <c r="AE154" s="194" t="s">
        <v>2252</v>
      </c>
      <c r="AF154" s="194" t="s">
        <v>2253</v>
      </c>
      <c r="AG154" s="194"/>
      <c r="AH154" s="193">
        <f t="shared" si="33"/>
        <v>2</v>
      </c>
      <c r="AI154" s="194" t="s">
        <v>160</v>
      </c>
      <c r="AJ154" s="194"/>
      <c r="AK154" s="194"/>
      <c r="AL154" s="194" t="s">
        <v>149</v>
      </c>
      <c r="AM154" s="194"/>
      <c r="AN154" s="194"/>
      <c r="AO154" s="194" t="s">
        <v>163</v>
      </c>
      <c r="AP154" s="193"/>
      <c r="AQ154" s="194" t="s">
        <v>249</v>
      </c>
      <c r="AR154" s="194" t="s">
        <v>149</v>
      </c>
      <c r="AS154" s="194"/>
      <c r="AT154" s="458" t="s">
        <v>327</v>
      </c>
      <c r="AU154" s="193" t="s">
        <v>2254</v>
      </c>
      <c r="AV154" s="194"/>
      <c r="AW154" s="195">
        <v>42793</v>
      </c>
      <c r="AX154" s="195">
        <v>43045</v>
      </c>
      <c r="AY154" s="195" t="s">
        <v>149</v>
      </c>
      <c r="AZ154" s="195"/>
      <c r="BA154" s="195"/>
      <c r="BB154" s="195"/>
      <c r="BC154" s="196" t="s">
        <v>2255</v>
      </c>
      <c r="BD154" s="195">
        <v>43675</v>
      </c>
      <c r="BE154" s="195" t="s">
        <v>149</v>
      </c>
      <c r="BF154" s="195">
        <v>43891</v>
      </c>
      <c r="BG154" s="195" t="s">
        <v>149</v>
      </c>
      <c r="BH154" s="194"/>
      <c r="BI154" s="194">
        <v>44435</v>
      </c>
      <c r="BJ154" s="194">
        <v>44452</v>
      </c>
      <c r="BK154" s="197">
        <v>44452</v>
      </c>
      <c r="BL154" s="193" t="s">
        <v>17</v>
      </c>
      <c r="BM154" s="193">
        <f t="shared" ref="BM154:BM155" si="40">DATEDIF(AW154,BK154, "M")+1</f>
        <v>55</v>
      </c>
      <c r="BN154" s="284">
        <f t="shared" si="38"/>
        <v>47</v>
      </c>
      <c r="BO154" s="202" t="s">
        <v>2256</v>
      </c>
      <c r="BP154" s="193">
        <v>7</v>
      </c>
      <c r="BQ154" s="193">
        <v>9</v>
      </c>
      <c r="BR154" s="193">
        <v>4</v>
      </c>
      <c r="BS154" s="193"/>
      <c r="BT154" s="193"/>
      <c r="BU154" s="193"/>
      <c r="BV154" s="193"/>
      <c r="BW154" s="193" t="s">
        <v>162</v>
      </c>
      <c r="BX154" s="193"/>
      <c r="BY154" s="193"/>
      <c r="BZ154" s="199">
        <v>44078</v>
      </c>
      <c r="CA154" s="199">
        <v>44256</v>
      </c>
      <c r="CB154" s="193">
        <v>6</v>
      </c>
      <c r="CC154" s="193"/>
      <c r="CD154" s="193"/>
      <c r="CE154" s="193"/>
      <c r="CF154" s="413">
        <v>4</v>
      </c>
      <c r="CG154" s="193">
        <v>4</v>
      </c>
      <c r="CH154" s="193"/>
      <c r="CI154" s="193" t="s">
        <v>1829</v>
      </c>
      <c r="CJ154"/>
    </row>
    <row r="155" spans="1:88" s="53" customFormat="1" ht="24.95" hidden="1" customHeight="1">
      <c r="A155" s="193">
        <v>155</v>
      </c>
      <c r="B155" s="193" t="s">
        <v>2257</v>
      </c>
      <c r="C155" s="193" t="s">
        <v>2258</v>
      </c>
      <c r="D155" s="193" t="s">
        <v>2259</v>
      </c>
      <c r="E155" s="193" t="s">
        <v>2260</v>
      </c>
      <c r="F155" s="193" t="s">
        <v>25</v>
      </c>
      <c r="G155" s="193">
        <v>7</v>
      </c>
      <c r="H155" s="193" t="s">
        <v>50</v>
      </c>
      <c r="I155" s="193" t="s">
        <v>44</v>
      </c>
      <c r="J155" s="193" t="s">
        <v>606</v>
      </c>
      <c r="K155" s="193" t="s">
        <v>606</v>
      </c>
      <c r="L155" s="193" t="s">
        <v>43</v>
      </c>
      <c r="M155" s="193" t="s">
        <v>162</v>
      </c>
      <c r="N155" s="193">
        <v>1746377</v>
      </c>
      <c r="O155" s="193" t="s">
        <v>150</v>
      </c>
      <c r="P155" s="193" t="s">
        <v>150</v>
      </c>
      <c r="Q155" s="193"/>
      <c r="R155" s="200" t="s">
        <v>2261</v>
      </c>
      <c r="S155" s="193" t="s">
        <v>2262</v>
      </c>
      <c r="T155" s="383" t="s">
        <v>2263</v>
      </c>
      <c r="U155" s="194" t="s">
        <v>822</v>
      </c>
      <c r="V155" s="194">
        <v>29816</v>
      </c>
      <c r="W155" s="202" t="s">
        <v>2264</v>
      </c>
      <c r="X155" s="202" t="s">
        <v>178</v>
      </c>
      <c r="Y155" s="202" t="s">
        <v>162</v>
      </c>
      <c r="Z155" s="202"/>
      <c r="AA155" s="193">
        <v>20</v>
      </c>
      <c r="AB155" s="194">
        <v>42978</v>
      </c>
      <c r="AC155" s="311">
        <v>42795</v>
      </c>
      <c r="AD155" s="194"/>
      <c r="AE155" s="193" t="s">
        <v>2265</v>
      </c>
      <c r="AF155" s="193" t="s">
        <v>2266</v>
      </c>
      <c r="AG155" s="194"/>
      <c r="AH155" s="193">
        <f t="shared" si="33"/>
        <v>2</v>
      </c>
      <c r="AI155" s="194" t="s">
        <v>160</v>
      </c>
      <c r="AJ155" s="194"/>
      <c r="AK155" s="194"/>
      <c r="AL155" s="194" t="s">
        <v>149</v>
      </c>
      <c r="AM155" s="194"/>
      <c r="AN155" s="194"/>
      <c r="AO155" s="194" t="s">
        <v>181</v>
      </c>
      <c r="AP155" s="193" t="s">
        <v>2267</v>
      </c>
      <c r="AQ155" s="194" t="s">
        <v>2268</v>
      </c>
      <c r="AR155" s="194"/>
      <c r="AS155" s="194"/>
      <c r="AT155" s="458" t="s">
        <v>297</v>
      </c>
      <c r="AU155" s="193" t="s">
        <v>2269</v>
      </c>
      <c r="AV155" s="194"/>
      <c r="AW155" s="195">
        <v>42793</v>
      </c>
      <c r="AX155" s="195">
        <v>43045</v>
      </c>
      <c r="AY155" s="195" t="s">
        <v>149</v>
      </c>
      <c r="AZ155" s="195">
        <v>43341</v>
      </c>
      <c r="BA155" s="195">
        <v>43410</v>
      </c>
      <c r="BB155" s="195"/>
      <c r="BC155" s="196" t="s">
        <v>2270</v>
      </c>
      <c r="BD155" s="195">
        <v>43675</v>
      </c>
      <c r="BE155" s="195" t="s">
        <v>149</v>
      </c>
      <c r="BF155" s="195">
        <v>43891</v>
      </c>
      <c r="BG155" s="195" t="s">
        <v>149</v>
      </c>
      <c r="BH155" s="194"/>
      <c r="BI155" s="194"/>
      <c r="BJ155" s="194"/>
      <c r="BK155" s="197">
        <v>45248</v>
      </c>
      <c r="BL155" s="205" t="s">
        <v>17</v>
      </c>
      <c r="BM155" s="193">
        <f t="shared" si="40"/>
        <v>81</v>
      </c>
      <c r="BN155" s="284">
        <f t="shared" si="38"/>
        <v>73</v>
      </c>
      <c r="BO155" s="202" t="s">
        <v>2271</v>
      </c>
      <c r="BP155" s="193">
        <v>1</v>
      </c>
      <c r="BQ155" s="193">
        <v>0</v>
      </c>
      <c r="BR155" s="193">
        <v>0</v>
      </c>
      <c r="BS155" s="193"/>
      <c r="BT155" s="193"/>
      <c r="BU155" s="193"/>
      <c r="BV155" s="193"/>
      <c r="BW155" s="193" t="s">
        <v>2272</v>
      </c>
      <c r="BX155" s="193" t="s">
        <v>162</v>
      </c>
      <c r="BY155" s="193"/>
      <c r="BZ155" s="199"/>
      <c r="CA155" s="199"/>
      <c r="CB155" s="193"/>
      <c r="CC155" s="193" t="s">
        <v>162</v>
      </c>
      <c r="CD155" s="193"/>
      <c r="CE155" s="193"/>
      <c r="CF155" s="413">
        <v>2</v>
      </c>
      <c r="CG155" s="193"/>
      <c r="CH155" s="193"/>
      <c r="CI155" s="193" t="s">
        <v>814</v>
      </c>
      <c r="CJ155"/>
    </row>
    <row r="156" spans="1:88" s="53" customFormat="1" ht="24.95" hidden="1" customHeight="1">
      <c r="A156" s="193">
        <v>156</v>
      </c>
      <c r="B156" s="193" t="s">
        <v>2273</v>
      </c>
      <c r="C156" s="193" t="s">
        <v>2274</v>
      </c>
      <c r="D156" s="193" t="s">
        <v>2275</v>
      </c>
      <c r="E156" s="193" t="s">
        <v>2276</v>
      </c>
      <c r="F156" s="193" t="s">
        <v>24</v>
      </c>
      <c r="G156" s="193">
        <v>7</v>
      </c>
      <c r="H156" s="193" t="s">
        <v>50</v>
      </c>
      <c r="I156" s="193" t="s">
        <v>44</v>
      </c>
      <c r="J156" s="193" t="s">
        <v>2277</v>
      </c>
      <c r="K156" s="193" t="s">
        <v>2278</v>
      </c>
      <c r="L156" s="193" t="s">
        <v>42</v>
      </c>
      <c r="M156" s="193" t="s">
        <v>149</v>
      </c>
      <c r="N156" s="201" t="s">
        <v>2279</v>
      </c>
      <c r="O156" s="193" t="s">
        <v>150</v>
      </c>
      <c r="P156" s="193" t="s">
        <v>150</v>
      </c>
      <c r="Q156" s="193" t="s">
        <v>150</v>
      </c>
      <c r="R156" s="193" t="s">
        <v>2280</v>
      </c>
      <c r="S156" s="420" t="s">
        <v>2281</v>
      </c>
      <c r="T156" s="383" t="s">
        <v>2282</v>
      </c>
      <c r="U156" s="194" t="s">
        <v>2283</v>
      </c>
      <c r="V156" s="194">
        <v>27916</v>
      </c>
      <c r="W156" s="202" t="s">
        <v>2284</v>
      </c>
      <c r="X156" s="202" t="s">
        <v>155</v>
      </c>
      <c r="Y156" s="202"/>
      <c r="Z156" s="202"/>
      <c r="AA156" s="193">
        <v>18.5</v>
      </c>
      <c r="AB156" s="194">
        <v>42704</v>
      </c>
      <c r="AC156" s="311">
        <v>42795</v>
      </c>
      <c r="AD156" s="194"/>
      <c r="AE156" s="194" t="s">
        <v>2285</v>
      </c>
      <c r="AF156" s="194" t="s">
        <v>2286</v>
      </c>
      <c r="AG156" s="194"/>
      <c r="AH156" s="193">
        <f t="shared" si="33"/>
        <v>2</v>
      </c>
      <c r="AI156" s="194" t="s">
        <v>160</v>
      </c>
      <c r="AJ156" s="194"/>
      <c r="AK156" s="194"/>
      <c r="AL156" s="194" t="s">
        <v>162</v>
      </c>
      <c r="AM156" s="194"/>
      <c r="AN156" s="194"/>
      <c r="AO156" s="194" t="s">
        <v>163</v>
      </c>
      <c r="AP156" s="193" t="s">
        <v>202</v>
      </c>
      <c r="AQ156" s="194" t="s">
        <v>216</v>
      </c>
      <c r="AR156" s="194" t="s">
        <v>149</v>
      </c>
      <c r="AS156" s="206" t="s">
        <v>2287</v>
      </c>
      <c r="AT156" s="458" t="s">
        <v>297</v>
      </c>
      <c r="AU156" s="193" t="s">
        <v>2288</v>
      </c>
      <c r="AV156" s="194"/>
      <c r="AW156" s="195">
        <v>42793</v>
      </c>
      <c r="AX156" s="195">
        <v>43045</v>
      </c>
      <c r="AY156" s="195" t="s">
        <v>149</v>
      </c>
      <c r="AZ156" s="195">
        <v>42892</v>
      </c>
      <c r="BA156" s="195">
        <v>42975</v>
      </c>
      <c r="BB156" s="195"/>
      <c r="BC156" s="196" t="s">
        <v>2289</v>
      </c>
      <c r="BD156" s="195">
        <v>43675</v>
      </c>
      <c r="BE156" s="195" t="s">
        <v>149</v>
      </c>
      <c r="BF156" s="195">
        <v>43891</v>
      </c>
      <c r="BG156" s="195" t="s">
        <v>149</v>
      </c>
      <c r="BH156" s="194"/>
      <c r="BI156" s="194">
        <v>44147</v>
      </c>
      <c r="BJ156" s="194"/>
      <c r="BK156" s="197">
        <v>44181</v>
      </c>
      <c r="BL156" s="193" t="s">
        <v>17</v>
      </c>
      <c r="BM156" s="193">
        <f>DATEDIF(AW156,BK156, "M")+1</f>
        <v>46</v>
      </c>
      <c r="BN156" s="284">
        <f t="shared" si="38"/>
        <v>38</v>
      </c>
      <c r="BO156" s="202" t="s">
        <v>2290</v>
      </c>
      <c r="BP156" s="193">
        <v>2</v>
      </c>
      <c r="BQ156" s="193">
        <v>8</v>
      </c>
      <c r="BR156" s="193">
        <v>2</v>
      </c>
      <c r="BS156" s="193"/>
      <c r="BT156" s="193"/>
      <c r="BU156" s="193"/>
      <c r="BV156" s="193"/>
      <c r="BW156" s="193" t="s">
        <v>162</v>
      </c>
      <c r="BX156" s="193" t="s">
        <v>162</v>
      </c>
      <c r="BY156" s="193"/>
      <c r="BZ156" s="199"/>
      <c r="CA156" s="199"/>
      <c r="CB156" s="193"/>
      <c r="CC156" s="193" t="s">
        <v>162</v>
      </c>
      <c r="CD156" s="193"/>
      <c r="CE156" s="193"/>
      <c r="CF156" s="413">
        <v>3</v>
      </c>
      <c r="CG156" s="193">
        <v>3</v>
      </c>
      <c r="CH156" s="193"/>
      <c r="CI156" s="193" t="s">
        <v>1829</v>
      </c>
      <c r="CJ156"/>
    </row>
    <row r="157" spans="1:88" s="53" customFormat="1" ht="24.95" hidden="1" customHeight="1">
      <c r="A157" s="97">
        <v>157</v>
      </c>
      <c r="B157" s="97" t="s">
        <v>2291</v>
      </c>
      <c r="C157" s="97" t="s">
        <v>2292</v>
      </c>
      <c r="D157" s="97" t="s">
        <v>2293</v>
      </c>
      <c r="E157" s="97" t="s">
        <v>2294</v>
      </c>
      <c r="F157" s="97" t="s">
        <v>25</v>
      </c>
      <c r="G157" s="97">
        <v>7</v>
      </c>
      <c r="H157" s="97" t="s">
        <v>49</v>
      </c>
      <c r="I157" s="97" t="s">
        <v>40</v>
      </c>
      <c r="J157" s="97" t="s">
        <v>2295</v>
      </c>
      <c r="K157" s="97" t="s">
        <v>2296</v>
      </c>
      <c r="L157" s="97" t="s">
        <v>40</v>
      </c>
      <c r="M157" s="97" t="s">
        <v>149</v>
      </c>
      <c r="N157" s="97"/>
      <c r="O157" s="97" t="s">
        <v>150</v>
      </c>
      <c r="P157" s="97" t="s">
        <v>150</v>
      </c>
      <c r="Q157" s="97"/>
      <c r="R157" s="97" t="s">
        <v>2297</v>
      </c>
      <c r="S157" s="97" t="s">
        <v>2298</v>
      </c>
      <c r="T157" s="371" t="s">
        <v>2299</v>
      </c>
      <c r="U157" s="98"/>
      <c r="V157" s="98">
        <v>29274</v>
      </c>
      <c r="W157" s="179" t="s">
        <v>2300</v>
      </c>
      <c r="X157" s="179"/>
      <c r="Y157" s="179"/>
      <c r="Z157" s="179"/>
      <c r="AA157" s="97">
        <v>22.5</v>
      </c>
      <c r="AB157" s="98">
        <v>42978</v>
      </c>
      <c r="AC157" s="303">
        <v>42795</v>
      </c>
      <c r="AD157" s="98">
        <v>44214</v>
      </c>
      <c r="AE157" s="98" t="s">
        <v>2301</v>
      </c>
      <c r="AF157" s="98"/>
      <c r="AG157" s="98"/>
      <c r="AH157" s="97">
        <f t="shared" si="33"/>
        <v>1</v>
      </c>
      <c r="AI157" s="98" t="s">
        <v>160</v>
      </c>
      <c r="AJ157" s="98"/>
      <c r="AK157" s="98"/>
      <c r="AL157" s="98" t="s">
        <v>149</v>
      </c>
      <c r="AM157" s="98"/>
      <c r="AN157" s="98"/>
      <c r="AO157" s="98" t="s">
        <v>163</v>
      </c>
      <c r="AP157" s="97"/>
      <c r="AQ157" s="98"/>
      <c r="AR157" s="98"/>
      <c r="AS157" s="98"/>
      <c r="AT157" s="437" t="s">
        <v>419</v>
      </c>
      <c r="AU157" s="97"/>
      <c r="AV157" s="98"/>
      <c r="AW157" s="99">
        <v>42793</v>
      </c>
      <c r="AX157" s="99">
        <v>43045</v>
      </c>
      <c r="AY157" s="99" t="s">
        <v>149</v>
      </c>
      <c r="AZ157" s="99">
        <v>42970</v>
      </c>
      <c r="BA157" s="99">
        <v>43026</v>
      </c>
      <c r="BB157" s="99">
        <v>43047</v>
      </c>
      <c r="BC157" s="100" t="s">
        <v>2302</v>
      </c>
      <c r="BD157" s="99" t="s">
        <v>726</v>
      </c>
      <c r="BE157" s="99" t="s">
        <v>162</v>
      </c>
      <c r="BF157" s="99" t="s">
        <v>726</v>
      </c>
      <c r="BG157" s="99" t="s">
        <v>162</v>
      </c>
      <c r="BH157" s="98"/>
      <c r="BI157" s="98"/>
      <c r="BJ157" s="98"/>
      <c r="BK157" s="207"/>
      <c r="BL157" s="208" t="s">
        <v>19</v>
      </c>
      <c r="BM157" s="286" t="s">
        <v>19</v>
      </c>
      <c r="BN157" s="286"/>
      <c r="BO157" s="97"/>
      <c r="BP157" s="97"/>
      <c r="BQ157" s="97"/>
      <c r="BR157" s="97"/>
      <c r="BS157" s="97"/>
      <c r="BT157" s="97"/>
      <c r="BU157" s="97"/>
      <c r="BV157" s="97"/>
      <c r="BW157" s="97" t="s">
        <v>162</v>
      </c>
      <c r="BX157" s="97"/>
      <c r="BY157" s="97"/>
      <c r="BZ157" s="101"/>
      <c r="CA157" s="101"/>
      <c r="CB157" s="97"/>
      <c r="CC157" s="97"/>
      <c r="CD157" s="97"/>
      <c r="CE157" s="97"/>
      <c r="CF157" s="119"/>
      <c r="CG157" s="97"/>
      <c r="CH157" s="97"/>
      <c r="CI157" s="97" t="s">
        <v>1829</v>
      </c>
      <c r="CJ157"/>
    </row>
    <row r="158" spans="1:88" s="53" customFormat="1" ht="24.95" hidden="1" customHeight="1">
      <c r="A158" s="193">
        <v>158</v>
      </c>
      <c r="B158" s="193" t="s">
        <v>2303</v>
      </c>
      <c r="C158" s="193" t="s">
        <v>2304</v>
      </c>
      <c r="D158" s="193" t="s">
        <v>2305</v>
      </c>
      <c r="E158" s="193" t="s">
        <v>2306</v>
      </c>
      <c r="F158" s="193" t="s">
        <v>25</v>
      </c>
      <c r="G158" s="193">
        <v>7</v>
      </c>
      <c r="H158" s="193" t="s">
        <v>49</v>
      </c>
      <c r="I158" s="193" t="s">
        <v>35</v>
      </c>
      <c r="J158" s="193" t="s">
        <v>2307</v>
      </c>
      <c r="K158" s="193" t="s">
        <v>2308</v>
      </c>
      <c r="L158" s="193" t="s">
        <v>35</v>
      </c>
      <c r="M158" s="193" t="s">
        <v>162</v>
      </c>
      <c r="N158" s="193" t="s">
        <v>2309</v>
      </c>
      <c r="O158" s="193" t="s">
        <v>321</v>
      </c>
      <c r="P158" s="193" t="s">
        <v>321</v>
      </c>
      <c r="Q158" s="193" t="s">
        <v>321</v>
      </c>
      <c r="R158" s="193" t="s">
        <v>2310</v>
      </c>
      <c r="S158" s="193" t="s">
        <v>2311</v>
      </c>
      <c r="T158" s="383" t="s">
        <v>2312</v>
      </c>
      <c r="U158" s="194" t="s">
        <v>2313</v>
      </c>
      <c r="V158" s="194">
        <v>29754</v>
      </c>
      <c r="W158" s="202" t="s">
        <v>2314</v>
      </c>
      <c r="X158" s="202" t="s">
        <v>178</v>
      </c>
      <c r="Y158" s="202" t="s">
        <v>162</v>
      </c>
      <c r="Z158" s="202"/>
      <c r="AA158" s="193"/>
      <c r="AB158" s="194">
        <v>42856</v>
      </c>
      <c r="AC158" s="311">
        <v>42795</v>
      </c>
      <c r="AD158" s="194"/>
      <c r="AE158" s="194" t="s">
        <v>2315</v>
      </c>
      <c r="AF158" s="342" t="s">
        <v>2316</v>
      </c>
      <c r="AG158" s="194"/>
      <c r="AH158" s="193">
        <f t="shared" si="33"/>
        <v>2</v>
      </c>
      <c r="AI158" s="194" t="s">
        <v>160</v>
      </c>
      <c r="AJ158" s="194"/>
      <c r="AK158" s="194"/>
      <c r="AL158" s="194" t="s">
        <v>162</v>
      </c>
      <c r="AM158" s="194"/>
      <c r="AN158" s="194"/>
      <c r="AO158" s="194" t="s">
        <v>163</v>
      </c>
      <c r="AP158" s="193" t="s">
        <v>1288</v>
      </c>
      <c r="AQ158" s="206" t="s">
        <v>202</v>
      </c>
      <c r="AR158" s="194" t="s">
        <v>149</v>
      </c>
      <c r="AS158" s="194"/>
      <c r="AT158" s="458" t="s">
        <v>203</v>
      </c>
      <c r="AU158" s="193" t="s">
        <v>2317</v>
      </c>
      <c r="AV158" s="194"/>
      <c r="AW158" s="195">
        <v>42793</v>
      </c>
      <c r="AX158" s="195">
        <v>43045</v>
      </c>
      <c r="AY158" s="195" t="s">
        <v>149</v>
      </c>
      <c r="AZ158" s="195"/>
      <c r="BA158" s="195"/>
      <c r="BB158" s="195"/>
      <c r="BC158" s="196" t="s">
        <v>2318</v>
      </c>
      <c r="BD158" s="195">
        <v>44207</v>
      </c>
      <c r="BE158" s="194" t="s">
        <v>162</v>
      </c>
      <c r="BF158" s="194">
        <v>44410</v>
      </c>
      <c r="BG158" s="194" t="s">
        <v>162</v>
      </c>
      <c r="BH158" s="194"/>
      <c r="BI158" s="194"/>
      <c r="BJ158" s="194"/>
      <c r="BK158" s="197">
        <v>44917</v>
      </c>
      <c r="BL158" s="198" t="s">
        <v>17</v>
      </c>
      <c r="BM158" s="193">
        <f t="shared" ref="BM158:BM160" si="41">DATEDIF(AW158,BK158, "M")+1</f>
        <v>70</v>
      </c>
      <c r="BN158" s="284">
        <f t="shared" ref="BN158:BN160" si="42">DATEDIF(AX158,BK158, "M")+1</f>
        <v>62</v>
      </c>
      <c r="BO158" s="202" t="s">
        <v>2319</v>
      </c>
      <c r="BP158" s="193">
        <v>3</v>
      </c>
      <c r="BQ158" s="193"/>
      <c r="BR158" s="193"/>
      <c r="BS158" s="193"/>
      <c r="BT158" s="193"/>
      <c r="BU158" s="193"/>
      <c r="BV158" s="193"/>
      <c r="BW158" s="193" t="s">
        <v>2320</v>
      </c>
      <c r="BX158" s="193" t="s">
        <v>162</v>
      </c>
      <c r="BY158" s="193"/>
      <c r="BZ158" s="199"/>
      <c r="CA158" s="199"/>
      <c r="CB158" s="193"/>
      <c r="CC158" s="193" t="s">
        <v>162</v>
      </c>
      <c r="CD158" s="193"/>
      <c r="CE158" s="193"/>
      <c r="CF158" s="413">
        <v>0</v>
      </c>
      <c r="CG158" s="193"/>
      <c r="CH158" s="193"/>
      <c r="CI158" s="193" t="s">
        <v>2225</v>
      </c>
      <c r="CJ158"/>
    </row>
    <row r="159" spans="1:88" s="53" customFormat="1" ht="24.95" hidden="1" customHeight="1">
      <c r="A159" s="193">
        <v>159</v>
      </c>
      <c r="B159" s="193" t="s">
        <v>2321</v>
      </c>
      <c r="C159" s="193" t="s">
        <v>2322</v>
      </c>
      <c r="D159" s="193" t="s">
        <v>2323</v>
      </c>
      <c r="E159" s="193" t="s">
        <v>2324</v>
      </c>
      <c r="F159" s="193" t="s">
        <v>25</v>
      </c>
      <c r="G159" s="193">
        <v>7</v>
      </c>
      <c r="H159" s="193" t="s">
        <v>51</v>
      </c>
      <c r="I159" s="193" t="s">
        <v>30</v>
      </c>
      <c r="J159" s="193" t="s">
        <v>2325</v>
      </c>
      <c r="K159" s="193" t="s">
        <v>2326</v>
      </c>
      <c r="L159" s="193" t="s">
        <v>30</v>
      </c>
      <c r="M159" s="193" t="s">
        <v>149</v>
      </c>
      <c r="N159" s="193"/>
      <c r="O159" s="193" t="s">
        <v>150</v>
      </c>
      <c r="P159" s="193" t="s">
        <v>150</v>
      </c>
      <c r="Q159" s="193" t="s">
        <v>150</v>
      </c>
      <c r="R159" s="193" t="s">
        <v>2327</v>
      </c>
      <c r="S159" s="193" t="s">
        <v>2328</v>
      </c>
      <c r="T159" s="383" t="s">
        <v>2329</v>
      </c>
      <c r="U159" s="194" t="s">
        <v>2330</v>
      </c>
      <c r="V159" s="194">
        <v>29035</v>
      </c>
      <c r="W159" s="202" t="s">
        <v>2331</v>
      </c>
      <c r="X159" s="202" t="s">
        <v>178</v>
      </c>
      <c r="Y159" s="202" t="s">
        <v>162</v>
      </c>
      <c r="Z159" s="202"/>
      <c r="AA159" s="193">
        <v>32.5</v>
      </c>
      <c r="AB159" s="194">
        <v>42828</v>
      </c>
      <c r="AC159" s="311">
        <v>42795</v>
      </c>
      <c r="AD159" s="194"/>
      <c r="AE159" s="194" t="s">
        <v>2332</v>
      </c>
      <c r="AF159" s="194"/>
      <c r="AG159" s="194"/>
      <c r="AH159" s="193">
        <f t="shared" si="33"/>
        <v>1</v>
      </c>
      <c r="AI159" s="194" t="s">
        <v>160</v>
      </c>
      <c r="AJ159" s="194"/>
      <c r="AK159" s="194"/>
      <c r="AL159" s="194" t="s">
        <v>149</v>
      </c>
      <c r="AM159" s="194"/>
      <c r="AN159" s="194"/>
      <c r="AO159" s="194" t="s">
        <v>163</v>
      </c>
      <c r="AP159" s="193" t="s">
        <v>2333</v>
      </c>
      <c r="AQ159" s="194" t="s">
        <v>948</v>
      </c>
      <c r="AR159" s="194" t="s">
        <v>149</v>
      </c>
      <c r="AS159" s="194"/>
      <c r="AT159" s="458" t="s">
        <v>327</v>
      </c>
      <c r="AU159" s="193" t="s">
        <v>2334</v>
      </c>
      <c r="AV159" s="194"/>
      <c r="AW159" s="195">
        <v>42793</v>
      </c>
      <c r="AX159" s="195">
        <v>43045</v>
      </c>
      <c r="AY159" s="195" t="s">
        <v>149</v>
      </c>
      <c r="AZ159" s="195"/>
      <c r="BA159" s="195">
        <v>43175</v>
      </c>
      <c r="BB159" s="195"/>
      <c r="BC159" s="196" t="s">
        <v>2335</v>
      </c>
      <c r="BD159" s="195">
        <v>43675</v>
      </c>
      <c r="BE159" s="195" t="s">
        <v>149</v>
      </c>
      <c r="BF159" s="195">
        <v>43891</v>
      </c>
      <c r="BG159" s="195" t="s">
        <v>149</v>
      </c>
      <c r="BH159" s="194"/>
      <c r="BI159" s="194"/>
      <c r="BJ159" s="194"/>
      <c r="BK159" s="197">
        <v>44460</v>
      </c>
      <c r="BL159" s="193" t="s">
        <v>17</v>
      </c>
      <c r="BM159" s="193">
        <f t="shared" si="41"/>
        <v>55</v>
      </c>
      <c r="BN159" s="284">
        <f t="shared" si="42"/>
        <v>47</v>
      </c>
      <c r="BO159" s="193"/>
      <c r="BP159" s="193">
        <v>12</v>
      </c>
      <c r="BQ159" s="193">
        <v>14</v>
      </c>
      <c r="BR159" s="193">
        <v>8</v>
      </c>
      <c r="BS159" s="193"/>
      <c r="BT159" s="193"/>
      <c r="BU159" s="193"/>
      <c r="BV159" s="193"/>
      <c r="BW159" s="193" t="s">
        <v>162</v>
      </c>
      <c r="BX159" s="193" t="s">
        <v>162</v>
      </c>
      <c r="BY159" s="193"/>
      <c r="BZ159" s="199">
        <v>44077</v>
      </c>
      <c r="CA159" s="199">
        <v>44287</v>
      </c>
      <c r="CB159" s="193">
        <v>7</v>
      </c>
      <c r="CC159" s="193" t="s">
        <v>162</v>
      </c>
      <c r="CD159" s="193"/>
      <c r="CE159" s="193"/>
      <c r="CF159" s="413">
        <v>4</v>
      </c>
      <c r="CG159" s="193">
        <v>4</v>
      </c>
      <c r="CH159" s="193"/>
      <c r="CI159" s="193" t="s">
        <v>1829</v>
      </c>
      <c r="CJ159"/>
    </row>
    <row r="160" spans="1:88" s="53" customFormat="1" ht="24.95" hidden="1" customHeight="1">
      <c r="A160" s="193">
        <v>160</v>
      </c>
      <c r="B160" s="193" t="s">
        <v>2336</v>
      </c>
      <c r="C160" s="193" t="s">
        <v>2337</v>
      </c>
      <c r="D160" s="193" t="s">
        <v>2338</v>
      </c>
      <c r="E160" s="193" t="s">
        <v>2339</v>
      </c>
      <c r="F160" s="193" t="s">
        <v>25</v>
      </c>
      <c r="G160" s="193">
        <v>7</v>
      </c>
      <c r="H160" s="193" t="s">
        <v>51</v>
      </c>
      <c r="I160" s="193" t="s">
        <v>37</v>
      </c>
      <c r="J160" s="193" t="s">
        <v>438</v>
      </c>
      <c r="K160" s="193" t="s">
        <v>438</v>
      </c>
      <c r="L160" s="193" t="s">
        <v>37</v>
      </c>
      <c r="M160" s="193" t="s">
        <v>149</v>
      </c>
      <c r="N160" s="193" t="s">
        <v>2340</v>
      </c>
      <c r="O160" s="193" t="s">
        <v>150</v>
      </c>
      <c r="P160" s="193" t="s">
        <v>150</v>
      </c>
      <c r="Q160" s="193" t="s">
        <v>150</v>
      </c>
      <c r="R160" s="193" t="s">
        <v>2341</v>
      </c>
      <c r="S160" s="193" t="s">
        <v>2342</v>
      </c>
      <c r="T160" s="383" t="s">
        <v>2343</v>
      </c>
      <c r="U160" s="194" t="s">
        <v>2344</v>
      </c>
      <c r="V160" s="194">
        <v>29757</v>
      </c>
      <c r="W160" s="202" t="s">
        <v>2345</v>
      </c>
      <c r="X160" s="202" t="s">
        <v>178</v>
      </c>
      <c r="Y160" s="202" t="s">
        <v>162</v>
      </c>
      <c r="Z160" s="202"/>
      <c r="AA160" s="193"/>
      <c r="AB160" s="194">
        <v>42683</v>
      </c>
      <c r="AC160" s="311">
        <v>42795</v>
      </c>
      <c r="AD160" s="194"/>
      <c r="AE160" s="194" t="s">
        <v>2346</v>
      </c>
      <c r="AF160" s="194" t="s">
        <v>2347</v>
      </c>
      <c r="AG160" s="194"/>
      <c r="AH160" s="193">
        <f t="shared" si="33"/>
        <v>2</v>
      </c>
      <c r="AI160" s="194" t="s">
        <v>160</v>
      </c>
      <c r="AJ160" s="194"/>
      <c r="AK160" s="194"/>
      <c r="AL160" s="194" t="s">
        <v>149</v>
      </c>
      <c r="AM160" s="194"/>
      <c r="AN160" s="194"/>
      <c r="AO160" s="194" t="s">
        <v>163</v>
      </c>
      <c r="AP160" s="193" t="s">
        <v>248</v>
      </c>
      <c r="AQ160" s="194" t="s">
        <v>249</v>
      </c>
      <c r="AR160" s="194" t="s">
        <v>149</v>
      </c>
      <c r="AS160" s="194"/>
      <c r="AT160" s="458" t="s">
        <v>284</v>
      </c>
      <c r="AU160" s="193" t="s">
        <v>2348</v>
      </c>
      <c r="AV160" s="194"/>
      <c r="AW160" s="195">
        <v>42793</v>
      </c>
      <c r="AX160" s="195">
        <v>43045</v>
      </c>
      <c r="AY160" s="195" t="s">
        <v>149</v>
      </c>
      <c r="AZ160" s="195">
        <v>43230</v>
      </c>
      <c r="BA160" s="195">
        <v>43234</v>
      </c>
      <c r="BB160" s="195"/>
      <c r="BC160" s="196" t="s">
        <v>2349</v>
      </c>
      <c r="BD160" s="195">
        <v>43675</v>
      </c>
      <c r="BE160" s="195" t="s">
        <v>149</v>
      </c>
      <c r="BF160" s="195">
        <v>43891</v>
      </c>
      <c r="BG160" s="195" t="s">
        <v>149</v>
      </c>
      <c r="BH160" s="194"/>
      <c r="BI160" s="194"/>
      <c r="BJ160" s="194"/>
      <c r="BK160" s="203">
        <v>43783</v>
      </c>
      <c r="BL160" s="193" t="s">
        <v>17</v>
      </c>
      <c r="BM160" s="193">
        <f t="shared" si="41"/>
        <v>33</v>
      </c>
      <c r="BN160" s="284">
        <f t="shared" si="42"/>
        <v>25</v>
      </c>
      <c r="BO160" s="193"/>
      <c r="BP160" s="193">
        <v>0</v>
      </c>
      <c r="BQ160" s="193">
        <v>0</v>
      </c>
      <c r="BR160" s="193">
        <v>2</v>
      </c>
      <c r="BS160" s="193"/>
      <c r="BT160" s="193"/>
      <c r="BU160" s="193"/>
      <c r="BV160" s="193"/>
      <c r="BW160" s="193" t="s">
        <v>2350</v>
      </c>
      <c r="BX160" s="193" t="s">
        <v>162</v>
      </c>
      <c r="BY160" s="193"/>
      <c r="BZ160" s="199"/>
      <c r="CA160" s="199"/>
      <c r="CB160" s="193"/>
      <c r="CC160" s="193" t="s">
        <v>162</v>
      </c>
      <c r="CD160" s="193"/>
      <c r="CE160" s="193"/>
      <c r="CF160" s="413">
        <v>2</v>
      </c>
      <c r="CG160" s="193">
        <v>2</v>
      </c>
      <c r="CH160" s="193"/>
      <c r="CI160" s="193" t="s">
        <v>1829</v>
      </c>
      <c r="CJ160"/>
    </row>
    <row r="161" spans="1:88" ht="24.95" hidden="1" customHeight="1">
      <c r="A161" s="97">
        <v>161</v>
      </c>
      <c r="B161" s="97" t="s">
        <v>2351</v>
      </c>
      <c r="C161" s="97" t="s">
        <v>2352</v>
      </c>
      <c r="D161" s="97" t="s">
        <v>2353</v>
      </c>
      <c r="E161" s="97" t="s">
        <v>2354</v>
      </c>
      <c r="F161" s="97" t="s">
        <v>24</v>
      </c>
      <c r="G161" s="97">
        <v>7</v>
      </c>
      <c r="H161" s="97" t="s">
        <v>49</v>
      </c>
      <c r="I161" s="97" t="s">
        <v>36</v>
      </c>
      <c r="J161" s="97" t="s">
        <v>2355</v>
      </c>
      <c r="K161" s="97" t="s">
        <v>2356</v>
      </c>
      <c r="L161" s="97" t="s">
        <v>43</v>
      </c>
      <c r="M161" s="97" t="s">
        <v>162</v>
      </c>
      <c r="N161" s="97"/>
      <c r="O161" s="97" t="s">
        <v>150</v>
      </c>
      <c r="P161" s="97" t="s">
        <v>150</v>
      </c>
      <c r="Q161" s="97"/>
      <c r="R161" s="209" t="s">
        <v>2357</v>
      </c>
      <c r="S161" s="209" t="s">
        <v>2358</v>
      </c>
      <c r="T161" s="371" t="s">
        <v>2359</v>
      </c>
      <c r="U161" s="98"/>
      <c r="V161" s="98">
        <v>29668</v>
      </c>
      <c r="W161" s="179" t="s">
        <v>2360</v>
      </c>
      <c r="X161" s="179"/>
      <c r="Y161" s="179"/>
      <c r="Z161" s="179"/>
      <c r="AA161" s="97"/>
      <c r="AB161" s="98">
        <v>42855</v>
      </c>
      <c r="AC161" s="303">
        <v>42795</v>
      </c>
      <c r="AD161" s="98">
        <v>43930</v>
      </c>
      <c r="AE161" s="98" t="s">
        <v>2361</v>
      </c>
      <c r="AF161" s="98" t="s">
        <v>2362</v>
      </c>
      <c r="AG161" s="98"/>
      <c r="AH161" s="97">
        <f t="shared" si="33"/>
        <v>2</v>
      </c>
      <c r="AI161" s="98" t="s">
        <v>161</v>
      </c>
      <c r="AJ161" s="98"/>
      <c r="AK161" s="98"/>
      <c r="AL161" s="98" t="s">
        <v>149</v>
      </c>
      <c r="AM161" s="98"/>
      <c r="AN161" s="98"/>
      <c r="AO161" s="98" t="s">
        <v>964</v>
      </c>
      <c r="AP161" s="97"/>
      <c r="AQ161" s="98"/>
      <c r="AR161" s="98"/>
      <c r="AS161" s="98"/>
      <c r="AT161" s="437" t="s">
        <v>192</v>
      </c>
      <c r="AU161" s="97" t="s">
        <v>2363</v>
      </c>
      <c r="AV161" s="98"/>
      <c r="AW161" s="99">
        <v>42793</v>
      </c>
      <c r="AX161" s="99">
        <v>43045</v>
      </c>
      <c r="AY161" s="99" t="s">
        <v>149</v>
      </c>
      <c r="AZ161" s="99"/>
      <c r="BA161" s="99"/>
      <c r="BB161" s="99"/>
      <c r="BC161" s="100"/>
      <c r="BD161" s="120" t="s">
        <v>726</v>
      </c>
      <c r="BE161" s="99" t="s">
        <v>162</v>
      </c>
      <c r="BF161" s="99" t="s">
        <v>726</v>
      </c>
      <c r="BG161" s="99" t="s">
        <v>162</v>
      </c>
      <c r="BH161" s="98"/>
      <c r="BI161" s="98"/>
      <c r="BJ161" s="98"/>
      <c r="BK161" s="101"/>
      <c r="BL161" s="208" t="s">
        <v>19</v>
      </c>
      <c r="BM161" s="235" t="s">
        <v>19</v>
      </c>
      <c r="BN161" s="235"/>
      <c r="BO161" s="97"/>
      <c r="BP161" s="97"/>
      <c r="BQ161" s="97"/>
      <c r="BR161" s="97"/>
      <c r="BS161" s="97"/>
      <c r="BT161" s="97"/>
      <c r="BU161" s="97"/>
      <c r="BV161" s="97"/>
      <c r="BW161" s="97" t="s">
        <v>162</v>
      </c>
      <c r="BX161" s="97"/>
      <c r="BY161" s="97"/>
      <c r="BZ161" s="101"/>
      <c r="CA161" s="101"/>
      <c r="CB161" s="97"/>
      <c r="CC161" s="97"/>
      <c r="CD161" s="97"/>
      <c r="CE161" s="97"/>
      <c r="CF161" s="119"/>
      <c r="CG161" s="97"/>
      <c r="CH161" s="97"/>
      <c r="CI161" s="97" t="s">
        <v>814</v>
      </c>
    </row>
    <row r="162" spans="1:88" s="53" customFormat="1" ht="24.95" hidden="1" customHeight="1">
      <c r="A162" s="193">
        <v>162</v>
      </c>
      <c r="B162" s="193" t="s">
        <v>2364</v>
      </c>
      <c r="C162" s="193" t="s">
        <v>924</v>
      </c>
      <c r="D162" s="193" t="s">
        <v>2365</v>
      </c>
      <c r="E162" s="193" t="s">
        <v>2366</v>
      </c>
      <c r="F162" s="193" t="s">
        <v>25</v>
      </c>
      <c r="G162" s="193">
        <v>7</v>
      </c>
      <c r="H162" s="193" t="s">
        <v>55</v>
      </c>
      <c r="I162" s="193" t="s">
        <v>43</v>
      </c>
      <c r="J162" s="193" t="s">
        <v>927</v>
      </c>
      <c r="K162" s="193" t="s">
        <v>606</v>
      </c>
      <c r="L162" s="193" t="s">
        <v>43</v>
      </c>
      <c r="M162" s="193" t="s">
        <v>162</v>
      </c>
      <c r="N162" s="193">
        <v>1512734</v>
      </c>
      <c r="O162" s="193" t="s">
        <v>150</v>
      </c>
      <c r="P162" s="193" t="s">
        <v>150</v>
      </c>
      <c r="Q162" s="193"/>
      <c r="R162" s="193" t="s">
        <v>2367</v>
      </c>
      <c r="S162" s="193" t="s">
        <v>2368</v>
      </c>
      <c r="T162" s="383" t="s">
        <v>2369</v>
      </c>
      <c r="U162" s="194"/>
      <c r="V162" s="194">
        <v>28059</v>
      </c>
      <c r="W162" s="202" t="s">
        <v>2370</v>
      </c>
      <c r="X162" s="202" t="s">
        <v>178</v>
      </c>
      <c r="Y162" s="202"/>
      <c r="Z162" s="202"/>
      <c r="AA162" s="193">
        <v>5</v>
      </c>
      <c r="AB162" s="194">
        <v>42443</v>
      </c>
      <c r="AC162" s="311">
        <v>42795</v>
      </c>
      <c r="AD162" s="194"/>
      <c r="AE162" s="194" t="s">
        <v>2371</v>
      </c>
      <c r="AF162" s="194"/>
      <c r="AG162" s="194"/>
      <c r="AH162" s="193">
        <f t="shared" ref="AH162:AH193" si="43">COUNTA(AE162:AG162)</f>
        <v>1</v>
      </c>
      <c r="AI162" s="194" t="s">
        <v>160</v>
      </c>
      <c r="AJ162" s="194"/>
      <c r="AK162" s="194"/>
      <c r="AL162" s="194" t="s">
        <v>162</v>
      </c>
      <c r="AM162" s="194"/>
      <c r="AN162" s="194"/>
      <c r="AO162" s="194" t="s">
        <v>181</v>
      </c>
      <c r="AP162" s="193" t="s">
        <v>880</v>
      </c>
      <c r="AQ162" s="194" t="s">
        <v>2372</v>
      </c>
      <c r="AR162" s="194" t="s">
        <v>149</v>
      </c>
      <c r="AS162" s="194"/>
      <c r="AT162" s="458" t="s">
        <v>371</v>
      </c>
      <c r="AU162" s="193" t="s">
        <v>2373</v>
      </c>
      <c r="AV162" s="194"/>
      <c r="AW162" s="195">
        <v>42793</v>
      </c>
      <c r="AX162" s="195">
        <v>43045</v>
      </c>
      <c r="AY162" s="195" t="s">
        <v>149</v>
      </c>
      <c r="AZ162" s="195">
        <v>42599</v>
      </c>
      <c r="BA162" s="195">
        <v>43320</v>
      </c>
      <c r="BB162" s="195">
        <v>42916</v>
      </c>
      <c r="BC162" s="196" t="s">
        <v>2374</v>
      </c>
      <c r="BD162" s="195">
        <v>43675</v>
      </c>
      <c r="BE162" s="195" t="s">
        <v>149</v>
      </c>
      <c r="BF162" s="195">
        <v>44410</v>
      </c>
      <c r="BG162" s="194" t="s">
        <v>162</v>
      </c>
      <c r="BH162" s="194"/>
      <c r="BI162" s="194"/>
      <c r="BJ162" s="194"/>
      <c r="BK162" s="197">
        <v>44995</v>
      </c>
      <c r="BL162" s="193" t="s">
        <v>17</v>
      </c>
      <c r="BM162" s="194"/>
      <c r="BN162" s="193">
        <f t="shared" ref="BN162:BN165" si="44">DATEDIF(AX162,BK162, "M")+1</f>
        <v>65</v>
      </c>
      <c r="BO162" s="202" t="s">
        <v>2374</v>
      </c>
      <c r="BP162" s="193">
        <v>10</v>
      </c>
      <c r="BQ162" s="193">
        <v>8</v>
      </c>
      <c r="BR162" s="193">
        <v>0</v>
      </c>
      <c r="BS162" s="193"/>
      <c r="BT162" s="193"/>
      <c r="BU162" s="193"/>
      <c r="BV162" s="193"/>
      <c r="BW162" s="193" t="s">
        <v>2375</v>
      </c>
      <c r="BX162" s="193"/>
      <c r="BY162" s="193"/>
      <c r="BZ162" s="199"/>
      <c r="CA162" s="199"/>
      <c r="CB162" s="193"/>
      <c r="CC162" s="193"/>
      <c r="CD162" s="193"/>
      <c r="CE162" s="193"/>
      <c r="CF162" s="413">
        <v>3</v>
      </c>
      <c r="CG162" s="193"/>
      <c r="CH162" s="193"/>
      <c r="CI162" s="193" t="s">
        <v>814</v>
      </c>
      <c r="CJ162"/>
    </row>
    <row r="163" spans="1:88" s="53" customFormat="1" ht="24.95" hidden="1" customHeight="1">
      <c r="A163" s="193">
        <v>163</v>
      </c>
      <c r="B163" s="193" t="s">
        <v>2376</v>
      </c>
      <c r="C163" s="193" t="s">
        <v>2377</v>
      </c>
      <c r="D163" s="193" t="s">
        <v>2378</v>
      </c>
      <c r="E163" s="193" t="s">
        <v>1799</v>
      </c>
      <c r="F163" s="193" t="s">
        <v>25</v>
      </c>
      <c r="G163" s="193">
        <v>7</v>
      </c>
      <c r="H163" s="193" t="s">
        <v>49</v>
      </c>
      <c r="I163" s="193" t="s">
        <v>40</v>
      </c>
      <c r="J163" s="193" t="s">
        <v>2379</v>
      </c>
      <c r="K163" s="193" t="s">
        <v>2380</v>
      </c>
      <c r="L163" s="193" t="s">
        <v>43</v>
      </c>
      <c r="M163" s="193" t="s">
        <v>162</v>
      </c>
      <c r="N163" s="193">
        <v>2012904</v>
      </c>
      <c r="O163" s="193" t="s">
        <v>150</v>
      </c>
      <c r="P163" s="193" t="s">
        <v>150</v>
      </c>
      <c r="Q163" s="193"/>
      <c r="R163" s="193" t="s">
        <v>2381</v>
      </c>
      <c r="S163" s="193" t="s">
        <v>2382</v>
      </c>
      <c r="T163" s="382" t="s">
        <v>2383</v>
      </c>
      <c r="U163" s="194"/>
      <c r="V163" s="194">
        <v>29169</v>
      </c>
      <c r="W163" s="202" t="s">
        <v>2384</v>
      </c>
      <c r="X163" s="202" t="s">
        <v>2385</v>
      </c>
      <c r="Y163" s="202"/>
      <c r="Z163" s="202"/>
      <c r="AA163" s="193">
        <v>23</v>
      </c>
      <c r="AB163" s="194">
        <v>42916</v>
      </c>
      <c r="AC163" s="311">
        <v>42795</v>
      </c>
      <c r="AD163" s="194"/>
      <c r="AE163" s="194" t="s">
        <v>2386</v>
      </c>
      <c r="AF163" s="194"/>
      <c r="AG163" s="194"/>
      <c r="AH163" s="193">
        <f t="shared" si="43"/>
        <v>1</v>
      </c>
      <c r="AI163" s="194" t="s">
        <v>160</v>
      </c>
      <c r="AJ163" s="194"/>
      <c r="AK163" s="194"/>
      <c r="AL163" s="194" t="s">
        <v>149</v>
      </c>
      <c r="AM163" s="194"/>
      <c r="AN163" s="194"/>
      <c r="AO163" s="194" t="s">
        <v>181</v>
      </c>
      <c r="AP163" s="193" t="s">
        <v>1842</v>
      </c>
      <c r="AQ163" s="194" t="s">
        <v>202</v>
      </c>
      <c r="AR163" s="194"/>
      <c r="AS163" s="194"/>
      <c r="AT163" s="458" t="s">
        <v>419</v>
      </c>
      <c r="AU163" s="193" t="s">
        <v>1811</v>
      </c>
      <c r="AV163" s="194"/>
      <c r="AW163" s="195">
        <v>42793</v>
      </c>
      <c r="AX163" s="195">
        <v>43045</v>
      </c>
      <c r="AY163" s="195" t="s">
        <v>149</v>
      </c>
      <c r="AZ163" s="195">
        <v>43341</v>
      </c>
      <c r="BA163" s="195">
        <v>43579</v>
      </c>
      <c r="BB163" s="195"/>
      <c r="BC163" s="196" t="s">
        <v>2387</v>
      </c>
      <c r="BD163" s="195">
        <v>44207</v>
      </c>
      <c r="BE163" s="194" t="s">
        <v>162</v>
      </c>
      <c r="BF163" s="195">
        <v>44410</v>
      </c>
      <c r="BG163" s="194" t="s">
        <v>162</v>
      </c>
      <c r="BH163" s="194"/>
      <c r="BI163" s="194"/>
      <c r="BJ163" s="194"/>
      <c r="BK163" s="197">
        <v>45195</v>
      </c>
      <c r="BL163" s="198" t="s">
        <v>17</v>
      </c>
      <c r="BM163" s="193">
        <f t="shared" ref="BM163:BM165" si="45">DATEDIF(AW163,BK163, "M")+1</f>
        <v>79</v>
      </c>
      <c r="BN163" s="193">
        <f t="shared" si="44"/>
        <v>71</v>
      </c>
      <c r="BO163" s="202" t="s">
        <v>2388</v>
      </c>
      <c r="BP163" s="193"/>
      <c r="BQ163" s="193"/>
      <c r="BR163" s="193"/>
      <c r="BS163" s="193"/>
      <c r="BT163" s="193"/>
      <c r="BU163" s="193"/>
      <c r="BV163" s="193"/>
      <c r="BW163" s="193" t="s">
        <v>2320</v>
      </c>
      <c r="BX163" s="193"/>
      <c r="BY163" s="193"/>
      <c r="BZ163" s="199"/>
      <c r="CA163" s="199"/>
      <c r="CB163" s="193"/>
      <c r="CC163" s="193"/>
      <c r="CD163" s="193"/>
      <c r="CE163" s="193"/>
      <c r="CF163" s="413">
        <v>1</v>
      </c>
      <c r="CG163" s="193"/>
      <c r="CH163" s="193"/>
      <c r="CI163" s="193" t="s">
        <v>1321</v>
      </c>
      <c r="CJ163"/>
    </row>
    <row r="164" spans="1:88" s="53" customFormat="1" ht="24.95" hidden="1" customHeight="1">
      <c r="A164" s="193">
        <v>164</v>
      </c>
      <c r="B164" s="193" t="s">
        <v>2389</v>
      </c>
      <c r="C164" s="193" t="s">
        <v>2390</v>
      </c>
      <c r="D164" s="193" t="s">
        <v>561</v>
      </c>
      <c r="E164" s="193" t="s">
        <v>2391</v>
      </c>
      <c r="F164" s="193" t="s">
        <v>25</v>
      </c>
      <c r="G164" s="193">
        <v>7</v>
      </c>
      <c r="H164" s="193" t="s">
        <v>56</v>
      </c>
      <c r="I164" s="193" t="s">
        <v>38</v>
      </c>
      <c r="J164" s="193" t="s">
        <v>606</v>
      </c>
      <c r="K164" s="193" t="s">
        <v>606</v>
      </c>
      <c r="L164" s="193" t="s">
        <v>43</v>
      </c>
      <c r="M164" s="193" t="s">
        <v>162</v>
      </c>
      <c r="N164" s="193" t="s">
        <v>2392</v>
      </c>
      <c r="O164" s="193" t="s">
        <v>321</v>
      </c>
      <c r="P164" s="193" t="s">
        <v>321</v>
      </c>
      <c r="Q164" s="193" t="s">
        <v>321</v>
      </c>
      <c r="R164" s="193" t="s">
        <v>2393</v>
      </c>
      <c r="S164" s="420" t="s">
        <v>2394</v>
      </c>
      <c r="T164" s="383" t="s">
        <v>2395</v>
      </c>
      <c r="U164" s="194"/>
      <c r="V164" s="194">
        <v>29181</v>
      </c>
      <c r="W164" s="202" t="s">
        <v>2396</v>
      </c>
      <c r="X164" s="202" t="s">
        <v>155</v>
      </c>
      <c r="Y164" s="202"/>
      <c r="Z164" s="202"/>
      <c r="AA164" s="193"/>
      <c r="AB164" s="194">
        <v>42825</v>
      </c>
      <c r="AC164" s="311">
        <v>42795</v>
      </c>
      <c r="AD164" s="194"/>
      <c r="AE164" s="194" t="s">
        <v>2397</v>
      </c>
      <c r="AF164" s="194"/>
      <c r="AG164" s="194"/>
      <c r="AH164" s="193">
        <f t="shared" si="43"/>
        <v>1</v>
      </c>
      <c r="AI164" s="194" t="s">
        <v>161</v>
      </c>
      <c r="AJ164" s="194"/>
      <c r="AK164" s="194"/>
      <c r="AL164" s="194" t="s">
        <v>162</v>
      </c>
      <c r="AM164" s="194"/>
      <c r="AN164" s="194"/>
      <c r="AO164" s="194" t="s">
        <v>181</v>
      </c>
      <c r="AP164" s="193"/>
      <c r="AQ164" s="194" t="s">
        <v>2398</v>
      </c>
      <c r="AR164" s="194"/>
      <c r="AS164" s="194"/>
      <c r="AT164" s="458" t="s">
        <v>1273</v>
      </c>
      <c r="AU164" s="193" t="s">
        <v>2399</v>
      </c>
      <c r="AV164" s="194"/>
      <c r="AW164" s="195">
        <v>42793</v>
      </c>
      <c r="AX164" s="195">
        <v>43045</v>
      </c>
      <c r="AY164" s="195" t="s">
        <v>149</v>
      </c>
      <c r="AZ164" s="195">
        <v>43263</v>
      </c>
      <c r="BA164" s="195">
        <v>43280</v>
      </c>
      <c r="BB164" s="195"/>
      <c r="BC164" s="196" t="s">
        <v>2400</v>
      </c>
      <c r="BD164" s="195">
        <v>43675</v>
      </c>
      <c r="BE164" s="194" t="s">
        <v>149</v>
      </c>
      <c r="BF164" s="195">
        <v>43891</v>
      </c>
      <c r="BG164" s="194" t="s">
        <v>149</v>
      </c>
      <c r="BH164" s="194">
        <v>44392</v>
      </c>
      <c r="BI164" s="194"/>
      <c r="BJ164" s="194"/>
      <c r="BK164" s="197">
        <v>44469</v>
      </c>
      <c r="BL164" s="193" t="s">
        <v>17</v>
      </c>
      <c r="BM164" s="193">
        <f t="shared" si="45"/>
        <v>56</v>
      </c>
      <c r="BN164" s="193">
        <f t="shared" si="44"/>
        <v>47</v>
      </c>
      <c r="BO164" s="196" t="s">
        <v>2400</v>
      </c>
      <c r="BP164" s="193">
        <v>1</v>
      </c>
      <c r="BQ164" s="193">
        <v>23</v>
      </c>
      <c r="BR164" s="193">
        <v>8</v>
      </c>
      <c r="BS164" s="193"/>
      <c r="BT164" s="193"/>
      <c r="BU164" s="193"/>
      <c r="BV164" s="193"/>
      <c r="BW164" s="193" t="s">
        <v>162</v>
      </c>
      <c r="BX164" s="193"/>
      <c r="BY164" s="193"/>
      <c r="BZ164" s="199"/>
      <c r="CA164" s="199"/>
      <c r="CB164" s="193"/>
      <c r="CC164" s="193"/>
      <c r="CD164" s="193"/>
      <c r="CE164" s="193"/>
      <c r="CF164" s="413">
        <v>4</v>
      </c>
      <c r="CG164" s="193">
        <v>4</v>
      </c>
      <c r="CH164" s="193"/>
      <c r="CI164" s="193" t="s">
        <v>814</v>
      </c>
      <c r="CJ164"/>
    </row>
    <row r="165" spans="1:88" s="53" customFormat="1" ht="24.95" customHeight="1">
      <c r="A165" s="193">
        <v>165</v>
      </c>
      <c r="B165" s="193" t="s">
        <v>2401</v>
      </c>
      <c r="C165" s="193" t="s">
        <v>2402</v>
      </c>
      <c r="D165" s="193" t="s">
        <v>2403</v>
      </c>
      <c r="E165" s="193" t="s">
        <v>2404</v>
      </c>
      <c r="F165" s="193" t="s">
        <v>25</v>
      </c>
      <c r="G165" s="193">
        <v>7</v>
      </c>
      <c r="H165" s="193" t="s">
        <v>50</v>
      </c>
      <c r="I165" s="193" t="s">
        <v>44</v>
      </c>
      <c r="J165" s="193" t="s">
        <v>1123</v>
      </c>
      <c r="K165" s="193" t="s">
        <v>2405</v>
      </c>
      <c r="L165" s="193" t="s">
        <v>43</v>
      </c>
      <c r="M165" s="193" t="s">
        <v>162</v>
      </c>
      <c r="N165" s="193">
        <v>2083454</v>
      </c>
      <c r="O165" s="193" t="s">
        <v>150</v>
      </c>
      <c r="P165" s="193" t="s">
        <v>150</v>
      </c>
      <c r="Q165" s="193" t="s">
        <v>150</v>
      </c>
      <c r="R165" s="193" t="s">
        <v>2406</v>
      </c>
      <c r="S165" s="193" t="s">
        <v>2407</v>
      </c>
      <c r="T165" s="382" t="s">
        <v>2408</v>
      </c>
      <c r="U165" s="194" t="s">
        <v>2409</v>
      </c>
      <c r="V165" s="194">
        <v>27456</v>
      </c>
      <c r="W165" s="202" t="s">
        <v>2410</v>
      </c>
      <c r="X165" s="202" t="s">
        <v>2385</v>
      </c>
      <c r="Y165" s="202" t="s">
        <v>156</v>
      </c>
      <c r="Z165" s="202"/>
      <c r="AA165" s="193">
        <v>19.5</v>
      </c>
      <c r="AB165" s="194">
        <v>42816</v>
      </c>
      <c r="AC165" s="311">
        <v>42795</v>
      </c>
      <c r="AD165" s="194"/>
      <c r="AE165" s="194" t="s">
        <v>1713</v>
      </c>
      <c r="AF165" s="194" t="s">
        <v>2411</v>
      </c>
      <c r="AG165" s="194"/>
      <c r="AH165" s="193">
        <f t="shared" si="43"/>
        <v>2</v>
      </c>
      <c r="AI165" s="194" t="s">
        <v>161</v>
      </c>
      <c r="AJ165" s="194"/>
      <c r="AK165" s="194"/>
      <c r="AL165" s="194" t="s">
        <v>149</v>
      </c>
      <c r="AM165" s="194"/>
      <c r="AN165" s="194"/>
      <c r="AO165" s="194" t="s">
        <v>163</v>
      </c>
      <c r="AP165" s="193" t="s">
        <v>2412</v>
      </c>
      <c r="AQ165" s="194" t="s">
        <v>2413</v>
      </c>
      <c r="AR165" s="194" t="s">
        <v>149</v>
      </c>
      <c r="AS165" s="194" t="s">
        <v>2414</v>
      </c>
      <c r="AT165" s="458" t="s">
        <v>297</v>
      </c>
      <c r="AU165" s="193" t="s">
        <v>2415</v>
      </c>
      <c r="AV165" s="194"/>
      <c r="AW165" s="195">
        <v>42793</v>
      </c>
      <c r="AX165" s="195">
        <v>43045</v>
      </c>
      <c r="AY165" s="195" t="s">
        <v>149</v>
      </c>
      <c r="AZ165" s="195">
        <v>43593</v>
      </c>
      <c r="BA165" s="195">
        <v>43648</v>
      </c>
      <c r="BB165" s="195"/>
      <c r="BC165" s="196" t="s">
        <v>2416</v>
      </c>
      <c r="BD165" s="195">
        <v>44207</v>
      </c>
      <c r="BE165" s="194" t="s">
        <v>162</v>
      </c>
      <c r="BF165" s="195">
        <v>44410</v>
      </c>
      <c r="BG165" s="194" t="s">
        <v>162</v>
      </c>
      <c r="BH165" s="194"/>
      <c r="BI165" s="194"/>
      <c r="BJ165" s="194"/>
      <c r="BK165" s="197">
        <v>45595</v>
      </c>
      <c r="BL165" s="193" t="s">
        <v>17</v>
      </c>
      <c r="BM165" s="193">
        <f t="shared" si="45"/>
        <v>93</v>
      </c>
      <c r="BN165" s="193">
        <f t="shared" si="44"/>
        <v>84</v>
      </c>
      <c r="BO165" s="196" t="s">
        <v>2417</v>
      </c>
      <c r="BP165" s="193">
        <v>0</v>
      </c>
      <c r="BQ165" s="193">
        <v>13</v>
      </c>
      <c r="BR165" s="193">
        <v>0</v>
      </c>
      <c r="BS165" s="193"/>
      <c r="BT165" s="193"/>
      <c r="BU165" s="193"/>
      <c r="BV165" s="193"/>
      <c r="BW165" s="193" t="s">
        <v>162</v>
      </c>
      <c r="BX165" s="193" t="s">
        <v>162</v>
      </c>
      <c r="BY165" s="193"/>
      <c r="BZ165" s="199"/>
      <c r="CA165" s="199"/>
      <c r="CB165" s="193"/>
      <c r="CC165" s="193" t="s">
        <v>162</v>
      </c>
      <c r="CD165" s="193"/>
      <c r="CE165" s="193"/>
      <c r="CF165" s="413">
        <v>2</v>
      </c>
      <c r="CG165" s="193"/>
      <c r="CH165" s="193"/>
      <c r="CI165" s="193" t="s">
        <v>814</v>
      </c>
      <c r="CJ165"/>
    </row>
    <row r="166" spans="1:88" s="53" customFormat="1" ht="24.95" hidden="1" customHeight="1">
      <c r="A166" s="193">
        <v>166</v>
      </c>
      <c r="B166" s="193" t="s">
        <v>2418</v>
      </c>
      <c r="C166" s="193" t="s">
        <v>2419</v>
      </c>
      <c r="D166" s="193" t="s">
        <v>21</v>
      </c>
      <c r="E166" s="193" t="s">
        <v>2420</v>
      </c>
      <c r="F166" s="193" t="s">
        <v>25</v>
      </c>
      <c r="G166" s="193">
        <v>7</v>
      </c>
      <c r="H166" s="193" t="s">
        <v>52</v>
      </c>
      <c r="I166" s="193" t="s">
        <v>41</v>
      </c>
      <c r="J166" s="193" t="s">
        <v>1429</v>
      </c>
      <c r="K166" s="193" t="s">
        <v>1429</v>
      </c>
      <c r="L166" s="193" t="s">
        <v>43</v>
      </c>
      <c r="M166" s="193" t="s">
        <v>162</v>
      </c>
      <c r="N166" s="193">
        <v>1760159</v>
      </c>
      <c r="O166" s="193" t="s">
        <v>150</v>
      </c>
      <c r="P166" s="193" t="s">
        <v>150</v>
      </c>
      <c r="Q166" s="193" t="s">
        <v>150</v>
      </c>
      <c r="R166" s="193" t="s">
        <v>2421</v>
      </c>
      <c r="S166" s="193" t="s">
        <v>2422</v>
      </c>
      <c r="T166" s="383" t="s">
        <v>2423</v>
      </c>
      <c r="U166" s="194"/>
      <c r="V166" s="194">
        <v>29082</v>
      </c>
      <c r="W166" s="202" t="s">
        <v>2424</v>
      </c>
      <c r="X166" s="202" t="s">
        <v>155</v>
      </c>
      <c r="Y166" s="202"/>
      <c r="Z166" s="202"/>
      <c r="AA166" s="193">
        <v>15</v>
      </c>
      <c r="AB166" s="194">
        <v>42917</v>
      </c>
      <c r="AC166" s="311">
        <v>42795</v>
      </c>
      <c r="AD166" s="194"/>
      <c r="AE166" s="194" t="s">
        <v>2425</v>
      </c>
      <c r="AF166" s="194" t="s">
        <v>2426</v>
      </c>
      <c r="AG166" s="194"/>
      <c r="AH166" s="193">
        <f t="shared" si="43"/>
        <v>2</v>
      </c>
      <c r="AI166" s="194" t="s">
        <v>161</v>
      </c>
      <c r="AJ166" s="194"/>
      <c r="AK166" s="194"/>
      <c r="AL166" s="194" t="s">
        <v>149</v>
      </c>
      <c r="AM166" s="194"/>
      <c r="AN166" s="194"/>
      <c r="AO166" s="194" t="s">
        <v>163</v>
      </c>
      <c r="AP166" s="193"/>
      <c r="AQ166" s="194" t="s">
        <v>2427</v>
      </c>
      <c r="AR166" s="194" t="s">
        <v>149</v>
      </c>
      <c r="AS166" s="194"/>
      <c r="AT166" s="458" t="s">
        <v>2428</v>
      </c>
      <c r="AU166" s="193" t="s">
        <v>2429</v>
      </c>
      <c r="AV166" s="194"/>
      <c r="AW166" s="195">
        <v>42793</v>
      </c>
      <c r="AX166" s="195">
        <v>43045</v>
      </c>
      <c r="AY166" s="195" t="s">
        <v>149</v>
      </c>
      <c r="AZ166" s="195">
        <v>43146</v>
      </c>
      <c r="BA166" s="195">
        <v>43196</v>
      </c>
      <c r="BB166" s="195"/>
      <c r="BC166" s="196" t="s">
        <v>2430</v>
      </c>
      <c r="BD166" s="195">
        <v>43675</v>
      </c>
      <c r="BE166" s="195" t="s">
        <v>149</v>
      </c>
      <c r="BF166" s="195">
        <v>43891</v>
      </c>
      <c r="BG166" s="195" t="s">
        <v>149</v>
      </c>
      <c r="BH166" s="194"/>
      <c r="BI166" s="194"/>
      <c r="BJ166" s="194"/>
      <c r="BK166" s="197">
        <v>44344</v>
      </c>
      <c r="BL166" s="193" t="s">
        <v>17</v>
      </c>
      <c r="BM166" s="193">
        <f t="shared" ref="BM166" si="46">DATEDIF(AW166,BK166, "M")+1</f>
        <v>52</v>
      </c>
      <c r="BN166" s="193">
        <f t="shared" ref="BN166:BN173" si="47">DATEDIF(AX166,BK166, "M")+1</f>
        <v>43</v>
      </c>
      <c r="BO166" s="193"/>
      <c r="BP166" s="193"/>
      <c r="BQ166" s="193"/>
      <c r="BR166" s="193"/>
      <c r="BS166" s="193"/>
      <c r="BT166" s="193"/>
      <c r="BU166" s="193"/>
      <c r="BV166" s="193"/>
      <c r="BW166" s="193" t="s">
        <v>162</v>
      </c>
      <c r="BX166" s="193"/>
      <c r="BY166" s="193"/>
      <c r="BZ166" s="199">
        <v>43930</v>
      </c>
      <c r="CA166" s="199">
        <v>44035</v>
      </c>
      <c r="CB166" s="193">
        <v>4</v>
      </c>
      <c r="CC166" s="193"/>
      <c r="CD166" s="193"/>
      <c r="CE166" s="193"/>
      <c r="CF166" s="413">
        <v>3</v>
      </c>
      <c r="CG166" s="193">
        <v>3</v>
      </c>
      <c r="CH166" s="193"/>
      <c r="CI166" s="193" t="s">
        <v>814</v>
      </c>
      <c r="CJ166"/>
    </row>
    <row r="167" spans="1:88" s="53" customFormat="1" ht="24.95" hidden="1" customHeight="1">
      <c r="A167" s="193">
        <v>167</v>
      </c>
      <c r="B167" s="193" t="s">
        <v>2431</v>
      </c>
      <c r="C167" s="193" t="s">
        <v>2432</v>
      </c>
      <c r="D167" s="193" t="s">
        <v>2433</v>
      </c>
      <c r="E167" s="193" t="s">
        <v>2433</v>
      </c>
      <c r="F167" s="193" t="s">
        <v>25</v>
      </c>
      <c r="G167" s="193">
        <v>7</v>
      </c>
      <c r="H167" s="193" t="s">
        <v>52</v>
      </c>
      <c r="I167" s="193" t="s">
        <v>41</v>
      </c>
      <c r="J167" s="193" t="s">
        <v>606</v>
      </c>
      <c r="K167" s="193" t="s">
        <v>606</v>
      </c>
      <c r="L167" s="193" t="s">
        <v>43</v>
      </c>
      <c r="M167" s="193" t="s">
        <v>162</v>
      </c>
      <c r="N167" s="193">
        <v>1941393</v>
      </c>
      <c r="O167" s="193" t="s">
        <v>150</v>
      </c>
      <c r="P167" s="193" t="s">
        <v>150</v>
      </c>
      <c r="Q167" s="193" t="s">
        <v>150</v>
      </c>
      <c r="R167" s="193" t="s">
        <v>2434</v>
      </c>
      <c r="S167" s="193" t="s">
        <v>2435</v>
      </c>
      <c r="T167" s="383" t="s">
        <v>2436</v>
      </c>
      <c r="U167" s="194" t="s">
        <v>2437</v>
      </c>
      <c r="V167" s="194">
        <v>31760</v>
      </c>
      <c r="W167" s="202" t="s">
        <v>2438</v>
      </c>
      <c r="X167" s="202" t="s">
        <v>178</v>
      </c>
      <c r="Y167" s="202" t="s">
        <v>162</v>
      </c>
      <c r="Z167" s="202"/>
      <c r="AA167" s="193">
        <v>10.5</v>
      </c>
      <c r="AB167" s="194">
        <v>42826</v>
      </c>
      <c r="AC167" s="311">
        <v>42795</v>
      </c>
      <c r="AD167" s="194"/>
      <c r="AE167" s="194" t="s">
        <v>2439</v>
      </c>
      <c r="AF167" s="194"/>
      <c r="AG167" s="194"/>
      <c r="AH167" s="193">
        <f t="shared" si="43"/>
        <v>1</v>
      </c>
      <c r="AI167" s="194" t="s">
        <v>161</v>
      </c>
      <c r="AJ167" s="194"/>
      <c r="AK167" s="194"/>
      <c r="AL167" s="194" t="s">
        <v>162</v>
      </c>
      <c r="AM167" s="194"/>
      <c r="AN167" s="194"/>
      <c r="AO167" s="194" t="s">
        <v>163</v>
      </c>
      <c r="AP167" s="193" t="s">
        <v>180</v>
      </c>
      <c r="AQ167" s="194" t="s">
        <v>2440</v>
      </c>
      <c r="AR167" s="194" t="s">
        <v>149</v>
      </c>
      <c r="AS167" s="194" t="s">
        <v>2441</v>
      </c>
      <c r="AT167" s="458" t="s">
        <v>218</v>
      </c>
      <c r="AU167" s="193" t="s">
        <v>2442</v>
      </c>
      <c r="AV167" s="194"/>
      <c r="AW167" s="195">
        <v>42793</v>
      </c>
      <c r="AX167" s="195">
        <v>43045</v>
      </c>
      <c r="AY167" s="195" t="s">
        <v>149</v>
      </c>
      <c r="AZ167" s="195">
        <v>43322</v>
      </c>
      <c r="BA167" s="195">
        <v>43416</v>
      </c>
      <c r="BB167" s="195">
        <v>43445</v>
      </c>
      <c r="BC167" s="196" t="s">
        <v>2443</v>
      </c>
      <c r="BD167" s="195">
        <v>43675</v>
      </c>
      <c r="BE167" s="195" t="s">
        <v>149</v>
      </c>
      <c r="BF167" s="195">
        <v>43891</v>
      </c>
      <c r="BG167" s="195" t="s">
        <v>149</v>
      </c>
      <c r="BH167" s="194"/>
      <c r="BI167" s="194"/>
      <c r="BJ167" s="194"/>
      <c r="BK167" s="197">
        <v>44851</v>
      </c>
      <c r="BL167" s="205" t="s">
        <v>17</v>
      </c>
      <c r="BM167" s="193">
        <f t="shared" ref="BM167:BM169" si="48">DATEDIF(AW167,BK167, "M")+1</f>
        <v>68</v>
      </c>
      <c r="BN167" s="193">
        <f t="shared" si="47"/>
        <v>60</v>
      </c>
      <c r="BO167" s="202" t="s">
        <v>2443</v>
      </c>
      <c r="BP167" s="193">
        <v>0</v>
      </c>
      <c r="BQ167" s="193">
        <v>9</v>
      </c>
      <c r="BR167" s="193">
        <v>0</v>
      </c>
      <c r="BS167" s="193"/>
      <c r="BT167" s="193"/>
      <c r="BU167" s="193"/>
      <c r="BV167" s="193"/>
      <c r="BW167" s="193" t="s">
        <v>162</v>
      </c>
      <c r="BX167" s="193" t="s">
        <v>149</v>
      </c>
      <c r="BY167" s="193" t="s">
        <v>2444</v>
      </c>
      <c r="BZ167" s="199">
        <v>43160</v>
      </c>
      <c r="CA167" s="199">
        <v>44621</v>
      </c>
      <c r="CB167" s="193">
        <v>48</v>
      </c>
      <c r="CC167" s="193" t="s">
        <v>162</v>
      </c>
      <c r="CD167" s="193"/>
      <c r="CE167" s="193"/>
      <c r="CF167" s="413">
        <v>2</v>
      </c>
      <c r="CG167" s="193"/>
      <c r="CH167" s="193"/>
      <c r="CI167" s="193" t="s">
        <v>814</v>
      </c>
      <c r="CJ167"/>
    </row>
    <row r="168" spans="1:88" s="53" customFormat="1" ht="24.95" hidden="1" customHeight="1">
      <c r="A168" s="193">
        <v>168</v>
      </c>
      <c r="B168" s="193" t="s">
        <v>2445</v>
      </c>
      <c r="C168" s="193" t="s">
        <v>2446</v>
      </c>
      <c r="D168" s="193" t="s">
        <v>1749</v>
      </c>
      <c r="E168" s="193" t="s">
        <v>2447</v>
      </c>
      <c r="F168" s="193" t="s">
        <v>24</v>
      </c>
      <c r="G168" s="193">
        <v>7</v>
      </c>
      <c r="H168" s="193" t="s">
        <v>51</v>
      </c>
      <c r="I168" s="193" t="s">
        <v>37</v>
      </c>
      <c r="J168" s="193" t="s">
        <v>1908</v>
      </c>
      <c r="K168" s="193" t="s">
        <v>2448</v>
      </c>
      <c r="L168" s="193" t="s">
        <v>37</v>
      </c>
      <c r="M168" s="193" t="s">
        <v>149</v>
      </c>
      <c r="N168" s="193" t="s">
        <v>2449</v>
      </c>
      <c r="O168" s="193" t="s">
        <v>150</v>
      </c>
      <c r="P168" s="193" t="s">
        <v>150</v>
      </c>
      <c r="Q168" s="193" t="s">
        <v>150</v>
      </c>
      <c r="R168" s="193" t="s">
        <v>2450</v>
      </c>
      <c r="S168" s="193" t="s">
        <v>2451</v>
      </c>
      <c r="T168" s="383" t="s">
        <v>2452</v>
      </c>
      <c r="U168" s="194" t="s">
        <v>1908</v>
      </c>
      <c r="V168" s="194">
        <v>29059</v>
      </c>
      <c r="W168" s="202" t="s">
        <v>2453</v>
      </c>
      <c r="X168" s="202" t="s">
        <v>178</v>
      </c>
      <c r="Y168" s="202" t="s">
        <v>162</v>
      </c>
      <c r="Z168" s="202"/>
      <c r="AA168" s="193"/>
      <c r="AB168" s="194">
        <v>42683</v>
      </c>
      <c r="AC168" s="311">
        <v>42795</v>
      </c>
      <c r="AD168" s="194"/>
      <c r="AE168" s="194" t="s">
        <v>2454</v>
      </c>
      <c r="AF168" s="194"/>
      <c r="AG168" s="194"/>
      <c r="AH168" s="193">
        <f t="shared" si="43"/>
        <v>1</v>
      </c>
      <c r="AI168" s="194" t="s">
        <v>160</v>
      </c>
      <c r="AJ168" s="194"/>
      <c r="AK168" s="194"/>
      <c r="AL168" s="194" t="s">
        <v>149</v>
      </c>
      <c r="AM168" s="194"/>
      <c r="AN168" s="194"/>
      <c r="AO168" s="194" t="s">
        <v>163</v>
      </c>
      <c r="AP168" s="193"/>
      <c r="AQ168" s="194" t="s">
        <v>1448</v>
      </c>
      <c r="AR168" s="194"/>
      <c r="AS168" s="194"/>
      <c r="AT168" s="458" t="s">
        <v>284</v>
      </c>
      <c r="AU168" s="193" t="s">
        <v>2455</v>
      </c>
      <c r="AV168" s="194"/>
      <c r="AW168" s="195">
        <v>42793</v>
      </c>
      <c r="AX168" s="195">
        <v>43045</v>
      </c>
      <c r="AY168" s="195" t="s">
        <v>149</v>
      </c>
      <c r="AZ168" s="195">
        <v>42419</v>
      </c>
      <c r="BA168" s="195">
        <v>42419</v>
      </c>
      <c r="BB168" s="195"/>
      <c r="BC168" s="196" t="s">
        <v>2456</v>
      </c>
      <c r="BD168" s="195">
        <v>43675</v>
      </c>
      <c r="BE168" s="195" t="s">
        <v>149</v>
      </c>
      <c r="BF168" s="195">
        <v>43891</v>
      </c>
      <c r="BG168" s="195" t="s">
        <v>149</v>
      </c>
      <c r="BH168" s="194"/>
      <c r="BI168" s="194"/>
      <c r="BJ168" s="194"/>
      <c r="BK168" s="203">
        <v>43813</v>
      </c>
      <c r="BL168" s="193" t="s">
        <v>17</v>
      </c>
      <c r="BM168" s="193">
        <f t="shared" si="48"/>
        <v>34</v>
      </c>
      <c r="BN168" s="193">
        <f t="shared" si="47"/>
        <v>26</v>
      </c>
      <c r="BO168" s="193"/>
      <c r="BP168" s="193">
        <v>0</v>
      </c>
      <c r="BQ168" s="193">
        <v>0</v>
      </c>
      <c r="BR168" s="193">
        <v>3</v>
      </c>
      <c r="BS168" s="193"/>
      <c r="BT168" s="193"/>
      <c r="BU168" s="193"/>
      <c r="BV168" s="193"/>
      <c r="BW168" s="193" t="s">
        <v>162</v>
      </c>
      <c r="BX168" s="193" t="s">
        <v>162</v>
      </c>
      <c r="BY168" s="193"/>
      <c r="BZ168" s="199"/>
      <c r="CA168" s="199"/>
      <c r="CB168" s="193"/>
      <c r="CC168" s="193" t="s">
        <v>162</v>
      </c>
      <c r="CD168" s="193"/>
      <c r="CE168" s="193"/>
      <c r="CF168" s="413">
        <v>1</v>
      </c>
      <c r="CG168" s="193">
        <v>3</v>
      </c>
      <c r="CH168" s="193"/>
      <c r="CI168" s="193" t="s">
        <v>814</v>
      </c>
      <c r="CJ168"/>
    </row>
    <row r="169" spans="1:88" s="53" customFormat="1" ht="24.95" hidden="1" customHeight="1">
      <c r="A169" s="193">
        <v>169</v>
      </c>
      <c r="B169" s="193" t="s">
        <v>2457</v>
      </c>
      <c r="C169" s="193" t="s">
        <v>980</v>
      </c>
      <c r="D169" s="193" t="s">
        <v>2458</v>
      </c>
      <c r="E169" s="193" t="s">
        <v>2459</v>
      </c>
      <c r="F169" s="193" t="s">
        <v>25</v>
      </c>
      <c r="G169" s="193">
        <v>7</v>
      </c>
      <c r="H169" s="193" t="s">
        <v>51</v>
      </c>
      <c r="I169" s="193" t="s">
        <v>30</v>
      </c>
      <c r="J169" s="193" t="s">
        <v>2247</v>
      </c>
      <c r="K169" s="193" t="s">
        <v>1123</v>
      </c>
      <c r="L169" s="193" t="s">
        <v>30</v>
      </c>
      <c r="M169" s="193" t="s">
        <v>149</v>
      </c>
      <c r="N169" s="193" t="s">
        <v>2460</v>
      </c>
      <c r="O169" s="193" t="s">
        <v>150</v>
      </c>
      <c r="P169" s="193" t="s">
        <v>150</v>
      </c>
      <c r="Q169" s="193"/>
      <c r="R169" s="193" t="s">
        <v>2461</v>
      </c>
      <c r="S169" s="193" t="s">
        <v>2462</v>
      </c>
      <c r="T169" s="383" t="s">
        <v>2463</v>
      </c>
      <c r="U169" s="194"/>
      <c r="V169" s="194">
        <v>26417</v>
      </c>
      <c r="W169" s="202" t="s">
        <v>2464</v>
      </c>
      <c r="X169" s="202" t="s">
        <v>155</v>
      </c>
      <c r="Y169" s="202"/>
      <c r="Z169" s="202"/>
      <c r="AA169" s="193"/>
      <c r="AB169" s="194">
        <v>43038</v>
      </c>
      <c r="AC169" s="311">
        <v>42795</v>
      </c>
      <c r="AD169" s="194"/>
      <c r="AE169" s="194" t="s">
        <v>2465</v>
      </c>
      <c r="AF169" s="194"/>
      <c r="AG169" s="194"/>
      <c r="AH169" s="193">
        <f t="shared" si="43"/>
        <v>1</v>
      </c>
      <c r="AI169" s="194" t="s">
        <v>160</v>
      </c>
      <c r="AJ169" s="194"/>
      <c r="AK169" s="194"/>
      <c r="AL169" s="194" t="s">
        <v>162</v>
      </c>
      <c r="AM169" s="194"/>
      <c r="AN169" s="194"/>
      <c r="AO169" s="194" t="s">
        <v>163</v>
      </c>
      <c r="AP169" s="193"/>
      <c r="AQ169" s="194"/>
      <c r="AR169" s="194"/>
      <c r="AS169" s="194"/>
      <c r="AT169" s="458" t="s">
        <v>327</v>
      </c>
      <c r="AU169" s="193" t="s">
        <v>992</v>
      </c>
      <c r="AV169" s="194"/>
      <c r="AW169" s="195">
        <v>42793</v>
      </c>
      <c r="AX169" s="195">
        <v>43045</v>
      </c>
      <c r="AY169" s="195" t="s">
        <v>149</v>
      </c>
      <c r="AZ169" s="195">
        <v>43312</v>
      </c>
      <c r="BA169" s="195">
        <v>43332</v>
      </c>
      <c r="BB169" s="195"/>
      <c r="BC169" s="196" t="s">
        <v>2466</v>
      </c>
      <c r="BD169" s="195">
        <v>43675</v>
      </c>
      <c r="BE169" s="195" t="s">
        <v>149</v>
      </c>
      <c r="BF169" s="195">
        <v>43891</v>
      </c>
      <c r="BG169" s="195" t="s">
        <v>149</v>
      </c>
      <c r="BH169" s="194"/>
      <c r="BI169" s="194"/>
      <c r="BJ169" s="194"/>
      <c r="BK169" s="197">
        <v>44543</v>
      </c>
      <c r="BL169" s="193" t="s">
        <v>17</v>
      </c>
      <c r="BM169" s="193">
        <f t="shared" si="48"/>
        <v>58</v>
      </c>
      <c r="BN169" s="193">
        <f t="shared" si="47"/>
        <v>50</v>
      </c>
      <c r="BO169" s="193"/>
      <c r="BP169" s="193">
        <v>17</v>
      </c>
      <c r="BQ169" s="193">
        <v>2</v>
      </c>
      <c r="BR169" s="193">
        <v>0</v>
      </c>
      <c r="BS169" s="193"/>
      <c r="BT169" s="193"/>
      <c r="BU169" s="193"/>
      <c r="BV169" s="193"/>
      <c r="BW169" s="193" t="s">
        <v>162</v>
      </c>
      <c r="BX169" s="193"/>
      <c r="BY169" s="193"/>
      <c r="BZ169" s="199">
        <v>44075</v>
      </c>
      <c r="CA169" s="199">
        <v>44317</v>
      </c>
      <c r="CB169" s="193">
        <v>9</v>
      </c>
      <c r="CC169" s="193"/>
      <c r="CD169" s="193"/>
      <c r="CE169" s="193"/>
      <c r="CF169" s="413">
        <v>3</v>
      </c>
      <c r="CG169" s="193">
        <v>3</v>
      </c>
      <c r="CH169" s="193"/>
      <c r="CI169" s="193" t="s">
        <v>814</v>
      </c>
      <c r="CJ169"/>
    </row>
    <row r="170" spans="1:88" s="53" customFormat="1" ht="24.95" hidden="1" customHeight="1">
      <c r="A170" s="193">
        <v>170</v>
      </c>
      <c r="B170" s="193" t="s">
        <v>2467</v>
      </c>
      <c r="C170" s="193" t="s">
        <v>2468</v>
      </c>
      <c r="D170" s="193" t="s">
        <v>2469</v>
      </c>
      <c r="E170" s="193" t="s">
        <v>2470</v>
      </c>
      <c r="F170" s="193" t="s">
        <v>24</v>
      </c>
      <c r="G170" s="193">
        <v>7</v>
      </c>
      <c r="H170" s="193" t="s">
        <v>51</v>
      </c>
      <c r="I170" s="193" t="s">
        <v>37</v>
      </c>
      <c r="J170" s="193" t="s">
        <v>2471</v>
      </c>
      <c r="K170" s="193" t="s">
        <v>2472</v>
      </c>
      <c r="L170" s="193" t="s">
        <v>37</v>
      </c>
      <c r="M170" s="193" t="s">
        <v>149</v>
      </c>
      <c r="N170" s="193"/>
      <c r="O170" s="193" t="s">
        <v>150</v>
      </c>
      <c r="P170" s="193" t="s">
        <v>150</v>
      </c>
      <c r="Q170" s="193"/>
      <c r="R170" s="193" t="s">
        <v>2473</v>
      </c>
      <c r="S170" s="193" t="s">
        <v>2474</v>
      </c>
      <c r="T170" s="383" t="s">
        <v>2475</v>
      </c>
      <c r="U170" s="194"/>
      <c r="V170" s="194">
        <v>28387</v>
      </c>
      <c r="W170" s="202" t="s">
        <v>2476</v>
      </c>
      <c r="X170" s="202" t="s">
        <v>178</v>
      </c>
      <c r="Y170" s="202"/>
      <c r="Z170" s="202"/>
      <c r="AA170" s="193"/>
      <c r="AB170" s="194">
        <v>42837</v>
      </c>
      <c r="AC170" s="311">
        <v>42795</v>
      </c>
      <c r="AD170" s="194"/>
      <c r="AE170" s="194" t="s">
        <v>2477</v>
      </c>
      <c r="AF170" s="194"/>
      <c r="AG170" s="194"/>
      <c r="AH170" s="193">
        <f t="shared" si="43"/>
        <v>1</v>
      </c>
      <c r="AI170" s="194" t="s">
        <v>160</v>
      </c>
      <c r="AJ170" s="194"/>
      <c r="AK170" s="194"/>
      <c r="AL170" s="194" t="s">
        <v>149</v>
      </c>
      <c r="AM170" s="194"/>
      <c r="AN170" s="194"/>
      <c r="AO170" s="194" t="s">
        <v>181</v>
      </c>
      <c r="AP170" s="193"/>
      <c r="AQ170" s="194" t="s">
        <v>2208</v>
      </c>
      <c r="AR170" s="194"/>
      <c r="AS170" s="194"/>
      <c r="AT170" s="458" t="s">
        <v>284</v>
      </c>
      <c r="AU170" s="193" t="s">
        <v>2478</v>
      </c>
      <c r="AV170" s="194"/>
      <c r="AW170" s="195">
        <v>42793</v>
      </c>
      <c r="AX170" s="195">
        <v>43045</v>
      </c>
      <c r="AY170" s="195" t="s">
        <v>149</v>
      </c>
      <c r="AZ170" s="195">
        <v>43200</v>
      </c>
      <c r="BA170" s="195">
        <v>43451</v>
      </c>
      <c r="BB170" s="195"/>
      <c r="BC170" s="196" t="s">
        <v>2479</v>
      </c>
      <c r="BD170" s="195">
        <v>43675</v>
      </c>
      <c r="BE170" s="195" t="s">
        <v>149</v>
      </c>
      <c r="BF170" s="195">
        <v>43891</v>
      </c>
      <c r="BG170" s="195" t="s">
        <v>149</v>
      </c>
      <c r="BH170" s="194"/>
      <c r="BI170" s="194">
        <v>44272</v>
      </c>
      <c r="BJ170" s="194">
        <v>44403</v>
      </c>
      <c r="BK170" s="197">
        <v>44410</v>
      </c>
      <c r="BL170" s="193" t="s">
        <v>17</v>
      </c>
      <c r="BM170" s="284">
        <f t="shared" ref="BM170:BM173" si="49">DATEDIF(AW170,BK170, "M")+1</f>
        <v>54</v>
      </c>
      <c r="BN170" s="193">
        <f t="shared" si="47"/>
        <v>45</v>
      </c>
      <c r="BO170" s="202" t="s">
        <v>2480</v>
      </c>
      <c r="BP170" s="193">
        <v>0</v>
      </c>
      <c r="BQ170" s="193">
        <v>1</v>
      </c>
      <c r="BR170" s="193">
        <v>0</v>
      </c>
      <c r="BS170" s="193"/>
      <c r="BT170" s="193"/>
      <c r="BU170" s="193"/>
      <c r="BV170" s="193"/>
      <c r="BW170" s="193" t="s">
        <v>162</v>
      </c>
      <c r="BX170" s="193"/>
      <c r="BY170" s="193"/>
      <c r="BZ170" s="199"/>
      <c r="CA170" s="199"/>
      <c r="CB170" s="193"/>
      <c r="CC170" s="193"/>
      <c r="CD170" s="193"/>
      <c r="CE170" s="193"/>
      <c r="CF170" s="413"/>
      <c r="CG170" s="193"/>
      <c r="CH170" s="193"/>
      <c r="CI170" s="193" t="s">
        <v>814</v>
      </c>
      <c r="CJ170"/>
    </row>
    <row r="171" spans="1:88" s="53" customFormat="1" ht="24.95" hidden="1" customHeight="1">
      <c r="A171" s="193">
        <v>171</v>
      </c>
      <c r="B171" s="193" t="s">
        <v>2481</v>
      </c>
      <c r="C171" s="193" t="s">
        <v>2482</v>
      </c>
      <c r="D171" s="193" t="s">
        <v>2483</v>
      </c>
      <c r="E171" s="193" t="s">
        <v>2484</v>
      </c>
      <c r="F171" s="193" t="s">
        <v>25</v>
      </c>
      <c r="G171" s="193">
        <v>7</v>
      </c>
      <c r="H171" s="193" t="s">
        <v>51</v>
      </c>
      <c r="I171" s="193" t="s">
        <v>30</v>
      </c>
      <c r="J171" s="193" t="s">
        <v>2485</v>
      </c>
      <c r="K171" s="193" t="s">
        <v>2486</v>
      </c>
      <c r="L171" s="193" t="s">
        <v>30</v>
      </c>
      <c r="M171" s="193" t="s">
        <v>149</v>
      </c>
      <c r="N171" s="193">
        <v>155101</v>
      </c>
      <c r="O171" s="193" t="s">
        <v>150</v>
      </c>
      <c r="P171" s="193" t="s">
        <v>150</v>
      </c>
      <c r="Q171" s="193" t="s">
        <v>150</v>
      </c>
      <c r="R171" s="193" t="s">
        <v>2487</v>
      </c>
      <c r="S171" s="200" t="s">
        <v>2488</v>
      </c>
      <c r="T171" s="383" t="s">
        <v>2489</v>
      </c>
      <c r="U171" s="194"/>
      <c r="V171" s="194">
        <v>27214</v>
      </c>
      <c r="W171" s="202" t="s">
        <v>2490</v>
      </c>
      <c r="X171" s="202" t="s">
        <v>155</v>
      </c>
      <c r="Y171" s="202"/>
      <c r="Z171" s="202"/>
      <c r="AA171" s="193"/>
      <c r="AB171" s="194">
        <v>42307</v>
      </c>
      <c r="AC171" s="311">
        <v>42795</v>
      </c>
      <c r="AD171" s="194"/>
      <c r="AE171" s="194" t="s">
        <v>2491</v>
      </c>
      <c r="AF171" s="342" t="s">
        <v>2492</v>
      </c>
      <c r="AG171" s="194"/>
      <c r="AH171" s="193">
        <f t="shared" si="43"/>
        <v>2</v>
      </c>
      <c r="AI171" s="194" t="s">
        <v>160</v>
      </c>
      <c r="AJ171" s="194"/>
      <c r="AK171" s="194"/>
      <c r="AL171" s="194" t="s">
        <v>149</v>
      </c>
      <c r="AM171" s="194"/>
      <c r="AN171" s="194"/>
      <c r="AO171" s="194" t="s">
        <v>163</v>
      </c>
      <c r="AP171" s="193" t="s">
        <v>202</v>
      </c>
      <c r="AQ171" s="194" t="s">
        <v>948</v>
      </c>
      <c r="AR171" s="194"/>
      <c r="AS171" s="194"/>
      <c r="AT171" s="458" t="s">
        <v>327</v>
      </c>
      <c r="AU171" s="193" t="s">
        <v>2493</v>
      </c>
      <c r="AV171" s="194"/>
      <c r="AW171" s="195">
        <v>42793</v>
      </c>
      <c r="AX171" s="195">
        <v>43045</v>
      </c>
      <c r="AY171" s="195" t="s">
        <v>149</v>
      </c>
      <c r="AZ171" s="195">
        <v>43005</v>
      </c>
      <c r="BA171" s="195">
        <v>43119</v>
      </c>
      <c r="BB171" s="195"/>
      <c r="BC171" s="196" t="s">
        <v>2494</v>
      </c>
      <c r="BD171" s="195">
        <v>43675</v>
      </c>
      <c r="BE171" s="195" t="s">
        <v>149</v>
      </c>
      <c r="BF171" s="195">
        <v>43891</v>
      </c>
      <c r="BG171" s="195" t="s">
        <v>149</v>
      </c>
      <c r="BH171" s="194"/>
      <c r="BI171" s="194"/>
      <c r="BJ171" s="194"/>
      <c r="BK171" s="197">
        <v>44402</v>
      </c>
      <c r="BL171" s="193" t="s">
        <v>17</v>
      </c>
      <c r="BM171" s="284">
        <f t="shared" si="49"/>
        <v>53</v>
      </c>
      <c r="BN171" s="193">
        <f t="shared" si="47"/>
        <v>45</v>
      </c>
      <c r="BO171" s="193"/>
      <c r="BP171" s="193">
        <v>14</v>
      </c>
      <c r="BQ171" s="193">
        <v>13</v>
      </c>
      <c r="BR171" s="193">
        <v>5</v>
      </c>
      <c r="BS171" s="193"/>
      <c r="BT171" s="193"/>
      <c r="BU171" s="193"/>
      <c r="BV171" s="193"/>
      <c r="BW171" s="193" t="s">
        <v>162</v>
      </c>
      <c r="BX171" s="193"/>
      <c r="BY171" s="193"/>
      <c r="BZ171" s="199">
        <v>44077</v>
      </c>
      <c r="CA171" s="199">
        <v>44348</v>
      </c>
      <c r="CB171" s="193">
        <v>9</v>
      </c>
      <c r="CC171" s="193"/>
      <c r="CD171" s="193"/>
      <c r="CE171" s="193"/>
      <c r="CF171" s="413">
        <v>4</v>
      </c>
      <c r="CG171" s="193">
        <v>4</v>
      </c>
      <c r="CH171" s="193"/>
      <c r="CI171" s="193" t="s">
        <v>814</v>
      </c>
      <c r="CJ171"/>
    </row>
    <row r="172" spans="1:88" s="53" customFormat="1" ht="24.95" hidden="1" customHeight="1">
      <c r="A172" s="193">
        <v>172</v>
      </c>
      <c r="B172" s="193" t="s">
        <v>2495</v>
      </c>
      <c r="C172" s="193" t="s">
        <v>2496</v>
      </c>
      <c r="D172" s="193" t="s">
        <v>2497</v>
      </c>
      <c r="E172" s="193" t="s">
        <v>2498</v>
      </c>
      <c r="F172" s="193" t="s">
        <v>24</v>
      </c>
      <c r="G172" s="193">
        <v>7</v>
      </c>
      <c r="H172" s="193" t="s">
        <v>57</v>
      </c>
      <c r="I172" s="193" t="s">
        <v>33</v>
      </c>
      <c r="J172" s="193" t="s">
        <v>482</v>
      </c>
      <c r="K172" s="193" t="s">
        <v>927</v>
      </c>
      <c r="L172" s="193" t="s">
        <v>40</v>
      </c>
      <c r="M172" s="193" t="s">
        <v>162</v>
      </c>
      <c r="N172" s="193" t="s">
        <v>2499</v>
      </c>
      <c r="O172" s="193" t="s">
        <v>150</v>
      </c>
      <c r="P172" s="193" t="s">
        <v>150</v>
      </c>
      <c r="Q172" s="193" t="s">
        <v>150</v>
      </c>
      <c r="R172" s="193" t="s">
        <v>2500</v>
      </c>
      <c r="S172" s="193" t="s">
        <v>2501</v>
      </c>
      <c r="T172" s="382" t="s">
        <v>2502</v>
      </c>
      <c r="U172" s="194" t="s">
        <v>822</v>
      </c>
      <c r="V172" s="194">
        <v>29504</v>
      </c>
      <c r="W172" s="202" t="s">
        <v>2503</v>
      </c>
      <c r="X172" s="202" t="s">
        <v>2504</v>
      </c>
      <c r="Y172" s="202"/>
      <c r="Z172" s="202"/>
      <c r="AA172" s="193"/>
      <c r="AB172" s="194">
        <v>42887</v>
      </c>
      <c r="AC172" s="311">
        <v>42795</v>
      </c>
      <c r="AD172" s="194"/>
      <c r="AE172" s="194" t="s">
        <v>2505</v>
      </c>
      <c r="AF172" s="194"/>
      <c r="AG172" s="194"/>
      <c r="AH172" s="193">
        <f t="shared" si="43"/>
        <v>1</v>
      </c>
      <c r="AI172" s="194" t="s">
        <v>160</v>
      </c>
      <c r="AJ172" s="194"/>
      <c r="AK172" s="194"/>
      <c r="AL172" s="194" t="s">
        <v>149</v>
      </c>
      <c r="AM172" s="194"/>
      <c r="AN172" s="194"/>
      <c r="AO172" s="194" t="s">
        <v>163</v>
      </c>
      <c r="AP172" s="193" t="s">
        <v>180</v>
      </c>
      <c r="AQ172" s="194" t="s">
        <v>202</v>
      </c>
      <c r="AR172" s="194"/>
      <c r="AS172" s="194"/>
      <c r="AT172" s="458" t="s">
        <v>2506</v>
      </c>
      <c r="AU172" s="193" t="s">
        <v>2507</v>
      </c>
      <c r="AV172" s="194"/>
      <c r="AW172" s="195">
        <v>42793</v>
      </c>
      <c r="AX172" s="195">
        <v>43045</v>
      </c>
      <c r="AY172" s="195" t="s">
        <v>149</v>
      </c>
      <c r="AZ172" s="195"/>
      <c r="BA172" s="195">
        <v>43495</v>
      </c>
      <c r="BB172" s="195"/>
      <c r="BC172" s="195" t="s">
        <v>2508</v>
      </c>
      <c r="BD172" s="195">
        <v>43675</v>
      </c>
      <c r="BE172" s="195" t="s">
        <v>149</v>
      </c>
      <c r="BF172" s="195">
        <v>43891</v>
      </c>
      <c r="BG172" s="195" t="s">
        <v>149</v>
      </c>
      <c r="BH172" s="194"/>
      <c r="BI172" s="194"/>
      <c r="BJ172" s="194"/>
      <c r="BK172" s="197">
        <v>44901</v>
      </c>
      <c r="BL172" s="205" t="s">
        <v>17</v>
      </c>
      <c r="BM172" s="284">
        <f t="shared" si="49"/>
        <v>70</v>
      </c>
      <c r="BN172" s="193">
        <f t="shared" si="47"/>
        <v>62</v>
      </c>
      <c r="BO172" s="196" t="s">
        <v>2509</v>
      </c>
      <c r="BP172" s="193">
        <v>5</v>
      </c>
      <c r="BQ172" s="193">
        <v>5</v>
      </c>
      <c r="BR172" s="193"/>
      <c r="BS172" s="193"/>
      <c r="BT172" s="193"/>
      <c r="BU172" s="193"/>
      <c r="BV172" s="193"/>
      <c r="BW172" s="193" t="s">
        <v>162</v>
      </c>
      <c r="BX172" s="193" t="s">
        <v>149</v>
      </c>
      <c r="BY172" s="193" t="s">
        <v>2510</v>
      </c>
      <c r="BZ172" s="199">
        <v>43313</v>
      </c>
      <c r="CA172" s="199">
        <v>44044</v>
      </c>
      <c r="CB172" s="193">
        <v>24</v>
      </c>
      <c r="CC172" s="193" t="s">
        <v>162</v>
      </c>
      <c r="CD172" s="193"/>
      <c r="CE172" s="193"/>
      <c r="CF172" s="413">
        <v>1</v>
      </c>
      <c r="CG172" s="193">
        <v>2</v>
      </c>
      <c r="CH172" s="193"/>
      <c r="CI172" s="193" t="s">
        <v>1321</v>
      </c>
      <c r="CJ172"/>
    </row>
    <row r="173" spans="1:88" s="53" customFormat="1" ht="24.95" hidden="1" customHeight="1">
      <c r="A173" s="193">
        <v>173</v>
      </c>
      <c r="B173" s="193" t="s">
        <v>2511</v>
      </c>
      <c r="C173" s="193" t="s">
        <v>2512</v>
      </c>
      <c r="D173" s="193" t="s">
        <v>2513</v>
      </c>
      <c r="E173" s="193" t="s">
        <v>2514</v>
      </c>
      <c r="F173" s="193" t="s">
        <v>25</v>
      </c>
      <c r="G173" s="193">
        <v>7</v>
      </c>
      <c r="H173" s="193" t="s">
        <v>55</v>
      </c>
      <c r="I173" s="193" t="s">
        <v>43</v>
      </c>
      <c r="J173" s="193" t="s">
        <v>2515</v>
      </c>
      <c r="K173" s="193" t="s">
        <v>2515</v>
      </c>
      <c r="L173" s="193" t="s">
        <v>43</v>
      </c>
      <c r="M173" s="193" t="s">
        <v>149</v>
      </c>
      <c r="N173" s="193" t="s">
        <v>2516</v>
      </c>
      <c r="O173" s="193" t="s">
        <v>150</v>
      </c>
      <c r="P173" s="193" t="s">
        <v>150</v>
      </c>
      <c r="Q173" s="193" t="s">
        <v>150</v>
      </c>
      <c r="R173" s="193" t="s">
        <v>2517</v>
      </c>
      <c r="S173" s="193" t="s">
        <v>2518</v>
      </c>
      <c r="T173" s="382" t="s">
        <v>2519</v>
      </c>
      <c r="U173" s="194"/>
      <c r="V173" s="194">
        <v>27576</v>
      </c>
      <c r="W173" s="202" t="s">
        <v>2520</v>
      </c>
      <c r="X173" s="202" t="s">
        <v>178</v>
      </c>
      <c r="Y173" s="202"/>
      <c r="Z173" s="202"/>
      <c r="AA173" s="193"/>
      <c r="AB173" s="194">
        <v>42769</v>
      </c>
      <c r="AC173" s="311">
        <v>42795</v>
      </c>
      <c r="AD173" s="194"/>
      <c r="AE173" s="194" t="s">
        <v>2521</v>
      </c>
      <c r="AF173" s="342" t="s">
        <v>2522</v>
      </c>
      <c r="AG173" s="194" t="s">
        <v>2522</v>
      </c>
      <c r="AH173" s="193">
        <f t="shared" si="43"/>
        <v>3</v>
      </c>
      <c r="AI173" s="194" t="s">
        <v>160</v>
      </c>
      <c r="AJ173" s="194"/>
      <c r="AK173" s="194"/>
      <c r="AL173" s="194" t="s">
        <v>162</v>
      </c>
      <c r="AM173" s="194"/>
      <c r="AN173" s="194"/>
      <c r="AO173" s="194" t="s">
        <v>163</v>
      </c>
      <c r="AP173" s="193" t="s">
        <v>202</v>
      </c>
      <c r="AQ173" s="194" t="s">
        <v>249</v>
      </c>
      <c r="AR173" s="194" t="s">
        <v>149</v>
      </c>
      <c r="AS173" s="194"/>
      <c r="AT173" s="458" t="s">
        <v>371</v>
      </c>
      <c r="AU173" s="193" t="s">
        <v>2523</v>
      </c>
      <c r="AV173" s="194"/>
      <c r="AW173" s="195">
        <v>42793</v>
      </c>
      <c r="AX173" s="195">
        <v>43045</v>
      </c>
      <c r="AY173" s="195" t="s">
        <v>149</v>
      </c>
      <c r="AZ173" s="195">
        <v>43005</v>
      </c>
      <c r="BA173" s="195">
        <v>43080</v>
      </c>
      <c r="BB173" s="195">
        <v>43116</v>
      </c>
      <c r="BC173" s="196" t="s">
        <v>2524</v>
      </c>
      <c r="BD173" s="195">
        <v>43675</v>
      </c>
      <c r="BE173" s="195" t="s">
        <v>149</v>
      </c>
      <c r="BF173" s="195">
        <v>43891</v>
      </c>
      <c r="BG173" s="195" t="s">
        <v>149</v>
      </c>
      <c r="BH173" s="194"/>
      <c r="BI173" s="194"/>
      <c r="BJ173" s="194"/>
      <c r="BK173" s="197">
        <v>44509</v>
      </c>
      <c r="BL173" s="193" t="s">
        <v>17</v>
      </c>
      <c r="BM173" s="284">
        <f t="shared" si="49"/>
        <v>57</v>
      </c>
      <c r="BN173" s="193">
        <f t="shared" si="47"/>
        <v>49</v>
      </c>
      <c r="BO173" s="202" t="s">
        <v>2525</v>
      </c>
      <c r="BP173" s="193">
        <v>0</v>
      </c>
      <c r="BQ173" s="193">
        <v>7</v>
      </c>
      <c r="BR173" s="193">
        <v>3</v>
      </c>
      <c r="BS173" s="193"/>
      <c r="BT173" s="193"/>
      <c r="BU173" s="193"/>
      <c r="BV173" s="193"/>
      <c r="BW173" s="193" t="s">
        <v>162</v>
      </c>
      <c r="BX173" s="193"/>
      <c r="BY173" s="193"/>
      <c r="BZ173" s="199"/>
      <c r="CA173" s="199"/>
      <c r="CB173" s="193"/>
      <c r="CC173" s="193"/>
      <c r="CD173" s="193"/>
      <c r="CE173" s="193"/>
      <c r="CF173" s="413">
        <v>3</v>
      </c>
      <c r="CG173" s="193">
        <v>3</v>
      </c>
      <c r="CH173" s="193"/>
      <c r="CI173" s="193" t="s">
        <v>814</v>
      </c>
      <c r="CJ173"/>
    </row>
    <row r="174" spans="1:88" ht="24.95" hidden="1" customHeight="1">
      <c r="A174" s="97">
        <v>174</v>
      </c>
      <c r="B174" s="97" t="s">
        <v>2526</v>
      </c>
      <c r="C174" s="97" t="s">
        <v>2527</v>
      </c>
      <c r="D174" s="97"/>
      <c r="E174" s="97" t="s">
        <v>2528</v>
      </c>
      <c r="F174" s="97" t="s">
        <v>24</v>
      </c>
      <c r="G174" s="97">
        <v>7</v>
      </c>
      <c r="H174" s="97" t="s">
        <v>52</v>
      </c>
      <c r="I174" s="97" t="s">
        <v>41</v>
      </c>
      <c r="J174" s="97" t="s">
        <v>2529</v>
      </c>
      <c r="K174" s="97" t="s">
        <v>2530</v>
      </c>
      <c r="L174" s="97" t="s">
        <v>33</v>
      </c>
      <c r="M174" s="97" t="s">
        <v>162</v>
      </c>
      <c r="N174" s="97" t="s">
        <v>167</v>
      </c>
      <c r="O174" s="97" t="s">
        <v>167</v>
      </c>
      <c r="P174" s="97" t="s">
        <v>167</v>
      </c>
      <c r="Q174" s="97" t="s">
        <v>167</v>
      </c>
      <c r="R174" s="97" t="s">
        <v>2531</v>
      </c>
      <c r="S174" s="97" t="s">
        <v>2532</v>
      </c>
      <c r="T174" s="371" t="s">
        <v>2533</v>
      </c>
      <c r="U174" s="98"/>
      <c r="V174" s="98">
        <v>28615</v>
      </c>
      <c r="W174" s="179" t="s">
        <v>2534</v>
      </c>
      <c r="X174" s="179"/>
      <c r="Y174" s="179"/>
      <c r="Z174" s="179"/>
      <c r="AA174" s="97"/>
      <c r="AB174" s="98">
        <v>42845</v>
      </c>
      <c r="AC174" s="303">
        <v>42795</v>
      </c>
      <c r="AD174" s="98">
        <v>43100</v>
      </c>
      <c r="AE174" s="98"/>
      <c r="AF174" s="98"/>
      <c r="AG174" s="98"/>
      <c r="AH174" s="97">
        <f t="shared" si="43"/>
        <v>0</v>
      </c>
      <c r="AI174" s="98"/>
      <c r="AJ174" s="98"/>
      <c r="AK174" s="98"/>
      <c r="AL174" s="98"/>
      <c r="AM174" s="98"/>
      <c r="AN174" s="98"/>
      <c r="AO174" s="98"/>
      <c r="AP174" s="98"/>
      <c r="AQ174" s="98"/>
      <c r="AR174" s="98"/>
      <c r="AS174" s="98"/>
      <c r="AT174" s="437" t="s">
        <v>218</v>
      </c>
      <c r="AU174" s="97"/>
      <c r="AV174" s="98"/>
      <c r="AW174" s="99">
        <v>42793</v>
      </c>
      <c r="AX174" s="99">
        <v>43045</v>
      </c>
      <c r="AY174" s="99" t="s">
        <v>149</v>
      </c>
      <c r="AZ174" s="99"/>
      <c r="BA174" s="99"/>
      <c r="BB174" s="99"/>
      <c r="BC174" s="100"/>
      <c r="BD174" s="99"/>
      <c r="BE174" s="99"/>
      <c r="BF174" s="99"/>
      <c r="BG174" s="99"/>
      <c r="BH174" s="98"/>
      <c r="BI174" s="98"/>
      <c r="BJ174" s="98"/>
      <c r="BK174" s="101"/>
      <c r="BL174" s="208" t="s">
        <v>19</v>
      </c>
      <c r="BM174" s="235" t="s">
        <v>19</v>
      </c>
      <c r="BN174" s="235"/>
      <c r="BO174" s="97"/>
      <c r="BP174" s="97"/>
      <c r="BQ174" s="97"/>
      <c r="BR174" s="97"/>
      <c r="BS174" s="97"/>
      <c r="BT174" s="97"/>
      <c r="BU174" s="97"/>
      <c r="BV174" s="97"/>
      <c r="BW174" s="97" t="s">
        <v>162</v>
      </c>
      <c r="BX174" s="97"/>
      <c r="BY174" s="97"/>
      <c r="BZ174" s="101"/>
      <c r="CA174" s="101"/>
      <c r="CB174" s="97"/>
      <c r="CC174" s="97"/>
      <c r="CD174" s="97"/>
      <c r="CE174" s="97"/>
      <c r="CF174" s="119"/>
      <c r="CG174" s="97"/>
      <c r="CH174" s="97"/>
      <c r="CI174" s="97" t="s">
        <v>1829</v>
      </c>
    </row>
    <row r="175" spans="1:88" s="53" customFormat="1" ht="24.95" customHeight="1">
      <c r="A175" s="151">
        <v>175</v>
      </c>
      <c r="B175" s="151" t="s">
        <v>2535</v>
      </c>
      <c r="C175" s="151" t="s">
        <v>2536</v>
      </c>
      <c r="D175" s="151"/>
      <c r="E175" s="151" t="s">
        <v>2537</v>
      </c>
      <c r="F175" s="151" t="s">
        <v>25</v>
      </c>
      <c r="G175" s="151">
        <v>8</v>
      </c>
      <c r="H175" s="151" t="s">
        <v>55</v>
      </c>
      <c r="I175" s="151" t="s">
        <v>43</v>
      </c>
      <c r="J175" s="151" t="s">
        <v>606</v>
      </c>
      <c r="K175" s="151" t="s">
        <v>2538</v>
      </c>
      <c r="L175" s="151" t="s">
        <v>43</v>
      </c>
      <c r="M175" s="151" t="s">
        <v>149</v>
      </c>
      <c r="N175" s="151"/>
      <c r="O175" s="151" t="s">
        <v>321</v>
      </c>
      <c r="P175" s="151" t="s">
        <v>321</v>
      </c>
      <c r="Q175" s="151"/>
      <c r="R175" s="423" t="s">
        <v>2539</v>
      </c>
      <c r="S175" s="160" t="s">
        <v>2540</v>
      </c>
      <c r="T175" s="376" t="s">
        <v>2541</v>
      </c>
      <c r="U175" s="154" t="s">
        <v>2542</v>
      </c>
      <c r="V175" s="154">
        <v>29485</v>
      </c>
      <c r="W175" s="162" t="s">
        <v>2543</v>
      </c>
      <c r="X175" s="162" t="s">
        <v>178</v>
      </c>
      <c r="Y175" s="162"/>
      <c r="Z175" s="162"/>
      <c r="AA175" s="151">
        <v>23</v>
      </c>
      <c r="AB175" s="154">
        <v>43467</v>
      </c>
      <c r="AC175" s="308">
        <v>43160</v>
      </c>
      <c r="AD175" s="154"/>
      <c r="AE175" s="154" t="s">
        <v>2544</v>
      </c>
      <c r="AF175" s="154" t="s">
        <v>2545</v>
      </c>
      <c r="AG175" s="154" t="s">
        <v>2546</v>
      </c>
      <c r="AH175" s="151">
        <f t="shared" si="43"/>
        <v>3</v>
      </c>
      <c r="AI175" s="154" t="s">
        <v>160</v>
      </c>
      <c r="AJ175" s="154" t="s">
        <v>160</v>
      </c>
      <c r="AK175" s="154"/>
      <c r="AL175" s="154" t="s">
        <v>149</v>
      </c>
      <c r="AM175" s="154" t="s">
        <v>162</v>
      </c>
      <c r="AN175" s="154" t="s">
        <v>162</v>
      </c>
      <c r="AO175" s="154" t="s">
        <v>201</v>
      </c>
      <c r="AP175" s="154" t="s">
        <v>2547</v>
      </c>
      <c r="AQ175" s="154" t="s">
        <v>2548</v>
      </c>
      <c r="AR175" s="154"/>
      <c r="AS175" s="154"/>
      <c r="AT175" s="459" t="s">
        <v>371</v>
      </c>
      <c r="AU175" s="151" t="s">
        <v>2549</v>
      </c>
      <c r="AV175" s="154"/>
      <c r="AW175" s="156">
        <v>43164</v>
      </c>
      <c r="AX175" s="156">
        <v>43409</v>
      </c>
      <c r="AY175" s="156" t="s">
        <v>149</v>
      </c>
      <c r="AZ175" s="156">
        <v>43799</v>
      </c>
      <c r="BA175" s="156">
        <v>43951</v>
      </c>
      <c r="BB175" s="156"/>
      <c r="BC175" s="157" t="s">
        <v>2550</v>
      </c>
      <c r="BD175" s="156">
        <v>44207</v>
      </c>
      <c r="BE175" s="156" t="s">
        <v>149</v>
      </c>
      <c r="BF175" s="156">
        <v>44410</v>
      </c>
      <c r="BG175" s="156" t="s">
        <v>149</v>
      </c>
      <c r="BH175" s="154"/>
      <c r="BI175" s="154"/>
      <c r="BJ175" s="154"/>
      <c r="BK175" s="158">
        <v>45776</v>
      </c>
      <c r="BL175" s="163" t="s">
        <v>17</v>
      </c>
      <c r="BM175" s="151">
        <f t="shared" ref="BM175:BM176" si="50">DATEDIF(AW175,BK175, "M")+1</f>
        <v>86</v>
      </c>
      <c r="BN175" s="151">
        <f>DATEDIF(AX175,BK175, "M")+1</f>
        <v>78</v>
      </c>
      <c r="BO175" s="151" t="s">
        <v>2551</v>
      </c>
      <c r="BP175" s="151">
        <v>2</v>
      </c>
      <c r="BQ175" s="151">
        <v>0</v>
      </c>
      <c r="BR175" s="151">
        <v>0</v>
      </c>
      <c r="BS175" s="151"/>
      <c r="BT175" s="151"/>
      <c r="BU175" s="151"/>
      <c r="BV175" s="151"/>
      <c r="BW175" s="151" t="s">
        <v>162</v>
      </c>
      <c r="BX175" s="151"/>
      <c r="BY175" s="151"/>
      <c r="BZ175" s="159"/>
      <c r="CA175" s="159"/>
      <c r="CB175" s="151"/>
      <c r="CC175" s="151"/>
      <c r="CD175" s="151"/>
      <c r="CE175" s="151"/>
      <c r="CF175" s="410">
        <v>2</v>
      </c>
      <c r="CG175" s="151"/>
      <c r="CH175" s="151"/>
      <c r="CI175" s="151" t="s">
        <v>814</v>
      </c>
      <c r="CJ175"/>
    </row>
    <row r="176" spans="1:88" s="53" customFormat="1" ht="24.95" hidden="1" customHeight="1">
      <c r="A176" s="151">
        <v>176</v>
      </c>
      <c r="B176" s="151" t="s">
        <v>2552</v>
      </c>
      <c r="C176" s="151" t="s">
        <v>2553</v>
      </c>
      <c r="D176" s="151" t="s">
        <v>645</v>
      </c>
      <c r="E176" s="151" t="s">
        <v>2554</v>
      </c>
      <c r="F176" s="151" t="s">
        <v>24</v>
      </c>
      <c r="G176" s="151">
        <v>8</v>
      </c>
      <c r="H176" s="151" t="s">
        <v>51</v>
      </c>
      <c r="I176" s="151" t="s">
        <v>37</v>
      </c>
      <c r="J176" s="151" t="s">
        <v>606</v>
      </c>
      <c r="K176" s="151" t="s">
        <v>289</v>
      </c>
      <c r="L176" s="151" t="s">
        <v>43</v>
      </c>
      <c r="M176" s="151" t="s">
        <v>162</v>
      </c>
      <c r="N176" s="151"/>
      <c r="O176" s="151"/>
      <c r="P176" s="151" t="s">
        <v>150</v>
      </c>
      <c r="Q176" s="151" t="s">
        <v>150</v>
      </c>
      <c r="R176" s="151" t="s">
        <v>2555</v>
      </c>
      <c r="S176" s="151" t="s">
        <v>2556</v>
      </c>
      <c r="T176" s="377" t="s">
        <v>2557</v>
      </c>
      <c r="U176" s="154"/>
      <c r="V176" s="154">
        <v>29215</v>
      </c>
      <c r="W176" s="162" t="s">
        <v>2558</v>
      </c>
      <c r="X176" s="162" t="s">
        <v>178</v>
      </c>
      <c r="Y176" s="162"/>
      <c r="Z176" s="162"/>
      <c r="AA176" s="151">
        <v>6</v>
      </c>
      <c r="AB176" s="154">
        <v>43318</v>
      </c>
      <c r="AC176" s="308">
        <v>43160</v>
      </c>
      <c r="AD176" s="154"/>
      <c r="AE176" s="154" t="s">
        <v>2559</v>
      </c>
      <c r="AF176" s="154"/>
      <c r="AG176" s="154"/>
      <c r="AH176" s="151">
        <f t="shared" si="43"/>
        <v>1</v>
      </c>
      <c r="AI176" s="154" t="s">
        <v>161</v>
      </c>
      <c r="AJ176" s="154"/>
      <c r="AK176" s="154"/>
      <c r="AL176" s="154" t="s">
        <v>149</v>
      </c>
      <c r="AM176" s="154"/>
      <c r="AN176" s="154"/>
      <c r="AO176" s="154" t="s">
        <v>163</v>
      </c>
      <c r="AP176" s="154"/>
      <c r="AQ176" s="154" t="s">
        <v>249</v>
      </c>
      <c r="AR176" s="154"/>
      <c r="AS176" s="154"/>
      <c r="AT176" s="459" t="s">
        <v>284</v>
      </c>
      <c r="AU176" s="151" t="s">
        <v>2560</v>
      </c>
      <c r="AV176" s="154"/>
      <c r="AW176" s="156">
        <v>43164</v>
      </c>
      <c r="AX176" s="156">
        <v>43409</v>
      </c>
      <c r="AY176" s="156" t="s">
        <v>149</v>
      </c>
      <c r="AZ176" s="156">
        <v>43720</v>
      </c>
      <c r="BA176" s="156">
        <v>43570</v>
      </c>
      <c r="BB176" s="156"/>
      <c r="BC176" s="157" t="s">
        <v>2561</v>
      </c>
      <c r="BD176" s="156">
        <v>44207</v>
      </c>
      <c r="BE176" s="156" t="s">
        <v>149</v>
      </c>
      <c r="BF176" s="156">
        <v>44410</v>
      </c>
      <c r="BG176" s="156" t="s">
        <v>149</v>
      </c>
      <c r="BH176" s="154"/>
      <c r="BI176" s="154"/>
      <c r="BJ176" s="154"/>
      <c r="BK176" s="158">
        <v>44692</v>
      </c>
      <c r="BL176" s="151" t="s">
        <v>17</v>
      </c>
      <c r="BM176" s="151">
        <f t="shared" si="50"/>
        <v>51</v>
      </c>
      <c r="BN176" s="151">
        <f>DATEDIF(AX176,BK176, "M")+1</f>
        <v>43</v>
      </c>
      <c r="BO176" s="151"/>
      <c r="BP176" s="151">
        <v>9</v>
      </c>
      <c r="BQ176" s="151">
        <v>7</v>
      </c>
      <c r="BR176" s="151">
        <v>2</v>
      </c>
      <c r="BS176" s="151"/>
      <c r="BT176" s="151"/>
      <c r="BU176" s="151"/>
      <c r="BV176" s="151"/>
      <c r="BW176" s="151" t="s">
        <v>162</v>
      </c>
      <c r="BX176" s="151"/>
      <c r="BY176" s="151"/>
      <c r="BZ176" s="159"/>
      <c r="CA176" s="159"/>
      <c r="CB176" s="151"/>
      <c r="CC176" s="151"/>
      <c r="CD176" s="151"/>
      <c r="CE176" s="151"/>
      <c r="CF176" s="410">
        <v>2</v>
      </c>
      <c r="CG176" s="151">
        <v>3</v>
      </c>
      <c r="CH176" s="151"/>
      <c r="CI176" s="151" t="s">
        <v>1829</v>
      </c>
      <c r="CJ176"/>
    </row>
    <row r="177" spans="1:88" s="53" customFormat="1" ht="24.95" hidden="1" customHeight="1">
      <c r="A177" s="151">
        <v>177</v>
      </c>
      <c r="B177" s="151" t="s">
        <v>2562</v>
      </c>
      <c r="C177" s="151" t="s">
        <v>2563</v>
      </c>
      <c r="D177" s="151"/>
      <c r="E177" s="151" t="s">
        <v>2564</v>
      </c>
      <c r="F177" s="151" t="s">
        <v>24</v>
      </c>
      <c r="G177" s="151">
        <v>8</v>
      </c>
      <c r="H177" s="151" t="s">
        <v>52</v>
      </c>
      <c r="I177" s="151" t="s">
        <v>41</v>
      </c>
      <c r="J177" s="151" t="s">
        <v>1151</v>
      </c>
      <c r="K177" s="151" t="s">
        <v>406</v>
      </c>
      <c r="L177" s="151" t="s">
        <v>41</v>
      </c>
      <c r="M177" s="151" t="s">
        <v>149</v>
      </c>
      <c r="N177" s="151"/>
      <c r="O177" s="151" t="s">
        <v>150</v>
      </c>
      <c r="P177" s="151" t="s">
        <v>150</v>
      </c>
      <c r="Q177" s="151"/>
      <c r="R177" s="151" t="s">
        <v>2565</v>
      </c>
      <c r="S177" s="151" t="s">
        <v>2566</v>
      </c>
      <c r="T177" s="376" t="s">
        <v>2567</v>
      </c>
      <c r="U177" s="154" t="s">
        <v>2568</v>
      </c>
      <c r="V177" s="154">
        <v>29288</v>
      </c>
      <c r="W177" s="162" t="s">
        <v>2569</v>
      </c>
      <c r="X177" s="162" t="s">
        <v>178</v>
      </c>
      <c r="Y177" s="162" t="s">
        <v>162</v>
      </c>
      <c r="Z177" s="162"/>
      <c r="AA177" s="151">
        <v>25</v>
      </c>
      <c r="AB177" s="154">
        <v>43160</v>
      </c>
      <c r="AC177" s="308">
        <v>43160</v>
      </c>
      <c r="AD177" s="154"/>
      <c r="AE177" s="154" t="s">
        <v>2570</v>
      </c>
      <c r="AF177" s="154"/>
      <c r="AG177" s="154"/>
      <c r="AH177" s="151">
        <f t="shared" si="43"/>
        <v>1</v>
      </c>
      <c r="AI177" s="154" t="s">
        <v>161</v>
      </c>
      <c r="AJ177" s="154"/>
      <c r="AK177" s="154"/>
      <c r="AL177" s="154" t="s">
        <v>162</v>
      </c>
      <c r="AM177" s="154"/>
      <c r="AN177" s="154"/>
      <c r="AO177" s="154" t="s">
        <v>163</v>
      </c>
      <c r="AP177" s="154" t="s">
        <v>2571</v>
      </c>
      <c r="AQ177" s="154" t="s">
        <v>180</v>
      </c>
      <c r="AR177" s="154" t="s">
        <v>162</v>
      </c>
      <c r="AS177" s="256" t="s">
        <v>2572</v>
      </c>
      <c r="AT177" s="459" t="s">
        <v>218</v>
      </c>
      <c r="AU177" s="151" t="s">
        <v>2573</v>
      </c>
      <c r="AV177" s="154"/>
      <c r="AW177" s="156">
        <v>43164</v>
      </c>
      <c r="AX177" s="156">
        <v>43409</v>
      </c>
      <c r="AY177" s="156" t="s">
        <v>149</v>
      </c>
      <c r="AZ177" s="156">
        <v>44082</v>
      </c>
      <c r="BA177" s="156">
        <v>44316</v>
      </c>
      <c r="BB177" s="156"/>
      <c r="BC177" s="157" t="s">
        <v>2574</v>
      </c>
      <c r="BD177" s="156">
        <v>44470</v>
      </c>
      <c r="BE177" s="156" t="s">
        <v>162</v>
      </c>
      <c r="BF177" s="156">
        <v>44732</v>
      </c>
      <c r="BG177" s="156" t="s">
        <v>162</v>
      </c>
      <c r="BH177" s="154"/>
      <c r="BI177" s="154"/>
      <c r="BJ177" s="154"/>
      <c r="BK177" s="158"/>
      <c r="BL177" s="144" t="s">
        <v>18</v>
      </c>
      <c r="BM177" s="154"/>
      <c r="BN177" s="151"/>
      <c r="BO177" s="151"/>
      <c r="BP177" s="151"/>
      <c r="BQ177" s="151"/>
      <c r="BR177" s="151"/>
      <c r="BS177" s="151"/>
      <c r="BT177" s="151"/>
      <c r="BU177" s="151"/>
      <c r="BV177" s="151"/>
      <c r="BW177" s="151" t="s">
        <v>162</v>
      </c>
      <c r="BX177" s="151" t="s">
        <v>162</v>
      </c>
      <c r="BY177" s="151"/>
      <c r="BZ177" s="159"/>
      <c r="CA177" s="159"/>
      <c r="CB177" s="151"/>
      <c r="CC177" s="151" t="s">
        <v>162</v>
      </c>
      <c r="CD177" s="151"/>
      <c r="CE177" s="151"/>
      <c r="CF177" s="410">
        <v>1</v>
      </c>
      <c r="CG177" s="151"/>
      <c r="CH177" s="151"/>
      <c r="CI177" s="151" t="s">
        <v>814</v>
      </c>
      <c r="CJ177"/>
    </row>
    <row r="178" spans="1:88" s="53" customFormat="1" ht="24.95" hidden="1" customHeight="1">
      <c r="A178" s="151">
        <v>178</v>
      </c>
      <c r="B178" s="151" t="s">
        <v>2575</v>
      </c>
      <c r="C178" s="151" t="s">
        <v>2576</v>
      </c>
      <c r="D178" s="151"/>
      <c r="E178" s="151" t="s">
        <v>2577</v>
      </c>
      <c r="F178" s="151" t="s">
        <v>25</v>
      </c>
      <c r="G178" s="151">
        <v>8</v>
      </c>
      <c r="H178" s="151" t="s">
        <v>52</v>
      </c>
      <c r="I178" s="151" t="s">
        <v>41</v>
      </c>
      <c r="J178" s="151" t="s">
        <v>2325</v>
      </c>
      <c r="K178" s="151" t="s">
        <v>2578</v>
      </c>
      <c r="L178" s="151" t="s">
        <v>43</v>
      </c>
      <c r="M178" s="151" t="s">
        <v>162</v>
      </c>
      <c r="N178" s="151"/>
      <c r="O178" s="151" t="s">
        <v>321</v>
      </c>
      <c r="P178" s="151" t="s">
        <v>150</v>
      </c>
      <c r="Q178" s="151"/>
      <c r="R178" s="151" t="s">
        <v>2579</v>
      </c>
      <c r="S178" s="151" t="s">
        <v>2580</v>
      </c>
      <c r="T178" s="376" t="s">
        <v>2581</v>
      </c>
      <c r="U178" s="154"/>
      <c r="V178" s="154">
        <v>30682</v>
      </c>
      <c r="W178" s="162" t="s">
        <v>2582</v>
      </c>
      <c r="X178" s="162" t="s">
        <v>155</v>
      </c>
      <c r="Y178" s="162"/>
      <c r="Z178" s="162"/>
      <c r="AA178" s="151">
        <v>23</v>
      </c>
      <c r="AB178" s="154">
        <v>43403</v>
      </c>
      <c r="AC178" s="308">
        <v>43160</v>
      </c>
      <c r="AD178" s="154"/>
      <c r="AE178" s="154" t="s">
        <v>2583</v>
      </c>
      <c r="AF178" s="154" t="s">
        <v>2584</v>
      </c>
      <c r="AG178" s="154"/>
      <c r="AH178" s="151">
        <f t="shared" si="43"/>
        <v>2</v>
      </c>
      <c r="AI178" s="154" t="s">
        <v>161</v>
      </c>
      <c r="AJ178" s="154"/>
      <c r="AK178" s="154"/>
      <c r="AL178" s="154" t="s">
        <v>149</v>
      </c>
      <c r="AM178" s="154"/>
      <c r="AN178" s="154"/>
      <c r="AO178" s="154" t="s">
        <v>163</v>
      </c>
      <c r="AP178" s="154" t="s">
        <v>2176</v>
      </c>
      <c r="AQ178" s="154" t="s">
        <v>216</v>
      </c>
      <c r="AR178" s="154" t="s">
        <v>149</v>
      </c>
      <c r="AS178" s="154"/>
      <c r="AT178" s="459" t="s">
        <v>218</v>
      </c>
      <c r="AU178" s="151" t="s">
        <v>2585</v>
      </c>
      <c r="AV178" s="154"/>
      <c r="AW178" s="156">
        <v>43164</v>
      </c>
      <c r="AX178" s="156">
        <v>43409</v>
      </c>
      <c r="AY178" s="156" t="s">
        <v>149</v>
      </c>
      <c r="AZ178" s="156">
        <v>43797</v>
      </c>
      <c r="BA178" s="156">
        <v>43895</v>
      </c>
      <c r="BB178" s="156"/>
      <c r="BC178" s="157" t="s">
        <v>2586</v>
      </c>
      <c r="BD178" s="156">
        <v>44470</v>
      </c>
      <c r="BE178" s="156" t="s">
        <v>162</v>
      </c>
      <c r="BF178" s="156">
        <v>44732</v>
      </c>
      <c r="BG178" s="156" t="s">
        <v>162</v>
      </c>
      <c r="BH178" s="154"/>
      <c r="BI178" s="154"/>
      <c r="BJ178" s="154"/>
      <c r="BK178" s="158">
        <v>45434</v>
      </c>
      <c r="BL178" s="163" t="s">
        <v>17</v>
      </c>
      <c r="BM178" s="151">
        <f>DATEDIF(AW178,BK178, "M")+1</f>
        <v>75</v>
      </c>
      <c r="BN178" s="151">
        <f t="shared" ref="BN178:BN179" si="51">DATEDIF(AX178,BK178, "M")+1</f>
        <v>67</v>
      </c>
      <c r="BO178" s="162" t="s">
        <v>2587</v>
      </c>
      <c r="BP178" s="151">
        <v>1</v>
      </c>
      <c r="BQ178" s="151">
        <v>2</v>
      </c>
      <c r="BR178" s="151">
        <v>0</v>
      </c>
      <c r="BS178" s="151"/>
      <c r="BT178" s="151"/>
      <c r="BU178" s="151"/>
      <c r="BV178" s="151"/>
      <c r="BW178" s="151" t="s">
        <v>162</v>
      </c>
      <c r="BX178" s="151"/>
      <c r="BY178" s="151"/>
      <c r="BZ178" s="159">
        <v>43952</v>
      </c>
      <c r="CA178" s="159">
        <v>44043</v>
      </c>
      <c r="CB178" s="151">
        <v>3</v>
      </c>
      <c r="CC178" s="151"/>
      <c r="CD178" s="151"/>
      <c r="CE178" s="151"/>
      <c r="CF178" s="410">
        <v>0</v>
      </c>
      <c r="CG178" s="151"/>
      <c r="CH178" s="151"/>
      <c r="CI178" s="151" t="s">
        <v>814</v>
      </c>
      <c r="CJ178"/>
    </row>
    <row r="179" spans="1:88" s="53" customFormat="1" ht="24.95" hidden="1" customHeight="1">
      <c r="A179" s="151">
        <v>179</v>
      </c>
      <c r="B179" s="151" t="s">
        <v>2588</v>
      </c>
      <c r="C179" s="151" t="s">
        <v>2589</v>
      </c>
      <c r="D179" s="151" t="s">
        <v>2590</v>
      </c>
      <c r="E179" s="151" t="s">
        <v>2591</v>
      </c>
      <c r="F179" s="151" t="s">
        <v>24</v>
      </c>
      <c r="G179" s="151">
        <v>8</v>
      </c>
      <c r="H179" s="151" t="s">
        <v>51</v>
      </c>
      <c r="I179" s="151" t="s">
        <v>37</v>
      </c>
      <c r="J179" s="151" t="s">
        <v>438</v>
      </c>
      <c r="K179" s="151" t="s">
        <v>438</v>
      </c>
      <c r="L179" s="151" t="s">
        <v>37</v>
      </c>
      <c r="M179" s="151" t="s">
        <v>149</v>
      </c>
      <c r="N179" s="151" t="s">
        <v>2592</v>
      </c>
      <c r="O179" s="151" t="s">
        <v>150</v>
      </c>
      <c r="P179" s="151" t="s">
        <v>150</v>
      </c>
      <c r="Q179" s="151" t="s">
        <v>150</v>
      </c>
      <c r="R179" s="151" t="s">
        <v>2593</v>
      </c>
      <c r="S179" s="151" t="s">
        <v>2594</v>
      </c>
      <c r="T179" s="376" t="s">
        <v>2595</v>
      </c>
      <c r="U179" s="154" t="s">
        <v>2596</v>
      </c>
      <c r="V179" s="154">
        <v>29237</v>
      </c>
      <c r="W179" s="162" t="s">
        <v>2597</v>
      </c>
      <c r="X179" s="162" t="s">
        <v>178</v>
      </c>
      <c r="Y179" s="162" t="s">
        <v>162</v>
      </c>
      <c r="Z179" s="162"/>
      <c r="AA179" s="151">
        <v>18</v>
      </c>
      <c r="AB179" s="154">
        <v>42870</v>
      </c>
      <c r="AC179" s="308">
        <v>43160</v>
      </c>
      <c r="AD179" s="154"/>
      <c r="AE179" s="154" t="s">
        <v>2598</v>
      </c>
      <c r="AF179" s="154" t="s">
        <v>2599</v>
      </c>
      <c r="AG179" s="154"/>
      <c r="AH179" s="151">
        <f t="shared" si="43"/>
        <v>2</v>
      </c>
      <c r="AI179" s="154" t="s">
        <v>160</v>
      </c>
      <c r="AJ179" s="154" t="s">
        <v>160</v>
      </c>
      <c r="AK179" s="154"/>
      <c r="AL179" s="154" t="s">
        <v>149</v>
      </c>
      <c r="AM179" s="154" t="s">
        <v>162</v>
      </c>
      <c r="AN179" s="154"/>
      <c r="AO179" s="154" t="s">
        <v>163</v>
      </c>
      <c r="AP179" s="154" t="s">
        <v>180</v>
      </c>
      <c r="AQ179" s="154" t="s">
        <v>249</v>
      </c>
      <c r="AR179" s="154" t="s">
        <v>149</v>
      </c>
      <c r="AS179" s="154"/>
      <c r="AT179" s="459" t="s">
        <v>284</v>
      </c>
      <c r="AU179" s="151" t="s">
        <v>2600</v>
      </c>
      <c r="AV179" s="154"/>
      <c r="AW179" s="156">
        <v>43164</v>
      </c>
      <c r="AX179" s="156">
        <v>43409</v>
      </c>
      <c r="AY179" s="156" t="s">
        <v>149</v>
      </c>
      <c r="AZ179" s="156">
        <v>43656</v>
      </c>
      <c r="BA179" s="156">
        <v>43675</v>
      </c>
      <c r="BB179" s="156"/>
      <c r="BC179" s="157" t="s">
        <v>2601</v>
      </c>
      <c r="BD179" s="156">
        <v>44207</v>
      </c>
      <c r="BE179" s="156" t="s">
        <v>149</v>
      </c>
      <c r="BF179" s="156">
        <v>44410</v>
      </c>
      <c r="BG179" s="156" t="s">
        <v>149</v>
      </c>
      <c r="BH179" s="154"/>
      <c r="BI179" s="154">
        <v>44421</v>
      </c>
      <c r="BJ179" s="154">
        <v>44461</v>
      </c>
      <c r="BK179" s="154">
        <v>44461</v>
      </c>
      <c r="BL179" s="151" t="s">
        <v>17</v>
      </c>
      <c r="BM179" s="151">
        <f>DATEDIF(AW179,BK179, "M")+1</f>
        <v>43</v>
      </c>
      <c r="BN179" s="151">
        <f t="shared" si="51"/>
        <v>35</v>
      </c>
      <c r="BO179" s="151"/>
      <c r="BP179" s="151">
        <v>0</v>
      </c>
      <c r="BQ179" s="151">
        <v>3</v>
      </c>
      <c r="BR179" s="151">
        <v>3</v>
      </c>
      <c r="BS179" s="151"/>
      <c r="BT179" s="151"/>
      <c r="BU179" s="151"/>
      <c r="BV179" s="151"/>
      <c r="BW179" s="151" t="s">
        <v>162</v>
      </c>
      <c r="BX179" s="151" t="s">
        <v>162</v>
      </c>
      <c r="BY179" s="151"/>
      <c r="BZ179" s="159"/>
      <c r="CA179" s="159"/>
      <c r="CB179" s="151"/>
      <c r="CC179" s="151" t="s">
        <v>149</v>
      </c>
      <c r="CD179" s="151">
        <v>43891</v>
      </c>
      <c r="CE179" s="151">
        <v>44012</v>
      </c>
      <c r="CF179" s="410">
        <v>2</v>
      </c>
      <c r="CG179" s="151">
        <v>3</v>
      </c>
      <c r="CH179" s="151"/>
      <c r="CI179" s="151" t="s">
        <v>814</v>
      </c>
      <c r="CJ179"/>
    </row>
    <row r="180" spans="1:88" ht="24.95" hidden="1" customHeight="1">
      <c r="A180" s="97">
        <v>180</v>
      </c>
      <c r="B180" s="97" t="s">
        <v>2602</v>
      </c>
      <c r="C180" s="97" t="s">
        <v>2603</v>
      </c>
      <c r="D180" s="97"/>
      <c r="E180" s="97" t="s">
        <v>2604</v>
      </c>
      <c r="F180" s="97" t="s">
        <v>25</v>
      </c>
      <c r="G180" s="97">
        <v>8</v>
      </c>
      <c r="H180" s="97" t="s">
        <v>57</v>
      </c>
      <c r="I180" s="97" t="s">
        <v>33</v>
      </c>
      <c r="J180" s="97" t="s">
        <v>606</v>
      </c>
      <c r="K180" s="97" t="s">
        <v>1247</v>
      </c>
      <c r="L180" s="97" t="s">
        <v>33</v>
      </c>
      <c r="M180" s="97" t="s">
        <v>149</v>
      </c>
      <c r="N180" s="97">
        <v>207019377</v>
      </c>
      <c r="O180" s="97"/>
      <c r="P180" s="97" t="s">
        <v>150</v>
      </c>
      <c r="Q180" s="97"/>
      <c r="R180" s="97" t="s">
        <v>2605</v>
      </c>
      <c r="S180" s="97" t="s">
        <v>2606</v>
      </c>
      <c r="T180" s="215" t="s">
        <v>2607</v>
      </c>
      <c r="U180" s="98"/>
      <c r="V180" s="98">
        <v>29599</v>
      </c>
      <c r="W180" s="179" t="s">
        <v>2608</v>
      </c>
      <c r="X180" s="179"/>
      <c r="Y180" s="179"/>
      <c r="Z180" s="179"/>
      <c r="AA180" s="97">
        <v>33</v>
      </c>
      <c r="AB180" s="98">
        <v>43045</v>
      </c>
      <c r="AC180" s="303">
        <v>43160</v>
      </c>
      <c r="AD180" s="98">
        <v>43867</v>
      </c>
      <c r="AE180" s="98"/>
      <c r="AF180" s="98"/>
      <c r="AG180" s="98"/>
      <c r="AH180" s="97">
        <f t="shared" si="43"/>
        <v>0</v>
      </c>
      <c r="AI180" s="98"/>
      <c r="AJ180" s="98"/>
      <c r="AK180" s="98"/>
      <c r="AL180" s="98"/>
      <c r="AM180" s="98"/>
      <c r="AN180" s="98"/>
      <c r="AO180" s="98" t="s">
        <v>181</v>
      </c>
      <c r="AP180" s="98"/>
      <c r="AQ180" s="98"/>
      <c r="AR180" s="98"/>
      <c r="AS180" s="98"/>
      <c r="AT180" s="437" t="s">
        <v>584</v>
      </c>
      <c r="AU180" s="97"/>
      <c r="AV180" s="98"/>
      <c r="AW180" s="99">
        <v>43164</v>
      </c>
      <c r="AX180" s="99"/>
      <c r="AY180" s="99" t="s">
        <v>162</v>
      </c>
      <c r="AZ180" s="99"/>
      <c r="BA180" s="99"/>
      <c r="BB180" s="99"/>
      <c r="BC180" s="100"/>
      <c r="BD180" s="99"/>
      <c r="BE180" s="99"/>
      <c r="BF180" s="99"/>
      <c r="BG180" s="99"/>
      <c r="BH180" s="98"/>
      <c r="BI180" s="98"/>
      <c r="BJ180" s="98"/>
      <c r="BK180" s="98"/>
      <c r="BL180" s="208" t="s">
        <v>19</v>
      </c>
      <c r="BM180" s="208" t="s">
        <v>19</v>
      </c>
      <c r="BN180" s="286"/>
      <c r="BO180" s="97"/>
      <c r="BP180" s="97">
        <v>3</v>
      </c>
      <c r="BQ180" s="97"/>
      <c r="BR180" s="97"/>
      <c r="BS180" s="97"/>
      <c r="BT180" s="97"/>
      <c r="BU180" s="97"/>
      <c r="BV180" s="97"/>
      <c r="BW180" s="97" t="s">
        <v>162</v>
      </c>
      <c r="BX180" s="97"/>
      <c r="BY180" s="97"/>
      <c r="BZ180" s="101"/>
      <c r="CA180" s="101"/>
      <c r="CB180" s="97"/>
      <c r="CC180" s="97"/>
      <c r="CD180" s="97"/>
      <c r="CE180" s="97"/>
      <c r="CF180" s="119">
        <v>2</v>
      </c>
      <c r="CG180" s="97"/>
      <c r="CH180" s="97"/>
      <c r="CI180" s="97" t="s">
        <v>814</v>
      </c>
    </row>
    <row r="181" spans="1:88" s="53" customFormat="1" ht="24.95" hidden="1" customHeight="1">
      <c r="A181" s="151">
        <v>181</v>
      </c>
      <c r="B181" s="151" t="s">
        <v>2609</v>
      </c>
      <c r="C181" s="151" t="s">
        <v>2610</v>
      </c>
      <c r="D181" s="151" t="s">
        <v>2611</v>
      </c>
      <c r="E181" s="151" t="s">
        <v>2612</v>
      </c>
      <c r="F181" s="151" t="s">
        <v>24</v>
      </c>
      <c r="G181" s="151">
        <v>8</v>
      </c>
      <c r="H181" s="151" t="s">
        <v>49</v>
      </c>
      <c r="I181" s="151" t="s">
        <v>40</v>
      </c>
      <c r="J181" s="151" t="s">
        <v>1554</v>
      </c>
      <c r="K181" s="151"/>
      <c r="L181" s="151" t="s">
        <v>43</v>
      </c>
      <c r="M181" s="151" t="s">
        <v>162</v>
      </c>
      <c r="N181" s="151">
        <v>2160178</v>
      </c>
      <c r="O181" s="151" t="s">
        <v>150</v>
      </c>
      <c r="P181" s="151" t="s">
        <v>150</v>
      </c>
      <c r="Q181" s="151"/>
      <c r="R181" s="151" t="s">
        <v>2613</v>
      </c>
      <c r="S181" s="151" t="s">
        <v>2614</v>
      </c>
      <c r="T181" s="377" t="s">
        <v>2615</v>
      </c>
      <c r="U181" s="154" t="s">
        <v>2616</v>
      </c>
      <c r="V181" s="154">
        <v>30010</v>
      </c>
      <c r="W181" s="162" t="s">
        <v>2617</v>
      </c>
      <c r="X181" s="162" t="s">
        <v>2385</v>
      </c>
      <c r="Y181" s="162" t="s">
        <v>156</v>
      </c>
      <c r="Z181" s="162"/>
      <c r="AA181" s="151">
        <v>3</v>
      </c>
      <c r="AB181" s="154">
        <v>43373</v>
      </c>
      <c r="AC181" s="308">
        <v>43160</v>
      </c>
      <c r="AD181" s="154"/>
      <c r="AE181" s="154" t="s">
        <v>2618</v>
      </c>
      <c r="AF181" s="342" t="s">
        <v>2619</v>
      </c>
      <c r="AG181" s="154"/>
      <c r="AH181" s="151">
        <f t="shared" si="43"/>
        <v>2</v>
      </c>
      <c r="AI181" s="154" t="s">
        <v>161</v>
      </c>
      <c r="AJ181" s="154"/>
      <c r="AK181" s="154"/>
      <c r="AL181" s="154" t="s">
        <v>162</v>
      </c>
      <c r="AM181" s="154"/>
      <c r="AN181" s="154"/>
      <c r="AO181" s="154" t="s">
        <v>964</v>
      </c>
      <c r="AP181" s="154" t="s">
        <v>2620</v>
      </c>
      <c r="AQ181" s="154" t="s">
        <v>2620</v>
      </c>
      <c r="AR181" s="154"/>
      <c r="AS181" s="256" t="s">
        <v>2621</v>
      </c>
      <c r="AT181" s="459" t="s">
        <v>419</v>
      </c>
      <c r="AU181" s="151" t="s">
        <v>2622</v>
      </c>
      <c r="AV181" s="154"/>
      <c r="AW181" s="156">
        <v>43164</v>
      </c>
      <c r="AX181" s="156">
        <v>43409</v>
      </c>
      <c r="AY181" s="156" t="s">
        <v>149</v>
      </c>
      <c r="AZ181" s="156">
        <v>43797</v>
      </c>
      <c r="BA181" s="156">
        <v>43865</v>
      </c>
      <c r="BB181" s="156"/>
      <c r="BC181" s="157" t="s">
        <v>2623</v>
      </c>
      <c r="BD181" s="156">
        <v>44470</v>
      </c>
      <c r="BE181" s="156" t="s">
        <v>162</v>
      </c>
      <c r="BF181" s="156">
        <v>45110</v>
      </c>
      <c r="BG181" s="156" t="s">
        <v>162</v>
      </c>
      <c r="BH181" s="154">
        <v>44949</v>
      </c>
      <c r="BI181" s="154"/>
      <c r="BJ181" s="154"/>
      <c r="BK181" s="158">
        <v>45087</v>
      </c>
      <c r="BL181" s="163" t="s">
        <v>17</v>
      </c>
      <c r="BM181" s="151">
        <f>DATEDIF(AW181,BK181, "M")+1</f>
        <v>64</v>
      </c>
      <c r="BN181" s="151">
        <f t="shared" ref="BN181:BN183" si="52">DATEDIF(AX181,BK181, "M")+1</f>
        <v>56</v>
      </c>
      <c r="BO181" s="162" t="s">
        <v>2624</v>
      </c>
      <c r="BP181" s="151">
        <v>1</v>
      </c>
      <c r="BQ181" s="151">
        <v>2</v>
      </c>
      <c r="BR181" s="151">
        <v>0</v>
      </c>
      <c r="BS181" s="151"/>
      <c r="BT181" s="151"/>
      <c r="BU181" s="151"/>
      <c r="BV181" s="151"/>
      <c r="BW181" s="151" t="s">
        <v>162</v>
      </c>
      <c r="BX181" s="151" t="s">
        <v>149</v>
      </c>
      <c r="BY181" s="151" t="s">
        <v>2625</v>
      </c>
      <c r="BZ181" s="159">
        <v>43647</v>
      </c>
      <c r="CA181" s="159">
        <v>44012</v>
      </c>
      <c r="CB181" s="151">
        <v>11</v>
      </c>
      <c r="CC181" s="151" t="s">
        <v>162</v>
      </c>
      <c r="CD181" s="151"/>
      <c r="CE181" s="151"/>
      <c r="CF181" s="410">
        <v>2</v>
      </c>
      <c r="CG181" s="151"/>
      <c r="CH181" s="151"/>
      <c r="CI181" s="151" t="s">
        <v>1829</v>
      </c>
      <c r="CJ181"/>
    </row>
    <row r="182" spans="1:88" s="53" customFormat="1" ht="24.95" hidden="1" customHeight="1">
      <c r="A182" s="151">
        <v>182</v>
      </c>
      <c r="B182" s="151" t="s">
        <v>2626</v>
      </c>
      <c r="C182" s="151" t="s">
        <v>2627</v>
      </c>
      <c r="D182" s="151" t="s">
        <v>2628</v>
      </c>
      <c r="E182" s="151" t="s">
        <v>2629</v>
      </c>
      <c r="F182" s="151" t="s">
        <v>25</v>
      </c>
      <c r="G182" s="151">
        <v>8</v>
      </c>
      <c r="H182" s="151" t="s">
        <v>49</v>
      </c>
      <c r="I182" s="151" t="s">
        <v>40</v>
      </c>
      <c r="J182" s="151" t="s">
        <v>2630</v>
      </c>
      <c r="K182" s="151" t="s">
        <v>2631</v>
      </c>
      <c r="L182" s="151" t="s">
        <v>40</v>
      </c>
      <c r="M182" s="151" t="s">
        <v>149</v>
      </c>
      <c r="N182" s="151"/>
      <c r="O182" s="151" t="s">
        <v>321</v>
      </c>
      <c r="P182" s="151" t="s">
        <v>321</v>
      </c>
      <c r="Q182" s="151"/>
      <c r="R182" s="151" t="s">
        <v>2632</v>
      </c>
      <c r="S182" s="151" t="s">
        <v>2633</v>
      </c>
      <c r="T182" s="376" t="s">
        <v>2634</v>
      </c>
      <c r="U182" s="154" t="s">
        <v>2635</v>
      </c>
      <c r="V182" s="154">
        <v>31650</v>
      </c>
      <c r="W182" s="162" t="s">
        <v>2636</v>
      </c>
      <c r="X182" s="162" t="s">
        <v>2385</v>
      </c>
      <c r="Y182" s="162"/>
      <c r="Z182" s="162"/>
      <c r="AA182" s="151">
        <v>10</v>
      </c>
      <c r="AB182" s="154">
        <v>43374</v>
      </c>
      <c r="AC182" s="308">
        <v>43160</v>
      </c>
      <c r="AD182" s="154"/>
      <c r="AE182" s="154" t="s">
        <v>2637</v>
      </c>
      <c r="AF182" s="154" t="s">
        <v>2638</v>
      </c>
      <c r="AG182" s="154" t="s">
        <v>2639</v>
      </c>
      <c r="AH182" s="151">
        <f t="shared" si="43"/>
        <v>3</v>
      </c>
      <c r="AI182" s="154" t="s">
        <v>160</v>
      </c>
      <c r="AJ182" s="154" t="s">
        <v>201</v>
      </c>
      <c r="AK182" s="154" t="s">
        <v>160</v>
      </c>
      <c r="AL182" s="154" t="s">
        <v>149</v>
      </c>
      <c r="AM182" s="154" t="s">
        <v>162</v>
      </c>
      <c r="AN182" s="154" t="s">
        <v>162</v>
      </c>
      <c r="AO182" s="154" t="s">
        <v>163</v>
      </c>
      <c r="AP182" s="154" t="s">
        <v>1191</v>
      </c>
      <c r="AQ182" s="154" t="s">
        <v>202</v>
      </c>
      <c r="AR182" s="154" t="s">
        <v>149</v>
      </c>
      <c r="AS182" s="154"/>
      <c r="AT182" s="459" t="s">
        <v>419</v>
      </c>
      <c r="AU182" s="151" t="s">
        <v>2640</v>
      </c>
      <c r="AV182" s="154"/>
      <c r="AW182" s="156">
        <v>43164</v>
      </c>
      <c r="AX182" s="156">
        <v>43409</v>
      </c>
      <c r="AY182" s="156" t="s">
        <v>149</v>
      </c>
      <c r="AZ182" s="156">
        <v>43334</v>
      </c>
      <c r="BA182" s="156">
        <v>43468</v>
      </c>
      <c r="BB182" s="156"/>
      <c r="BC182" s="157" t="s">
        <v>2641</v>
      </c>
      <c r="BD182" s="156">
        <v>44207</v>
      </c>
      <c r="BE182" s="156" t="s">
        <v>149</v>
      </c>
      <c r="BF182" s="156">
        <v>44410</v>
      </c>
      <c r="BG182" s="156" t="s">
        <v>149</v>
      </c>
      <c r="BH182" s="154"/>
      <c r="BI182" s="154"/>
      <c r="BJ182" s="154"/>
      <c r="BK182" s="158">
        <v>44679</v>
      </c>
      <c r="BL182" s="151" t="s">
        <v>17</v>
      </c>
      <c r="BM182" s="151">
        <f t="shared" ref="BM182:BM183" si="53">DATEDIF(AW182,BK182, "M")+1</f>
        <v>50</v>
      </c>
      <c r="BN182" s="151">
        <f t="shared" si="52"/>
        <v>42</v>
      </c>
      <c r="BO182" s="151"/>
      <c r="BP182" s="151">
        <v>1</v>
      </c>
      <c r="BQ182" s="151">
        <v>2</v>
      </c>
      <c r="BR182" s="151">
        <v>0</v>
      </c>
      <c r="BS182" s="151"/>
      <c r="BT182" s="151"/>
      <c r="BU182" s="151"/>
      <c r="BV182" s="151"/>
      <c r="BW182" s="151" t="s">
        <v>162</v>
      </c>
      <c r="BX182" s="151"/>
      <c r="BY182" s="151"/>
      <c r="BZ182" s="159"/>
      <c r="CA182" s="159"/>
      <c r="CB182" s="151"/>
      <c r="CC182" s="151"/>
      <c r="CD182" s="151"/>
      <c r="CE182" s="151"/>
      <c r="CF182" s="410">
        <v>2</v>
      </c>
      <c r="CG182" s="151"/>
      <c r="CH182" s="151"/>
      <c r="CI182" s="151" t="s">
        <v>1829</v>
      </c>
      <c r="CJ182"/>
    </row>
    <row r="183" spans="1:88" s="53" customFormat="1" ht="24.95" customHeight="1">
      <c r="A183" s="151">
        <v>183</v>
      </c>
      <c r="B183" s="151" t="s">
        <v>2642</v>
      </c>
      <c r="C183" s="151" t="s">
        <v>2643</v>
      </c>
      <c r="D183" s="151" t="s">
        <v>2644</v>
      </c>
      <c r="E183" s="151" t="s">
        <v>2645</v>
      </c>
      <c r="F183" s="151" t="s">
        <v>24</v>
      </c>
      <c r="G183" s="151">
        <v>8</v>
      </c>
      <c r="H183" s="151" t="s">
        <v>55</v>
      </c>
      <c r="I183" s="151" t="s">
        <v>43</v>
      </c>
      <c r="J183" s="151" t="s">
        <v>2051</v>
      </c>
      <c r="K183" s="151"/>
      <c r="L183" s="151" t="s">
        <v>43</v>
      </c>
      <c r="M183" s="151" t="s">
        <v>149</v>
      </c>
      <c r="N183" s="151"/>
      <c r="O183" s="151" t="s">
        <v>321</v>
      </c>
      <c r="P183" s="151" t="s">
        <v>321</v>
      </c>
      <c r="Q183" s="151"/>
      <c r="R183" s="151" t="s">
        <v>2646</v>
      </c>
      <c r="S183" s="151" t="s">
        <v>2647</v>
      </c>
      <c r="T183" s="377" t="s">
        <v>2648</v>
      </c>
      <c r="U183" s="154"/>
      <c r="V183" s="154">
        <v>30956</v>
      </c>
      <c r="W183" s="162" t="s">
        <v>2649</v>
      </c>
      <c r="X183" s="162" t="s">
        <v>155</v>
      </c>
      <c r="Y183" s="162"/>
      <c r="Z183" s="162"/>
      <c r="AA183" s="151">
        <v>43</v>
      </c>
      <c r="AB183" s="154">
        <v>43466</v>
      </c>
      <c r="AC183" s="308">
        <v>43160</v>
      </c>
      <c r="AD183" s="154"/>
      <c r="AE183" s="154" t="s">
        <v>2650</v>
      </c>
      <c r="AF183" s="154" t="s">
        <v>2651</v>
      </c>
      <c r="AG183" s="154"/>
      <c r="AH183" s="151">
        <f t="shared" si="43"/>
        <v>2</v>
      </c>
      <c r="AI183" s="154" t="s">
        <v>160</v>
      </c>
      <c r="AJ183" s="154" t="s">
        <v>201</v>
      </c>
      <c r="AK183" s="154"/>
      <c r="AL183" s="154" t="s">
        <v>149</v>
      </c>
      <c r="AM183" s="154" t="s">
        <v>162</v>
      </c>
      <c r="AN183" s="154"/>
      <c r="AO183" s="154" t="s">
        <v>201</v>
      </c>
      <c r="AP183" s="154" t="s">
        <v>2652</v>
      </c>
      <c r="AQ183" s="154" t="s">
        <v>181</v>
      </c>
      <c r="AR183" s="154"/>
      <c r="AS183" s="154"/>
      <c r="AT183" s="459" t="s">
        <v>371</v>
      </c>
      <c r="AU183" s="151" t="s">
        <v>2653</v>
      </c>
      <c r="AV183" s="154"/>
      <c r="AW183" s="156">
        <v>43164</v>
      </c>
      <c r="AX183" s="156">
        <v>43409</v>
      </c>
      <c r="AY183" s="156" t="s">
        <v>149</v>
      </c>
      <c r="AZ183" s="156">
        <v>43690</v>
      </c>
      <c r="BA183" s="156">
        <v>43644</v>
      </c>
      <c r="BB183" s="156"/>
      <c r="BC183" s="157" t="s">
        <v>2654</v>
      </c>
      <c r="BD183" s="156">
        <v>44207</v>
      </c>
      <c r="BE183" s="156" t="s">
        <v>149</v>
      </c>
      <c r="BF183" s="156">
        <v>44410</v>
      </c>
      <c r="BG183" s="156" t="s">
        <v>149</v>
      </c>
      <c r="BH183" s="154"/>
      <c r="BI183" s="154"/>
      <c r="BJ183" s="154"/>
      <c r="BK183" s="158">
        <v>45610</v>
      </c>
      <c r="BL183" s="165" t="s">
        <v>17</v>
      </c>
      <c r="BM183" s="151">
        <f t="shared" si="53"/>
        <v>81</v>
      </c>
      <c r="BN183" s="151">
        <f t="shared" si="52"/>
        <v>73</v>
      </c>
      <c r="BO183" s="162" t="s">
        <v>2655</v>
      </c>
      <c r="BP183" s="151">
        <v>1</v>
      </c>
      <c r="BQ183" s="151">
        <v>4</v>
      </c>
      <c r="BR183" s="151">
        <v>0</v>
      </c>
      <c r="BS183" s="151"/>
      <c r="BT183" s="151"/>
      <c r="BU183" s="151"/>
      <c r="BV183" s="151"/>
      <c r="BW183" s="151" t="s">
        <v>162</v>
      </c>
      <c r="BX183" s="151"/>
      <c r="BY183" s="151"/>
      <c r="BZ183" s="159"/>
      <c r="CA183" s="159"/>
      <c r="CB183" s="151"/>
      <c r="CC183" s="151"/>
      <c r="CD183" s="151"/>
      <c r="CE183" s="151"/>
      <c r="CF183" s="410">
        <v>3</v>
      </c>
      <c r="CG183" s="151"/>
      <c r="CH183" s="151"/>
      <c r="CI183" s="151" t="s">
        <v>814</v>
      </c>
      <c r="CJ183"/>
    </row>
    <row r="184" spans="1:88" s="53" customFormat="1" ht="24.95" hidden="1" customHeight="1">
      <c r="A184" s="151">
        <v>184</v>
      </c>
      <c r="B184" s="151" t="s">
        <v>2656</v>
      </c>
      <c r="C184" s="151" t="s">
        <v>2657</v>
      </c>
      <c r="D184" s="151" t="s">
        <v>2658</v>
      </c>
      <c r="E184" s="151" t="s">
        <v>2659</v>
      </c>
      <c r="F184" s="151" t="s">
        <v>25</v>
      </c>
      <c r="G184" s="151">
        <v>8</v>
      </c>
      <c r="H184" s="151" t="s">
        <v>51</v>
      </c>
      <c r="I184" s="151" t="s">
        <v>30</v>
      </c>
      <c r="J184" s="151" t="s">
        <v>1429</v>
      </c>
      <c r="K184" s="151" t="s">
        <v>1429</v>
      </c>
      <c r="L184" s="151" t="s">
        <v>30</v>
      </c>
      <c r="M184" s="151" t="s">
        <v>149</v>
      </c>
      <c r="N184" s="151">
        <v>160413</v>
      </c>
      <c r="O184" s="151" t="s">
        <v>150</v>
      </c>
      <c r="P184" s="151" t="s">
        <v>150</v>
      </c>
      <c r="Q184" s="151" t="s">
        <v>150</v>
      </c>
      <c r="R184" s="151" t="s">
        <v>2660</v>
      </c>
      <c r="S184" s="151" t="s">
        <v>2661</v>
      </c>
      <c r="T184" s="376" t="s">
        <v>2662</v>
      </c>
      <c r="U184" s="154" t="s">
        <v>2663</v>
      </c>
      <c r="V184" s="154">
        <v>27514</v>
      </c>
      <c r="W184" s="162" t="s">
        <v>2664</v>
      </c>
      <c r="X184" s="162" t="s">
        <v>178</v>
      </c>
      <c r="Y184" s="162" t="s">
        <v>162</v>
      </c>
      <c r="Z184" s="162"/>
      <c r="AA184" s="151">
        <v>28</v>
      </c>
      <c r="AB184" s="154">
        <v>42030</v>
      </c>
      <c r="AC184" s="308">
        <v>43160</v>
      </c>
      <c r="AD184" s="154"/>
      <c r="AE184" s="154" t="s">
        <v>2665</v>
      </c>
      <c r="AF184" s="154"/>
      <c r="AG184" s="154"/>
      <c r="AH184" s="151">
        <f t="shared" si="43"/>
        <v>1</v>
      </c>
      <c r="AI184" s="154"/>
      <c r="AJ184" s="154"/>
      <c r="AK184" s="154"/>
      <c r="AL184" s="154" t="s">
        <v>149</v>
      </c>
      <c r="AM184" s="154"/>
      <c r="AN184" s="154"/>
      <c r="AO184" s="154" t="s">
        <v>163</v>
      </c>
      <c r="AP184" s="154" t="s">
        <v>444</v>
      </c>
      <c r="AQ184" s="154" t="s">
        <v>444</v>
      </c>
      <c r="AR184" s="154"/>
      <c r="AS184" s="154"/>
      <c r="AT184" s="459" t="s">
        <v>327</v>
      </c>
      <c r="AU184" s="151" t="s">
        <v>2666</v>
      </c>
      <c r="AV184" s="154"/>
      <c r="AW184" s="156">
        <v>43164</v>
      </c>
      <c r="AX184" s="156">
        <v>43409</v>
      </c>
      <c r="AY184" s="156" t="s">
        <v>149</v>
      </c>
      <c r="AZ184" s="156">
        <v>43326</v>
      </c>
      <c r="BA184" s="156">
        <v>43403</v>
      </c>
      <c r="BB184" s="156"/>
      <c r="BC184" s="157" t="s">
        <v>2667</v>
      </c>
      <c r="BD184" s="156">
        <v>44207</v>
      </c>
      <c r="BE184" s="156" t="s">
        <v>149</v>
      </c>
      <c r="BF184" s="156">
        <v>44410</v>
      </c>
      <c r="BG184" s="156" t="s">
        <v>149</v>
      </c>
      <c r="BH184" s="154"/>
      <c r="BI184" s="154"/>
      <c r="BJ184" s="154"/>
      <c r="BK184" s="158">
        <v>44648</v>
      </c>
      <c r="BL184" s="151" t="s">
        <v>17</v>
      </c>
      <c r="BM184" s="151">
        <f t="shared" ref="BM184" si="54">DATEDIF(AW184,BK184, "M")+1</f>
        <v>49</v>
      </c>
      <c r="BN184" s="151">
        <f>DATEDIF(AX184,BK184, "M")+1</f>
        <v>41</v>
      </c>
      <c r="BO184" s="151"/>
      <c r="BP184" s="151">
        <v>1</v>
      </c>
      <c r="BQ184" s="151">
        <v>0</v>
      </c>
      <c r="BR184" s="151">
        <v>1</v>
      </c>
      <c r="BS184" s="151"/>
      <c r="BT184" s="151"/>
      <c r="BU184" s="151"/>
      <c r="BV184" s="151"/>
      <c r="BW184" s="151" t="s">
        <v>162</v>
      </c>
      <c r="BX184" s="151" t="s">
        <v>162</v>
      </c>
      <c r="BY184" s="151"/>
      <c r="BZ184" s="159"/>
      <c r="CA184" s="159"/>
      <c r="CB184" s="151"/>
      <c r="CC184" s="151" t="s">
        <v>162</v>
      </c>
      <c r="CD184" s="151"/>
      <c r="CE184" s="151"/>
      <c r="CF184" s="410">
        <v>3</v>
      </c>
      <c r="CG184" s="151">
        <v>3</v>
      </c>
      <c r="CH184" s="151"/>
      <c r="CI184" s="151" t="s">
        <v>814</v>
      </c>
      <c r="CJ184"/>
    </row>
    <row r="185" spans="1:88" s="53" customFormat="1" ht="24.95" hidden="1" customHeight="1">
      <c r="A185" s="151">
        <v>185</v>
      </c>
      <c r="B185" s="151" t="s">
        <v>2668</v>
      </c>
      <c r="C185" s="151" t="s">
        <v>2669</v>
      </c>
      <c r="D185" s="151"/>
      <c r="E185" s="151" t="s">
        <v>2670</v>
      </c>
      <c r="F185" s="151" t="s">
        <v>25</v>
      </c>
      <c r="G185" s="151">
        <v>8</v>
      </c>
      <c r="H185" s="151" t="s">
        <v>57</v>
      </c>
      <c r="I185" s="151" t="s">
        <v>33</v>
      </c>
      <c r="J185" s="151" t="s">
        <v>2671</v>
      </c>
      <c r="K185" s="151" t="s">
        <v>2672</v>
      </c>
      <c r="L185" s="151" t="s">
        <v>40</v>
      </c>
      <c r="M185" s="151" t="s">
        <v>162</v>
      </c>
      <c r="N185" s="151" t="s">
        <v>2673</v>
      </c>
      <c r="O185" s="151" t="s">
        <v>150</v>
      </c>
      <c r="P185" s="151" t="s">
        <v>150</v>
      </c>
      <c r="Q185" s="151"/>
      <c r="R185" s="151" t="s">
        <v>2674</v>
      </c>
      <c r="S185" s="151" t="s">
        <v>2675</v>
      </c>
      <c r="T185" s="376" t="s">
        <v>2676</v>
      </c>
      <c r="U185" s="154" t="s">
        <v>2677</v>
      </c>
      <c r="V185" s="154">
        <v>33161</v>
      </c>
      <c r="W185" s="162" t="s">
        <v>2678</v>
      </c>
      <c r="X185" s="162" t="s">
        <v>2385</v>
      </c>
      <c r="Y185" s="162" t="s">
        <v>156</v>
      </c>
      <c r="Z185" s="162"/>
      <c r="AA185" s="151">
        <v>31</v>
      </c>
      <c r="AB185" s="154">
        <v>43493</v>
      </c>
      <c r="AC185" s="308">
        <v>43160</v>
      </c>
      <c r="AD185" s="154"/>
      <c r="AE185" s="154" t="s">
        <v>2679</v>
      </c>
      <c r="AF185" s="154" t="s">
        <v>2680</v>
      </c>
      <c r="AG185" s="154"/>
      <c r="AH185" s="151">
        <f t="shared" si="43"/>
        <v>2</v>
      </c>
      <c r="AI185" s="154" t="s">
        <v>160</v>
      </c>
      <c r="AJ185" s="154" t="s">
        <v>201</v>
      </c>
      <c r="AK185" s="154"/>
      <c r="AL185" s="154" t="s">
        <v>162</v>
      </c>
      <c r="AM185" s="154" t="s">
        <v>162</v>
      </c>
      <c r="AN185" s="154"/>
      <c r="AO185" s="154" t="s">
        <v>163</v>
      </c>
      <c r="AP185" s="154" t="s">
        <v>180</v>
      </c>
      <c r="AQ185" s="154" t="s">
        <v>180</v>
      </c>
      <c r="AR185" s="154"/>
      <c r="AS185" s="154"/>
      <c r="AT185" s="459" t="s">
        <v>584</v>
      </c>
      <c r="AU185" s="151" t="s">
        <v>2681</v>
      </c>
      <c r="AV185" s="154"/>
      <c r="AW185" s="156">
        <v>43164</v>
      </c>
      <c r="AX185" s="156">
        <v>43409</v>
      </c>
      <c r="AY185" s="156" t="s">
        <v>149</v>
      </c>
      <c r="AZ185" s="156">
        <v>43228</v>
      </c>
      <c r="BA185" s="156">
        <v>43665</v>
      </c>
      <c r="BB185" s="156"/>
      <c r="BC185" s="157" t="s">
        <v>2682</v>
      </c>
      <c r="BD185" s="156">
        <v>44207</v>
      </c>
      <c r="BE185" s="156" t="s">
        <v>149</v>
      </c>
      <c r="BF185" s="156">
        <v>44410</v>
      </c>
      <c r="BG185" s="156" t="s">
        <v>149</v>
      </c>
      <c r="BH185" s="154"/>
      <c r="BI185" s="154"/>
      <c r="BJ185" s="154"/>
      <c r="BK185" s="158"/>
      <c r="BL185" s="144" t="s">
        <v>18</v>
      </c>
      <c r="BM185" s="154"/>
      <c r="BN185" s="151"/>
      <c r="BO185" s="151"/>
      <c r="BP185" s="151">
        <v>1</v>
      </c>
      <c r="BQ185" s="151">
        <v>6</v>
      </c>
      <c r="BR185" s="151">
        <v>0</v>
      </c>
      <c r="BS185" s="151"/>
      <c r="BT185" s="151"/>
      <c r="BU185" s="151"/>
      <c r="BV185" s="151"/>
      <c r="BW185" s="151" t="s">
        <v>2320</v>
      </c>
      <c r="BX185" s="151" t="s">
        <v>162</v>
      </c>
      <c r="BY185" s="151"/>
      <c r="BZ185" s="159"/>
      <c r="CA185" s="159"/>
      <c r="CB185" s="151"/>
      <c r="CC185" s="151" t="s">
        <v>162</v>
      </c>
      <c r="CD185" s="151"/>
      <c r="CE185" s="151"/>
      <c r="CF185" s="410">
        <v>0</v>
      </c>
      <c r="CG185" s="151"/>
      <c r="CH185" s="151"/>
      <c r="CI185" s="151" t="s">
        <v>814</v>
      </c>
      <c r="CJ185"/>
    </row>
    <row r="186" spans="1:88" s="53" customFormat="1" ht="24.95" hidden="1" customHeight="1">
      <c r="A186" s="151">
        <v>186</v>
      </c>
      <c r="B186" s="151" t="s">
        <v>2683</v>
      </c>
      <c r="C186" s="151" t="s">
        <v>2684</v>
      </c>
      <c r="D186" s="151"/>
      <c r="E186" s="151" t="s">
        <v>2528</v>
      </c>
      <c r="F186" s="151" t="s">
        <v>24</v>
      </c>
      <c r="G186" s="151">
        <v>8</v>
      </c>
      <c r="H186" s="151" t="s">
        <v>52</v>
      </c>
      <c r="I186" s="151" t="s">
        <v>41</v>
      </c>
      <c r="J186" s="151" t="s">
        <v>2685</v>
      </c>
      <c r="K186" s="151" t="s">
        <v>2686</v>
      </c>
      <c r="L186" s="151" t="s">
        <v>40</v>
      </c>
      <c r="M186" s="151" t="s">
        <v>162</v>
      </c>
      <c r="N186" s="151"/>
      <c r="O186" s="151" t="s">
        <v>150</v>
      </c>
      <c r="P186" s="151" t="s">
        <v>150</v>
      </c>
      <c r="Q186" s="151"/>
      <c r="R186" s="160" t="s">
        <v>2687</v>
      </c>
      <c r="S186" s="151" t="s">
        <v>2688</v>
      </c>
      <c r="T186" s="376" t="s">
        <v>2689</v>
      </c>
      <c r="U186" s="154"/>
      <c r="V186" s="154">
        <v>31334</v>
      </c>
      <c r="W186" s="162" t="s">
        <v>2690</v>
      </c>
      <c r="X186" s="162" t="s">
        <v>2385</v>
      </c>
      <c r="Y186" s="162"/>
      <c r="Z186" s="162"/>
      <c r="AA186" s="151">
        <v>38</v>
      </c>
      <c r="AB186" s="154">
        <v>43325</v>
      </c>
      <c r="AC186" s="308">
        <v>43160</v>
      </c>
      <c r="AD186" s="154"/>
      <c r="AE186" s="154" t="s">
        <v>2691</v>
      </c>
      <c r="AF186" s="154"/>
      <c r="AG186" s="154"/>
      <c r="AH186" s="151">
        <f t="shared" si="43"/>
        <v>1</v>
      </c>
      <c r="AI186" s="154"/>
      <c r="AJ186" s="154"/>
      <c r="AK186" s="154"/>
      <c r="AL186" s="154" t="s">
        <v>149</v>
      </c>
      <c r="AM186" s="154"/>
      <c r="AN186" s="154"/>
      <c r="AO186" s="154" t="s">
        <v>163</v>
      </c>
      <c r="AP186" s="154" t="s">
        <v>180</v>
      </c>
      <c r="AQ186" s="154" t="s">
        <v>2692</v>
      </c>
      <c r="AR186" s="154" t="s">
        <v>149</v>
      </c>
      <c r="AS186" s="154"/>
      <c r="AT186" s="459" t="s">
        <v>2693</v>
      </c>
      <c r="AU186" s="151" t="s">
        <v>2694</v>
      </c>
      <c r="AV186" s="154"/>
      <c r="AW186" s="156">
        <v>43164</v>
      </c>
      <c r="AX186" s="156">
        <v>43409</v>
      </c>
      <c r="AY186" s="156" t="s">
        <v>149</v>
      </c>
      <c r="AZ186" s="156">
        <v>43893</v>
      </c>
      <c r="BA186" s="156">
        <v>43700</v>
      </c>
      <c r="BB186" s="156"/>
      <c r="BC186" s="157" t="s">
        <v>2695</v>
      </c>
      <c r="BD186" s="156">
        <v>44470</v>
      </c>
      <c r="BE186" s="156" t="s">
        <v>162</v>
      </c>
      <c r="BF186" s="156">
        <v>44732</v>
      </c>
      <c r="BG186" s="156" t="s">
        <v>162</v>
      </c>
      <c r="BH186" s="154"/>
      <c r="BI186" s="154"/>
      <c r="BJ186" s="154"/>
      <c r="BK186" s="158"/>
      <c r="BL186" s="163" t="s">
        <v>18</v>
      </c>
      <c r="BM186" s="154"/>
      <c r="BN186" s="151"/>
      <c r="BO186" s="151"/>
      <c r="BP186" s="151">
        <v>1</v>
      </c>
      <c r="BQ186" s="151">
        <v>6</v>
      </c>
      <c r="BR186" s="151">
        <v>0</v>
      </c>
      <c r="BS186" s="151"/>
      <c r="BT186" s="151"/>
      <c r="BU186" s="151"/>
      <c r="BV186" s="151"/>
      <c r="BW186" s="151" t="s">
        <v>162</v>
      </c>
      <c r="BX186" s="151"/>
      <c r="BY186" s="151"/>
      <c r="BZ186" s="159"/>
      <c r="CA186" s="159"/>
      <c r="CB186" s="151"/>
      <c r="CC186" s="151"/>
      <c r="CD186" s="151"/>
      <c r="CE186" s="151"/>
      <c r="CF186" s="410">
        <v>1</v>
      </c>
      <c r="CG186" s="151"/>
      <c r="CH186" s="151"/>
      <c r="CI186" s="151" t="s">
        <v>814</v>
      </c>
      <c r="CJ186"/>
    </row>
    <row r="187" spans="1:88" s="53" customFormat="1" ht="24.95" hidden="1" customHeight="1">
      <c r="A187" s="151">
        <v>187</v>
      </c>
      <c r="B187" s="151" t="s">
        <v>2696</v>
      </c>
      <c r="C187" s="151" t="s">
        <v>2697</v>
      </c>
      <c r="D187" s="151" t="s">
        <v>2698</v>
      </c>
      <c r="E187" s="151" t="s">
        <v>387</v>
      </c>
      <c r="F187" s="151" t="s">
        <v>25</v>
      </c>
      <c r="G187" s="151">
        <v>8</v>
      </c>
      <c r="H187" s="151" t="s">
        <v>49</v>
      </c>
      <c r="I187" s="151" t="s">
        <v>40</v>
      </c>
      <c r="J187" s="151" t="s">
        <v>2699</v>
      </c>
      <c r="K187" s="151" t="s">
        <v>2700</v>
      </c>
      <c r="L187" s="151" t="s">
        <v>40</v>
      </c>
      <c r="M187" s="151" t="s">
        <v>149</v>
      </c>
      <c r="N187" s="151"/>
      <c r="O187" s="151" t="s">
        <v>150</v>
      </c>
      <c r="P187" s="151" t="s">
        <v>150</v>
      </c>
      <c r="Q187" s="151" t="s">
        <v>150</v>
      </c>
      <c r="R187" s="151" t="s">
        <v>2701</v>
      </c>
      <c r="S187" s="423" t="s">
        <v>2702</v>
      </c>
      <c r="T187" s="377" t="s">
        <v>2703</v>
      </c>
      <c r="U187" s="154" t="s">
        <v>2704</v>
      </c>
      <c r="V187" s="154">
        <v>31784</v>
      </c>
      <c r="W187" s="162" t="s">
        <v>2705</v>
      </c>
      <c r="X187" s="162" t="s">
        <v>2385</v>
      </c>
      <c r="Y187" s="162" t="s">
        <v>156</v>
      </c>
      <c r="Z187" s="162"/>
      <c r="AA187" s="151">
        <v>8</v>
      </c>
      <c r="AB187" s="154">
        <v>43160</v>
      </c>
      <c r="AC187" s="308">
        <v>43160</v>
      </c>
      <c r="AD187" s="154"/>
      <c r="AE187" s="154" t="s">
        <v>2706</v>
      </c>
      <c r="AF187" s="154" t="s">
        <v>2707</v>
      </c>
      <c r="AG187" s="154" t="s">
        <v>2708</v>
      </c>
      <c r="AH187" s="151">
        <f t="shared" si="43"/>
        <v>3</v>
      </c>
      <c r="AI187" s="154" t="s">
        <v>160</v>
      </c>
      <c r="AJ187" s="154" t="s">
        <v>160</v>
      </c>
      <c r="AK187" s="154" t="s">
        <v>160</v>
      </c>
      <c r="AL187" s="154" t="s">
        <v>149</v>
      </c>
      <c r="AM187" s="154"/>
      <c r="AN187" s="154"/>
      <c r="AO187" s="154" t="s">
        <v>163</v>
      </c>
      <c r="AP187" s="154" t="s">
        <v>1191</v>
      </c>
      <c r="AQ187" s="154" t="s">
        <v>202</v>
      </c>
      <c r="AR187" s="154" t="s">
        <v>149</v>
      </c>
      <c r="AS187" s="154"/>
      <c r="AT187" s="459" t="s">
        <v>419</v>
      </c>
      <c r="AU187" s="151" t="s">
        <v>2709</v>
      </c>
      <c r="AV187" s="154"/>
      <c r="AW187" s="156">
        <v>43164</v>
      </c>
      <c r="AX187" s="156">
        <v>43409</v>
      </c>
      <c r="AY187" s="156" t="s">
        <v>149</v>
      </c>
      <c r="AZ187" s="156">
        <v>43327</v>
      </c>
      <c r="BA187" s="156">
        <v>43391</v>
      </c>
      <c r="BB187" s="156"/>
      <c r="BC187" s="157" t="s">
        <v>2710</v>
      </c>
      <c r="BD187" s="156">
        <v>44207</v>
      </c>
      <c r="BE187" s="156" t="s">
        <v>149</v>
      </c>
      <c r="BF187" s="156">
        <v>44410</v>
      </c>
      <c r="BG187" s="156" t="s">
        <v>149</v>
      </c>
      <c r="BH187" s="154"/>
      <c r="BI187" s="154"/>
      <c r="BJ187" s="154"/>
      <c r="BK187" s="158">
        <v>44160</v>
      </c>
      <c r="BL187" s="151" t="s">
        <v>17</v>
      </c>
      <c r="BM187" s="151">
        <f t="shared" ref="BM187:BM190" si="55">DATEDIF(AW187,BK187, "M")+1</f>
        <v>33</v>
      </c>
      <c r="BN187" s="151">
        <f t="shared" ref="BN187:BN190" si="56">DATEDIF(AX187,BK187, "M")+1</f>
        <v>25</v>
      </c>
      <c r="BO187" s="162" t="s">
        <v>2711</v>
      </c>
      <c r="BP187" s="151">
        <v>3</v>
      </c>
      <c r="BQ187" s="151">
        <v>5</v>
      </c>
      <c r="BR187" s="151">
        <v>1</v>
      </c>
      <c r="BS187" s="151"/>
      <c r="BT187" s="151"/>
      <c r="BU187" s="151"/>
      <c r="BV187" s="151"/>
      <c r="BW187" s="151" t="s">
        <v>162</v>
      </c>
      <c r="BX187" s="151" t="s">
        <v>162</v>
      </c>
      <c r="BY187" s="151"/>
      <c r="BZ187" s="159"/>
      <c r="CA187" s="159"/>
      <c r="CB187" s="151"/>
      <c r="CC187" s="151"/>
      <c r="CD187" s="151"/>
      <c r="CE187" s="151"/>
      <c r="CF187" s="410">
        <v>1</v>
      </c>
      <c r="CG187" s="151">
        <v>2</v>
      </c>
      <c r="CH187" s="151"/>
      <c r="CI187" s="151" t="s">
        <v>2225</v>
      </c>
      <c r="CJ187"/>
    </row>
    <row r="188" spans="1:88" s="53" customFormat="1" ht="24.95" hidden="1" customHeight="1">
      <c r="A188" s="151">
        <v>188</v>
      </c>
      <c r="B188" s="151" t="s">
        <v>2712</v>
      </c>
      <c r="C188" s="151" t="s">
        <v>2713</v>
      </c>
      <c r="D188" s="151" t="s">
        <v>2714</v>
      </c>
      <c r="E188" s="151" t="s">
        <v>2715</v>
      </c>
      <c r="F188" s="151" t="s">
        <v>25</v>
      </c>
      <c r="G188" s="151">
        <v>8</v>
      </c>
      <c r="H188" s="151" t="s">
        <v>50</v>
      </c>
      <c r="I188" s="151" t="s">
        <v>44</v>
      </c>
      <c r="J188" s="151" t="s">
        <v>256</v>
      </c>
      <c r="K188" s="151" t="s">
        <v>334</v>
      </c>
      <c r="L188" s="151" t="s">
        <v>42</v>
      </c>
      <c r="M188" s="151" t="s">
        <v>149</v>
      </c>
      <c r="N188" s="151"/>
      <c r="O188" s="151" t="s">
        <v>150</v>
      </c>
      <c r="P188" s="151" t="s">
        <v>150</v>
      </c>
      <c r="Q188" s="151"/>
      <c r="R188" s="151" t="s">
        <v>2716</v>
      </c>
      <c r="S188" s="151" t="s">
        <v>2717</v>
      </c>
      <c r="T188" s="377" t="s">
        <v>2718</v>
      </c>
      <c r="U188" s="154"/>
      <c r="V188" s="154">
        <v>29877</v>
      </c>
      <c r="W188" s="162" t="s">
        <v>2719</v>
      </c>
      <c r="X188" s="162" t="s">
        <v>178</v>
      </c>
      <c r="Y188" s="162"/>
      <c r="Z188" s="162"/>
      <c r="AA188" s="151">
        <v>32</v>
      </c>
      <c r="AB188" s="154">
        <v>43191</v>
      </c>
      <c r="AC188" s="308">
        <v>43160</v>
      </c>
      <c r="AD188" s="154"/>
      <c r="AE188" s="154" t="s">
        <v>2720</v>
      </c>
      <c r="AF188" s="154" t="s">
        <v>2721</v>
      </c>
      <c r="AG188" s="154"/>
      <c r="AH188" s="151">
        <f t="shared" si="43"/>
        <v>2</v>
      </c>
      <c r="AI188" s="154" t="s">
        <v>160</v>
      </c>
      <c r="AJ188" s="154" t="s">
        <v>201</v>
      </c>
      <c r="AK188" s="154"/>
      <c r="AL188" s="154" t="s">
        <v>149</v>
      </c>
      <c r="AM188" s="154"/>
      <c r="AN188" s="154"/>
      <c r="AO188" s="154" t="s">
        <v>163</v>
      </c>
      <c r="AP188" s="154"/>
      <c r="AQ188" s="154"/>
      <c r="AR188" s="154"/>
      <c r="AS188" s="154"/>
      <c r="AT188" s="459" t="s">
        <v>297</v>
      </c>
      <c r="AU188" s="151" t="s">
        <v>2722</v>
      </c>
      <c r="AV188" s="154"/>
      <c r="AW188" s="156">
        <v>43164</v>
      </c>
      <c r="AX188" s="156">
        <v>43409</v>
      </c>
      <c r="AY188" s="156" t="s">
        <v>149</v>
      </c>
      <c r="AZ188" s="156">
        <v>43861</v>
      </c>
      <c r="BA188" s="156">
        <v>43696</v>
      </c>
      <c r="BB188" s="156"/>
      <c r="BC188" s="157" t="s">
        <v>2723</v>
      </c>
      <c r="BD188" s="156">
        <v>44207</v>
      </c>
      <c r="BE188" s="156" t="s">
        <v>149</v>
      </c>
      <c r="BF188" s="156">
        <v>44410</v>
      </c>
      <c r="BG188" s="156" t="s">
        <v>149</v>
      </c>
      <c r="BH188" s="154"/>
      <c r="BI188" s="154"/>
      <c r="BJ188" s="154"/>
      <c r="BK188" s="158">
        <v>44900</v>
      </c>
      <c r="BL188" s="144" t="s">
        <v>17</v>
      </c>
      <c r="BM188" s="151">
        <f t="shared" si="55"/>
        <v>58</v>
      </c>
      <c r="BN188" s="151">
        <f t="shared" si="56"/>
        <v>50</v>
      </c>
      <c r="BO188" s="162" t="s">
        <v>2724</v>
      </c>
      <c r="BP188" s="151">
        <v>1</v>
      </c>
      <c r="BQ188" s="151">
        <v>3</v>
      </c>
      <c r="BR188" s="151">
        <v>0</v>
      </c>
      <c r="BS188" s="151"/>
      <c r="BT188" s="151"/>
      <c r="BU188" s="151"/>
      <c r="BV188" s="151"/>
      <c r="BW188" s="151" t="s">
        <v>162</v>
      </c>
      <c r="BX188" s="151"/>
      <c r="BY188" s="151"/>
      <c r="BZ188" s="159"/>
      <c r="CA188" s="159"/>
      <c r="CB188" s="151"/>
      <c r="CC188" s="151"/>
      <c r="CD188" s="151"/>
      <c r="CE188" s="151"/>
      <c r="CF188" s="410">
        <v>2</v>
      </c>
      <c r="CG188" s="151"/>
      <c r="CH188" s="151"/>
      <c r="CI188" s="151" t="s">
        <v>814</v>
      </c>
      <c r="CJ188"/>
    </row>
    <row r="189" spans="1:88" s="53" customFormat="1" ht="24.95" hidden="1" customHeight="1">
      <c r="A189" s="151">
        <v>189</v>
      </c>
      <c r="B189" s="151" t="s">
        <v>2725</v>
      </c>
      <c r="C189" s="151" t="s">
        <v>997</v>
      </c>
      <c r="D189" s="151" t="s">
        <v>437</v>
      </c>
      <c r="E189" s="151" t="s">
        <v>2726</v>
      </c>
      <c r="F189" s="151" t="s">
        <v>25</v>
      </c>
      <c r="G189" s="151">
        <v>8</v>
      </c>
      <c r="H189" s="151" t="s">
        <v>51</v>
      </c>
      <c r="I189" s="151" t="s">
        <v>37</v>
      </c>
      <c r="J189" s="151" t="s">
        <v>606</v>
      </c>
      <c r="K189" s="151" t="s">
        <v>1263</v>
      </c>
      <c r="L189" s="151" t="s">
        <v>43</v>
      </c>
      <c r="M189" s="151" t="s">
        <v>162</v>
      </c>
      <c r="N189" s="151">
        <v>1928547</v>
      </c>
      <c r="O189" s="151" t="s">
        <v>150</v>
      </c>
      <c r="P189" s="151" t="s">
        <v>150</v>
      </c>
      <c r="Q189" s="151"/>
      <c r="R189" s="151" t="s">
        <v>2727</v>
      </c>
      <c r="S189" s="151" t="s">
        <v>2728</v>
      </c>
      <c r="T189" s="376" t="s">
        <v>2729</v>
      </c>
      <c r="U189" s="154" t="s">
        <v>2730</v>
      </c>
      <c r="V189" s="154">
        <v>27605</v>
      </c>
      <c r="W189" s="162" t="s">
        <v>2731</v>
      </c>
      <c r="X189" s="162" t="s">
        <v>178</v>
      </c>
      <c r="Y189" s="162"/>
      <c r="Z189" s="162"/>
      <c r="AA189" s="151">
        <v>1</v>
      </c>
      <c r="AB189" s="154">
        <v>43221</v>
      </c>
      <c r="AC189" s="308">
        <v>43160</v>
      </c>
      <c r="AD189" s="154"/>
      <c r="AE189" s="154" t="s">
        <v>2732</v>
      </c>
      <c r="AF189" s="154" t="s">
        <v>2733</v>
      </c>
      <c r="AG189" s="154"/>
      <c r="AH189" s="151">
        <f t="shared" si="43"/>
        <v>2</v>
      </c>
      <c r="AI189" s="154" t="s">
        <v>161</v>
      </c>
      <c r="AJ189" s="154" t="s">
        <v>161</v>
      </c>
      <c r="AK189" s="154"/>
      <c r="AL189" s="154" t="s">
        <v>162</v>
      </c>
      <c r="AM189" s="154" t="s">
        <v>162</v>
      </c>
      <c r="AN189" s="154"/>
      <c r="AO189" s="154" t="s">
        <v>163</v>
      </c>
      <c r="AP189" s="154" t="s">
        <v>249</v>
      </c>
      <c r="AQ189" s="154" t="s">
        <v>1130</v>
      </c>
      <c r="AR189" s="154" t="s">
        <v>149</v>
      </c>
      <c r="AS189" s="154"/>
      <c r="AT189" s="459" t="s">
        <v>284</v>
      </c>
      <c r="AU189" s="151" t="s">
        <v>2734</v>
      </c>
      <c r="AV189" s="154"/>
      <c r="AW189" s="156">
        <v>43164</v>
      </c>
      <c r="AX189" s="156">
        <v>43409</v>
      </c>
      <c r="AY189" s="156" t="s">
        <v>149</v>
      </c>
      <c r="AZ189" s="156">
        <v>43522</v>
      </c>
      <c r="BA189" s="156">
        <v>43623</v>
      </c>
      <c r="BB189" s="156"/>
      <c r="BC189" s="157" t="s">
        <v>2735</v>
      </c>
      <c r="BD189" s="156">
        <v>44207</v>
      </c>
      <c r="BE189" s="156" t="s">
        <v>149</v>
      </c>
      <c r="BF189" s="156">
        <v>44410</v>
      </c>
      <c r="BG189" s="156" t="s">
        <v>149</v>
      </c>
      <c r="BH189" s="154"/>
      <c r="BI189" s="154"/>
      <c r="BJ189" s="154"/>
      <c r="BK189" s="158">
        <v>44907</v>
      </c>
      <c r="BL189" s="163" t="s">
        <v>17</v>
      </c>
      <c r="BM189" s="151">
        <f t="shared" si="55"/>
        <v>58</v>
      </c>
      <c r="BN189" s="151">
        <f t="shared" si="56"/>
        <v>50</v>
      </c>
      <c r="BO189" s="151" t="s">
        <v>2736</v>
      </c>
      <c r="BP189" s="151">
        <v>5</v>
      </c>
      <c r="BQ189" s="151">
        <v>5</v>
      </c>
      <c r="BR189" s="151">
        <v>0</v>
      </c>
      <c r="BS189" s="151"/>
      <c r="BT189" s="151"/>
      <c r="BU189" s="151"/>
      <c r="BV189" s="151"/>
      <c r="BW189" s="151" t="s">
        <v>162</v>
      </c>
      <c r="BX189" s="151"/>
      <c r="BY189" s="151"/>
      <c r="BZ189" s="159"/>
      <c r="CA189" s="159"/>
      <c r="CB189" s="151"/>
      <c r="CC189" s="151"/>
      <c r="CD189" s="151"/>
      <c r="CE189" s="151"/>
      <c r="CF189" s="410">
        <v>3</v>
      </c>
      <c r="CG189" s="151"/>
      <c r="CH189" s="151"/>
      <c r="CI189" s="151" t="s">
        <v>1829</v>
      </c>
      <c r="CJ189"/>
    </row>
    <row r="190" spans="1:88" s="53" customFormat="1" ht="24.95" hidden="1" customHeight="1">
      <c r="A190" s="151">
        <v>190</v>
      </c>
      <c r="B190" s="151" t="s">
        <v>2737</v>
      </c>
      <c r="C190" s="151" t="s">
        <v>2738</v>
      </c>
      <c r="D190" s="151" t="s">
        <v>2739</v>
      </c>
      <c r="E190" s="151" t="s">
        <v>2740</v>
      </c>
      <c r="F190" s="151" t="s">
        <v>24</v>
      </c>
      <c r="G190" s="151">
        <v>8</v>
      </c>
      <c r="H190" s="151" t="s">
        <v>51</v>
      </c>
      <c r="I190" s="151" t="s">
        <v>30</v>
      </c>
      <c r="J190" s="151" t="s">
        <v>606</v>
      </c>
      <c r="K190" s="151" t="s">
        <v>2741</v>
      </c>
      <c r="L190" s="151" t="s">
        <v>43</v>
      </c>
      <c r="M190" s="151" t="s">
        <v>162</v>
      </c>
      <c r="N190" s="151"/>
      <c r="O190" s="151" t="s">
        <v>150</v>
      </c>
      <c r="P190" s="151" t="s">
        <v>150</v>
      </c>
      <c r="Q190" s="151" t="s">
        <v>150</v>
      </c>
      <c r="R190" s="151" t="s">
        <v>2742</v>
      </c>
      <c r="S190" s="151" t="s">
        <v>2743</v>
      </c>
      <c r="T190" s="376" t="s">
        <v>2744</v>
      </c>
      <c r="U190" s="154" t="s">
        <v>2745</v>
      </c>
      <c r="V190" s="154">
        <v>29924</v>
      </c>
      <c r="W190" s="162" t="s">
        <v>2746</v>
      </c>
      <c r="X190" s="162" t="s">
        <v>178</v>
      </c>
      <c r="Y190" s="162"/>
      <c r="Z190" s="162"/>
      <c r="AA190" s="151">
        <v>5</v>
      </c>
      <c r="AB190" s="154">
        <v>43318</v>
      </c>
      <c r="AC190" s="308">
        <v>43160</v>
      </c>
      <c r="AD190" s="154"/>
      <c r="AE190" s="154" t="s">
        <v>2747</v>
      </c>
      <c r="AF190" s="154"/>
      <c r="AG190" s="154"/>
      <c r="AH190" s="151">
        <f t="shared" si="43"/>
        <v>1</v>
      </c>
      <c r="AI190" s="154"/>
      <c r="AJ190" s="154"/>
      <c r="AK190" s="154"/>
      <c r="AL190" s="154" t="s">
        <v>162</v>
      </c>
      <c r="AM190" s="154"/>
      <c r="AN190" s="154"/>
      <c r="AO190" s="154" t="s">
        <v>163</v>
      </c>
      <c r="AP190" s="154" t="s">
        <v>444</v>
      </c>
      <c r="AQ190" s="154" t="s">
        <v>1448</v>
      </c>
      <c r="AR190" s="154" t="s">
        <v>149</v>
      </c>
      <c r="AS190" s="154"/>
      <c r="AT190" s="459" t="s">
        <v>327</v>
      </c>
      <c r="AU190" s="151" t="s">
        <v>2748</v>
      </c>
      <c r="AV190" s="154"/>
      <c r="AW190" s="156">
        <v>43164</v>
      </c>
      <c r="AX190" s="156">
        <v>43409</v>
      </c>
      <c r="AY190" s="156" t="s">
        <v>149</v>
      </c>
      <c r="AZ190" s="156">
        <v>43615</v>
      </c>
      <c r="BA190" s="156">
        <v>43615</v>
      </c>
      <c r="BB190" s="156"/>
      <c r="BC190" s="157" t="s">
        <v>2749</v>
      </c>
      <c r="BD190" s="156">
        <v>44207</v>
      </c>
      <c r="BE190" s="156" t="s">
        <v>149</v>
      </c>
      <c r="BF190" s="156">
        <v>44410</v>
      </c>
      <c r="BG190" s="156" t="s">
        <v>149</v>
      </c>
      <c r="BH190" s="154"/>
      <c r="BI190" s="154"/>
      <c r="BJ190" s="154"/>
      <c r="BK190" s="158">
        <v>44441</v>
      </c>
      <c r="BL190" s="151" t="s">
        <v>17</v>
      </c>
      <c r="BM190" s="151">
        <f t="shared" si="55"/>
        <v>42</v>
      </c>
      <c r="BN190" s="151">
        <f t="shared" si="56"/>
        <v>34</v>
      </c>
      <c r="BO190" s="151"/>
      <c r="BP190" s="151">
        <v>3</v>
      </c>
      <c r="BQ190" s="151">
        <v>3</v>
      </c>
      <c r="BR190" s="151">
        <v>2</v>
      </c>
      <c r="BS190" s="151"/>
      <c r="BT190" s="151"/>
      <c r="BU190" s="151"/>
      <c r="BV190" s="151"/>
      <c r="BW190" s="151" t="s">
        <v>162</v>
      </c>
      <c r="BX190" s="151"/>
      <c r="BY190" s="151"/>
      <c r="BZ190" s="159"/>
      <c r="CA190" s="159"/>
      <c r="CB190" s="151"/>
      <c r="CC190" s="151"/>
      <c r="CD190" s="151"/>
      <c r="CE190" s="151"/>
      <c r="CF190" s="410">
        <v>3</v>
      </c>
      <c r="CG190" s="151">
        <v>3</v>
      </c>
      <c r="CH190" s="151"/>
      <c r="CI190" s="151" t="s">
        <v>1829</v>
      </c>
      <c r="CJ190"/>
    </row>
    <row r="191" spans="1:88" s="53" customFormat="1" ht="24.95" customHeight="1">
      <c r="A191" s="151">
        <v>191</v>
      </c>
      <c r="B191" s="151" t="s">
        <v>2750</v>
      </c>
      <c r="C191" s="151" t="s">
        <v>2751</v>
      </c>
      <c r="D191" s="151" t="s">
        <v>2752</v>
      </c>
      <c r="E191" s="151" t="s">
        <v>288</v>
      </c>
      <c r="F191" s="151" t="s">
        <v>25</v>
      </c>
      <c r="G191" s="151">
        <v>8</v>
      </c>
      <c r="H191" s="151" t="s">
        <v>55</v>
      </c>
      <c r="I191" s="151" t="s">
        <v>43</v>
      </c>
      <c r="J191" s="151" t="s">
        <v>2753</v>
      </c>
      <c r="K191" s="151" t="s">
        <v>606</v>
      </c>
      <c r="L191" s="151" t="s">
        <v>43</v>
      </c>
      <c r="M191" s="151" t="s">
        <v>149</v>
      </c>
      <c r="N191" s="151" t="s">
        <v>2754</v>
      </c>
      <c r="O191" s="151" t="s">
        <v>150</v>
      </c>
      <c r="P191" s="151" t="s">
        <v>150</v>
      </c>
      <c r="Q191" s="151"/>
      <c r="R191" s="151" t="s">
        <v>2755</v>
      </c>
      <c r="S191" s="151" t="s">
        <v>2756</v>
      </c>
      <c r="T191" s="376" t="s">
        <v>2757</v>
      </c>
      <c r="U191" s="154" t="s">
        <v>2758</v>
      </c>
      <c r="V191" s="154">
        <v>28944</v>
      </c>
      <c r="W191" s="162" t="s">
        <v>2759</v>
      </c>
      <c r="X191" s="162" t="s">
        <v>178</v>
      </c>
      <c r="Y191" s="162" t="s">
        <v>162</v>
      </c>
      <c r="Z191" s="162"/>
      <c r="AA191" s="151">
        <v>19</v>
      </c>
      <c r="AB191" s="154">
        <v>43313</v>
      </c>
      <c r="AC191" s="308">
        <v>43160</v>
      </c>
      <c r="AD191" s="154"/>
      <c r="AE191" s="154" t="s">
        <v>2760</v>
      </c>
      <c r="AF191" s="154" t="s">
        <v>2761</v>
      </c>
      <c r="AG191" s="154"/>
      <c r="AH191" s="151">
        <f t="shared" si="43"/>
        <v>2</v>
      </c>
      <c r="AI191" s="154" t="s">
        <v>160</v>
      </c>
      <c r="AJ191" s="154" t="s">
        <v>160</v>
      </c>
      <c r="AK191" s="154"/>
      <c r="AL191" s="154" t="s">
        <v>162</v>
      </c>
      <c r="AM191" s="154" t="s">
        <v>162</v>
      </c>
      <c r="AN191" s="154"/>
      <c r="AO191" s="154" t="s">
        <v>163</v>
      </c>
      <c r="AP191" s="154" t="s">
        <v>202</v>
      </c>
      <c r="AQ191" s="154" t="s">
        <v>202</v>
      </c>
      <c r="AR191" s="154"/>
      <c r="AS191" s="256" t="s">
        <v>2762</v>
      </c>
      <c r="AT191" s="459" t="s">
        <v>371</v>
      </c>
      <c r="AU191" s="151" t="s">
        <v>298</v>
      </c>
      <c r="AV191" s="154"/>
      <c r="AW191" s="156">
        <v>43164</v>
      </c>
      <c r="AX191" s="156">
        <v>43409</v>
      </c>
      <c r="AY191" s="156" t="s">
        <v>149</v>
      </c>
      <c r="AZ191" s="156">
        <v>43531</v>
      </c>
      <c r="BA191" s="156">
        <v>43623</v>
      </c>
      <c r="BB191" s="156"/>
      <c r="BC191" s="157" t="s">
        <v>2763</v>
      </c>
      <c r="BD191" s="156">
        <v>44207</v>
      </c>
      <c r="BE191" s="156" t="s">
        <v>149</v>
      </c>
      <c r="BF191" s="156">
        <v>44410</v>
      </c>
      <c r="BG191" s="156" t="s">
        <v>149</v>
      </c>
      <c r="BH191" s="154"/>
      <c r="BI191" s="154"/>
      <c r="BJ191" s="154"/>
      <c r="BK191" s="158">
        <v>45610</v>
      </c>
      <c r="BL191" s="151" t="s">
        <v>17</v>
      </c>
      <c r="BM191" s="151">
        <f t="shared" ref="BM191" si="57">DATEDIF(AW191,BK191, "M")+1</f>
        <v>81</v>
      </c>
      <c r="BN191" s="151">
        <f t="shared" ref="BN191" si="58">DATEDIF(AX191,BK191, "M")+1</f>
        <v>73</v>
      </c>
      <c r="BO191" s="151" t="s">
        <v>2764</v>
      </c>
      <c r="BP191" s="151">
        <v>2</v>
      </c>
      <c r="BQ191" s="151"/>
      <c r="BR191" s="151"/>
      <c r="BS191" s="151"/>
      <c r="BT191" s="151"/>
      <c r="BU191" s="151"/>
      <c r="BV191" s="151"/>
      <c r="BW191" s="151" t="s">
        <v>162</v>
      </c>
      <c r="BX191" s="151" t="s">
        <v>162</v>
      </c>
      <c r="BY191" s="151"/>
      <c r="BZ191" s="159"/>
      <c r="CA191" s="159"/>
      <c r="CB191" s="151"/>
      <c r="CC191" s="151" t="s">
        <v>162</v>
      </c>
      <c r="CD191" s="151"/>
      <c r="CE191" s="151"/>
      <c r="CF191" s="410">
        <v>2</v>
      </c>
      <c r="CG191" s="151"/>
      <c r="CH191" s="151"/>
      <c r="CI191" s="151" t="s">
        <v>814</v>
      </c>
      <c r="CJ191"/>
    </row>
    <row r="192" spans="1:88" s="53" customFormat="1" ht="24.95" hidden="1" customHeight="1">
      <c r="A192" s="151">
        <v>192</v>
      </c>
      <c r="B192" s="151" t="s">
        <v>2765</v>
      </c>
      <c r="C192" s="151" t="s">
        <v>767</v>
      </c>
      <c r="D192" s="151" t="s">
        <v>466</v>
      </c>
      <c r="E192" s="151" t="s">
        <v>1787</v>
      </c>
      <c r="F192" s="151" t="s">
        <v>25</v>
      </c>
      <c r="G192" s="151">
        <v>8</v>
      </c>
      <c r="H192" s="151" t="s">
        <v>49</v>
      </c>
      <c r="I192" s="151" t="s">
        <v>40</v>
      </c>
      <c r="J192" s="151" t="s">
        <v>1183</v>
      </c>
      <c r="K192" s="151" t="s">
        <v>1183</v>
      </c>
      <c r="L192" s="151" t="s">
        <v>40</v>
      </c>
      <c r="M192" s="151" t="s">
        <v>149</v>
      </c>
      <c r="N192" s="151" t="s">
        <v>2766</v>
      </c>
      <c r="O192" s="151" t="s">
        <v>150</v>
      </c>
      <c r="P192" s="151" t="s">
        <v>150</v>
      </c>
      <c r="Q192" s="151"/>
      <c r="R192" s="151" t="s">
        <v>2767</v>
      </c>
      <c r="S192" s="151" t="s">
        <v>2768</v>
      </c>
      <c r="T192" s="377" t="s">
        <v>2769</v>
      </c>
      <c r="U192" s="154" t="s">
        <v>2770</v>
      </c>
      <c r="V192" s="154">
        <v>29223</v>
      </c>
      <c r="W192" s="162" t="s">
        <v>2771</v>
      </c>
      <c r="X192" s="162" t="s">
        <v>2772</v>
      </c>
      <c r="Y192" s="162"/>
      <c r="Z192" s="162"/>
      <c r="AA192" s="151">
        <v>11</v>
      </c>
      <c r="AB192" s="154">
        <v>43466</v>
      </c>
      <c r="AC192" s="308">
        <v>43160</v>
      </c>
      <c r="AD192" s="154"/>
      <c r="AE192" s="154" t="s">
        <v>2773</v>
      </c>
      <c r="AF192" s="154" t="s">
        <v>2774</v>
      </c>
      <c r="AG192" s="154" t="s">
        <v>2775</v>
      </c>
      <c r="AH192" s="151">
        <f t="shared" si="43"/>
        <v>3</v>
      </c>
      <c r="AI192" s="154" t="s">
        <v>160</v>
      </c>
      <c r="AJ192" s="154" t="s">
        <v>160</v>
      </c>
      <c r="AK192" s="154"/>
      <c r="AL192" s="154" t="s">
        <v>149</v>
      </c>
      <c r="AM192" s="154" t="s">
        <v>162</v>
      </c>
      <c r="AN192" s="154"/>
      <c r="AO192" s="154" t="s">
        <v>163</v>
      </c>
      <c r="AP192" s="154" t="s">
        <v>1191</v>
      </c>
      <c r="AQ192" s="154" t="s">
        <v>1191</v>
      </c>
      <c r="AR192" s="154"/>
      <c r="AS192" s="154"/>
      <c r="AT192" s="459" t="s">
        <v>419</v>
      </c>
      <c r="AU192" s="151" t="s">
        <v>2776</v>
      </c>
      <c r="AV192" s="154"/>
      <c r="AW192" s="156">
        <v>43164</v>
      </c>
      <c r="AX192" s="156">
        <v>43409</v>
      </c>
      <c r="AY192" s="156" t="s">
        <v>149</v>
      </c>
      <c r="AZ192" s="156">
        <v>43319</v>
      </c>
      <c r="BA192" s="156">
        <v>43378</v>
      </c>
      <c r="BB192" s="156"/>
      <c r="BC192" s="157" t="s">
        <v>2777</v>
      </c>
      <c r="BD192" s="156">
        <v>44207</v>
      </c>
      <c r="BE192" s="156" t="s">
        <v>149</v>
      </c>
      <c r="BF192" s="156">
        <v>44410</v>
      </c>
      <c r="BG192" s="156" t="s">
        <v>149</v>
      </c>
      <c r="BH192" s="154"/>
      <c r="BI192" s="154"/>
      <c r="BJ192" s="154"/>
      <c r="BK192" s="158"/>
      <c r="BL192" s="151" t="s">
        <v>18</v>
      </c>
      <c r="BM192" s="154"/>
      <c r="BN192" s="151"/>
      <c r="BO192" s="151"/>
      <c r="BP192" s="151">
        <v>1</v>
      </c>
      <c r="BQ192" s="151">
        <v>3</v>
      </c>
      <c r="BR192" s="151">
        <v>0</v>
      </c>
      <c r="BS192" s="151"/>
      <c r="BT192" s="151"/>
      <c r="BU192" s="151"/>
      <c r="BV192" s="151"/>
      <c r="BW192" s="151" t="s">
        <v>162</v>
      </c>
      <c r="BX192" s="151" t="s">
        <v>162</v>
      </c>
      <c r="BY192" s="151"/>
      <c r="BZ192" s="159"/>
      <c r="CA192" s="159"/>
      <c r="CB192" s="151"/>
      <c r="CC192" s="151" t="s">
        <v>162</v>
      </c>
      <c r="CD192" s="151"/>
      <c r="CE192" s="151"/>
      <c r="CF192" s="410">
        <v>3</v>
      </c>
      <c r="CG192" s="151"/>
      <c r="CH192" s="151"/>
      <c r="CI192" s="151" t="s">
        <v>1829</v>
      </c>
      <c r="CJ192"/>
    </row>
    <row r="193" spans="1:88" s="53" customFormat="1" ht="24.95" hidden="1" customHeight="1">
      <c r="A193" s="151">
        <v>193</v>
      </c>
      <c r="B193" s="151" t="s">
        <v>2778</v>
      </c>
      <c r="C193" s="151" t="s">
        <v>2779</v>
      </c>
      <c r="D193" s="151" t="s">
        <v>2780</v>
      </c>
      <c r="E193" s="151" t="s">
        <v>2781</v>
      </c>
      <c r="F193" s="151" t="s">
        <v>25</v>
      </c>
      <c r="G193" s="151">
        <v>8</v>
      </c>
      <c r="H193" s="151" t="s">
        <v>51</v>
      </c>
      <c r="I193" s="151" t="s">
        <v>37</v>
      </c>
      <c r="J193" s="151" t="s">
        <v>1429</v>
      </c>
      <c r="K193" s="151" t="s">
        <v>2782</v>
      </c>
      <c r="L193" s="151" t="s">
        <v>43</v>
      </c>
      <c r="M193" s="151" t="s">
        <v>162</v>
      </c>
      <c r="N193" s="151">
        <v>1815816</v>
      </c>
      <c r="O193" s="151"/>
      <c r="P193" s="151" t="s">
        <v>321</v>
      </c>
      <c r="Q193" s="151"/>
      <c r="R193" s="160" t="s">
        <v>2783</v>
      </c>
      <c r="S193" s="160" t="s">
        <v>2784</v>
      </c>
      <c r="T193" s="377" t="s">
        <v>2785</v>
      </c>
      <c r="U193" s="154"/>
      <c r="V193" s="154">
        <v>30273</v>
      </c>
      <c r="W193" s="162" t="s">
        <v>2786</v>
      </c>
      <c r="X193" s="162" t="s">
        <v>155</v>
      </c>
      <c r="Y193" s="162"/>
      <c r="Z193" s="162"/>
      <c r="AA193" s="151">
        <v>7</v>
      </c>
      <c r="AB193" s="154">
        <v>43311</v>
      </c>
      <c r="AC193" s="308">
        <v>43160</v>
      </c>
      <c r="AD193" s="154"/>
      <c r="AE193" s="154" t="s">
        <v>2787</v>
      </c>
      <c r="AF193" s="154"/>
      <c r="AG193" s="154"/>
      <c r="AH193" s="151">
        <f t="shared" si="43"/>
        <v>1</v>
      </c>
      <c r="AI193" s="154" t="s">
        <v>161</v>
      </c>
      <c r="AJ193" s="154"/>
      <c r="AK193" s="154"/>
      <c r="AL193" s="154" t="s">
        <v>149</v>
      </c>
      <c r="AM193" s="154"/>
      <c r="AN193" s="154"/>
      <c r="AO193" s="154" t="s">
        <v>163</v>
      </c>
      <c r="AP193" s="154"/>
      <c r="AQ193" s="154" t="s">
        <v>249</v>
      </c>
      <c r="AR193" s="154" t="s">
        <v>149</v>
      </c>
      <c r="AS193" s="154"/>
      <c r="AT193" s="459" t="s">
        <v>284</v>
      </c>
      <c r="AU193" s="151" t="s">
        <v>2788</v>
      </c>
      <c r="AV193" s="154"/>
      <c r="AW193" s="156">
        <v>43164</v>
      </c>
      <c r="AX193" s="156">
        <v>43409</v>
      </c>
      <c r="AY193" s="156" t="s">
        <v>149</v>
      </c>
      <c r="AZ193" s="156">
        <v>43333</v>
      </c>
      <c r="BA193" s="156">
        <v>43364</v>
      </c>
      <c r="BB193" s="156"/>
      <c r="BC193" s="157" t="s">
        <v>2789</v>
      </c>
      <c r="BD193" s="156">
        <v>44207</v>
      </c>
      <c r="BE193" s="156" t="s">
        <v>149</v>
      </c>
      <c r="BF193" s="156">
        <v>44410</v>
      </c>
      <c r="BG193" s="156" t="s">
        <v>149</v>
      </c>
      <c r="BH193" s="154"/>
      <c r="BI193" s="154"/>
      <c r="BJ193" s="154"/>
      <c r="BK193" s="158">
        <v>44741</v>
      </c>
      <c r="BL193" s="151" t="s">
        <v>17</v>
      </c>
      <c r="BM193" s="151">
        <f t="shared" ref="BM193:BM195" si="59">DATEDIF(AW193,BK193, "M")+1</f>
        <v>52</v>
      </c>
      <c r="BN193" s="151">
        <f>DATEDIF(AX193,BK193, "M")+1</f>
        <v>44</v>
      </c>
      <c r="BO193" s="285" t="s">
        <v>2790</v>
      </c>
      <c r="BP193" s="151">
        <v>2</v>
      </c>
      <c r="BQ193" s="151">
        <v>5</v>
      </c>
      <c r="BR193" s="151">
        <v>2</v>
      </c>
      <c r="BS193" s="151"/>
      <c r="BT193" s="151"/>
      <c r="BU193" s="151"/>
      <c r="BV193" s="151"/>
      <c r="BW193" s="151" t="s">
        <v>162</v>
      </c>
      <c r="BX193" s="151"/>
      <c r="BY193" s="151"/>
      <c r="BZ193" s="159"/>
      <c r="CA193" s="159"/>
      <c r="CB193" s="151"/>
      <c r="CC193" s="151"/>
      <c r="CD193" s="151"/>
      <c r="CE193" s="151"/>
      <c r="CF193" s="410">
        <v>2</v>
      </c>
      <c r="CG193" s="151"/>
      <c r="CH193" s="151"/>
      <c r="CI193" s="151" t="s">
        <v>1829</v>
      </c>
      <c r="CJ193"/>
    </row>
    <row r="194" spans="1:88" s="53" customFormat="1" ht="24.95" hidden="1" customHeight="1">
      <c r="A194" s="151">
        <v>194</v>
      </c>
      <c r="B194" s="151" t="s">
        <v>2791</v>
      </c>
      <c r="C194" s="151" t="s">
        <v>2792</v>
      </c>
      <c r="D194" s="151"/>
      <c r="E194" s="151" t="s">
        <v>2793</v>
      </c>
      <c r="F194" s="151" t="s">
        <v>24</v>
      </c>
      <c r="G194" s="151">
        <v>8</v>
      </c>
      <c r="H194" s="151" t="s">
        <v>52</v>
      </c>
      <c r="I194" s="151" t="s">
        <v>41</v>
      </c>
      <c r="J194" s="151" t="s">
        <v>2794</v>
      </c>
      <c r="K194" s="151" t="s">
        <v>2795</v>
      </c>
      <c r="L194" s="151" t="s">
        <v>41</v>
      </c>
      <c r="M194" s="151" t="s">
        <v>149</v>
      </c>
      <c r="N194" s="151"/>
      <c r="O194" s="151" t="s">
        <v>150</v>
      </c>
      <c r="P194" s="151" t="s">
        <v>150</v>
      </c>
      <c r="Q194" s="151"/>
      <c r="R194" s="151" t="s">
        <v>2796</v>
      </c>
      <c r="S194" s="151" t="s">
        <v>2797</v>
      </c>
      <c r="T194" s="376" t="s">
        <v>2798</v>
      </c>
      <c r="U194" s="154" t="s">
        <v>2795</v>
      </c>
      <c r="V194" s="154">
        <v>28915</v>
      </c>
      <c r="W194" s="162" t="s">
        <v>2799</v>
      </c>
      <c r="X194" s="162" t="s">
        <v>2385</v>
      </c>
      <c r="Y194" s="162" t="s">
        <v>156</v>
      </c>
      <c r="Z194" s="162"/>
      <c r="AA194" s="151">
        <v>12</v>
      </c>
      <c r="AB194" s="154">
        <v>43344</v>
      </c>
      <c r="AC194" s="308">
        <v>43160</v>
      </c>
      <c r="AD194" s="154"/>
      <c r="AE194" s="154" t="s">
        <v>2800</v>
      </c>
      <c r="AF194" s="154"/>
      <c r="AG194" s="154"/>
      <c r="AH194" s="151">
        <f>COUNTA(AE194:AG194)</f>
        <v>1</v>
      </c>
      <c r="AI194" s="154" t="s">
        <v>160</v>
      </c>
      <c r="AJ194" s="154"/>
      <c r="AK194" s="154"/>
      <c r="AL194" s="154" t="s">
        <v>149</v>
      </c>
      <c r="AM194" s="154"/>
      <c r="AN194" s="154"/>
      <c r="AO194" s="154" t="s">
        <v>163</v>
      </c>
      <c r="AP194" s="154" t="s">
        <v>2801</v>
      </c>
      <c r="AQ194" s="154" t="s">
        <v>216</v>
      </c>
      <c r="AR194" s="154" t="s">
        <v>149</v>
      </c>
      <c r="AS194" s="154"/>
      <c r="AT194" s="459" t="s">
        <v>218</v>
      </c>
      <c r="AU194" s="151" t="s">
        <v>2802</v>
      </c>
      <c r="AV194" s="154"/>
      <c r="AW194" s="156">
        <v>43164</v>
      </c>
      <c r="AX194" s="156">
        <v>43409</v>
      </c>
      <c r="AY194" s="156" t="s">
        <v>149</v>
      </c>
      <c r="AZ194" s="156">
        <v>43252</v>
      </c>
      <c r="BA194" s="156">
        <v>43132</v>
      </c>
      <c r="BB194" s="156"/>
      <c r="BC194" s="157" t="s">
        <v>2803</v>
      </c>
      <c r="BD194" s="156">
        <v>44207</v>
      </c>
      <c r="BE194" s="156" t="s">
        <v>149</v>
      </c>
      <c r="BF194" s="156">
        <v>44410</v>
      </c>
      <c r="BG194" s="156" t="s">
        <v>149</v>
      </c>
      <c r="BH194" s="154"/>
      <c r="BI194" s="154"/>
      <c r="BJ194" s="154"/>
      <c r="BK194" s="158">
        <v>45247</v>
      </c>
      <c r="BL194" s="151" t="s">
        <v>17</v>
      </c>
      <c r="BM194" s="258"/>
      <c r="BN194" s="151"/>
      <c r="BO194" s="151"/>
      <c r="BP194" s="151">
        <v>9</v>
      </c>
      <c r="BQ194" s="151">
        <v>57</v>
      </c>
      <c r="BR194" s="151">
        <v>0</v>
      </c>
      <c r="BS194" s="151"/>
      <c r="BT194" s="151"/>
      <c r="BU194" s="151"/>
      <c r="BV194" s="151"/>
      <c r="BW194" s="151" t="s">
        <v>162</v>
      </c>
      <c r="BX194" s="151" t="s">
        <v>162</v>
      </c>
      <c r="BY194" s="151"/>
      <c r="BZ194" s="159"/>
      <c r="CA194" s="159"/>
      <c r="CB194" s="151"/>
      <c r="CC194" s="151" t="s">
        <v>162</v>
      </c>
      <c r="CD194" s="151"/>
      <c r="CE194" s="151"/>
      <c r="CF194" s="410">
        <v>2</v>
      </c>
      <c r="CG194" s="151"/>
      <c r="CH194" s="151"/>
      <c r="CI194" s="151" t="s">
        <v>1829</v>
      </c>
      <c r="CJ194"/>
    </row>
    <row r="195" spans="1:88" s="53" customFormat="1" ht="24.95" hidden="1" customHeight="1">
      <c r="A195" s="151">
        <v>195</v>
      </c>
      <c r="B195" s="151" t="s">
        <v>2804</v>
      </c>
      <c r="C195" s="151" t="s">
        <v>2805</v>
      </c>
      <c r="D195" s="151" t="s">
        <v>2806</v>
      </c>
      <c r="E195" s="151" t="s">
        <v>2807</v>
      </c>
      <c r="F195" s="151" t="s">
        <v>25</v>
      </c>
      <c r="G195" s="151">
        <v>8</v>
      </c>
      <c r="H195" s="151" t="s">
        <v>51</v>
      </c>
      <c r="I195" s="151" t="s">
        <v>30</v>
      </c>
      <c r="J195" s="151" t="s">
        <v>2808</v>
      </c>
      <c r="K195" s="151" t="s">
        <v>2809</v>
      </c>
      <c r="L195" s="151" t="s">
        <v>43</v>
      </c>
      <c r="M195" s="151" t="s">
        <v>162</v>
      </c>
      <c r="N195" s="151">
        <v>2113374</v>
      </c>
      <c r="O195" s="151"/>
      <c r="P195" s="151" t="s">
        <v>150</v>
      </c>
      <c r="Q195" s="151"/>
      <c r="R195" s="151" t="s">
        <v>2810</v>
      </c>
      <c r="S195" s="151" t="s">
        <v>2811</v>
      </c>
      <c r="T195" s="377" t="s">
        <v>2812</v>
      </c>
      <c r="U195" s="154"/>
      <c r="V195" s="154">
        <v>28332</v>
      </c>
      <c r="W195" s="162" t="s">
        <v>2813</v>
      </c>
      <c r="X195" s="162" t="s">
        <v>2504</v>
      </c>
      <c r="Y195" s="162"/>
      <c r="Z195" s="162"/>
      <c r="AA195" s="151">
        <v>9</v>
      </c>
      <c r="AB195" s="154">
        <v>43261</v>
      </c>
      <c r="AC195" s="308">
        <v>43160</v>
      </c>
      <c r="AD195" s="154"/>
      <c r="AE195" s="154" t="s">
        <v>2814</v>
      </c>
      <c r="AF195" s="154" t="s">
        <v>2815</v>
      </c>
      <c r="AG195" s="154" t="s">
        <v>2816</v>
      </c>
      <c r="AH195" s="151">
        <f t="shared" ref="AH195:AH200" si="60">COUNTA(AE195:AG195)</f>
        <v>3</v>
      </c>
      <c r="AI195" s="154" t="s">
        <v>161</v>
      </c>
      <c r="AJ195" s="154" t="s">
        <v>161</v>
      </c>
      <c r="AK195" s="154"/>
      <c r="AL195" s="154" t="s">
        <v>149</v>
      </c>
      <c r="AM195" s="154" t="s">
        <v>162</v>
      </c>
      <c r="AN195" s="154" t="s">
        <v>162</v>
      </c>
      <c r="AO195" s="154" t="s">
        <v>163</v>
      </c>
      <c r="AP195" s="154" t="s">
        <v>202</v>
      </c>
      <c r="AQ195" s="154" t="s">
        <v>249</v>
      </c>
      <c r="AR195" s="154"/>
      <c r="AS195" s="154"/>
      <c r="AT195" s="459" t="s">
        <v>327</v>
      </c>
      <c r="AU195" s="151" t="s">
        <v>2817</v>
      </c>
      <c r="AV195" s="154"/>
      <c r="AW195" s="156">
        <v>43164</v>
      </c>
      <c r="AX195" s="156">
        <v>43409</v>
      </c>
      <c r="AY195" s="156" t="s">
        <v>149</v>
      </c>
      <c r="AZ195" s="156">
        <v>44169</v>
      </c>
      <c r="BA195" s="156">
        <v>44124</v>
      </c>
      <c r="BB195" s="156"/>
      <c r="BC195" s="157" t="s">
        <v>2818</v>
      </c>
      <c r="BD195" s="156">
        <v>44207</v>
      </c>
      <c r="BE195" s="156" t="s">
        <v>149</v>
      </c>
      <c r="BF195" s="156">
        <v>44410</v>
      </c>
      <c r="BG195" s="156" t="s">
        <v>149</v>
      </c>
      <c r="BH195" s="154"/>
      <c r="BI195" s="154"/>
      <c r="BJ195" s="154"/>
      <c r="BK195" s="158">
        <v>45498</v>
      </c>
      <c r="BL195" s="151" t="s">
        <v>17</v>
      </c>
      <c r="BM195" s="151">
        <f t="shared" si="59"/>
        <v>77</v>
      </c>
      <c r="BN195" s="151">
        <f>DATEDIF(AX195,BK195, "M")+1</f>
        <v>69</v>
      </c>
      <c r="BO195" s="285" t="s">
        <v>2819</v>
      </c>
      <c r="BP195" s="151">
        <v>1</v>
      </c>
      <c r="BQ195" s="151">
        <v>5</v>
      </c>
      <c r="BR195" s="151">
        <v>0</v>
      </c>
      <c r="BS195" s="151"/>
      <c r="BT195" s="151"/>
      <c r="BU195" s="151"/>
      <c r="BV195" s="151"/>
      <c r="BW195" s="151" t="s">
        <v>162</v>
      </c>
      <c r="BX195" s="151"/>
      <c r="BY195" s="151"/>
      <c r="BZ195" s="159"/>
      <c r="CA195" s="159"/>
      <c r="CB195" s="151"/>
      <c r="CC195" s="151"/>
      <c r="CD195" s="151"/>
      <c r="CE195" s="151"/>
      <c r="CF195" s="410"/>
      <c r="CG195" s="151"/>
      <c r="CH195" s="151"/>
      <c r="CI195" s="151" t="s">
        <v>1829</v>
      </c>
      <c r="CJ195"/>
    </row>
    <row r="196" spans="1:88" s="53" customFormat="1" ht="24.95" hidden="1" customHeight="1">
      <c r="A196" s="97">
        <v>196</v>
      </c>
      <c r="B196" s="97" t="s">
        <v>2820</v>
      </c>
      <c r="C196" s="97" t="s">
        <v>2821</v>
      </c>
      <c r="D196" s="97" t="s">
        <v>2822</v>
      </c>
      <c r="E196" s="97" t="s">
        <v>2823</v>
      </c>
      <c r="F196" s="97" t="s">
        <v>24</v>
      </c>
      <c r="G196" s="97">
        <v>8</v>
      </c>
      <c r="H196" s="97" t="s">
        <v>50</v>
      </c>
      <c r="I196" s="97" t="s">
        <v>44</v>
      </c>
      <c r="J196" s="97" t="s">
        <v>2295</v>
      </c>
      <c r="K196" s="97" t="s">
        <v>2824</v>
      </c>
      <c r="L196" s="97" t="s">
        <v>42</v>
      </c>
      <c r="M196" s="97" t="s">
        <v>149</v>
      </c>
      <c r="N196" s="97"/>
      <c r="O196" s="97"/>
      <c r="P196" s="97" t="s">
        <v>150</v>
      </c>
      <c r="Q196" s="97"/>
      <c r="R196" s="97" t="s">
        <v>2825</v>
      </c>
      <c r="S196" s="97" t="s">
        <v>2826</v>
      </c>
      <c r="T196" s="371" t="s">
        <v>2827</v>
      </c>
      <c r="U196" s="98"/>
      <c r="V196" s="98">
        <v>29109</v>
      </c>
      <c r="W196" s="179" t="s">
        <v>2828</v>
      </c>
      <c r="X196" s="179"/>
      <c r="Y196" s="179"/>
      <c r="Z196" s="179"/>
      <c r="AA196" s="97">
        <v>12</v>
      </c>
      <c r="AB196" s="98">
        <v>43284</v>
      </c>
      <c r="AC196" s="303">
        <v>43160</v>
      </c>
      <c r="AD196" s="98">
        <v>44398</v>
      </c>
      <c r="AE196" s="98" t="s">
        <v>2829</v>
      </c>
      <c r="AF196" s="98"/>
      <c r="AG196" s="98"/>
      <c r="AH196" s="97">
        <f t="shared" si="60"/>
        <v>1</v>
      </c>
      <c r="AI196" s="98" t="s">
        <v>160</v>
      </c>
      <c r="AJ196" s="98"/>
      <c r="AK196" s="98"/>
      <c r="AL196" s="98" t="s">
        <v>149</v>
      </c>
      <c r="AM196" s="98"/>
      <c r="AN196" s="98"/>
      <c r="AO196" s="98" t="s">
        <v>163</v>
      </c>
      <c r="AP196" s="98"/>
      <c r="AQ196" s="98"/>
      <c r="AR196" s="98"/>
      <c r="AS196" s="98"/>
      <c r="AT196" s="437" t="s">
        <v>297</v>
      </c>
      <c r="AU196" s="97" t="s">
        <v>2830</v>
      </c>
      <c r="AV196" s="98"/>
      <c r="AW196" s="99">
        <v>43164</v>
      </c>
      <c r="AX196" s="99">
        <v>43409</v>
      </c>
      <c r="AY196" s="99" t="s">
        <v>149</v>
      </c>
      <c r="AZ196" s="99">
        <v>44099</v>
      </c>
      <c r="BA196" s="99">
        <v>44122</v>
      </c>
      <c r="BB196" s="99"/>
      <c r="BC196" s="100"/>
      <c r="BD196" s="99"/>
      <c r="BE196" s="99"/>
      <c r="BF196" s="99"/>
      <c r="BG196" s="99"/>
      <c r="BH196" s="98"/>
      <c r="BI196" s="98"/>
      <c r="BJ196" s="98"/>
      <c r="BK196" s="115"/>
      <c r="BL196" s="97" t="s">
        <v>19</v>
      </c>
      <c r="BM196" s="286"/>
      <c r="BN196" s="286"/>
      <c r="BO196" s="97"/>
      <c r="BP196" s="97">
        <v>0</v>
      </c>
      <c r="BQ196" s="97"/>
      <c r="BR196" s="97"/>
      <c r="BS196" s="97"/>
      <c r="BT196" s="97"/>
      <c r="BU196" s="97"/>
      <c r="BV196" s="97"/>
      <c r="BW196" s="97" t="s">
        <v>162</v>
      </c>
      <c r="BX196" s="97"/>
      <c r="BY196" s="97"/>
      <c r="BZ196" s="101"/>
      <c r="CA196" s="101"/>
      <c r="CB196" s="97"/>
      <c r="CC196" s="97"/>
      <c r="CD196" s="97"/>
      <c r="CE196" s="97"/>
      <c r="CF196" s="119"/>
      <c r="CG196" s="97"/>
      <c r="CH196" s="97"/>
      <c r="CI196" s="97" t="s">
        <v>1829</v>
      </c>
      <c r="CJ196"/>
    </row>
    <row r="197" spans="1:88" s="53" customFormat="1" ht="24.95" hidden="1" customHeight="1">
      <c r="A197" s="97">
        <v>197</v>
      </c>
      <c r="B197" s="97" t="s">
        <v>2831</v>
      </c>
      <c r="C197" s="97" t="s">
        <v>2832</v>
      </c>
      <c r="D197" s="97" t="s">
        <v>2833</v>
      </c>
      <c r="E197" s="97" t="s">
        <v>2834</v>
      </c>
      <c r="F197" s="97" t="s">
        <v>25</v>
      </c>
      <c r="G197" s="97">
        <v>8</v>
      </c>
      <c r="H197" s="97" t="s">
        <v>57</v>
      </c>
      <c r="I197" s="97" t="s">
        <v>33</v>
      </c>
      <c r="J197" s="97" t="s">
        <v>606</v>
      </c>
      <c r="K197" s="97" t="s">
        <v>2835</v>
      </c>
      <c r="L197" s="97"/>
      <c r="M197" s="97" t="s">
        <v>162</v>
      </c>
      <c r="N197" s="97"/>
      <c r="O197" s="97"/>
      <c r="P197" s="97" t="s">
        <v>321</v>
      </c>
      <c r="Q197" s="97"/>
      <c r="R197" s="97" t="s">
        <v>2836</v>
      </c>
      <c r="S197" s="97" t="s">
        <v>2837</v>
      </c>
      <c r="T197" s="384" t="s">
        <v>2838</v>
      </c>
      <c r="U197" s="98"/>
      <c r="V197" s="98">
        <v>26666</v>
      </c>
      <c r="W197" s="179" t="s">
        <v>2839</v>
      </c>
      <c r="X197" s="179"/>
      <c r="Y197" s="179"/>
      <c r="Z197" s="179"/>
      <c r="AA197" s="97">
        <v>14</v>
      </c>
      <c r="AB197" s="98">
        <v>43343</v>
      </c>
      <c r="AC197" s="303">
        <v>43160</v>
      </c>
      <c r="AD197" s="98">
        <v>44651</v>
      </c>
      <c r="AE197" s="98" t="s">
        <v>2840</v>
      </c>
      <c r="AF197" s="98" t="s">
        <v>1144</v>
      </c>
      <c r="AG197" s="98"/>
      <c r="AH197" s="97">
        <f t="shared" si="60"/>
        <v>2</v>
      </c>
      <c r="AI197" s="98" t="s">
        <v>160</v>
      </c>
      <c r="AJ197" s="98" t="s">
        <v>160</v>
      </c>
      <c r="AK197" s="98"/>
      <c r="AL197" s="98" t="s">
        <v>162</v>
      </c>
      <c r="AM197" s="98"/>
      <c r="AN197" s="98"/>
      <c r="AO197" s="98" t="s">
        <v>163</v>
      </c>
      <c r="AP197" s="98"/>
      <c r="AQ197" s="98"/>
      <c r="AR197" s="98"/>
      <c r="AS197" s="98"/>
      <c r="AT197" s="437" t="s">
        <v>584</v>
      </c>
      <c r="AU197" s="97" t="s">
        <v>2841</v>
      </c>
      <c r="AV197" s="98"/>
      <c r="AW197" s="99">
        <v>43164</v>
      </c>
      <c r="AX197" s="99">
        <v>43409</v>
      </c>
      <c r="AY197" s="99" t="s">
        <v>149</v>
      </c>
      <c r="AZ197" s="99"/>
      <c r="BA197" s="99"/>
      <c r="BB197" s="99"/>
      <c r="BC197" s="100"/>
      <c r="BD197" s="99"/>
      <c r="BE197" s="99"/>
      <c r="BF197" s="99"/>
      <c r="BG197" s="99"/>
      <c r="BH197" s="98"/>
      <c r="BI197" s="98"/>
      <c r="BJ197" s="98"/>
      <c r="BK197" s="115"/>
      <c r="BL197" s="97" t="s">
        <v>19</v>
      </c>
      <c r="BM197" s="286"/>
      <c r="BN197" s="286"/>
      <c r="BO197" s="97"/>
      <c r="BP197" s="97">
        <v>4</v>
      </c>
      <c r="BQ197" s="97"/>
      <c r="BR197" s="97"/>
      <c r="BS197" s="97"/>
      <c r="BT197" s="97"/>
      <c r="BU197" s="97"/>
      <c r="BV197" s="97"/>
      <c r="BW197" s="97" t="s">
        <v>162</v>
      </c>
      <c r="BX197" s="97"/>
      <c r="BY197" s="97"/>
      <c r="BZ197" s="101"/>
      <c r="CA197" s="101"/>
      <c r="CB197" s="97"/>
      <c r="CC197" s="97"/>
      <c r="CD197" s="97"/>
      <c r="CE197" s="97"/>
      <c r="CF197" s="119"/>
      <c r="CG197" s="97"/>
      <c r="CH197" s="97"/>
      <c r="CI197" s="97" t="s">
        <v>1829</v>
      </c>
      <c r="CJ197"/>
    </row>
    <row r="198" spans="1:88" s="53" customFormat="1" ht="24.95" hidden="1" customHeight="1">
      <c r="A198" s="151">
        <v>198</v>
      </c>
      <c r="B198" s="151" t="s">
        <v>2842</v>
      </c>
      <c r="C198" s="151" t="s">
        <v>2843</v>
      </c>
      <c r="D198" s="151" t="s">
        <v>2844</v>
      </c>
      <c r="E198" s="151" t="s">
        <v>2845</v>
      </c>
      <c r="F198" s="151" t="s">
        <v>24</v>
      </c>
      <c r="G198" s="151">
        <v>8</v>
      </c>
      <c r="H198" s="151" t="s">
        <v>51</v>
      </c>
      <c r="I198" s="151" t="s">
        <v>30</v>
      </c>
      <c r="J198" s="151" t="s">
        <v>606</v>
      </c>
      <c r="K198" s="151" t="s">
        <v>2247</v>
      </c>
      <c r="L198" s="151" t="s">
        <v>30</v>
      </c>
      <c r="M198" s="151" t="s">
        <v>149</v>
      </c>
      <c r="N198" s="151"/>
      <c r="O198" s="151"/>
      <c r="P198" s="151" t="s">
        <v>150</v>
      </c>
      <c r="Q198" s="151"/>
      <c r="R198" s="423" t="s">
        <v>2846</v>
      </c>
      <c r="S198" s="151" t="s">
        <v>2847</v>
      </c>
      <c r="T198" s="376" t="s">
        <v>2848</v>
      </c>
      <c r="U198" s="154"/>
      <c r="V198" s="154">
        <v>28488</v>
      </c>
      <c r="W198" s="162" t="s">
        <v>2849</v>
      </c>
      <c r="X198" s="162" t="s">
        <v>155</v>
      </c>
      <c r="Y198" s="162"/>
      <c r="Z198" s="162"/>
      <c r="AA198" s="151">
        <v>2</v>
      </c>
      <c r="AB198" s="154">
        <v>43405</v>
      </c>
      <c r="AC198" s="308">
        <v>43160</v>
      </c>
      <c r="AD198" s="154"/>
      <c r="AE198" s="154" t="s">
        <v>2850</v>
      </c>
      <c r="AF198" s="154" t="s">
        <v>2851</v>
      </c>
      <c r="AG198" s="154"/>
      <c r="AH198" s="151">
        <f t="shared" si="60"/>
        <v>2</v>
      </c>
      <c r="AI198" s="154"/>
      <c r="AJ198" s="154" t="s">
        <v>160</v>
      </c>
      <c r="AK198" s="154"/>
      <c r="AL198" s="154" t="s">
        <v>149</v>
      </c>
      <c r="AM198" s="154" t="s">
        <v>149</v>
      </c>
      <c r="AN198" s="154"/>
      <c r="AO198" s="154" t="s">
        <v>163</v>
      </c>
      <c r="AP198" s="154"/>
      <c r="AQ198" s="154"/>
      <c r="AR198" s="154"/>
      <c r="AS198" s="154"/>
      <c r="AT198" s="459" t="s">
        <v>327</v>
      </c>
      <c r="AU198" s="151" t="s">
        <v>2852</v>
      </c>
      <c r="AV198" s="154"/>
      <c r="AW198" s="156">
        <v>43164</v>
      </c>
      <c r="AX198" s="156">
        <v>43409</v>
      </c>
      <c r="AY198" s="156" t="s">
        <v>149</v>
      </c>
      <c r="AZ198" s="156">
        <v>43833</v>
      </c>
      <c r="BA198" s="156">
        <v>43857</v>
      </c>
      <c r="BB198" s="156"/>
      <c r="BC198" s="157" t="s">
        <v>2853</v>
      </c>
      <c r="BD198" s="156">
        <v>44207</v>
      </c>
      <c r="BE198" s="156" t="s">
        <v>149</v>
      </c>
      <c r="BF198" s="156">
        <v>44410</v>
      </c>
      <c r="BG198" s="156" t="s">
        <v>149</v>
      </c>
      <c r="BH198" s="154"/>
      <c r="BI198" s="154"/>
      <c r="BJ198" s="154"/>
      <c r="BK198" s="158"/>
      <c r="BL198" s="151" t="s">
        <v>18</v>
      </c>
      <c r="BM198" s="258"/>
      <c r="BN198" s="258"/>
      <c r="BO198" s="151"/>
      <c r="BP198" s="151">
        <v>5</v>
      </c>
      <c r="BQ198" s="151">
        <v>12</v>
      </c>
      <c r="BR198" s="151">
        <v>0</v>
      </c>
      <c r="BS198" s="151"/>
      <c r="BT198" s="151"/>
      <c r="BU198" s="151"/>
      <c r="BV198" s="151"/>
      <c r="BW198" s="151" t="s">
        <v>162</v>
      </c>
      <c r="BX198" s="151"/>
      <c r="BY198" s="151"/>
      <c r="BZ198" s="159"/>
      <c r="CA198" s="159"/>
      <c r="CB198" s="151"/>
      <c r="CC198" s="151"/>
      <c r="CD198" s="151"/>
      <c r="CE198" s="151"/>
      <c r="CF198" s="410"/>
      <c r="CG198" s="151"/>
      <c r="CH198" s="151"/>
      <c r="CI198" s="151" t="s">
        <v>1829</v>
      </c>
      <c r="CJ198"/>
    </row>
    <row r="199" spans="1:88" s="53" customFormat="1" ht="24.95" customHeight="1">
      <c r="A199" s="151">
        <v>199</v>
      </c>
      <c r="B199" s="151" t="s">
        <v>2854</v>
      </c>
      <c r="C199" s="151" t="s">
        <v>2227</v>
      </c>
      <c r="D199" s="151"/>
      <c r="E199" s="151" t="s">
        <v>2855</v>
      </c>
      <c r="F199" s="151" t="s">
        <v>25</v>
      </c>
      <c r="G199" s="151">
        <v>8</v>
      </c>
      <c r="H199" s="151" t="s">
        <v>49</v>
      </c>
      <c r="I199" s="151" t="s">
        <v>35</v>
      </c>
      <c r="J199" s="151" t="s">
        <v>2856</v>
      </c>
      <c r="K199" s="151" t="s">
        <v>2857</v>
      </c>
      <c r="L199" s="151" t="s">
        <v>43</v>
      </c>
      <c r="M199" s="151" t="s">
        <v>162</v>
      </c>
      <c r="N199" s="151">
        <v>1540298</v>
      </c>
      <c r="O199" s="151" t="s">
        <v>321</v>
      </c>
      <c r="P199" s="151" t="s">
        <v>321</v>
      </c>
      <c r="Q199" s="151"/>
      <c r="R199" s="423" t="s">
        <v>2858</v>
      </c>
      <c r="S199" s="151" t="s">
        <v>2859</v>
      </c>
      <c r="T199" s="377" t="s">
        <v>2860</v>
      </c>
      <c r="U199" s="154" t="s">
        <v>2861</v>
      </c>
      <c r="V199" s="154">
        <v>31614</v>
      </c>
      <c r="W199" s="162" t="s">
        <v>2862</v>
      </c>
      <c r="X199" s="162" t="s">
        <v>178</v>
      </c>
      <c r="Y199" s="162" t="s">
        <v>162</v>
      </c>
      <c r="Z199" s="162"/>
      <c r="AA199" s="151">
        <v>15</v>
      </c>
      <c r="AB199" s="154">
        <v>43346</v>
      </c>
      <c r="AC199" s="308">
        <v>43160</v>
      </c>
      <c r="AD199" s="154"/>
      <c r="AE199" s="154" t="s">
        <v>2863</v>
      </c>
      <c r="AF199" s="154" t="s">
        <v>2316</v>
      </c>
      <c r="AG199" s="154"/>
      <c r="AH199" s="151">
        <f t="shared" si="60"/>
        <v>2</v>
      </c>
      <c r="AI199" s="154" t="s">
        <v>161</v>
      </c>
      <c r="AJ199" s="154" t="s">
        <v>160</v>
      </c>
      <c r="AK199" s="154"/>
      <c r="AL199" s="154" t="s">
        <v>162</v>
      </c>
      <c r="AM199" s="154" t="s">
        <v>162</v>
      </c>
      <c r="AN199" s="154"/>
      <c r="AO199" s="154" t="s">
        <v>181</v>
      </c>
      <c r="AP199" s="154" t="s">
        <v>2864</v>
      </c>
      <c r="AQ199" s="154" t="s">
        <v>2865</v>
      </c>
      <c r="AR199" s="154"/>
      <c r="AS199" s="154"/>
      <c r="AT199" s="459" t="s">
        <v>203</v>
      </c>
      <c r="AU199" s="151" t="s">
        <v>2866</v>
      </c>
      <c r="AV199" s="154"/>
      <c r="AW199" s="156">
        <v>43164</v>
      </c>
      <c r="AX199" s="156">
        <v>43409</v>
      </c>
      <c r="AY199" s="156" t="s">
        <v>149</v>
      </c>
      <c r="AZ199" s="156">
        <v>43607</v>
      </c>
      <c r="BA199" s="156">
        <v>43941</v>
      </c>
      <c r="BB199" s="156"/>
      <c r="BC199" s="157" t="s">
        <v>2867</v>
      </c>
      <c r="BD199" s="156">
        <v>44207</v>
      </c>
      <c r="BE199" s="156" t="s">
        <v>149</v>
      </c>
      <c r="BF199" s="156">
        <v>44410</v>
      </c>
      <c r="BG199" s="156" t="s">
        <v>149</v>
      </c>
      <c r="BH199" s="154"/>
      <c r="BI199" s="154"/>
      <c r="BJ199" s="154"/>
      <c r="BK199" s="158">
        <v>45701</v>
      </c>
      <c r="BL199" s="151" t="s">
        <v>17</v>
      </c>
      <c r="BM199" s="258"/>
      <c r="BN199" s="258"/>
      <c r="BO199" s="151" t="s">
        <v>2868</v>
      </c>
      <c r="BP199" s="151">
        <v>1</v>
      </c>
      <c r="BQ199" s="151">
        <v>8</v>
      </c>
      <c r="BR199" s="151">
        <v>0</v>
      </c>
      <c r="BS199" s="151"/>
      <c r="BT199" s="151"/>
      <c r="BU199" s="151"/>
      <c r="BV199" s="151"/>
      <c r="BW199" s="151" t="s">
        <v>162</v>
      </c>
      <c r="BX199" s="151" t="s">
        <v>162</v>
      </c>
      <c r="BY199" s="151" t="s">
        <v>2869</v>
      </c>
      <c r="BZ199" s="159"/>
      <c r="CA199" s="159"/>
      <c r="CB199" s="151"/>
      <c r="CC199" s="151" t="s">
        <v>162</v>
      </c>
      <c r="CD199" s="151"/>
      <c r="CE199" s="151"/>
      <c r="CF199" s="410">
        <v>1</v>
      </c>
      <c r="CG199" s="151"/>
      <c r="CH199" s="151"/>
      <c r="CI199" s="151" t="s">
        <v>814</v>
      </c>
      <c r="CJ199"/>
    </row>
    <row r="200" spans="1:88" s="53" customFormat="1" ht="25.5" hidden="1" customHeight="1">
      <c r="A200" s="151">
        <v>200</v>
      </c>
      <c r="B200" s="151" t="s">
        <v>2870</v>
      </c>
      <c r="C200" s="151" t="s">
        <v>2871</v>
      </c>
      <c r="D200" s="151" t="s">
        <v>2872</v>
      </c>
      <c r="E200" s="151" t="s">
        <v>2873</v>
      </c>
      <c r="F200" s="151" t="s">
        <v>25</v>
      </c>
      <c r="G200" s="151">
        <v>8</v>
      </c>
      <c r="H200" s="151" t="s">
        <v>49</v>
      </c>
      <c r="I200" s="151" t="s">
        <v>35</v>
      </c>
      <c r="J200" s="151" t="s">
        <v>2874</v>
      </c>
      <c r="K200" s="151" t="s">
        <v>2875</v>
      </c>
      <c r="L200" s="151" t="s">
        <v>40</v>
      </c>
      <c r="M200" s="151" t="s">
        <v>162</v>
      </c>
      <c r="N200" s="151">
        <v>10104312016</v>
      </c>
      <c r="O200" s="151"/>
      <c r="P200" s="151" t="s">
        <v>150</v>
      </c>
      <c r="Q200" s="151"/>
      <c r="R200" s="151" t="s">
        <v>2876</v>
      </c>
      <c r="S200" s="160" t="s">
        <v>2877</v>
      </c>
      <c r="T200" s="376" t="s">
        <v>2878</v>
      </c>
      <c r="U200" s="154"/>
      <c r="V200" s="154">
        <v>31356</v>
      </c>
      <c r="W200" s="162" t="s">
        <v>2879</v>
      </c>
      <c r="X200" s="162" t="s">
        <v>178</v>
      </c>
      <c r="Y200" s="162"/>
      <c r="Z200" s="162"/>
      <c r="AA200" s="151">
        <v>41</v>
      </c>
      <c r="AB200" s="154">
        <v>42594</v>
      </c>
      <c r="AC200" s="308">
        <v>43160</v>
      </c>
      <c r="AD200" s="154"/>
      <c r="AE200" s="154" t="s">
        <v>2880</v>
      </c>
      <c r="AF200" s="154" t="s">
        <v>2881</v>
      </c>
      <c r="AG200" s="154"/>
      <c r="AH200" s="151">
        <f t="shared" si="60"/>
        <v>2</v>
      </c>
      <c r="AI200" s="154" t="s">
        <v>161</v>
      </c>
      <c r="AJ200" s="154" t="s">
        <v>161</v>
      </c>
      <c r="AK200" s="154"/>
      <c r="AL200" s="154" t="s">
        <v>162</v>
      </c>
      <c r="AM200" s="154"/>
      <c r="AN200" s="154"/>
      <c r="AO200" s="154" t="s">
        <v>163</v>
      </c>
      <c r="AP200" s="154" t="s">
        <v>180</v>
      </c>
      <c r="AQ200" s="154" t="s">
        <v>180</v>
      </c>
      <c r="AR200" s="154"/>
      <c r="AS200" s="154"/>
      <c r="AT200" s="459" t="s">
        <v>203</v>
      </c>
      <c r="AU200" s="151" t="s">
        <v>2882</v>
      </c>
      <c r="AV200" s="154"/>
      <c r="AW200" s="156">
        <v>43164</v>
      </c>
      <c r="AX200" s="156">
        <v>43409</v>
      </c>
      <c r="AY200" s="156" t="s">
        <v>149</v>
      </c>
      <c r="AZ200" s="156">
        <v>43714</v>
      </c>
      <c r="BA200" s="156">
        <v>43927</v>
      </c>
      <c r="BB200" s="156"/>
      <c r="BC200" s="157" t="s">
        <v>2883</v>
      </c>
      <c r="BD200" s="156">
        <v>44207</v>
      </c>
      <c r="BE200" s="156" t="s">
        <v>149</v>
      </c>
      <c r="BF200" s="156">
        <v>44410</v>
      </c>
      <c r="BG200" s="156" t="s">
        <v>149</v>
      </c>
      <c r="BH200" s="154"/>
      <c r="BI200" s="154"/>
      <c r="BJ200" s="154"/>
      <c r="BK200" s="158"/>
      <c r="BL200" s="151" t="s">
        <v>18</v>
      </c>
      <c r="BM200" s="258"/>
      <c r="BN200" s="258"/>
      <c r="BO200" s="151"/>
      <c r="BP200" s="151">
        <v>3</v>
      </c>
      <c r="BQ200" s="151"/>
      <c r="BR200" s="151"/>
      <c r="BS200" s="151"/>
      <c r="BT200" s="151"/>
      <c r="BU200" s="151"/>
      <c r="BV200" s="151"/>
      <c r="BW200" s="151" t="s">
        <v>162</v>
      </c>
      <c r="BX200" s="151"/>
      <c r="BY200" s="151"/>
      <c r="BZ200" s="159"/>
      <c r="CA200" s="159"/>
      <c r="CB200" s="151"/>
      <c r="CC200" s="151"/>
      <c r="CD200" s="151"/>
      <c r="CE200" s="151"/>
      <c r="CF200" s="410"/>
      <c r="CG200" s="151"/>
      <c r="CH200" s="151"/>
      <c r="CI200" s="151" t="s">
        <v>814</v>
      </c>
      <c r="CJ200"/>
    </row>
    <row r="201" spans="1:88" s="53" customFormat="1" ht="24.95" hidden="1" customHeight="1">
      <c r="A201" s="102">
        <v>201</v>
      </c>
      <c r="B201" s="102" t="s">
        <v>2884</v>
      </c>
      <c r="C201" s="102" t="s">
        <v>2885</v>
      </c>
      <c r="D201" s="102" t="s">
        <v>2886</v>
      </c>
      <c r="E201" s="102" t="s">
        <v>2887</v>
      </c>
      <c r="F201" s="102" t="s">
        <v>24</v>
      </c>
      <c r="G201" s="102">
        <v>9</v>
      </c>
      <c r="H201" s="102" t="s">
        <v>50</v>
      </c>
      <c r="I201" s="102" t="s">
        <v>44</v>
      </c>
      <c r="J201" s="102" t="s">
        <v>2888</v>
      </c>
      <c r="K201" s="102" t="s">
        <v>2889</v>
      </c>
      <c r="L201" s="102" t="s">
        <v>42</v>
      </c>
      <c r="M201" s="102" t="s">
        <v>149</v>
      </c>
      <c r="N201" s="102"/>
      <c r="O201" s="102" t="s">
        <v>150</v>
      </c>
      <c r="P201" s="102" t="s">
        <v>150</v>
      </c>
      <c r="Q201" s="102"/>
      <c r="R201" s="102" t="s">
        <v>2890</v>
      </c>
      <c r="S201" s="102" t="s">
        <v>2891</v>
      </c>
      <c r="T201" s="211" t="s">
        <v>2892</v>
      </c>
      <c r="U201" s="103"/>
      <c r="V201" s="103">
        <v>31152</v>
      </c>
      <c r="W201" s="111" t="s">
        <v>2893</v>
      </c>
      <c r="X201" s="111" t="s">
        <v>2894</v>
      </c>
      <c r="Y201" s="111"/>
      <c r="Z201" s="111"/>
      <c r="AA201" s="102">
        <v>14</v>
      </c>
      <c r="AB201" s="103">
        <v>43709</v>
      </c>
      <c r="AC201" s="304">
        <v>43525</v>
      </c>
      <c r="AD201" s="103"/>
      <c r="AE201" s="103" t="s">
        <v>2895</v>
      </c>
      <c r="AF201" s="103" t="s">
        <v>2896</v>
      </c>
      <c r="AG201" s="103"/>
      <c r="AH201" s="102">
        <f>COUNTA(AE201:AG201)</f>
        <v>2</v>
      </c>
      <c r="AI201" s="103" t="s">
        <v>160</v>
      </c>
      <c r="AJ201" s="103" t="s">
        <v>160</v>
      </c>
      <c r="AK201" s="103"/>
      <c r="AL201" s="103" t="s">
        <v>162</v>
      </c>
      <c r="AM201" s="103" t="s">
        <v>149</v>
      </c>
      <c r="AN201" s="103"/>
      <c r="AO201" s="103" t="s">
        <v>181</v>
      </c>
      <c r="AP201" s="103" t="s">
        <v>2897</v>
      </c>
      <c r="AQ201" s="103" t="s">
        <v>2898</v>
      </c>
      <c r="AR201" s="103" t="s">
        <v>149</v>
      </c>
      <c r="AS201" s="103"/>
      <c r="AT201" s="438" t="s">
        <v>297</v>
      </c>
      <c r="AU201" s="102" t="s">
        <v>2899</v>
      </c>
      <c r="AV201" s="103"/>
      <c r="AW201" s="105">
        <v>43528</v>
      </c>
      <c r="AX201" s="105">
        <v>43770</v>
      </c>
      <c r="AY201" s="105" t="s">
        <v>149</v>
      </c>
      <c r="AZ201" s="105">
        <v>43815</v>
      </c>
      <c r="BA201" s="105">
        <v>43808</v>
      </c>
      <c r="BB201" s="105"/>
      <c r="BC201" s="106" t="s">
        <v>2900</v>
      </c>
      <c r="BD201" s="105">
        <v>44470</v>
      </c>
      <c r="BE201" s="105" t="s">
        <v>149</v>
      </c>
      <c r="BF201" s="105">
        <v>44732</v>
      </c>
      <c r="BG201" s="105" t="s">
        <v>149</v>
      </c>
      <c r="BH201" s="103">
        <v>45197</v>
      </c>
      <c r="BI201" s="103"/>
      <c r="BJ201" s="103"/>
      <c r="BK201" s="107">
        <v>45337</v>
      </c>
      <c r="BL201" s="102" t="s">
        <v>17</v>
      </c>
      <c r="BM201" s="102">
        <f>DATEDIF(AW201,BK201, "M")+1</f>
        <v>60</v>
      </c>
      <c r="BN201" s="287">
        <f t="shared" ref="BN201:BN203" si="61">DATEDIF(AX201,BK201, "M")+1</f>
        <v>52</v>
      </c>
      <c r="BO201" s="102"/>
      <c r="BP201" s="102">
        <v>0</v>
      </c>
      <c r="BQ201" s="102">
        <v>5</v>
      </c>
      <c r="BR201" s="102"/>
      <c r="BS201" s="102"/>
      <c r="BT201" s="102"/>
      <c r="BU201" s="102"/>
      <c r="BV201" s="102"/>
      <c r="BW201" s="102" t="s">
        <v>162</v>
      </c>
      <c r="BX201" s="102"/>
      <c r="BY201" s="102"/>
      <c r="BZ201" s="109"/>
      <c r="CA201" s="109"/>
      <c r="CB201" s="102"/>
      <c r="CC201" s="102"/>
      <c r="CD201" s="102"/>
      <c r="CE201" s="102"/>
      <c r="CF201" s="406">
        <v>2</v>
      </c>
      <c r="CG201" s="102"/>
      <c r="CH201" s="102"/>
      <c r="CI201" s="102" t="s">
        <v>1829</v>
      </c>
      <c r="CJ201"/>
    </row>
    <row r="202" spans="1:88" s="53" customFormat="1" ht="24.95" hidden="1" customHeight="1">
      <c r="A202" s="102">
        <v>202</v>
      </c>
      <c r="B202" s="102" t="s">
        <v>2901</v>
      </c>
      <c r="C202" s="102" t="s">
        <v>2902</v>
      </c>
      <c r="D202" s="102" t="s">
        <v>2903</v>
      </c>
      <c r="E202" s="102" t="s">
        <v>2904</v>
      </c>
      <c r="F202" s="102" t="s">
        <v>24</v>
      </c>
      <c r="G202" s="102">
        <v>9</v>
      </c>
      <c r="H202" s="102" t="s">
        <v>51</v>
      </c>
      <c r="I202" s="102" t="s">
        <v>37</v>
      </c>
      <c r="J202" s="102" t="s">
        <v>606</v>
      </c>
      <c r="K202" s="102" t="s">
        <v>606</v>
      </c>
      <c r="L202" s="102" t="s">
        <v>43</v>
      </c>
      <c r="M202" s="102" t="s">
        <v>162</v>
      </c>
      <c r="N202" s="212">
        <v>1507128</v>
      </c>
      <c r="O202" s="212" t="s">
        <v>150</v>
      </c>
      <c r="P202" s="102" t="s">
        <v>150</v>
      </c>
      <c r="Q202" s="102"/>
      <c r="R202" s="102" t="s">
        <v>2905</v>
      </c>
      <c r="S202" s="102" t="s">
        <v>2906</v>
      </c>
      <c r="T202" s="211" t="s">
        <v>2907</v>
      </c>
      <c r="U202" s="103" t="s">
        <v>2908</v>
      </c>
      <c r="V202" s="103">
        <v>28764</v>
      </c>
      <c r="W202" s="111" t="s">
        <v>2909</v>
      </c>
      <c r="X202" s="111" t="s">
        <v>178</v>
      </c>
      <c r="Y202" s="111" t="s">
        <v>162</v>
      </c>
      <c r="Z202" s="111"/>
      <c r="AA202" s="102">
        <v>21</v>
      </c>
      <c r="AB202" s="103">
        <v>43837</v>
      </c>
      <c r="AC202" s="304">
        <v>43525</v>
      </c>
      <c r="AD202" s="103"/>
      <c r="AE202" s="103" t="s">
        <v>2910</v>
      </c>
      <c r="AF202" s="103"/>
      <c r="AG202" s="103"/>
      <c r="AH202" s="102">
        <f t="shared" ref="AH202:AH224" si="62">COUNTA(AE202:AG202)</f>
        <v>1</v>
      </c>
      <c r="AI202" s="103" t="s">
        <v>2911</v>
      </c>
      <c r="AJ202" s="103"/>
      <c r="AK202" s="103"/>
      <c r="AL202" s="103" t="s">
        <v>149</v>
      </c>
      <c r="AM202" s="103"/>
      <c r="AN202" s="103"/>
      <c r="AO202" s="103" t="s">
        <v>181</v>
      </c>
      <c r="AP202" s="103" t="s">
        <v>2208</v>
      </c>
      <c r="AQ202" s="103" t="s">
        <v>2912</v>
      </c>
      <c r="AR202" s="103"/>
      <c r="AS202" s="103"/>
      <c r="AT202" s="438" t="s">
        <v>284</v>
      </c>
      <c r="AU202" s="102" t="s">
        <v>2913</v>
      </c>
      <c r="AV202" s="103"/>
      <c r="AW202" s="105">
        <v>43528</v>
      </c>
      <c r="AX202" s="105">
        <v>43770</v>
      </c>
      <c r="AY202" s="105" t="s">
        <v>149</v>
      </c>
      <c r="AZ202" s="105">
        <v>44057</v>
      </c>
      <c r="BA202" s="105">
        <v>44319</v>
      </c>
      <c r="BB202" s="105"/>
      <c r="BC202" s="106" t="s">
        <v>2914</v>
      </c>
      <c r="BD202" s="105">
        <v>44470</v>
      </c>
      <c r="BE202" s="105" t="s">
        <v>149</v>
      </c>
      <c r="BF202" s="105">
        <v>44732</v>
      </c>
      <c r="BG202" s="105" t="s">
        <v>149</v>
      </c>
      <c r="BH202" s="103"/>
      <c r="BI202" s="103"/>
      <c r="BJ202" s="103"/>
      <c r="BK202" s="107">
        <v>45202</v>
      </c>
      <c r="BL202" s="102" t="s">
        <v>17</v>
      </c>
      <c r="BM202" s="102">
        <f>DATEDIF(AW202,BK202, "M")+1</f>
        <v>55</v>
      </c>
      <c r="BN202" s="287">
        <f t="shared" si="61"/>
        <v>48</v>
      </c>
      <c r="BO202" s="287" t="s">
        <v>2915</v>
      </c>
      <c r="BP202" s="102">
        <v>7</v>
      </c>
      <c r="BQ202" s="102">
        <v>8</v>
      </c>
      <c r="BR202" s="102"/>
      <c r="BS202" s="102"/>
      <c r="BT202" s="102"/>
      <c r="BU202" s="102"/>
      <c r="BV202" s="102"/>
      <c r="BW202" s="102" t="s">
        <v>162</v>
      </c>
      <c r="BX202" s="102"/>
      <c r="BY202" s="102"/>
      <c r="BZ202" s="109"/>
      <c r="CA202" s="109"/>
      <c r="CB202" s="102"/>
      <c r="CC202" s="102" t="s">
        <v>162</v>
      </c>
      <c r="CD202" s="102"/>
      <c r="CE202" s="102"/>
      <c r="CF202" s="406">
        <v>3</v>
      </c>
      <c r="CG202" s="102"/>
      <c r="CH202" s="102"/>
      <c r="CI202" s="102" t="s">
        <v>1829</v>
      </c>
      <c r="CJ202"/>
    </row>
    <row r="203" spans="1:88" s="53" customFormat="1" ht="24.95" hidden="1" customHeight="1">
      <c r="A203" s="102">
        <v>203</v>
      </c>
      <c r="B203" s="102" t="s">
        <v>2916</v>
      </c>
      <c r="C203" s="102" t="s">
        <v>2917</v>
      </c>
      <c r="D203" s="102" t="s">
        <v>2918</v>
      </c>
      <c r="E203" s="102" t="s">
        <v>2919</v>
      </c>
      <c r="F203" s="102" t="s">
        <v>25</v>
      </c>
      <c r="G203" s="102">
        <v>9</v>
      </c>
      <c r="H203" s="102" t="s">
        <v>55</v>
      </c>
      <c r="I203" s="102" t="s">
        <v>43</v>
      </c>
      <c r="J203" s="102" t="s">
        <v>2920</v>
      </c>
      <c r="K203" s="102" t="s">
        <v>2920</v>
      </c>
      <c r="L203" s="102" t="s">
        <v>43</v>
      </c>
      <c r="M203" s="102" t="s">
        <v>149</v>
      </c>
      <c r="N203" s="102">
        <v>161842</v>
      </c>
      <c r="O203" s="102" t="s">
        <v>321</v>
      </c>
      <c r="P203" s="102" t="s">
        <v>321</v>
      </c>
      <c r="Q203" s="102"/>
      <c r="R203" s="102" t="s">
        <v>2921</v>
      </c>
      <c r="S203" s="102" t="s">
        <v>2922</v>
      </c>
      <c r="T203" s="211" t="s">
        <v>2923</v>
      </c>
      <c r="U203" s="103"/>
      <c r="V203" s="103">
        <v>33162</v>
      </c>
      <c r="W203" s="111" t="s">
        <v>2924</v>
      </c>
      <c r="X203" s="111" t="s">
        <v>2894</v>
      </c>
      <c r="Y203" s="111"/>
      <c r="Z203" s="111"/>
      <c r="AA203" s="102">
        <v>33</v>
      </c>
      <c r="AB203" s="103">
        <v>43242</v>
      </c>
      <c r="AC203" s="304">
        <v>43525</v>
      </c>
      <c r="AD203" s="103"/>
      <c r="AE203" s="103" t="s">
        <v>2925</v>
      </c>
      <c r="AF203" s="103"/>
      <c r="AG203" s="103"/>
      <c r="AH203" s="102">
        <f t="shared" si="62"/>
        <v>1</v>
      </c>
      <c r="AI203" s="103" t="s">
        <v>160</v>
      </c>
      <c r="AJ203" s="103"/>
      <c r="AK203" s="103"/>
      <c r="AL203" s="103" t="s">
        <v>149</v>
      </c>
      <c r="AM203" s="103"/>
      <c r="AN203" s="103"/>
      <c r="AO203" s="103" t="s">
        <v>163</v>
      </c>
      <c r="AP203" s="103"/>
      <c r="AQ203" s="103" t="s">
        <v>164</v>
      </c>
      <c r="AR203" s="103"/>
      <c r="AS203" s="103"/>
      <c r="AT203" s="438" t="s">
        <v>371</v>
      </c>
      <c r="AU203" s="102" t="s">
        <v>2926</v>
      </c>
      <c r="AV203" s="103"/>
      <c r="AW203" s="105">
        <v>43528</v>
      </c>
      <c r="AX203" s="105">
        <v>43770</v>
      </c>
      <c r="AY203" s="105" t="s">
        <v>149</v>
      </c>
      <c r="AZ203" s="105">
        <v>43775</v>
      </c>
      <c r="BA203" s="105">
        <v>43693</v>
      </c>
      <c r="BB203" s="105"/>
      <c r="BC203" s="106" t="s">
        <v>2927</v>
      </c>
      <c r="BD203" s="105">
        <v>44470</v>
      </c>
      <c r="BE203" s="105" t="s">
        <v>149</v>
      </c>
      <c r="BF203" s="105">
        <v>45110</v>
      </c>
      <c r="BG203" s="105" t="s">
        <v>162</v>
      </c>
      <c r="BH203" s="103">
        <v>44678</v>
      </c>
      <c r="BI203" s="103"/>
      <c r="BJ203" s="103"/>
      <c r="BK203" s="107">
        <v>44851</v>
      </c>
      <c r="BL203" s="102" t="s">
        <v>17</v>
      </c>
      <c r="BM203" s="102">
        <f>DATEDIF(AW203,BK203, "M")+1</f>
        <v>44</v>
      </c>
      <c r="BN203" s="287">
        <f t="shared" si="61"/>
        <v>36</v>
      </c>
      <c r="BO203" s="287" t="s">
        <v>2928</v>
      </c>
      <c r="BP203" s="102">
        <v>0</v>
      </c>
      <c r="BQ203" s="102">
        <v>5</v>
      </c>
      <c r="BR203" s="102"/>
      <c r="BS203" s="102"/>
      <c r="BT203" s="102"/>
      <c r="BU203" s="102"/>
      <c r="BV203" s="102"/>
      <c r="BW203" s="102" t="s">
        <v>162</v>
      </c>
      <c r="BX203" s="102"/>
      <c r="BY203" s="102"/>
      <c r="BZ203" s="109"/>
      <c r="CA203" s="109"/>
      <c r="CB203" s="102"/>
      <c r="CC203" s="102"/>
      <c r="CD203" s="102"/>
      <c r="CE203" s="102"/>
      <c r="CF203" s="406">
        <v>0</v>
      </c>
      <c r="CG203" s="102"/>
      <c r="CH203" s="102"/>
      <c r="CI203" s="102" t="s">
        <v>1829</v>
      </c>
      <c r="CJ203"/>
    </row>
    <row r="204" spans="1:88" s="53" customFormat="1" ht="24.95" hidden="1" customHeight="1">
      <c r="A204" s="102">
        <v>204</v>
      </c>
      <c r="B204" s="102" t="s">
        <v>2929</v>
      </c>
      <c r="C204" s="102" t="s">
        <v>2930</v>
      </c>
      <c r="D204" s="102"/>
      <c r="E204" s="102" t="s">
        <v>2931</v>
      </c>
      <c r="F204" s="102" t="s">
        <v>24</v>
      </c>
      <c r="G204" s="102">
        <v>9</v>
      </c>
      <c r="H204" s="102" t="s">
        <v>52</v>
      </c>
      <c r="I204" s="102" t="s">
        <v>41</v>
      </c>
      <c r="J204" s="102" t="s">
        <v>2932</v>
      </c>
      <c r="K204" s="102" t="s">
        <v>2932</v>
      </c>
      <c r="L204" s="102" t="s">
        <v>41</v>
      </c>
      <c r="M204" s="102" t="s">
        <v>149</v>
      </c>
      <c r="N204" s="102" t="s">
        <v>21</v>
      </c>
      <c r="O204" s="102" t="s">
        <v>150</v>
      </c>
      <c r="P204" s="102" t="s">
        <v>150</v>
      </c>
      <c r="Q204" s="102"/>
      <c r="R204" s="102" t="s">
        <v>2933</v>
      </c>
      <c r="S204" s="102" t="s">
        <v>2934</v>
      </c>
      <c r="T204" s="211" t="s">
        <v>2935</v>
      </c>
      <c r="U204" s="103" t="s">
        <v>2936</v>
      </c>
      <c r="V204" s="103">
        <v>29580</v>
      </c>
      <c r="W204" s="111" t="s">
        <v>2937</v>
      </c>
      <c r="X204" s="111" t="s">
        <v>2385</v>
      </c>
      <c r="Y204" s="111" t="s">
        <v>162</v>
      </c>
      <c r="Z204" s="111"/>
      <c r="AA204" s="102">
        <v>21</v>
      </c>
      <c r="AB204" s="103">
        <v>43709</v>
      </c>
      <c r="AC204" s="304">
        <v>43525</v>
      </c>
      <c r="AD204" s="103"/>
      <c r="AE204" s="103" t="s">
        <v>2938</v>
      </c>
      <c r="AF204" s="103"/>
      <c r="AG204" s="103"/>
      <c r="AH204" s="102">
        <f t="shared" si="62"/>
        <v>1</v>
      </c>
      <c r="AI204" s="103" t="s">
        <v>2939</v>
      </c>
      <c r="AJ204" s="103"/>
      <c r="AK204" s="103"/>
      <c r="AL204" s="103" t="s">
        <v>149</v>
      </c>
      <c r="AM204" s="103"/>
      <c r="AN204" s="103"/>
      <c r="AO204" s="103" t="s">
        <v>163</v>
      </c>
      <c r="AP204" s="103" t="s">
        <v>202</v>
      </c>
      <c r="AQ204" s="103" t="s">
        <v>202</v>
      </c>
      <c r="AR204" s="103" t="s">
        <v>162</v>
      </c>
      <c r="AS204" s="110" t="s">
        <v>2940</v>
      </c>
      <c r="AT204" s="438" t="s">
        <v>218</v>
      </c>
      <c r="AU204" s="102" t="s">
        <v>2941</v>
      </c>
      <c r="AV204" s="103"/>
      <c r="AW204" s="105">
        <v>43528</v>
      </c>
      <c r="AX204" s="105">
        <v>43770</v>
      </c>
      <c r="AY204" s="105" t="s">
        <v>149</v>
      </c>
      <c r="AZ204" s="105">
        <v>44266</v>
      </c>
      <c r="BA204" s="105">
        <v>44270</v>
      </c>
      <c r="BB204" s="105"/>
      <c r="BC204" s="106" t="s">
        <v>2942</v>
      </c>
      <c r="BD204" s="105">
        <v>44470</v>
      </c>
      <c r="BE204" s="105" t="s">
        <v>149</v>
      </c>
      <c r="BF204" s="105">
        <v>44732</v>
      </c>
      <c r="BG204" s="105" t="s">
        <v>149</v>
      </c>
      <c r="BH204" s="103"/>
      <c r="BI204" s="103"/>
      <c r="BJ204" s="103"/>
      <c r="BK204" s="107"/>
      <c r="BL204" s="102" t="s">
        <v>18</v>
      </c>
      <c r="BM204" s="102"/>
      <c r="BN204" s="287"/>
      <c r="BO204" s="287"/>
      <c r="BP204" s="102"/>
      <c r="BQ204" s="102"/>
      <c r="BR204" s="102"/>
      <c r="BS204" s="102"/>
      <c r="BT204" s="102"/>
      <c r="BU204" s="102"/>
      <c r="BV204" s="102"/>
      <c r="BW204" s="102" t="s">
        <v>162</v>
      </c>
      <c r="BX204" s="102"/>
      <c r="BY204" s="102"/>
      <c r="BZ204" s="109"/>
      <c r="CA204" s="109"/>
      <c r="CB204" s="102"/>
      <c r="CC204" s="102"/>
      <c r="CD204" s="102"/>
      <c r="CE204" s="102"/>
      <c r="CF204" s="406">
        <v>2</v>
      </c>
      <c r="CG204" s="102"/>
      <c r="CH204" s="102"/>
      <c r="CI204" s="102" t="s">
        <v>1829</v>
      </c>
      <c r="CJ204"/>
    </row>
    <row r="205" spans="1:88" s="53" customFormat="1" ht="24.95" hidden="1" customHeight="1">
      <c r="A205" s="102">
        <v>205</v>
      </c>
      <c r="B205" s="102" t="s">
        <v>2943</v>
      </c>
      <c r="C205" s="102" t="s">
        <v>2944</v>
      </c>
      <c r="D205" s="102"/>
      <c r="E205" s="102" t="s">
        <v>2945</v>
      </c>
      <c r="F205" s="102" t="s">
        <v>25</v>
      </c>
      <c r="G205" s="102">
        <v>9</v>
      </c>
      <c r="H205" s="102" t="s">
        <v>52</v>
      </c>
      <c r="I205" s="102" t="s">
        <v>41</v>
      </c>
      <c r="J205" s="102" t="s">
        <v>1429</v>
      </c>
      <c r="K205" s="102" t="s">
        <v>2020</v>
      </c>
      <c r="L205" s="102" t="s">
        <v>43</v>
      </c>
      <c r="M205" s="102" t="s">
        <v>162</v>
      </c>
      <c r="N205" s="102">
        <v>2394319</v>
      </c>
      <c r="O205" s="102" t="s">
        <v>150</v>
      </c>
      <c r="P205" s="102" t="s">
        <v>150</v>
      </c>
      <c r="Q205" s="102"/>
      <c r="R205" s="102" t="s">
        <v>2946</v>
      </c>
      <c r="S205" s="102" t="s">
        <v>2947</v>
      </c>
      <c r="T205" s="211" t="s">
        <v>2948</v>
      </c>
      <c r="U205" s="103" t="s">
        <v>2949</v>
      </c>
      <c r="V205" s="103">
        <v>27760</v>
      </c>
      <c r="W205" s="111" t="s">
        <v>2950</v>
      </c>
      <c r="X205" s="111" t="s">
        <v>2385</v>
      </c>
      <c r="Y205" s="111" t="s">
        <v>149</v>
      </c>
      <c r="Z205" s="111"/>
      <c r="AA205" s="102">
        <v>8</v>
      </c>
      <c r="AB205" s="103">
        <v>43840</v>
      </c>
      <c r="AC205" s="304">
        <v>43525</v>
      </c>
      <c r="AD205" s="103"/>
      <c r="AE205" s="103" t="s">
        <v>2951</v>
      </c>
      <c r="AF205" s="103"/>
      <c r="AG205" s="103"/>
      <c r="AH205" s="102">
        <f t="shared" si="62"/>
        <v>1</v>
      </c>
      <c r="AI205" s="103" t="s">
        <v>161</v>
      </c>
      <c r="AJ205" s="103"/>
      <c r="AK205" s="103"/>
      <c r="AL205" s="103" t="s">
        <v>149</v>
      </c>
      <c r="AM205" s="103"/>
      <c r="AN205" s="103"/>
      <c r="AO205" s="103" t="s">
        <v>163</v>
      </c>
      <c r="AP205" s="103" t="s">
        <v>202</v>
      </c>
      <c r="AQ205" s="103" t="s">
        <v>202</v>
      </c>
      <c r="AR205" s="103" t="s">
        <v>162</v>
      </c>
      <c r="AS205" s="103"/>
      <c r="AT205" s="438" t="s">
        <v>218</v>
      </c>
      <c r="AU205" s="102" t="s">
        <v>2952</v>
      </c>
      <c r="AV205" s="103"/>
      <c r="AW205" s="105">
        <v>43528</v>
      </c>
      <c r="AX205" s="105">
        <v>43770</v>
      </c>
      <c r="AY205" s="105" t="s">
        <v>149</v>
      </c>
      <c r="AZ205" s="105">
        <v>44166</v>
      </c>
      <c r="BA205" s="105">
        <v>44228</v>
      </c>
      <c r="BB205" s="105"/>
      <c r="BC205" s="106" t="s">
        <v>2953</v>
      </c>
      <c r="BD205" s="105">
        <v>44470</v>
      </c>
      <c r="BE205" s="105" t="s">
        <v>149</v>
      </c>
      <c r="BF205" s="105">
        <v>44732</v>
      </c>
      <c r="BG205" s="105" t="s">
        <v>149</v>
      </c>
      <c r="BH205" s="103">
        <v>44986</v>
      </c>
      <c r="BI205" s="103"/>
      <c r="BJ205" s="103"/>
      <c r="BK205" s="107">
        <v>45240</v>
      </c>
      <c r="BL205" s="102" t="s">
        <v>17</v>
      </c>
      <c r="BM205" s="102">
        <f>DATEDIF(AW205,BK205, "M")+1</f>
        <v>57</v>
      </c>
      <c r="BN205" s="287">
        <f>DATEDIF(AX205,BK205, "M")+1</f>
        <v>49</v>
      </c>
      <c r="BO205" s="287" t="s">
        <v>2954</v>
      </c>
      <c r="BP205" s="102">
        <v>1</v>
      </c>
      <c r="BQ205" s="102">
        <v>1</v>
      </c>
      <c r="BR205" s="102"/>
      <c r="BS205" s="102"/>
      <c r="BT205" s="102"/>
      <c r="BU205" s="102"/>
      <c r="BV205" s="102"/>
      <c r="BW205" s="102" t="s">
        <v>162</v>
      </c>
      <c r="BX205" s="102"/>
      <c r="BY205" s="102"/>
      <c r="BZ205" s="109"/>
      <c r="CA205" s="109"/>
      <c r="CB205" s="102"/>
      <c r="CC205" s="102"/>
      <c r="CD205" s="102"/>
      <c r="CE205" s="102"/>
      <c r="CF205" s="406">
        <v>3</v>
      </c>
      <c r="CG205" s="102"/>
      <c r="CH205" s="102"/>
      <c r="CI205" s="102" t="s">
        <v>1829</v>
      </c>
      <c r="CJ205"/>
    </row>
    <row r="206" spans="1:88" s="53" customFormat="1" ht="24.95" customHeight="1">
      <c r="A206" s="102">
        <v>206</v>
      </c>
      <c r="B206" s="102" t="s">
        <v>2955</v>
      </c>
      <c r="C206" s="102" t="s">
        <v>2956</v>
      </c>
      <c r="D206" s="102" t="s">
        <v>2957</v>
      </c>
      <c r="E206" s="102" t="s">
        <v>2958</v>
      </c>
      <c r="F206" s="102" t="s">
        <v>25</v>
      </c>
      <c r="G206" s="102">
        <v>9</v>
      </c>
      <c r="H206" s="102" t="s">
        <v>49</v>
      </c>
      <c r="I206" s="102" t="s">
        <v>40</v>
      </c>
      <c r="J206" s="102" t="s">
        <v>2959</v>
      </c>
      <c r="K206" s="102" t="s">
        <v>2960</v>
      </c>
      <c r="L206" s="102" t="s">
        <v>40</v>
      </c>
      <c r="M206" s="102" t="s">
        <v>149</v>
      </c>
      <c r="N206" s="102" t="s">
        <v>2961</v>
      </c>
      <c r="O206" s="102" t="s">
        <v>321</v>
      </c>
      <c r="P206" s="102" t="s">
        <v>321</v>
      </c>
      <c r="Q206" s="102"/>
      <c r="R206" s="102" t="s">
        <v>2962</v>
      </c>
      <c r="S206" s="102" t="s">
        <v>2963</v>
      </c>
      <c r="T206" s="211" t="s">
        <v>2964</v>
      </c>
      <c r="U206" s="103" t="s">
        <v>2965</v>
      </c>
      <c r="V206" s="103">
        <v>28925</v>
      </c>
      <c r="W206" s="111" t="s">
        <v>2966</v>
      </c>
      <c r="X206" s="111" t="s">
        <v>2385</v>
      </c>
      <c r="Y206" s="111" t="s">
        <v>156</v>
      </c>
      <c r="Z206" s="111"/>
      <c r="AA206" s="102">
        <v>12</v>
      </c>
      <c r="AB206" s="103">
        <v>43442</v>
      </c>
      <c r="AC206" s="304">
        <v>43525</v>
      </c>
      <c r="AD206" s="103"/>
      <c r="AE206" s="342" t="s">
        <v>2967</v>
      </c>
      <c r="AF206" s="103" t="s">
        <v>2968</v>
      </c>
      <c r="AG206" s="342" t="s">
        <v>2969</v>
      </c>
      <c r="AH206" s="102">
        <f t="shared" si="62"/>
        <v>3</v>
      </c>
      <c r="AI206" s="103" t="s">
        <v>160</v>
      </c>
      <c r="AJ206" s="103" t="s">
        <v>160</v>
      </c>
      <c r="AK206" s="103" t="s">
        <v>201</v>
      </c>
      <c r="AL206" s="103" t="s">
        <v>149</v>
      </c>
      <c r="AM206" s="103" t="s">
        <v>162</v>
      </c>
      <c r="AN206" s="103" t="s">
        <v>162</v>
      </c>
      <c r="AO206" s="103" t="s">
        <v>201</v>
      </c>
      <c r="AP206" s="103" t="s">
        <v>2970</v>
      </c>
      <c r="AQ206" s="103" t="s">
        <v>2971</v>
      </c>
      <c r="AR206" s="103"/>
      <c r="AS206" s="110" t="s">
        <v>2972</v>
      </c>
      <c r="AT206" s="438" t="s">
        <v>419</v>
      </c>
      <c r="AU206" s="102" t="s">
        <v>2973</v>
      </c>
      <c r="AV206" s="103"/>
      <c r="AW206" s="105">
        <v>43528</v>
      </c>
      <c r="AX206" s="105">
        <v>43770</v>
      </c>
      <c r="AY206" s="105" t="s">
        <v>149</v>
      </c>
      <c r="AZ206" s="105">
        <v>43411</v>
      </c>
      <c r="BA206" s="105">
        <v>43768</v>
      </c>
      <c r="BB206" s="105"/>
      <c r="BC206" s="106" t="s">
        <v>2974</v>
      </c>
      <c r="BD206" s="105">
        <v>44470</v>
      </c>
      <c r="BE206" s="105" t="s">
        <v>149</v>
      </c>
      <c r="BF206" s="105">
        <v>44732</v>
      </c>
      <c r="BG206" s="105" t="s">
        <v>149</v>
      </c>
      <c r="BH206" s="103"/>
      <c r="BI206" s="103">
        <v>45694</v>
      </c>
      <c r="BJ206" s="103"/>
      <c r="BK206" s="107">
        <v>45702</v>
      </c>
      <c r="BL206" s="102" t="s">
        <v>17</v>
      </c>
      <c r="BM206" s="238">
        <f>DATEDIF(AW206,BK206, "M")+1</f>
        <v>72</v>
      </c>
      <c r="BN206" s="287">
        <f>DATEDIF(AX206,BK206, "M")+1</f>
        <v>64</v>
      </c>
      <c r="BO206" s="102"/>
      <c r="BP206" s="102">
        <v>3</v>
      </c>
      <c r="BQ206" s="102">
        <v>0</v>
      </c>
      <c r="BR206" s="102"/>
      <c r="BS206" s="102"/>
      <c r="BT206" s="102"/>
      <c r="BU206" s="102"/>
      <c r="BV206" s="102"/>
      <c r="BW206" s="102" t="s">
        <v>162</v>
      </c>
      <c r="BX206" s="102"/>
      <c r="BY206" s="102"/>
      <c r="BZ206" s="109">
        <v>45170</v>
      </c>
      <c r="CA206" s="109">
        <v>45473</v>
      </c>
      <c r="CB206" s="102">
        <v>10</v>
      </c>
      <c r="CC206" s="102"/>
      <c r="CD206" s="102"/>
      <c r="CE206" s="102"/>
      <c r="CF206" s="406">
        <v>1</v>
      </c>
      <c r="CG206" s="102"/>
      <c r="CH206" s="102"/>
      <c r="CI206" s="102" t="s">
        <v>1829</v>
      </c>
      <c r="CJ206"/>
    </row>
    <row r="207" spans="1:88" s="53" customFormat="1" ht="24.95" hidden="1" customHeight="1">
      <c r="A207" s="102">
        <v>207</v>
      </c>
      <c r="B207" s="102" t="s">
        <v>2975</v>
      </c>
      <c r="C207" s="102" t="s">
        <v>2976</v>
      </c>
      <c r="D207" s="102"/>
      <c r="E207" s="102" t="s">
        <v>2213</v>
      </c>
      <c r="F207" s="102" t="s">
        <v>24</v>
      </c>
      <c r="G207" s="102">
        <v>9</v>
      </c>
      <c r="H207" s="102" t="s">
        <v>52</v>
      </c>
      <c r="I207" s="102" t="s">
        <v>41</v>
      </c>
      <c r="J207" s="102" t="s">
        <v>2147</v>
      </c>
      <c r="K207" s="102" t="s">
        <v>172</v>
      </c>
      <c r="L207" s="102" t="s">
        <v>41</v>
      </c>
      <c r="M207" s="102" t="s">
        <v>149</v>
      </c>
      <c r="N207" s="102"/>
      <c r="O207" s="102" t="s">
        <v>150</v>
      </c>
      <c r="P207" s="102" t="s">
        <v>150</v>
      </c>
      <c r="Q207" s="102"/>
      <c r="R207" s="347" t="s">
        <v>2977</v>
      </c>
      <c r="S207" s="102" t="s">
        <v>2978</v>
      </c>
      <c r="T207" s="211" t="s">
        <v>2979</v>
      </c>
      <c r="U207" s="103" t="s">
        <v>302</v>
      </c>
      <c r="V207" s="103">
        <v>30157</v>
      </c>
      <c r="W207" s="111" t="s">
        <v>2980</v>
      </c>
      <c r="X207" s="111" t="s">
        <v>178</v>
      </c>
      <c r="Y207" s="111"/>
      <c r="Z207" s="111"/>
      <c r="AA207" s="102">
        <v>6</v>
      </c>
      <c r="AB207" s="103">
        <v>43758</v>
      </c>
      <c r="AC207" s="304">
        <v>43525</v>
      </c>
      <c r="AD207" s="103"/>
      <c r="AE207" s="103" t="s">
        <v>2981</v>
      </c>
      <c r="AF207" s="103" t="s">
        <v>2982</v>
      </c>
      <c r="AG207" s="103"/>
      <c r="AH207" s="102">
        <f t="shared" si="62"/>
        <v>2</v>
      </c>
      <c r="AI207" s="103" t="s">
        <v>161</v>
      </c>
      <c r="AJ207" s="103" t="s">
        <v>201</v>
      </c>
      <c r="AK207" s="103"/>
      <c r="AL207" s="103" t="s">
        <v>149</v>
      </c>
      <c r="AM207" s="103" t="s">
        <v>162</v>
      </c>
      <c r="AN207" s="103"/>
      <c r="AO207" s="103" t="s">
        <v>163</v>
      </c>
      <c r="AP207" s="103" t="s">
        <v>164</v>
      </c>
      <c r="AQ207" s="103" t="s">
        <v>202</v>
      </c>
      <c r="AR207" s="103" t="s">
        <v>162</v>
      </c>
      <c r="AS207" s="103"/>
      <c r="AT207" s="438" t="s">
        <v>218</v>
      </c>
      <c r="AU207" s="102" t="s">
        <v>2983</v>
      </c>
      <c r="AV207" s="103"/>
      <c r="AW207" s="105">
        <v>43528</v>
      </c>
      <c r="AX207" s="105">
        <v>43770</v>
      </c>
      <c r="AY207" s="105" t="s">
        <v>149</v>
      </c>
      <c r="AZ207" s="105">
        <v>43915</v>
      </c>
      <c r="BA207" s="105">
        <v>43971</v>
      </c>
      <c r="BB207" s="105"/>
      <c r="BC207" s="106" t="s">
        <v>2984</v>
      </c>
      <c r="BD207" s="105">
        <v>44470</v>
      </c>
      <c r="BE207" s="105" t="s">
        <v>149</v>
      </c>
      <c r="BF207" s="105">
        <v>44732</v>
      </c>
      <c r="BG207" s="105" t="s">
        <v>149</v>
      </c>
      <c r="BH207" s="103"/>
      <c r="BI207" s="103"/>
      <c r="BJ207" s="103"/>
      <c r="BK207" s="107"/>
      <c r="BL207" s="102" t="s">
        <v>18</v>
      </c>
      <c r="BM207" s="238"/>
      <c r="BN207" s="287"/>
      <c r="BO207" s="102"/>
      <c r="BP207" s="102">
        <v>1</v>
      </c>
      <c r="BQ207" s="102">
        <v>0</v>
      </c>
      <c r="BR207" s="102"/>
      <c r="BS207" s="102"/>
      <c r="BT207" s="102"/>
      <c r="BU207" s="102"/>
      <c r="BV207" s="102"/>
      <c r="BW207" s="102" t="s">
        <v>162</v>
      </c>
      <c r="BX207" s="102"/>
      <c r="BY207" s="102"/>
      <c r="BZ207" s="109"/>
      <c r="CA207" s="109"/>
      <c r="CB207" s="102"/>
      <c r="CC207" s="102"/>
      <c r="CD207" s="102"/>
      <c r="CE207" s="102"/>
      <c r="CF207" s="406">
        <v>1</v>
      </c>
      <c r="CG207" s="102"/>
      <c r="CH207" s="102"/>
      <c r="CI207" s="102" t="s">
        <v>1829</v>
      </c>
      <c r="CJ207"/>
    </row>
    <row r="208" spans="1:88" s="53" customFormat="1" ht="24.95" hidden="1" customHeight="1">
      <c r="A208" s="102">
        <v>208</v>
      </c>
      <c r="B208" s="102" t="s">
        <v>2985</v>
      </c>
      <c r="C208" s="102" t="s">
        <v>816</v>
      </c>
      <c r="D208" s="102"/>
      <c r="E208" s="102" t="s">
        <v>2986</v>
      </c>
      <c r="F208" s="102" t="s">
        <v>24</v>
      </c>
      <c r="G208" s="102">
        <v>9</v>
      </c>
      <c r="H208" s="102" t="s">
        <v>57</v>
      </c>
      <c r="I208" s="102" t="s">
        <v>33</v>
      </c>
      <c r="J208" s="102" t="s">
        <v>1751</v>
      </c>
      <c r="K208" s="102" t="s">
        <v>2987</v>
      </c>
      <c r="L208" s="102" t="s">
        <v>33</v>
      </c>
      <c r="M208" s="102" t="s">
        <v>149</v>
      </c>
      <c r="N208" s="102" t="s">
        <v>2988</v>
      </c>
      <c r="O208" s="102" t="s">
        <v>321</v>
      </c>
      <c r="P208" s="102" t="s">
        <v>321</v>
      </c>
      <c r="Q208" s="102"/>
      <c r="R208" s="102" t="s">
        <v>2989</v>
      </c>
      <c r="S208" s="102" t="s">
        <v>2990</v>
      </c>
      <c r="T208" s="213" t="s">
        <v>2991</v>
      </c>
      <c r="U208" s="103" t="s">
        <v>2992</v>
      </c>
      <c r="V208" s="103">
        <v>32361</v>
      </c>
      <c r="W208" s="111" t="s">
        <v>2993</v>
      </c>
      <c r="X208" s="111" t="s">
        <v>2385</v>
      </c>
      <c r="Y208" s="111" t="s">
        <v>156</v>
      </c>
      <c r="Z208" s="111"/>
      <c r="AA208" s="102">
        <v>15</v>
      </c>
      <c r="AB208" s="103">
        <v>43647</v>
      </c>
      <c r="AC208" s="304">
        <v>43525</v>
      </c>
      <c r="AD208" s="103"/>
      <c r="AE208" s="103" t="s">
        <v>2994</v>
      </c>
      <c r="AF208" s="103" t="s">
        <v>2995</v>
      </c>
      <c r="AG208" s="103" t="s">
        <v>2996</v>
      </c>
      <c r="AH208" s="102">
        <f t="shared" si="62"/>
        <v>3</v>
      </c>
      <c r="AI208" s="103" t="s">
        <v>160</v>
      </c>
      <c r="AJ208" s="103" t="s">
        <v>160</v>
      </c>
      <c r="AK208" s="103" t="s">
        <v>201</v>
      </c>
      <c r="AL208" s="103" t="s">
        <v>162</v>
      </c>
      <c r="AM208" s="103" t="s">
        <v>162</v>
      </c>
      <c r="AN208" s="103" t="s">
        <v>162</v>
      </c>
      <c r="AO208" s="103" t="s">
        <v>163</v>
      </c>
      <c r="AP208" s="103" t="s">
        <v>2997</v>
      </c>
      <c r="AQ208" s="103" t="s">
        <v>2997</v>
      </c>
      <c r="AR208" s="103"/>
      <c r="AS208" s="103"/>
      <c r="AT208" s="438" t="s">
        <v>584</v>
      </c>
      <c r="AU208" s="102" t="s">
        <v>2998</v>
      </c>
      <c r="AV208" s="103"/>
      <c r="AW208" s="105">
        <v>43528</v>
      </c>
      <c r="AX208" s="105">
        <v>43770</v>
      </c>
      <c r="AY208" s="105" t="s">
        <v>149</v>
      </c>
      <c r="AZ208" s="105">
        <v>43599</v>
      </c>
      <c r="BA208" s="105">
        <v>43746</v>
      </c>
      <c r="BB208" s="105"/>
      <c r="BC208" s="106" t="s">
        <v>2999</v>
      </c>
      <c r="BD208" s="105">
        <v>44470</v>
      </c>
      <c r="BE208" s="105" t="s">
        <v>149</v>
      </c>
      <c r="BF208" s="105">
        <v>44732</v>
      </c>
      <c r="BG208" s="105" t="s">
        <v>149</v>
      </c>
      <c r="BH208" s="103"/>
      <c r="BI208" s="103">
        <v>45168</v>
      </c>
      <c r="BJ208" s="103"/>
      <c r="BK208" s="103">
        <v>45168</v>
      </c>
      <c r="BL208" s="102" t="s">
        <v>17</v>
      </c>
      <c r="BM208" s="102">
        <f>DATEDIF(AW208,BK208, "M")+1</f>
        <v>54</v>
      </c>
      <c r="BN208" s="287">
        <f>DATEDIF(AX208,BK208, "M")+1</f>
        <v>46</v>
      </c>
      <c r="BO208" s="287" t="s">
        <v>2993</v>
      </c>
      <c r="BP208" s="102">
        <v>7</v>
      </c>
      <c r="BQ208" s="102">
        <v>24</v>
      </c>
      <c r="BR208" s="102"/>
      <c r="BS208" s="102"/>
      <c r="BT208" s="102"/>
      <c r="BU208" s="102"/>
      <c r="BV208" s="102"/>
      <c r="BW208" s="102" t="s">
        <v>162</v>
      </c>
      <c r="BX208" s="102"/>
      <c r="BY208" s="102"/>
      <c r="BZ208" s="109"/>
      <c r="CA208" s="109"/>
      <c r="CB208" s="102"/>
      <c r="CC208" s="102"/>
      <c r="CD208" s="102"/>
      <c r="CE208" s="102"/>
      <c r="CF208" s="406"/>
      <c r="CG208" s="102"/>
      <c r="CH208" s="102"/>
      <c r="CI208" s="102" t="s">
        <v>1829</v>
      </c>
      <c r="CJ208"/>
    </row>
    <row r="209" spans="1:88" s="53" customFormat="1" ht="24.95" hidden="1" customHeight="1">
      <c r="A209" s="102">
        <v>209</v>
      </c>
      <c r="B209" s="102" t="s">
        <v>3000</v>
      </c>
      <c r="C209" s="102" t="s">
        <v>3001</v>
      </c>
      <c r="D209" s="102" t="s">
        <v>3002</v>
      </c>
      <c r="E209" s="102" t="s">
        <v>3003</v>
      </c>
      <c r="F209" s="102" t="s">
        <v>24</v>
      </c>
      <c r="G209" s="102">
        <v>9</v>
      </c>
      <c r="H209" s="102" t="s">
        <v>49</v>
      </c>
      <c r="I209" s="102" t="s">
        <v>40</v>
      </c>
      <c r="J209" s="102" t="s">
        <v>2325</v>
      </c>
      <c r="K209" s="102" t="s">
        <v>3004</v>
      </c>
      <c r="L209" s="102" t="s">
        <v>43</v>
      </c>
      <c r="M209" s="102" t="s">
        <v>162</v>
      </c>
      <c r="N209" s="102" t="s">
        <v>3005</v>
      </c>
      <c r="O209" s="102" t="s">
        <v>150</v>
      </c>
      <c r="P209" s="102" t="s">
        <v>150</v>
      </c>
      <c r="Q209" s="102"/>
      <c r="R209" s="102" t="s">
        <v>3006</v>
      </c>
      <c r="S209" s="102" t="s">
        <v>3007</v>
      </c>
      <c r="T209" s="211" t="s">
        <v>3008</v>
      </c>
      <c r="U209" s="103"/>
      <c r="V209" s="103">
        <v>30383</v>
      </c>
      <c r="W209" s="111"/>
      <c r="X209" s="111" t="s">
        <v>178</v>
      </c>
      <c r="Y209" s="111"/>
      <c r="Z209" s="111"/>
      <c r="AA209" s="102">
        <v>17</v>
      </c>
      <c r="AB209" s="103">
        <v>44055</v>
      </c>
      <c r="AC209" s="304">
        <v>43525</v>
      </c>
      <c r="AD209" s="103"/>
      <c r="AE209" s="103" t="s">
        <v>3009</v>
      </c>
      <c r="AF209" s="103" t="s">
        <v>3010</v>
      </c>
      <c r="AG209" s="103"/>
      <c r="AH209" s="102">
        <f t="shared" si="62"/>
        <v>2</v>
      </c>
      <c r="AI209" s="103" t="s">
        <v>161</v>
      </c>
      <c r="AJ209" s="103" t="s">
        <v>160</v>
      </c>
      <c r="AK209" s="103"/>
      <c r="AL209" s="212" t="s">
        <v>162</v>
      </c>
      <c r="AM209" s="103" t="s">
        <v>149</v>
      </c>
      <c r="AN209" s="103"/>
      <c r="AO209" s="103" t="s">
        <v>163</v>
      </c>
      <c r="AP209" s="103" t="s">
        <v>3011</v>
      </c>
      <c r="AQ209" s="103" t="s">
        <v>164</v>
      </c>
      <c r="AR209" s="103"/>
      <c r="AS209" s="103"/>
      <c r="AT209" s="438" t="s">
        <v>419</v>
      </c>
      <c r="AU209" s="102" t="s">
        <v>3012</v>
      </c>
      <c r="AV209" s="103"/>
      <c r="AW209" s="105">
        <v>43528</v>
      </c>
      <c r="AX209" s="105">
        <v>43770</v>
      </c>
      <c r="AY209" s="105" t="s">
        <v>149</v>
      </c>
      <c r="AZ209" s="105"/>
      <c r="BA209" s="105"/>
      <c r="BB209" s="105"/>
      <c r="BC209" s="106" t="s">
        <v>3013</v>
      </c>
      <c r="BD209" s="105">
        <v>45061</v>
      </c>
      <c r="BE209" s="105" t="s">
        <v>162</v>
      </c>
      <c r="BF209" s="105">
        <v>45110</v>
      </c>
      <c r="BG209" s="105" t="s">
        <v>162</v>
      </c>
      <c r="BH209" s="103"/>
      <c r="BI209" s="103"/>
      <c r="BJ209" s="103"/>
      <c r="BK209" s="107"/>
      <c r="BL209" s="102" t="s">
        <v>18</v>
      </c>
      <c r="BM209" s="238"/>
      <c r="BN209" s="287"/>
      <c r="BO209" s="102"/>
      <c r="BP209" s="102"/>
      <c r="BQ209" s="102"/>
      <c r="BR209" s="102"/>
      <c r="BS209" s="102"/>
      <c r="BT209" s="102"/>
      <c r="BU209" s="102"/>
      <c r="BV209" s="102"/>
      <c r="BW209" s="102" t="s">
        <v>162</v>
      </c>
      <c r="BX209" s="102"/>
      <c r="BY209" s="102"/>
      <c r="BZ209" s="109"/>
      <c r="CA209" s="109"/>
      <c r="CB209" s="102"/>
      <c r="CC209" s="102"/>
      <c r="CD209" s="102"/>
      <c r="CE209" s="102"/>
      <c r="CF209" s="406">
        <v>3</v>
      </c>
      <c r="CG209" s="102"/>
      <c r="CH209" s="102"/>
      <c r="CI209" s="102" t="s">
        <v>1829</v>
      </c>
      <c r="CJ209"/>
    </row>
    <row r="210" spans="1:88" s="53" customFormat="1" ht="24.95" hidden="1" customHeight="1">
      <c r="A210" s="102">
        <v>210</v>
      </c>
      <c r="B210" s="102" t="s">
        <v>3014</v>
      </c>
      <c r="C210" s="102" t="s">
        <v>3015</v>
      </c>
      <c r="D210" s="102"/>
      <c r="E210" s="102" t="s">
        <v>3016</v>
      </c>
      <c r="F210" s="102" t="s">
        <v>25</v>
      </c>
      <c r="G210" s="102">
        <v>9</v>
      </c>
      <c r="H210" s="102" t="s">
        <v>52</v>
      </c>
      <c r="I210" s="102" t="s">
        <v>41</v>
      </c>
      <c r="J210" s="102" t="s">
        <v>3017</v>
      </c>
      <c r="K210" s="102" t="s">
        <v>3018</v>
      </c>
      <c r="L210" s="102" t="s">
        <v>41</v>
      </c>
      <c r="M210" s="102" t="s">
        <v>149</v>
      </c>
      <c r="N210" s="102"/>
      <c r="O210" s="102" t="s">
        <v>150</v>
      </c>
      <c r="P210" s="102" t="s">
        <v>150</v>
      </c>
      <c r="Q210" s="102"/>
      <c r="R210" s="102" t="s">
        <v>3019</v>
      </c>
      <c r="S210" s="102" t="s">
        <v>3020</v>
      </c>
      <c r="T210" s="211" t="s">
        <v>3021</v>
      </c>
      <c r="U210" s="103" t="s">
        <v>3022</v>
      </c>
      <c r="V210" s="103">
        <v>29221</v>
      </c>
      <c r="W210" s="111" t="s">
        <v>3023</v>
      </c>
      <c r="X210" s="111" t="s">
        <v>2385</v>
      </c>
      <c r="Y210" s="111" t="s">
        <v>156</v>
      </c>
      <c r="Z210" s="111"/>
      <c r="AA210" s="102">
        <v>11</v>
      </c>
      <c r="AB210" s="103">
        <v>43810</v>
      </c>
      <c r="AC210" s="304">
        <v>43525</v>
      </c>
      <c r="AD210" s="103"/>
      <c r="AE210" s="103" t="s">
        <v>3024</v>
      </c>
      <c r="AF210" s="103" t="s">
        <v>3025</v>
      </c>
      <c r="AG210" s="103"/>
      <c r="AH210" s="102">
        <f t="shared" si="62"/>
        <v>2</v>
      </c>
      <c r="AI210" s="103" t="s">
        <v>160</v>
      </c>
      <c r="AJ210" s="103" t="s">
        <v>160</v>
      </c>
      <c r="AK210" s="103"/>
      <c r="AL210" s="212" t="s">
        <v>162</v>
      </c>
      <c r="AM210" s="103" t="s">
        <v>149</v>
      </c>
      <c r="AN210" s="103"/>
      <c r="AO210" s="103" t="s">
        <v>163</v>
      </c>
      <c r="AP210" s="103" t="s">
        <v>180</v>
      </c>
      <c r="AQ210" s="103" t="s">
        <v>202</v>
      </c>
      <c r="AR210" s="103" t="s">
        <v>162</v>
      </c>
      <c r="AS210" s="103"/>
      <c r="AT210" s="438" t="s">
        <v>218</v>
      </c>
      <c r="AU210" s="102" t="s">
        <v>3026</v>
      </c>
      <c r="AV210" s="103"/>
      <c r="AW210" s="105">
        <v>43528</v>
      </c>
      <c r="AX210" s="105">
        <v>43770</v>
      </c>
      <c r="AY210" s="105" t="s">
        <v>149</v>
      </c>
      <c r="AZ210" s="105"/>
      <c r="BA210" s="105"/>
      <c r="BB210" s="105"/>
      <c r="BC210" s="106" t="s">
        <v>3027</v>
      </c>
      <c r="BD210" s="105">
        <v>44470</v>
      </c>
      <c r="BE210" s="105" t="s">
        <v>149</v>
      </c>
      <c r="BF210" s="105">
        <v>44732</v>
      </c>
      <c r="BG210" s="105" t="s">
        <v>149</v>
      </c>
      <c r="BH210" s="103"/>
      <c r="BI210" s="103"/>
      <c r="BJ210" s="103"/>
      <c r="BK210" s="107">
        <v>45229</v>
      </c>
      <c r="BL210" s="102" t="s">
        <v>17</v>
      </c>
      <c r="BM210" s="102">
        <f>DATEDIF(AW210,BK210, "M")+1</f>
        <v>56</v>
      </c>
      <c r="BN210" s="287">
        <f>DATEDIF(AX210,BK210, "M")+1</f>
        <v>48</v>
      </c>
      <c r="BO210" s="330" t="s">
        <v>3028</v>
      </c>
      <c r="BP210" s="102">
        <v>0</v>
      </c>
      <c r="BQ210" s="102"/>
      <c r="BR210" s="102"/>
      <c r="BS210" s="102"/>
      <c r="BT210" s="102"/>
      <c r="BU210" s="102"/>
      <c r="BV210" s="102"/>
      <c r="BW210" s="102" t="s">
        <v>3029</v>
      </c>
      <c r="BX210" s="102"/>
      <c r="BY210" s="102"/>
      <c r="BZ210" s="109"/>
      <c r="CA210" s="109"/>
      <c r="CB210" s="102"/>
      <c r="CC210" s="102"/>
      <c r="CD210" s="102"/>
      <c r="CE210" s="102"/>
      <c r="CF210" s="406">
        <v>4</v>
      </c>
      <c r="CG210" s="102"/>
      <c r="CH210" s="102"/>
      <c r="CI210" s="102" t="s">
        <v>1829</v>
      </c>
      <c r="CJ210"/>
    </row>
    <row r="211" spans="1:88" s="53" customFormat="1" ht="24.95" hidden="1" customHeight="1">
      <c r="A211" s="102">
        <v>211</v>
      </c>
      <c r="B211" s="102" t="s">
        <v>3030</v>
      </c>
      <c r="C211" s="102" t="s">
        <v>3031</v>
      </c>
      <c r="D211" s="102"/>
      <c r="E211" s="102" t="s">
        <v>3032</v>
      </c>
      <c r="F211" s="102" t="s">
        <v>24</v>
      </c>
      <c r="G211" s="102">
        <v>9</v>
      </c>
      <c r="H211" s="102" t="s">
        <v>57</v>
      </c>
      <c r="I211" s="102" t="s">
        <v>33</v>
      </c>
      <c r="J211" s="102" t="s">
        <v>3033</v>
      </c>
      <c r="K211" s="102" t="s">
        <v>3034</v>
      </c>
      <c r="L211" s="102" t="s">
        <v>33</v>
      </c>
      <c r="M211" s="102" t="s">
        <v>149</v>
      </c>
      <c r="N211" s="102">
        <v>201000282</v>
      </c>
      <c r="O211" s="102" t="s">
        <v>150</v>
      </c>
      <c r="P211" s="102" t="s">
        <v>150</v>
      </c>
      <c r="Q211" s="102"/>
      <c r="R211" s="102" t="s">
        <v>3035</v>
      </c>
      <c r="S211" s="102" t="s">
        <v>3036</v>
      </c>
      <c r="T211" s="211" t="s">
        <v>3037</v>
      </c>
      <c r="U211" s="103" t="s">
        <v>3038</v>
      </c>
      <c r="V211" s="103">
        <v>29803</v>
      </c>
      <c r="W211" s="111" t="s">
        <v>3039</v>
      </c>
      <c r="X211" s="111" t="s">
        <v>2504</v>
      </c>
      <c r="Y211" s="111"/>
      <c r="Z211" s="111"/>
      <c r="AA211" s="102">
        <v>28</v>
      </c>
      <c r="AB211" s="103">
        <v>43556</v>
      </c>
      <c r="AC211" s="304">
        <v>43525</v>
      </c>
      <c r="AD211" s="103"/>
      <c r="AE211" s="103" t="s">
        <v>3040</v>
      </c>
      <c r="AF211" s="103" t="s">
        <v>3041</v>
      </c>
      <c r="AG211" s="103"/>
      <c r="AH211" s="102">
        <f t="shared" si="62"/>
        <v>2</v>
      </c>
      <c r="AI211" s="103"/>
      <c r="AJ211" s="103"/>
      <c r="AK211" s="103"/>
      <c r="AL211" s="103"/>
      <c r="AM211" s="103"/>
      <c r="AN211" s="103"/>
      <c r="AO211" s="103" t="s">
        <v>163</v>
      </c>
      <c r="AP211" s="103" t="s">
        <v>180</v>
      </c>
      <c r="AQ211" s="103"/>
      <c r="AR211" s="103"/>
      <c r="AS211" s="103"/>
      <c r="AT211" s="438" t="s">
        <v>584</v>
      </c>
      <c r="AU211" s="102" t="s">
        <v>3042</v>
      </c>
      <c r="AV211" s="103"/>
      <c r="AW211" s="105">
        <v>43528</v>
      </c>
      <c r="AX211" s="105">
        <v>43770</v>
      </c>
      <c r="AY211" s="105" t="s">
        <v>149</v>
      </c>
      <c r="AZ211" s="105"/>
      <c r="BA211" s="105">
        <v>43934</v>
      </c>
      <c r="BB211" s="105"/>
      <c r="BC211" s="106" t="s">
        <v>3043</v>
      </c>
      <c r="BD211" s="105">
        <v>44470</v>
      </c>
      <c r="BE211" s="105" t="s">
        <v>149</v>
      </c>
      <c r="BF211" s="105">
        <v>44732</v>
      </c>
      <c r="BG211" s="105" t="s">
        <v>149</v>
      </c>
      <c r="BH211" s="103"/>
      <c r="BI211" s="103"/>
      <c r="BJ211" s="103"/>
      <c r="BK211" s="107">
        <v>45483</v>
      </c>
      <c r="BL211" s="102" t="s">
        <v>17</v>
      </c>
      <c r="BM211" s="102">
        <f>DATEDIF(AW211,BK211, "M")+1</f>
        <v>65</v>
      </c>
      <c r="BN211" s="287">
        <f>DATEDIF(AX211,BK211, "M")+1</f>
        <v>57</v>
      </c>
      <c r="BO211" s="102"/>
      <c r="BP211" s="102">
        <v>4</v>
      </c>
      <c r="BQ211" s="102">
        <v>1</v>
      </c>
      <c r="BR211" s="102"/>
      <c r="BS211" s="102"/>
      <c r="BT211" s="102"/>
      <c r="BU211" s="102"/>
      <c r="BV211" s="102"/>
      <c r="BW211" s="102" t="s">
        <v>162</v>
      </c>
      <c r="BX211" s="102"/>
      <c r="BY211" s="102"/>
      <c r="BZ211" s="109"/>
      <c r="CA211" s="109"/>
      <c r="CB211" s="102"/>
      <c r="CC211" s="102"/>
      <c r="CD211" s="102"/>
      <c r="CE211" s="102"/>
      <c r="CF211" s="406">
        <v>3</v>
      </c>
      <c r="CG211" s="102"/>
      <c r="CH211" s="102"/>
      <c r="CI211" s="102" t="s">
        <v>1829</v>
      </c>
      <c r="CJ211"/>
    </row>
    <row r="212" spans="1:88" s="53" customFormat="1" ht="24.95" hidden="1" customHeight="1">
      <c r="A212" s="102">
        <v>212</v>
      </c>
      <c r="B212" s="102" t="s">
        <v>3044</v>
      </c>
      <c r="C212" s="102" t="s">
        <v>3045</v>
      </c>
      <c r="D212" s="102"/>
      <c r="E212" s="102" t="s">
        <v>3046</v>
      </c>
      <c r="F212" s="102" t="s">
        <v>25</v>
      </c>
      <c r="G212" s="102">
        <v>9</v>
      </c>
      <c r="H212" s="102" t="s">
        <v>55</v>
      </c>
      <c r="I212" s="102" t="s">
        <v>43</v>
      </c>
      <c r="J212" s="102" t="s">
        <v>2753</v>
      </c>
      <c r="K212" s="102" t="s">
        <v>2753</v>
      </c>
      <c r="L212" s="102" t="s">
        <v>43</v>
      </c>
      <c r="M212" s="102" t="s">
        <v>149</v>
      </c>
      <c r="N212" s="102"/>
      <c r="O212" s="102" t="s">
        <v>321</v>
      </c>
      <c r="P212" s="102" t="s">
        <v>321</v>
      </c>
      <c r="Q212" s="102"/>
      <c r="R212" s="102" t="s">
        <v>3047</v>
      </c>
      <c r="S212" s="102" t="s">
        <v>3048</v>
      </c>
      <c r="T212" s="211" t="s">
        <v>3049</v>
      </c>
      <c r="U212" s="103" t="s">
        <v>3050</v>
      </c>
      <c r="V212" s="103">
        <v>30461</v>
      </c>
      <c r="W212" s="111" t="s">
        <v>3051</v>
      </c>
      <c r="X212" s="111" t="s">
        <v>178</v>
      </c>
      <c r="Y212" s="111"/>
      <c r="Z212" s="111"/>
      <c r="AA212" s="102">
        <v>1</v>
      </c>
      <c r="AB212" s="103">
        <v>43528</v>
      </c>
      <c r="AC212" s="304">
        <v>43525</v>
      </c>
      <c r="AD212" s="103"/>
      <c r="AE212" s="103" t="s">
        <v>3052</v>
      </c>
      <c r="AF212" s="103" t="s">
        <v>3053</v>
      </c>
      <c r="AG212" s="103" t="s">
        <v>3054</v>
      </c>
      <c r="AH212" s="102">
        <f t="shared" si="62"/>
        <v>3</v>
      </c>
      <c r="AI212" s="103" t="s">
        <v>160</v>
      </c>
      <c r="AJ212" s="103" t="s">
        <v>201</v>
      </c>
      <c r="AK212" s="103"/>
      <c r="AL212" s="103" t="s">
        <v>149</v>
      </c>
      <c r="AM212" s="103" t="s">
        <v>162</v>
      </c>
      <c r="AN212" s="103"/>
      <c r="AO212" s="103" t="s">
        <v>163</v>
      </c>
      <c r="AP212" s="103" t="s">
        <v>1866</v>
      </c>
      <c r="AQ212" s="103" t="s">
        <v>2440</v>
      </c>
      <c r="AR212" s="103" t="s">
        <v>149</v>
      </c>
      <c r="AS212" s="110" t="s">
        <v>3055</v>
      </c>
      <c r="AT212" s="438" t="s">
        <v>371</v>
      </c>
      <c r="AU212" s="102" t="s">
        <v>3056</v>
      </c>
      <c r="AV212" s="103"/>
      <c r="AW212" s="105">
        <v>43528</v>
      </c>
      <c r="AX212" s="105">
        <v>43770</v>
      </c>
      <c r="AY212" s="105" t="s">
        <v>149</v>
      </c>
      <c r="AZ212" s="105">
        <v>43770</v>
      </c>
      <c r="BA212" s="105">
        <v>43862</v>
      </c>
      <c r="BB212" s="105"/>
      <c r="BC212" s="106" t="s">
        <v>3057</v>
      </c>
      <c r="BD212" s="105">
        <v>44470</v>
      </c>
      <c r="BE212" s="105" t="s">
        <v>149</v>
      </c>
      <c r="BF212" s="105">
        <v>44732</v>
      </c>
      <c r="BG212" s="105" t="s">
        <v>149</v>
      </c>
      <c r="BH212" s="103"/>
      <c r="BI212" s="103"/>
      <c r="BJ212" s="103"/>
      <c r="BK212" s="107" t="s">
        <v>3058</v>
      </c>
      <c r="BL212" s="102" t="s">
        <v>17</v>
      </c>
      <c r="BM212" s="102">
        <f>DATEDIF(AW212,BK212, "M")+1</f>
        <v>63</v>
      </c>
      <c r="BN212" s="287">
        <f t="shared" ref="BN212:BN213" si="63">DATEDIF(AX212,BK212, "M")+1</f>
        <v>55</v>
      </c>
      <c r="BO212" s="330" t="s">
        <v>3059</v>
      </c>
      <c r="BP212" s="102">
        <v>2</v>
      </c>
      <c r="BQ212" s="102">
        <v>0</v>
      </c>
      <c r="BR212" s="102"/>
      <c r="BS212" s="102"/>
      <c r="BT212" s="102"/>
      <c r="BU212" s="102"/>
      <c r="BV212" s="102"/>
      <c r="BW212" s="102" t="s">
        <v>162</v>
      </c>
      <c r="BX212" s="102"/>
      <c r="BY212" s="102"/>
      <c r="BZ212" s="109"/>
      <c r="CA212" s="109"/>
      <c r="CB212" s="102"/>
      <c r="CC212" s="102"/>
      <c r="CD212" s="102"/>
      <c r="CE212" s="102"/>
      <c r="CF212" s="406">
        <v>0</v>
      </c>
      <c r="CG212" s="102"/>
      <c r="CH212" s="102"/>
      <c r="CI212" s="102" t="s">
        <v>1829</v>
      </c>
      <c r="CJ212"/>
    </row>
    <row r="213" spans="1:88" s="53" customFormat="1" ht="24.95" hidden="1" customHeight="1">
      <c r="A213" s="102">
        <v>213</v>
      </c>
      <c r="B213" s="102" t="s">
        <v>3060</v>
      </c>
      <c r="C213" s="102" t="s">
        <v>3061</v>
      </c>
      <c r="D213" s="102" t="s">
        <v>3062</v>
      </c>
      <c r="E213" s="102" t="s">
        <v>3063</v>
      </c>
      <c r="F213" s="102" t="s">
        <v>25</v>
      </c>
      <c r="G213" s="102">
        <v>9</v>
      </c>
      <c r="H213" s="102" t="s">
        <v>51</v>
      </c>
      <c r="I213" s="102" t="s">
        <v>37</v>
      </c>
      <c r="J213" s="102" t="s">
        <v>3064</v>
      </c>
      <c r="K213" s="102" t="s">
        <v>289</v>
      </c>
      <c r="L213" s="102" t="s">
        <v>30</v>
      </c>
      <c r="M213" s="102" t="s">
        <v>162</v>
      </c>
      <c r="N213" s="102">
        <v>78570</v>
      </c>
      <c r="O213" s="102" t="s">
        <v>150</v>
      </c>
      <c r="P213" s="102" t="s">
        <v>150</v>
      </c>
      <c r="Q213" s="102"/>
      <c r="R213" s="102" t="s">
        <v>3065</v>
      </c>
      <c r="S213" s="347" t="s">
        <v>3066</v>
      </c>
      <c r="T213" s="211" t="s">
        <v>3067</v>
      </c>
      <c r="U213" s="103"/>
      <c r="V213" s="103">
        <v>28082</v>
      </c>
      <c r="W213" s="111" t="s">
        <v>3068</v>
      </c>
      <c r="X213" s="111" t="s">
        <v>178</v>
      </c>
      <c r="Y213" s="111"/>
      <c r="Z213" s="111"/>
      <c r="AA213" s="102">
        <v>30</v>
      </c>
      <c r="AB213" s="103">
        <v>43570</v>
      </c>
      <c r="AC213" s="304">
        <v>43525</v>
      </c>
      <c r="AD213" s="103"/>
      <c r="AE213" s="103" t="s">
        <v>3069</v>
      </c>
      <c r="AF213" s="103" t="s">
        <v>3070</v>
      </c>
      <c r="AG213" s="103"/>
      <c r="AH213" s="102">
        <f t="shared" si="62"/>
        <v>2</v>
      </c>
      <c r="AI213" s="103" t="s">
        <v>161</v>
      </c>
      <c r="AJ213" s="103" t="s">
        <v>160</v>
      </c>
      <c r="AK213" s="103"/>
      <c r="AL213" s="103" t="s">
        <v>149</v>
      </c>
      <c r="AM213" s="103"/>
      <c r="AN213" s="103"/>
      <c r="AO213" s="103" t="s">
        <v>163</v>
      </c>
      <c r="AP213" s="103" t="s">
        <v>202</v>
      </c>
      <c r="AQ213" s="103" t="s">
        <v>249</v>
      </c>
      <c r="AR213" s="103"/>
      <c r="AS213" s="103"/>
      <c r="AT213" s="438" t="s">
        <v>284</v>
      </c>
      <c r="AU213" s="102" t="s">
        <v>3071</v>
      </c>
      <c r="AV213" s="103"/>
      <c r="AW213" s="105">
        <v>43528</v>
      </c>
      <c r="AX213" s="105">
        <v>43770</v>
      </c>
      <c r="AY213" s="105" t="s">
        <v>149</v>
      </c>
      <c r="AZ213" s="105">
        <v>44369</v>
      </c>
      <c r="BA213" s="105">
        <v>44083</v>
      </c>
      <c r="BB213" s="105"/>
      <c r="BC213" s="106" t="s">
        <v>3072</v>
      </c>
      <c r="BD213" s="105">
        <v>44470</v>
      </c>
      <c r="BE213" s="105" t="s">
        <v>149</v>
      </c>
      <c r="BF213" s="105">
        <v>44732</v>
      </c>
      <c r="BG213" s="105" t="s">
        <v>149</v>
      </c>
      <c r="BH213" s="103"/>
      <c r="BI213" s="103">
        <v>45187</v>
      </c>
      <c r="BJ213" s="103"/>
      <c r="BK213" s="107">
        <v>45226</v>
      </c>
      <c r="BL213" s="102" t="s">
        <v>17</v>
      </c>
      <c r="BM213" s="238"/>
      <c r="BN213" s="287">
        <f t="shared" si="63"/>
        <v>48</v>
      </c>
      <c r="BO213" s="102"/>
      <c r="BP213" s="102">
        <v>2</v>
      </c>
      <c r="BQ213" s="102">
        <v>2</v>
      </c>
      <c r="BR213" s="102"/>
      <c r="BS213" s="102"/>
      <c r="BT213" s="102"/>
      <c r="BU213" s="102"/>
      <c r="BV213" s="102"/>
      <c r="BW213" s="102" t="s">
        <v>162</v>
      </c>
      <c r="BX213" s="102"/>
      <c r="BY213" s="102"/>
      <c r="BZ213" s="109">
        <v>45047</v>
      </c>
      <c r="CA213" s="109">
        <v>45229</v>
      </c>
      <c r="CB213" s="102">
        <v>6</v>
      </c>
      <c r="CC213" s="102"/>
      <c r="CD213" s="102"/>
      <c r="CE213" s="102"/>
      <c r="CF213" s="406">
        <v>3</v>
      </c>
      <c r="CG213" s="102"/>
      <c r="CH213" s="102"/>
      <c r="CI213" s="102" t="s">
        <v>814</v>
      </c>
      <c r="CJ213"/>
    </row>
    <row r="214" spans="1:88" s="53" customFormat="1" ht="24.95" hidden="1" customHeight="1">
      <c r="A214" s="102">
        <v>214</v>
      </c>
      <c r="B214" s="102" t="s">
        <v>3073</v>
      </c>
      <c r="C214" s="102" t="s">
        <v>3074</v>
      </c>
      <c r="D214" s="102" t="s">
        <v>3075</v>
      </c>
      <c r="E214" s="102" t="s">
        <v>3076</v>
      </c>
      <c r="F214" s="102" t="s">
        <v>25</v>
      </c>
      <c r="G214" s="102">
        <v>9</v>
      </c>
      <c r="H214" s="102" t="s">
        <v>51</v>
      </c>
      <c r="I214" s="102" t="s">
        <v>30</v>
      </c>
      <c r="J214" s="102" t="s">
        <v>1183</v>
      </c>
      <c r="K214" s="102" t="s">
        <v>3077</v>
      </c>
      <c r="L214" s="102" t="s">
        <v>30</v>
      </c>
      <c r="M214" s="102" t="s">
        <v>149</v>
      </c>
      <c r="N214" s="102" t="s">
        <v>3078</v>
      </c>
      <c r="O214" s="102" t="s">
        <v>150</v>
      </c>
      <c r="P214" s="102" t="s">
        <v>150</v>
      </c>
      <c r="Q214" s="102"/>
      <c r="R214" s="102" t="s">
        <v>3079</v>
      </c>
      <c r="S214" s="102" t="s">
        <v>3080</v>
      </c>
      <c r="T214" s="211" t="s">
        <v>3081</v>
      </c>
      <c r="U214" s="103" t="s">
        <v>3082</v>
      </c>
      <c r="V214" s="103">
        <v>27320</v>
      </c>
      <c r="W214" s="111" t="s">
        <v>3083</v>
      </c>
      <c r="X214" s="111" t="s">
        <v>2385</v>
      </c>
      <c r="Y214" s="111" t="s">
        <v>149</v>
      </c>
      <c r="Z214" s="111"/>
      <c r="AA214" s="102">
        <v>2</v>
      </c>
      <c r="AB214" s="103">
        <v>43472</v>
      </c>
      <c r="AC214" s="304">
        <v>43525</v>
      </c>
      <c r="AD214" s="103"/>
      <c r="AE214" s="103" t="s">
        <v>3084</v>
      </c>
      <c r="AF214" s="103"/>
      <c r="AG214" s="103"/>
      <c r="AH214" s="102">
        <f t="shared" si="62"/>
        <v>1</v>
      </c>
      <c r="AI214" s="103" t="s">
        <v>160</v>
      </c>
      <c r="AJ214" s="103"/>
      <c r="AK214" s="103"/>
      <c r="AL214" s="103" t="s">
        <v>149</v>
      </c>
      <c r="AM214" s="103"/>
      <c r="AN214" s="103"/>
      <c r="AO214" s="103" t="s">
        <v>163</v>
      </c>
      <c r="AP214" s="103" t="s">
        <v>1448</v>
      </c>
      <c r="AQ214" s="103" t="s">
        <v>249</v>
      </c>
      <c r="AR214" s="103"/>
      <c r="AS214" s="103"/>
      <c r="AT214" s="439" t="s">
        <v>327</v>
      </c>
      <c r="AU214" s="102" t="s">
        <v>3085</v>
      </c>
      <c r="AV214" s="103"/>
      <c r="AW214" s="105">
        <v>43528</v>
      </c>
      <c r="AX214" s="105">
        <v>43770</v>
      </c>
      <c r="AY214" s="105" t="s">
        <v>149</v>
      </c>
      <c r="AZ214" s="105">
        <v>43724</v>
      </c>
      <c r="BA214" s="105">
        <v>44187</v>
      </c>
      <c r="BB214" s="105"/>
      <c r="BC214" s="106" t="s">
        <v>3086</v>
      </c>
      <c r="BD214" s="105">
        <v>44872</v>
      </c>
      <c r="BE214" s="105" t="s">
        <v>162</v>
      </c>
      <c r="BF214" s="105">
        <v>45110</v>
      </c>
      <c r="BG214" s="105" t="s">
        <v>162</v>
      </c>
      <c r="BH214" s="103"/>
      <c r="BI214" s="103"/>
      <c r="BJ214" s="103"/>
      <c r="BK214" s="107"/>
      <c r="BL214" s="102" t="s">
        <v>18</v>
      </c>
      <c r="BM214" s="238"/>
      <c r="BN214" s="287"/>
      <c r="BO214" s="102"/>
      <c r="BP214" s="102">
        <v>7</v>
      </c>
      <c r="BQ214" s="102">
        <v>5</v>
      </c>
      <c r="BR214" s="102"/>
      <c r="BS214" s="102"/>
      <c r="BT214" s="102"/>
      <c r="BU214" s="102"/>
      <c r="BV214" s="102"/>
      <c r="BW214" s="102" t="s">
        <v>162</v>
      </c>
      <c r="BX214" s="102"/>
      <c r="BY214" s="102"/>
      <c r="BZ214" s="109"/>
      <c r="CA214" s="109"/>
      <c r="CB214" s="102"/>
      <c r="CC214" s="102"/>
      <c r="CD214" s="102"/>
      <c r="CE214" s="102"/>
      <c r="CF214" s="406">
        <v>4</v>
      </c>
      <c r="CG214" s="102"/>
      <c r="CH214" s="102"/>
      <c r="CI214" s="102" t="s">
        <v>814</v>
      </c>
      <c r="CJ214"/>
    </row>
    <row r="215" spans="1:88" s="53" customFormat="1" ht="30.95" hidden="1" customHeight="1">
      <c r="A215" s="102">
        <v>215</v>
      </c>
      <c r="B215" s="102" t="s">
        <v>3087</v>
      </c>
      <c r="C215" s="102" t="s">
        <v>3088</v>
      </c>
      <c r="D215" s="102" t="s">
        <v>3089</v>
      </c>
      <c r="E215" s="102" t="s">
        <v>3090</v>
      </c>
      <c r="F215" s="102" t="s">
        <v>25</v>
      </c>
      <c r="G215" s="102">
        <v>9</v>
      </c>
      <c r="H215" s="102" t="s">
        <v>51</v>
      </c>
      <c r="I215" s="102" t="s">
        <v>30</v>
      </c>
      <c r="J215" s="102" t="s">
        <v>3091</v>
      </c>
      <c r="K215" s="102" t="s">
        <v>3092</v>
      </c>
      <c r="L215" s="102" t="s">
        <v>30</v>
      </c>
      <c r="M215" s="102" t="s">
        <v>149</v>
      </c>
      <c r="N215" s="102">
        <v>138807</v>
      </c>
      <c r="O215" s="102" t="s">
        <v>321</v>
      </c>
      <c r="P215" s="102" t="s">
        <v>321</v>
      </c>
      <c r="Q215" s="102"/>
      <c r="R215" s="102" t="s">
        <v>3093</v>
      </c>
      <c r="S215" s="102" t="s">
        <v>3094</v>
      </c>
      <c r="T215" s="214" t="s">
        <v>3095</v>
      </c>
      <c r="U215" s="103" t="s">
        <v>3096</v>
      </c>
      <c r="V215" s="103">
        <v>31819</v>
      </c>
      <c r="W215" s="111" t="s">
        <v>3097</v>
      </c>
      <c r="X215" s="111" t="s">
        <v>2385</v>
      </c>
      <c r="Y215" s="111" t="s">
        <v>156</v>
      </c>
      <c r="Z215" s="111"/>
      <c r="AA215" s="102">
        <v>13</v>
      </c>
      <c r="AB215" s="103">
        <v>42417</v>
      </c>
      <c r="AC215" s="304">
        <v>43525</v>
      </c>
      <c r="AD215" s="103"/>
      <c r="AE215" s="103" t="s">
        <v>3098</v>
      </c>
      <c r="AF215" s="103"/>
      <c r="AG215" s="103"/>
      <c r="AH215" s="102">
        <f t="shared" si="62"/>
        <v>1</v>
      </c>
      <c r="AI215" s="103" t="s">
        <v>160</v>
      </c>
      <c r="AJ215" s="103"/>
      <c r="AK215" s="103"/>
      <c r="AL215" s="103" t="s">
        <v>149</v>
      </c>
      <c r="AM215" s="103"/>
      <c r="AN215" s="103"/>
      <c r="AO215" s="103" t="s">
        <v>163</v>
      </c>
      <c r="AP215" s="103" t="s">
        <v>3099</v>
      </c>
      <c r="AQ215" s="103" t="s">
        <v>3100</v>
      </c>
      <c r="AR215" s="103"/>
      <c r="AS215" s="103"/>
      <c r="AT215" s="439" t="s">
        <v>3101</v>
      </c>
      <c r="AU215" s="102" t="s">
        <v>3102</v>
      </c>
      <c r="AV215" s="103"/>
      <c r="AW215" s="105">
        <v>43528</v>
      </c>
      <c r="AX215" s="105">
        <v>43770</v>
      </c>
      <c r="AY215" s="105" t="s">
        <v>149</v>
      </c>
      <c r="AZ215" s="105">
        <v>43271</v>
      </c>
      <c r="BA215" s="105">
        <v>43977</v>
      </c>
      <c r="BB215" s="105"/>
      <c r="BC215" s="106" t="s">
        <v>3103</v>
      </c>
      <c r="BD215" s="105">
        <v>44470</v>
      </c>
      <c r="BE215" s="105" t="s">
        <v>149</v>
      </c>
      <c r="BF215" s="105">
        <v>44732</v>
      </c>
      <c r="BG215" s="105" t="s">
        <v>149</v>
      </c>
      <c r="BH215" s="103"/>
      <c r="BI215" s="103">
        <v>45152</v>
      </c>
      <c r="BJ215" s="103"/>
      <c r="BK215" s="107">
        <v>45163</v>
      </c>
      <c r="BL215" s="102" t="s">
        <v>17</v>
      </c>
      <c r="BM215" s="102">
        <f t="shared" ref="BM215" si="64">DATEDIF(AW215,BK215, "M")+1</f>
        <v>54</v>
      </c>
      <c r="BN215" s="287">
        <f t="shared" ref="BN215:BN216" si="65">DATEDIF(AX215,BK215, "M")+1</f>
        <v>46</v>
      </c>
      <c r="BO215" s="287" t="s">
        <v>3104</v>
      </c>
      <c r="BP215" s="102">
        <v>2</v>
      </c>
      <c r="BQ215" s="102">
        <v>1</v>
      </c>
      <c r="BR215" s="102"/>
      <c r="BS215" s="102"/>
      <c r="BT215" s="102"/>
      <c r="BU215" s="102"/>
      <c r="BV215" s="102"/>
      <c r="BW215" s="102" t="s">
        <v>162</v>
      </c>
      <c r="BX215" s="102"/>
      <c r="BY215" s="102"/>
      <c r="BZ215" s="109"/>
      <c r="CA215" s="109"/>
      <c r="CB215" s="102"/>
      <c r="CC215" s="102"/>
      <c r="CD215" s="102"/>
      <c r="CE215" s="102"/>
      <c r="CF215" s="406"/>
      <c r="CG215" s="102"/>
      <c r="CH215" s="102"/>
      <c r="CI215" s="102" t="s">
        <v>814</v>
      </c>
      <c r="CJ215"/>
    </row>
    <row r="216" spans="1:88" s="53" customFormat="1" ht="24" hidden="1" customHeight="1">
      <c r="A216" s="102">
        <v>216</v>
      </c>
      <c r="B216" s="102" t="s">
        <v>3105</v>
      </c>
      <c r="C216" s="102" t="s">
        <v>3106</v>
      </c>
      <c r="D216" s="102" t="s">
        <v>3107</v>
      </c>
      <c r="E216" s="102" t="s">
        <v>3108</v>
      </c>
      <c r="F216" s="102" t="s">
        <v>25</v>
      </c>
      <c r="G216" s="102">
        <v>9</v>
      </c>
      <c r="H216" s="102" t="s">
        <v>55</v>
      </c>
      <c r="I216" s="102" t="s">
        <v>43</v>
      </c>
      <c r="J216" s="102" t="s">
        <v>3109</v>
      </c>
      <c r="K216" s="102" t="s">
        <v>3110</v>
      </c>
      <c r="L216" s="102" t="s">
        <v>43</v>
      </c>
      <c r="M216" s="102" t="s">
        <v>149</v>
      </c>
      <c r="N216" s="102" t="s">
        <v>3111</v>
      </c>
      <c r="O216" s="102" t="s">
        <v>321</v>
      </c>
      <c r="P216" s="102" t="s">
        <v>321</v>
      </c>
      <c r="Q216" s="102"/>
      <c r="R216" s="102" t="s">
        <v>3112</v>
      </c>
      <c r="S216" s="102" t="s">
        <v>3113</v>
      </c>
      <c r="T216" s="211" t="s">
        <v>3114</v>
      </c>
      <c r="U216" s="103" t="s">
        <v>3115</v>
      </c>
      <c r="V216" s="103">
        <v>31878</v>
      </c>
      <c r="W216" s="111" t="s">
        <v>3116</v>
      </c>
      <c r="X216" s="111" t="s">
        <v>178</v>
      </c>
      <c r="Y216" s="111"/>
      <c r="Z216" s="111"/>
      <c r="AA216" s="102">
        <v>6</v>
      </c>
      <c r="AB216" s="103">
        <v>43861</v>
      </c>
      <c r="AC216" s="304">
        <v>43525</v>
      </c>
      <c r="AD216" s="103"/>
      <c r="AE216" s="103" t="s">
        <v>3117</v>
      </c>
      <c r="AF216" s="103" t="s">
        <v>3118</v>
      </c>
      <c r="AG216" s="103"/>
      <c r="AH216" s="102">
        <f t="shared" si="62"/>
        <v>2</v>
      </c>
      <c r="AI216" s="103" t="s">
        <v>160</v>
      </c>
      <c r="AJ216" s="103" t="s">
        <v>160</v>
      </c>
      <c r="AK216" s="103"/>
      <c r="AL216" s="103" t="s">
        <v>162</v>
      </c>
      <c r="AM216" s="103" t="s">
        <v>162</v>
      </c>
      <c r="AN216" s="103"/>
      <c r="AO216" s="103" t="s">
        <v>163</v>
      </c>
      <c r="AP216" s="103" t="s">
        <v>202</v>
      </c>
      <c r="AQ216" s="103" t="s">
        <v>249</v>
      </c>
      <c r="AR216" s="103"/>
      <c r="AS216" s="103"/>
      <c r="AT216" s="438" t="s">
        <v>3119</v>
      </c>
      <c r="AU216" s="102" t="s">
        <v>3056</v>
      </c>
      <c r="AV216" s="103"/>
      <c r="AW216" s="105">
        <v>43528</v>
      </c>
      <c r="AX216" s="105">
        <v>43770</v>
      </c>
      <c r="AY216" s="105" t="s">
        <v>149</v>
      </c>
      <c r="AZ216" s="105">
        <v>43918</v>
      </c>
      <c r="BA216" s="105">
        <v>44050</v>
      </c>
      <c r="BB216" s="105"/>
      <c r="BC216" s="106" t="s">
        <v>3120</v>
      </c>
      <c r="BD216" s="105">
        <v>44470</v>
      </c>
      <c r="BE216" s="105" t="s">
        <v>149</v>
      </c>
      <c r="BF216" s="105">
        <v>44732</v>
      </c>
      <c r="BG216" s="105" t="s">
        <v>149</v>
      </c>
      <c r="BH216" s="103">
        <v>45247</v>
      </c>
      <c r="BI216" s="103"/>
      <c r="BJ216" s="103"/>
      <c r="BK216" s="107">
        <v>45441</v>
      </c>
      <c r="BL216" s="102" t="s">
        <v>17</v>
      </c>
      <c r="BM216" s="102">
        <f>DATEDIF(AW216,BK216, "M")+1</f>
        <v>63</v>
      </c>
      <c r="BN216" s="287">
        <f t="shared" si="65"/>
        <v>55</v>
      </c>
      <c r="BO216" s="287" t="s">
        <v>3121</v>
      </c>
      <c r="BP216" s="102">
        <v>0</v>
      </c>
      <c r="BQ216" s="102"/>
      <c r="BR216" s="102"/>
      <c r="BS216" s="102"/>
      <c r="BT216" s="102"/>
      <c r="BU216" s="102"/>
      <c r="BV216" s="102"/>
      <c r="BW216" s="102" t="s">
        <v>162</v>
      </c>
      <c r="BX216" s="102"/>
      <c r="BY216" s="102"/>
      <c r="BZ216" s="109"/>
      <c r="CA216" s="109"/>
      <c r="CB216" s="102"/>
      <c r="CC216" s="102"/>
      <c r="CD216" s="102"/>
      <c r="CE216" s="102"/>
      <c r="CF216" s="406">
        <v>0</v>
      </c>
      <c r="CG216" s="102"/>
      <c r="CH216" s="102"/>
      <c r="CI216" s="102" t="s">
        <v>814</v>
      </c>
      <c r="CJ216"/>
    </row>
    <row r="217" spans="1:88" s="53" customFormat="1" ht="24.95" hidden="1" customHeight="1">
      <c r="A217" s="97">
        <v>217</v>
      </c>
      <c r="B217" s="97" t="s">
        <v>3122</v>
      </c>
      <c r="C217" s="97" t="s">
        <v>3123</v>
      </c>
      <c r="D217" s="97" t="s">
        <v>3124</v>
      </c>
      <c r="E217" s="97" t="s">
        <v>3125</v>
      </c>
      <c r="F217" s="97" t="s">
        <v>25</v>
      </c>
      <c r="G217" s="97">
        <v>9</v>
      </c>
      <c r="H217" s="97" t="s">
        <v>49</v>
      </c>
      <c r="I217" s="97" t="s">
        <v>40</v>
      </c>
      <c r="J217" s="97" t="s">
        <v>2685</v>
      </c>
      <c r="K217" s="97" t="s">
        <v>3126</v>
      </c>
      <c r="L217" s="97" t="s">
        <v>40</v>
      </c>
      <c r="M217" s="97" t="s">
        <v>149</v>
      </c>
      <c r="N217" s="97" t="s">
        <v>3127</v>
      </c>
      <c r="O217" s="97" t="s">
        <v>150</v>
      </c>
      <c r="P217" s="97" t="s">
        <v>150</v>
      </c>
      <c r="Q217" s="97"/>
      <c r="R217" s="97" t="s">
        <v>3128</v>
      </c>
      <c r="S217" s="97" t="s">
        <v>3129</v>
      </c>
      <c r="T217" s="215" t="s">
        <v>3130</v>
      </c>
      <c r="U217" s="98" t="s">
        <v>3131</v>
      </c>
      <c r="V217" s="98">
        <v>31511</v>
      </c>
      <c r="W217" s="179"/>
      <c r="X217" s="179" t="s">
        <v>201</v>
      </c>
      <c r="Y217" s="179"/>
      <c r="Z217" s="179"/>
      <c r="AA217" s="97">
        <v>5</v>
      </c>
      <c r="AB217" s="98">
        <v>43346</v>
      </c>
      <c r="AC217" s="303">
        <v>43525</v>
      </c>
      <c r="AD217" s="98">
        <v>44818</v>
      </c>
      <c r="AE217" s="98" t="s">
        <v>3132</v>
      </c>
      <c r="AF217" s="98" t="s">
        <v>3133</v>
      </c>
      <c r="AG217" s="120"/>
      <c r="AH217" s="97">
        <f>COUNTA(AE217:AF217)</f>
        <v>2</v>
      </c>
      <c r="AI217" s="98" t="s">
        <v>160</v>
      </c>
      <c r="AJ217" s="98" t="s">
        <v>160</v>
      </c>
      <c r="AK217" s="98" t="s">
        <v>201</v>
      </c>
      <c r="AL217" s="98" t="s">
        <v>162</v>
      </c>
      <c r="AM217" s="98"/>
      <c r="AN217" s="98"/>
      <c r="AO217" s="98" t="s">
        <v>181</v>
      </c>
      <c r="AP217" s="98" t="s">
        <v>3134</v>
      </c>
      <c r="AQ217" s="98" t="s">
        <v>181</v>
      </c>
      <c r="AR217" s="98"/>
      <c r="AS217" s="98"/>
      <c r="AT217" s="437" t="s">
        <v>419</v>
      </c>
      <c r="AU217" s="97" t="s">
        <v>3135</v>
      </c>
      <c r="AV217" s="98"/>
      <c r="AW217" s="99">
        <v>43528</v>
      </c>
      <c r="AX217" s="99">
        <v>43770</v>
      </c>
      <c r="AY217" s="99" t="s">
        <v>149</v>
      </c>
      <c r="AZ217" s="99">
        <v>43427</v>
      </c>
      <c r="BA217" s="99">
        <v>43599</v>
      </c>
      <c r="BB217" s="99"/>
      <c r="BC217" s="100" t="s">
        <v>3136</v>
      </c>
      <c r="BD217" s="99"/>
      <c r="BE217" s="99"/>
      <c r="BF217" s="99"/>
      <c r="BG217" s="99"/>
      <c r="BH217" s="97"/>
      <c r="BI217" s="97"/>
      <c r="BJ217" s="97"/>
      <c r="BK217" s="115"/>
      <c r="BL217" s="97" t="s">
        <v>19</v>
      </c>
      <c r="BM217" s="286" t="s">
        <v>19</v>
      </c>
      <c r="BN217" s="286"/>
      <c r="BO217" s="97"/>
      <c r="BP217" s="97">
        <v>1</v>
      </c>
      <c r="BQ217" s="97">
        <v>1</v>
      </c>
      <c r="BR217" s="97"/>
      <c r="BS217" s="97"/>
      <c r="BT217" s="97"/>
      <c r="BU217" s="97"/>
      <c r="BV217" s="97"/>
      <c r="BW217" s="97" t="s">
        <v>3137</v>
      </c>
      <c r="BX217" s="97"/>
      <c r="BY217" s="97"/>
      <c r="BZ217" s="101">
        <v>44398</v>
      </c>
      <c r="CA217" s="101">
        <v>44733</v>
      </c>
      <c r="CB217" s="97">
        <v>12</v>
      </c>
      <c r="CC217" s="97"/>
      <c r="CD217" s="97"/>
      <c r="CE217" s="97"/>
      <c r="CF217" s="119">
        <v>2</v>
      </c>
      <c r="CG217" s="97"/>
      <c r="CH217" s="97"/>
      <c r="CI217" s="97" t="s">
        <v>814</v>
      </c>
      <c r="CJ217"/>
    </row>
    <row r="218" spans="1:88" s="53" customFormat="1" ht="24.95" hidden="1" customHeight="1">
      <c r="A218" s="102">
        <v>218</v>
      </c>
      <c r="B218" s="102" t="s">
        <v>3138</v>
      </c>
      <c r="C218" s="102" t="s">
        <v>3139</v>
      </c>
      <c r="D218" s="102" t="s">
        <v>2657</v>
      </c>
      <c r="E218" s="102" t="s">
        <v>3140</v>
      </c>
      <c r="F218" s="102" t="s">
        <v>25</v>
      </c>
      <c r="G218" s="102">
        <v>9</v>
      </c>
      <c r="H218" s="102" t="s">
        <v>51</v>
      </c>
      <c r="I218" s="102" t="s">
        <v>30</v>
      </c>
      <c r="J218" s="102" t="s">
        <v>3141</v>
      </c>
      <c r="K218" s="102" t="s">
        <v>3141</v>
      </c>
      <c r="L218" s="102" t="s">
        <v>43</v>
      </c>
      <c r="M218" s="102" t="s">
        <v>162</v>
      </c>
      <c r="N218" s="102" t="s">
        <v>3142</v>
      </c>
      <c r="O218" s="102" t="s">
        <v>150</v>
      </c>
      <c r="P218" s="102" t="s">
        <v>150</v>
      </c>
      <c r="Q218" s="102"/>
      <c r="R218" s="102" t="s">
        <v>3143</v>
      </c>
      <c r="S218" s="102" t="s">
        <v>3144</v>
      </c>
      <c r="T218" s="214" t="s">
        <v>3145</v>
      </c>
      <c r="U218" s="288"/>
      <c r="V218" s="103">
        <v>27798</v>
      </c>
      <c r="W218" s="111" t="s">
        <v>3146</v>
      </c>
      <c r="X218" s="111" t="s">
        <v>178</v>
      </c>
      <c r="Y218" s="111"/>
      <c r="Z218" s="111"/>
      <c r="AA218" s="102">
        <v>24</v>
      </c>
      <c r="AB218" s="103">
        <v>43647</v>
      </c>
      <c r="AC218" s="304">
        <v>43525</v>
      </c>
      <c r="AD218" s="103"/>
      <c r="AE218" s="103" t="s">
        <v>3147</v>
      </c>
      <c r="AF218" s="103"/>
      <c r="AG218" s="103"/>
      <c r="AH218" s="102">
        <f t="shared" si="62"/>
        <v>1</v>
      </c>
      <c r="AI218" s="103" t="s">
        <v>161</v>
      </c>
      <c r="AJ218" s="103"/>
      <c r="AK218" s="103"/>
      <c r="AL218" s="103" t="s">
        <v>162</v>
      </c>
      <c r="AM218" s="103"/>
      <c r="AN218" s="103"/>
      <c r="AO218" s="103" t="s">
        <v>163</v>
      </c>
      <c r="AP218" s="103" t="s">
        <v>202</v>
      </c>
      <c r="AQ218" s="103" t="s">
        <v>249</v>
      </c>
      <c r="AR218" s="103"/>
      <c r="AS218" s="103"/>
      <c r="AT218" s="438" t="s">
        <v>327</v>
      </c>
      <c r="AU218" s="102" t="s">
        <v>3148</v>
      </c>
      <c r="AV218" s="103"/>
      <c r="AW218" s="105">
        <v>43528</v>
      </c>
      <c r="AX218" s="105">
        <v>43770</v>
      </c>
      <c r="AY218" s="105" t="s">
        <v>149</v>
      </c>
      <c r="AZ218" s="105">
        <v>44258</v>
      </c>
      <c r="BA218" s="105">
        <v>44287</v>
      </c>
      <c r="BB218" s="105"/>
      <c r="BC218" s="106" t="s">
        <v>3149</v>
      </c>
      <c r="BD218" s="105">
        <v>44470</v>
      </c>
      <c r="BE218" s="105" t="s">
        <v>149</v>
      </c>
      <c r="BF218" s="105">
        <v>44732</v>
      </c>
      <c r="BG218" s="105" t="s">
        <v>149</v>
      </c>
      <c r="BH218" s="102"/>
      <c r="BI218" s="102"/>
      <c r="BJ218" s="102"/>
      <c r="BK218" s="107">
        <v>45258</v>
      </c>
      <c r="BL218" s="102" t="s">
        <v>17</v>
      </c>
      <c r="BM218" s="102">
        <f t="shared" ref="BM218:BM221" si="66">DATEDIF(AW218,BK218, "M")+1</f>
        <v>57</v>
      </c>
      <c r="BN218" s="287">
        <f>DATEDIF(AX218,BK218, "M")+1</f>
        <v>49</v>
      </c>
      <c r="BO218" s="287" t="s">
        <v>3150</v>
      </c>
      <c r="BP218" s="102">
        <v>5</v>
      </c>
      <c r="BQ218" s="102">
        <v>6</v>
      </c>
      <c r="BR218" s="102"/>
      <c r="BS218" s="102"/>
      <c r="BT218" s="102"/>
      <c r="BU218" s="102"/>
      <c r="BV218" s="102"/>
      <c r="BW218" s="102" t="s">
        <v>162</v>
      </c>
      <c r="BX218" s="102"/>
      <c r="BY218" s="102"/>
      <c r="BZ218" s="109"/>
      <c r="CA218" s="109"/>
      <c r="CB218" s="102"/>
      <c r="CC218" s="102"/>
      <c r="CD218" s="102"/>
      <c r="CE218" s="102"/>
      <c r="CF218" s="406">
        <v>2</v>
      </c>
      <c r="CG218" s="102"/>
      <c r="CH218" s="102"/>
      <c r="CI218" s="102" t="s">
        <v>814</v>
      </c>
      <c r="CJ218"/>
    </row>
    <row r="219" spans="1:88" s="53" customFormat="1" ht="24.95" hidden="1" customHeight="1">
      <c r="A219" s="102">
        <v>219</v>
      </c>
      <c r="B219" s="102" t="s">
        <v>3151</v>
      </c>
      <c r="C219" s="102" t="s">
        <v>3152</v>
      </c>
      <c r="D219" s="102" t="s">
        <v>3153</v>
      </c>
      <c r="E219" s="102" t="s">
        <v>3154</v>
      </c>
      <c r="F219" s="102" t="s">
        <v>24</v>
      </c>
      <c r="G219" s="102">
        <v>9</v>
      </c>
      <c r="H219" s="102" t="s">
        <v>49</v>
      </c>
      <c r="I219" s="102" t="s">
        <v>35</v>
      </c>
      <c r="J219" s="102" t="s">
        <v>3155</v>
      </c>
      <c r="K219" s="102" t="s">
        <v>3156</v>
      </c>
      <c r="L219" s="102" t="s">
        <v>43</v>
      </c>
      <c r="M219" s="102" t="s">
        <v>162</v>
      </c>
      <c r="N219" s="102"/>
      <c r="O219" s="102" t="s">
        <v>150</v>
      </c>
      <c r="P219" s="102" t="s">
        <v>150</v>
      </c>
      <c r="Q219" s="102"/>
      <c r="R219" s="102" t="s">
        <v>3157</v>
      </c>
      <c r="S219" s="102" t="s">
        <v>3158</v>
      </c>
      <c r="T219" s="211" t="s">
        <v>3159</v>
      </c>
      <c r="U219" s="103" t="s">
        <v>3160</v>
      </c>
      <c r="V219" s="103">
        <v>29084</v>
      </c>
      <c r="W219" s="111" t="s">
        <v>3161</v>
      </c>
      <c r="X219" s="111" t="s">
        <v>2385</v>
      </c>
      <c r="Y219" s="111" t="s">
        <v>156</v>
      </c>
      <c r="Z219" s="111"/>
      <c r="AA219" s="102">
        <v>16</v>
      </c>
      <c r="AB219" s="103">
        <v>43831</v>
      </c>
      <c r="AC219" s="304">
        <v>43525</v>
      </c>
      <c r="AD219" s="103"/>
      <c r="AE219" s="103" t="s">
        <v>3162</v>
      </c>
      <c r="AF219" s="103" t="s">
        <v>3163</v>
      </c>
      <c r="AG219" s="103" t="s">
        <v>3164</v>
      </c>
      <c r="AH219" s="102">
        <f t="shared" si="62"/>
        <v>3</v>
      </c>
      <c r="AI219" s="103" t="s">
        <v>161</v>
      </c>
      <c r="AJ219" s="103" t="s">
        <v>160</v>
      </c>
      <c r="AK219" s="103" t="s">
        <v>160</v>
      </c>
      <c r="AL219" s="103" t="s">
        <v>149</v>
      </c>
      <c r="AM219" s="103"/>
      <c r="AN219" s="103"/>
      <c r="AO219" s="103" t="s">
        <v>163</v>
      </c>
      <c r="AP219" s="103" t="s">
        <v>202</v>
      </c>
      <c r="AQ219" s="103" t="s">
        <v>202</v>
      </c>
      <c r="AR219" s="103"/>
      <c r="AS219" s="103"/>
      <c r="AT219" s="438" t="s">
        <v>203</v>
      </c>
      <c r="AU219" s="102" t="s">
        <v>3165</v>
      </c>
      <c r="AV219" s="103"/>
      <c r="AW219" s="105">
        <v>43528</v>
      </c>
      <c r="AX219" s="105">
        <v>43770</v>
      </c>
      <c r="AY219" s="105" t="s">
        <v>149</v>
      </c>
      <c r="AZ219" s="105">
        <v>44887</v>
      </c>
      <c r="BA219" s="105">
        <v>44887</v>
      </c>
      <c r="BB219" s="105"/>
      <c r="BC219" s="106" t="s">
        <v>3166</v>
      </c>
      <c r="BD219" s="105">
        <v>44470</v>
      </c>
      <c r="BE219" s="105" t="s">
        <v>149</v>
      </c>
      <c r="BF219" s="105">
        <v>44732</v>
      </c>
      <c r="BG219" s="105" t="s">
        <v>149</v>
      </c>
      <c r="BH219" s="102"/>
      <c r="BI219" s="102"/>
      <c r="BJ219" s="102"/>
      <c r="BK219" s="107"/>
      <c r="BL219" s="102" t="s">
        <v>18</v>
      </c>
      <c r="BM219" s="238"/>
      <c r="BN219" s="287"/>
      <c r="BO219" s="102"/>
      <c r="BP219" s="102">
        <v>3</v>
      </c>
      <c r="BQ219" s="102"/>
      <c r="BR219" s="102"/>
      <c r="BS219" s="102"/>
      <c r="BT219" s="102"/>
      <c r="BU219" s="102"/>
      <c r="BV219" s="102"/>
      <c r="BW219" s="102" t="s">
        <v>162</v>
      </c>
      <c r="BX219" s="102"/>
      <c r="BY219" s="102"/>
      <c r="BZ219" s="109"/>
      <c r="CA219" s="109"/>
      <c r="CB219" s="102"/>
      <c r="CC219" s="102"/>
      <c r="CD219" s="102"/>
      <c r="CE219" s="102"/>
      <c r="CF219" s="406">
        <v>3</v>
      </c>
      <c r="CG219" s="102"/>
      <c r="CH219" s="102"/>
      <c r="CI219" s="102" t="s">
        <v>814</v>
      </c>
      <c r="CJ219"/>
    </row>
    <row r="220" spans="1:88" s="53" customFormat="1" ht="24.95" hidden="1" customHeight="1">
      <c r="A220" s="102">
        <v>220</v>
      </c>
      <c r="B220" s="102" t="s">
        <v>3167</v>
      </c>
      <c r="C220" s="102" t="s">
        <v>3168</v>
      </c>
      <c r="D220" s="102" t="s">
        <v>3169</v>
      </c>
      <c r="E220" s="102" t="s">
        <v>3170</v>
      </c>
      <c r="F220" s="102" t="s">
        <v>25</v>
      </c>
      <c r="G220" s="102">
        <v>9</v>
      </c>
      <c r="H220" s="102" t="s">
        <v>51</v>
      </c>
      <c r="I220" s="102" t="s">
        <v>37</v>
      </c>
      <c r="J220" s="102" t="s">
        <v>3171</v>
      </c>
      <c r="K220" s="102" t="s">
        <v>3172</v>
      </c>
      <c r="L220" s="102" t="s">
        <v>37</v>
      </c>
      <c r="M220" s="102" t="s">
        <v>149</v>
      </c>
      <c r="N220" s="102" t="s">
        <v>3173</v>
      </c>
      <c r="O220" s="102" t="s">
        <v>150</v>
      </c>
      <c r="P220" s="102" t="s">
        <v>150</v>
      </c>
      <c r="Q220" s="102"/>
      <c r="R220" s="102" t="s">
        <v>3174</v>
      </c>
      <c r="S220" s="102" t="s">
        <v>3175</v>
      </c>
      <c r="T220" s="211" t="s">
        <v>3176</v>
      </c>
      <c r="U220" s="103" t="s">
        <v>2758</v>
      </c>
      <c r="V220" s="103">
        <v>27500</v>
      </c>
      <c r="W220" s="111"/>
      <c r="X220" s="111" t="s">
        <v>178</v>
      </c>
      <c r="Y220" s="111" t="s">
        <v>162</v>
      </c>
      <c r="Z220" s="111"/>
      <c r="AA220" s="102">
        <v>9</v>
      </c>
      <c r="AB220" s="103">
        <v>43396</v>
      </c>
      <c r="AC220" s="304">
        <v>43525</v>
      </c>
      <c r="AD220" s="103"/>
      <c r="AE220" s="103" t="s">
        <v>3177</v>
      </c>
      <c r="AF220" s="103" t="s">
        <v>3178</v>
      </c>
      <c r="AG220" s="103"/>
      <c r="AH220" s="102">
        <f t="shared" si="62"/>
        <v>2</v>
      </c>
      <c r="AI220" s="103" t="s">
        <v>160</v>
      </c>
      <c r="AJ220" s="103" t="s">
        <v>160</v>
      </c>
      <c r="AK220" s="103"/>
      <c r="AL220" s="103" t="s">
        <v>149</v>
      </c>
      <c r="AM220" s="103"/>
      <c r="AN220" s="103"/>
      <c r="AO220" s="103" t="s">
        <v>181</v>
      </c>
      <c r="AP220" s="103" t="s">
        <v>1272</v>
      </c>
      <c r="AQ220" s="103"/>
      <c r="AR220" s="103"/>
      <c r="AS220" s="103"/>
      <c r="AT220" s="438" t="s">
        <v>284</v>
      </c>
      <c r="AU220" s="102" t="s">
        <v>3179</v>
      </c>
      <c r="AV220" s="103"/>
      <c r="AW220" s="105">
        <v>43528</v>
      </c>
      <c r="AX220" s="105">
        <v>43770</v>
      </c>
      <c r="AY220" s="105" t="s">
        <v>149</v>
      </c>
      <c r="AZ220" s="105">
        <v>44404</v>
      </c>
      <c r="BA220" s="105">
        <v>44351</v>
      </c>
      <c r="BB220" s="105"/>
      <c r="BC220" s="106" t="s">
        <v>3180</v>
      </c>
      <c r="BD220" s="105">
        <v>44470</v>
      </c>
      <c r="BE220" s="105" t="s">
        <v>149</v>
      </c>
      <c r="BF220" s="105">
        <v>44732</v>
      </c>
      <c r="BG220" s="105" t="s">
        <v>149</v>
      </c>
      <c r="BH220" s="102"/>
      <c r="BI220" s="104">
        <v>45272</v>
      </c>
      <c r="BJ220" s="104">
        <v>45283</v>
      </c>
      <c r="BK220" s="107">
        <v>44938</v>
      </c>
      <c r="BL220" s="102" t="s">
        <v>17</v>
      </c>
      <c r="BM220" s="102">
        <f t="shared" si="66"/>
        <v>47</v>
      </c>
      <c r="BN220" s="287">
        <f t="shared" ref="BN220:BN221" si="67">DATEDIF(AX220,BK220, "M")+1</f>
        <v>39</v>
      </c>
      <c r="BO220" s="287" t="s">
        <v>3181</v>
      </c>
      <c r="BP220" s="102">
        <v>7</v>
      </c>
      <c r="BQ220" s="102">
        <v>4</v>
      </c>
      <c r="BR220" s="102"/>
      <c r="BS220" s="102"/>
      <c r="BT220" s="102"/>
      <c r="BU220" s="102"/>
      <c r="BV220" s="102"/>
      <c r="BW220" s="102" t="s">
        <v>162</v>
      </c>
      <c r="BX220" s="102"/>
      <c r="BY220" s="102"/>
      <c r="BZ220" s="109"/>
      <c r="CA220" s="109"/>
      <c r="CB220" s="102"/>
      <c r="CC220" s="102"/>
      <c r="CD220" s="102"/>
      <c r="CE220" s="102"/>
      <c r="CF220" s="406">
        <v>3</v>
      </c>
      <c r="CG220" s="102"/>
      <c r="CH220" s="102"/>
      <c r="CI220" s="102" t="s">
        <v>814</v>
      </c>
      <c r="CJ220"/>
    </row>
    <row r="221" spans="1:88" s="53" customFormat="1" ht="24.95" hidden="1" customHeight="1">
      <c r="A221" s="102">
        <v>221</v>
      </c>
      <c r="B221" s="102" t="s">
        <v>3182</v>
      </c>
      <c r="C221" s="102" t="s">
        <v>3183</v>
      </c>
      <c r="D221" s="102" t="s">
        <v>623</v>
      </c>
      <c r="E221" s="102" t="s">
        <v>3184</v>
      </c>
      <c r="F221" s="102" t="s">
        <v>24</v>
      </c>
      <c r="G221" s="102">
        <v>9</v>
      </c>
      <c r="H221" s="102" t="s">
        <v>56</v>
      </c>
      <c r="I221" s="102" t="s">
        <v>38</v>
      </c>
      <c r="J221" s="102" t="s">
        <v>1136</v>
      </c>
      <c r="K221" s="102" t="s">
        <v>3185</v>
      </c>
      <c r="L221" s="102" t="s">
        <v>43</v>
      </c>
      <c r="M221" s="102" t="s">
        <v>162</v>
      </c>
      <c r="N221" s="102"/>
      <c r="O221" s="102" t="s">
        <v>150</v>
      </c>
      <c r="P221" s="102" t="s">
        <v>150</v>
      </c>
      <c r="Q221" s="102"/>
      <c r="R221" s="102" t="s">
        <v>3186</v>
      </c>
      <c r="S221" s="347" t="s">
        <v>3187</v>
      </c>
      <c r="T221" s="213" t="s">
        <v>3188</v>
      </c>
      <c r="U221" s="103" t="s">
        <v>3189</v>
      </c>
      <c r="V221" s="103">
        <v>30008</v>
      </c>
      <c r="W221" s="111" t="s">
        <v>3190</v>
      </c>
      <c r="X221" s="111" t="s">
        <v>2385</v>
      </c>
      <c r="Y221" s="111" t="s">
        <v>156</v>
      </c>
      <c r="Z221" s="111"/>
      <c r="AA221" s="102">
        <v>9</v>
      </c>
      <c r="AB221" s="103">
        <v>43861</v>
      </c>
      <c r="AC221" s="304">
        <v>43525</v>
      </c>
      <c r="AD221" s="103"/>
      <c r="AE221" s="103" t="s">
        <v>3191</v>
      </c>
      <c r="AF221" s="103" t="s">
        <v>3192</v>
      </c>
      <c r="AG221" s="103" t="s">
        <v>3193</v>
      </c>
      <c r="AH221" s="102">
        <f t="shared" si="62"/>
        <v>3</v>
      </c>
      <c r="AI221" s="103" t="s">
        <v>161</v>
      </c>
      <c r="AJ221" s="103" t="s">
        <v>161</v>
      </c>
      <c r="AK221" s="103" t="s">
        <v>160</v>
      </c>
      <c r="AL221" s="103" t="s">
        <v>149</v>
      </c>
      <c r="AM221" s="103" t="s">
        <v>162</v>
      </c>
      <c r="AN221" s="103" t="s">
        <v>162</v>
      </c>
      <c r="AO221" s="103" t="s">
        <v>181</v>
      </c>
      <c r="AP221" s="103" t="s">
        <v>597</v>
      </c>
      <c r="AQ221" s="103"/>
      <c r="AR221" s="103"/>
      <c r="AS221" s="103"/>
      <c r="AT221" s="438" t="s">
        <v>1273</v>
      </c>
      <c r="AU221" s="102" t="s">
        <v>3194</v>
      </c>
      <c r="AV221" s="103"/>
      <c r="AW221" s="105">
        <v>43528</v>
      </c>
      <c r="AX221" s="105">
        <v>43770</v>
      </c>
      <c r="AY221" s="105" t="s">
        <v>149</v>
      </c>
      <c r="AZ221" s="105">
        <v>44239</v>
      </c>
      <c r="BA221" s="105">
        <v>44375</v>
      </c>
      <c r="BB221" s="105"/>
      <c r="BC221" s="106" t="s">
        <v>3195</v>
      </c>
      <c r="BD221" s="105">
        <v>44470</v>
      </c>
      <c r="BE221" s="105" t="s">
        <v>149</v>
      </c>
      <c r="BF221" s="105">
        <v>44732</v>
      </c>
      <c r="BG221" s="105" t="s">
        <v>149</v>
      </c>
      <c r="BH221" s="102"/>
      <c r="BI221" s="102"/>
      <c r="BJ221" s="102"/>
      <c r="BK221" s="107">
        <v>45313</v>
      </c>
      <c r="BL221" s="102" t="s">
        <v>17</v>
      </c>
      <c r="BM221" s="102">
        <f t="shared" si="66"/>
        <v>59</v>
      </c>
      <c r="BN221" s="287">
        <f t="shared" si="67"/>
        <v>51</v>
      </c>
      <c r="BO221" s="287" t="s">
        <v>3196</v>
      </c>
      <c r="BP221" s="102">
        <v>24</v>
      </c>
      <c r="BQ221" s="102">
        <v>6</v>
      </c>
      <c r="BR221" s="102"/>
      <c r="BS221" s="102"/>
      <c r="BT221" s="102"/>
      <c r="BU221" s="102"/>
      <c r="BV221" s="102"/>
      <c r="BW221" s="102" t="s">
        <v>162</v>
      </c>
      <c r="BX221" s="102"/>
      <c r="BY221" s="102"/>
      <c r="BZ221" s="109"/>
      <c r="CA221" s="109"/>
      <c r="CB221" s="102"/>
      <c r="CC221" s="102"/>
      <c r="CD221" s="102"/>
      <c r="CE221" s="102"/>
      <c r="CF221" s="406">
        <v>1</v>
      </c>
      <c r="CG221" s="102"/>
      <c r="CH221" s="102"/>
      <c r="CI221" s="102" t="s">
        <v>814</v>
      </c>
      <c r="CJ221"/>
    </row>
    <row r="222" spans="1:88" s="53" customFormat="1" ht="24.95" hidden="1" customHeight="1">
      <c r="A222" s="102">
        <v>222</v>
      </c>
      <c r="B222" s="102" t="s">
        <v>3197</v>
      </c>
      <c r="C222" s="102" t="s">
        <v>3198</v>
      </c>
      <c r="D222" s="102"/>
      <c r="E222" s="102" t="s">
        <v>3199</v>
      </c>
      <c r="F222" s="102" t="s">
        <v>25</v>
      </c>
      <c r="G222" s="102">
        <v>9</v>
      </c>
      <c r="H222" s="102" t="s">
        <v>50</v>
      </c>
      <c r="I222" s="102" t="s">
        <v>44</v>
      </c>
      <c r="J222" s="102" t="s">
        <v>3200</v>
      </c>
      <c r="K222" s="102" t="s">
        <v>3201</v>
      </c>
      <c r="L222" s="102" t="s">
        <v>42</v>
      </c>
      <c r="M222" s="102" t="s">
        <v>149</v>
      </c>
      <c r="N222" s="102">
        <v>201980015427</v>
      </c>
      <c r="O222" s="102" t="s">
        <v>150</v>
      </c>
      <c r="P222" s="102" t="s">
        <v>150</v>
      </c>
      <c r="Q222" s="102"/>
      <c r="R222" s="102" t="s">
        <v>3202</v>
      </c>
      <c r="S222" s="102" t="s">
        <v>3203</v>
      </c>
      <c r="T222" s="211" t="s">
        <v>3204</v>
      </c>
      <c r="U222" s="103" t="s">
        <v>3205</v>
      </c>
      <c r="V222" s="103">
        <v>33421</v>
      </c>
      <c r="W222" s="111" t="s">
        <v>3206</v>
      </c>
      <c r="X222" s="111" t="s">
        <v>155</v>
      </c>
      <c r="Y222" s="111"/>
      <c r="Z222" s="111"/>
      <c r="AA222" s="102">
        <v>3</v>
      </c>
      <c r="AB222" s="103">
        <v>43815</v>
      </c>
      <c r="AC222" s="304">
        <v>43525</v>
      </c>
      <c r="AD222" s="103"/>
      <c r="AE222" s="103" t="s">
        <v>3207</v>
      </c>
      <c r="AF222" s="103" t="s">
        <v>3208</v>
      </c>
      <c r="AG222" s="103"/>
      <c r="AH222" s="102">
        <f t="shared" si="62"/>
        <v>2</v>
      </c>
      <c r="AI222" s="103" t="s">
        <v>160</v>
      </c>
      <c r="AJ222" s="103" t="s">
        <v>160</v>
      </c>
      <c r="AK222" s="103"/>
      <c r="AL222" s="103" t="s">
        <v>162</v>
      </c>
      <c r="AM222" s="103" t="s">
        <v>149</v>
      </c>
      <c r="AN222" s="103"/>
      <c r="AO222" s="103" t="s">
        <v>181</v>
      </c>
      <c r="AP222" s="103" t="s">
        <v>2208</v>
      </c>
      <c r="AQ222" s="103" t="s">
        <v>2208</v>
      </c>
      <c r="AR222" s="103"/>
      <c r="AS222" s="103"/>
      <c r="AT222" s="438" t="s">
        <v>297</v>
      </c>
      <c r="AU222" s="102" t="s">
        <v>3209</v>
      </c>
      <c r="AV222" s="103"/>
      <c r="AW222" s="105">
        <v>43528</v>
      </c>
      <c r="AX222" s="105">
        <v>43770</v>
      </c>
      <c r="AY222" s="105" t="s">
        <v>149</v>
      </c>
      <c r="AZ222" s="105">
        <v>43609</v>
      </c>
      <c r="BA222" s="105">
        <v>43653</v>
      </c>
      <c r="BB222" s="105"/>
      <c r="BC222" s="106" t="s">
        <v>3210</v>
      </c>
      <c r="BD222" s="105">
        <v>44470</v>
      </c>
      <c r="BE222" s="105" t="s">
        <v>149</v>
      </c>
      <c r="BF222" s="105">
        <v>44732</v>
      </c>
      <c r="BG222" s="105" t="s">
        <v>149</v>
      </c>
      <c r="BH222" s="102"/>
      <c r="BI222" s="102"/>
      <c r="BJ222" s="102"/>
      <c r="BK222" s="107"/>
      <c r="BL222" s="102" t="s">
        <v>18</v>
      </c>
      <c r="BM222" s="238"/>
      <c r="BN222" s="287"/>
      <c r="BO222" s="102"/>
      <c r="BP222" s="102">
        <v>0</v>
      </c>
      <c r="BQ222" s="102">
        <v>5</v>
      </c>
      <c r="BR222" s="102"/>
      <c r="BS222" s="102"/>
      <c r="BT222" s="102"/>
      <c r="BU222" s="102"/>
      <c r="BV222" s="102"/>
      <c r="BW222" s="102" t="s">
        <v>162</v>
      </c>
      <c r="BX222" s="102"/>
      <c r="BY222" s="102"/>
      <c r="BZ222" s="109">
        <v>45078</v>
      </c>
      <c r="CA222" s="109">
        <v>45443</v>
      </c>
      <c r="CB222" s="102">
        <v>12</v>
      </c>
      <c r="CC222" s="102"/>
      <c r="CD222" s="102"/>
      <c r="CE222" s="102"/>
      <c r="CF222" s="406">
        <v>0</v>
      </c>
      <c r="CG222" s="102"/>
      <c r="CH222" s="102"/>
      <c r="CI222" s="102" t="s">
        <v>814</v>
      </c>
      <c r="CJ222"/>
    </row>
    <row r="223" spans="1:88" s="53" customFormat="1" ht="24.95" hidden="1" customHeight="1">
      <c r="A223" s="102">
        <v>223</v>
      </c>
      <c r="B223" s="102" t="s">
        <v>3211</v>
      </c>
      <c r="C223" s="102" t="s">
        <v>3212</v>
      </c>
      <c r="D223" s="102"/>
      <c r="E223" s="102" t="s">
        <v>3213</v>
      </c>
      <c r="F223" s="102" t="s">
        <v>25</v>
      </c>
      <c r="G223" s="102">
        <v>9</v>
      </c>
      <c r="H223" s="102" t="s">
        <v>51</v>
      </c>
      <c r="I223" s="102" t="s">
        <v>30</v>
      </c>
      <c r="J223" s="102" t="s">
        <v>3214</v>
      </c>
      <c r="K223" s="102" t="s">
        <v>3215</v>
      </c>
      <c r="L223" s="102" t="s">
        <v>30</v>
      </c>
      <c r="M223" s="102" t="s">
        <v>149</v>
      </c>
      <c r="N223" s="102"/>
      <c r="O223" s="102" t="s">
        <v>150</v>
      </c>
      <c r="P223" s="102" t="s">
        <v>150</v>
      </c>
      <c r="Q223" s="102"/>
      <c r="R223" s="102" t="s">
        <v>3216</v>
      </c>
      <c r="S223" s="102" t="s">
        <v>3217</v>
      </c>
      <c r="T223" s="211" t="s">
        <v>3218</v>
      </c>
      <c r="U223" s="289" t="s">
        <v>3219</v>
      </c>
      <c r="V223" s="103">
        <v>26828</v>
      </c>
      <c r="W223" s="216" t="s">
        <v>3220</v>
      </c>
      <c r="X223" s="216" t="s">
        <v>178</v>
      </c>
      <c r="Y223" s="216" t="s">
        <v>162</v>
      </c>
      <c r="Z223" s="216"/>
      <c r="AA223" s="102">
        <v>45</v>
      </c>
      <c r="AB223" s="103">
        <v>43840</v>
      </c>
      <c r="AC223" s="304">
        <v>43525</v>
      </c>
      <c r="AD223" s="103"/>
      <c r="AE223" s="103" t="s">
        <v>3221</v>
      </c>
      <c r="AF223" s="103"/>
      <c r="AG223" s="103"/>
      <c r="AH223" s="102">
        <f t="shared" si="62"/>
        <v>1</v>
      </c>
      <c r="AI223" s="103" t="s">
        <v>3222</v>
      </c>
      <c r="AJ223" s="103"/>
      <c r="AK223" s="103"/>
      <c r="AL223" s="103" t="s">
        <v>149</v>
      </c>
      <c r="AM223" s="103"/>
      <c r="AN223" s="103"/>
      <c r="AO223" s="103" t="s">
        <v>163</v>
      </c>
      <c r="AP223" s="103" t="s">
        <v>1448</v>
      </c>
      <c r="AQ223" s="103" t="s">
        <v>1448</v>
      </c>
      <c r="AR223" s="103"/>
      <c r="AS223" s="103"/>
      <c r="AT223" s="438" t="s">
        <v>327</v>
      </c>
      <c r="AU223" s="102" t="s">
        <v>3223</v>
      </c>
      <c r="AV223" s="103"/>
      <c r="AW223" s="105">
        <v>43528</v>
      </c>
      <c r="AX223" s="105">
        <v>43771</v>
      </c>
      <c r="AY223" s="105" t="s">
        <v>149</v>
      </c>
      <c r="AZ223" s="105">
        <v>40464</v>
      </c>
      <c r="BA223" s="105">
        <v>44116</v>
      </c>
      <c r="BB223" s="105"/>
      <c r="BC223" s="106" t="s">
        <v>3224</v>
      </c>
      <c r="BD223" s="105">
        <v>44470</v>
      </c>
      <c r="BE223" s="105" t="s">
        <v>149</v>
      </c>
      <c r="BF223" s="105">
        <v>44732</v>
      </c>
      <c r="BG223" s="105" t="s">
        <v>149</v>
      </c>
      <c r="BH223" s="102"/>
      <c r="BI223" s="102"/>
      <c r="BJ223" s="102"/>
      <c r="BK223" s="107"/>
      <c r="BL223" s="102" t="s">
        <v>18</v>
      </c>
      <c r="BM223" s="238"/>
      <c r="BN223" s="287"/>
      <c r="BO223" s="102"/>
      <c r="BP223" s="102">
        <v>3</v>
      </c>
      <c r="BQ223" s="102">
        <v>7</v>
      </c>
      <c r="BR223" s="102"/>
      <c r="BS223" s="102"/>
      <c r="BT223" s="102"/>
      <c r="BU223" s="102"/>
      <c r="BV223" s="102"/>
      <c r="BW223" s="102" t="s">
        <v>162</v>
      </c>
      <c r="BX223" s="102"/>
      <c r="BY223" s="102"/>
      <c r="BZ223" s="109"/>
      <c r="CA223" s="109"/>
      <c r="CB223" s="102"/>
      <c r="CC223" s="102"/>
      <c r="CD223" s="102"/>
      <c r="CE223" s="102"/>
      <c r="CF223" s="406">
        <v>3</v>
      </c>
      <c r="CG223" s="102"/>
      <c r="CH223" s="102"/>
      <c r="CI223" s="102" t="s">
        <v>814</v>
      </c>
      <c r="CJ223"/>
    </row>
    <row r="224" spans="1:88" s="53" customFormat="1" ht="24.95" hidden="1" customHeight="1">
      <c r="A224" s="102">
        <v>224</v>
      </c>
      <c r="B224" s="97" t="s">
        <v>3225</v>
      </c>
      <c r="C224" s="97" t="s">
        <v>3226</v>
      </c>
      <c r="D224" s="97" t="s">
        <v>3227</v>
      </c>
      <c r="E224" s="97" t="s">
        <v>3228</v>
      </c>
      <c r="F224" s="97" t="s">
        <v>25</v>
      </c>
      <c r="G224" s="97">
        <v>9</v>
      </c>
      <c r="H224" s="97" t="s">
        <v>57</v>
      </c>
      <c r="I224" s="97" t="s">
        <v>33</v>
      </c>
      <c r="J224" s="97" t="s">
        <v>1539</v>
      </c>
      <c r="K224" s="97" t="s">
        <v>2987</v>
      </c>
      <c r="L224" s="97"/>
      <c r="M224" s="97" t="s">
        <v>149</v>
      </c>
      <c r="N224" s="97"/>
      <c r="O224" s="97" t="s">
        <v>150</v>
      </c>
      <c r="P224" s="97" t="s">
        <v>150</v>
      </c>
      <c r="Q224" s="97"/>
      <c r="R224" s="97" t="s">
        <v>3229</v>
      </c>
      <c r="S224" s="209" t="s">
        <v>3230</v>
      </c>
      <c r="T224" s="215" t="s">
        <v>3231</v>
      </c>
      <c r="U224" s="98" t="s">
        <v>3232</v>
      </c>
      <c r="V224" s="98">
        <v>30844</v>
      </c>
      <c r="W224" s="179" t="s">
        <v>3233</v>
      </c>
      <c r="X224" s="179"/>
      <c r="Y224" s="179"/>
      <c r="Z224" s="179"/>
      <c r="AA224" s="97">
        <v>26</v>
      </c>
      <c r="AB224" s="98"/>
      <c r="AC224" s="303">
        <v>43525</v>
      </c>
      <c r="AD224" s="98">
        <v>44818</v>
      </c>
      <c r="AE224" s="98"/>
      <c r="AF224" s="98"/>
      <c r="AG224" s="98"/>
      <c r="AH224" s="97">
        <f t="shared" si="62"/>
        <v>0</v>
      </c>
      <c r="AI224" s="98"/>
      <c r="AJ224" s="98"/>
      <c r="AK224" s="98"/>
      <c r="AL224" s="98"/>
      <c r="AM224" s="98"/>
      <c r="AN224" s="98"/>
      <c r="AO224" s="98" t="s">
        <v>181</v>
      </c>
      <c r="AP224" s="98" t="s">
        <v>2897</v>
      </c>
      <c r="AQ224" s="98" t="s">
        <v>2897</v>
      </c>
      <c r="AR224" s="98"/>
      <c r="AS224" s="98"/>
      <c r="AT224" s="437" t="s">
        <v>584</v>
      </c>
      <c r="AU224" s="97" t="s">
        <v>3234</v>
      </c>
      <c r="AV224" s="98"/>
      <c r="AW224" s="99">
        <v>43891</v>
      </c>
      <c r="AX224" s="99">
        <v>44136</v>
      </c>
      <c r="AY224" s="99" t="s">
        <v>162</v>
      </c>
      <c r="AZ224" s="99"/>
      <c r="BA224" s="99"/>
      <c r="BB224" s="99"/>
      <c r="BC224" s="100" t="s">
        <v>3233</v>
      </c>
      <c r="BD224" s="99"/>
      <c r="BE224" s="99"/>
      <c r="BF224" s="99"/>
      <c r="BG224" s="99"/>
      <c r="BH224" s="97"/>
      <c r="BI224" s="97"/>
      <c r="BJ224" s="97"/>
      <c r="BK224" s="115"/>
      <c r="BL224" s="97" t="s">
        <v>19</v>
      </c>
      <c r="BM224" s="286" t="s">
        <v>19</v>
      </c>
      <c r="BN224" s="286"/>
      <c r="BO224" s="97"/>
      <c r="BP224" s="97">
        <v>1</v>
      </c>
      <c r="BQ224" s="97">
        <v>2</v>
      </c>
      <c r="BR224" s="97"/>
      <c r="BS224" s="97"/>
      <c r="BT224" s="97"/>
      <c r="BU224" s="97"/>
      <c r="BV224" s="97"/>
      <c r="BW224" s="97" t="s">
        <v>162</v>
      </c>
      <c r="BX224" s="97" t="s">
        <v>149</v>
      </c>
      <c r="BY224" s="97"/>
      <c r="BZ224" s="101">
        <v>43705</v>
      </c>
      <c r="CA224" s="101">
        <v>43914</v>
      </c>
      <c r="CB224" s="97">
        <v>7</v>
      </c>
      <c r="CC224" s="97"/>
      <c r="CD224" s="97"/>
      <c r="CE224" s="97"/>
      <c r="CF224" s="119">
        <v>3</v>
      </c>
      <c r="CG224" s="97"/>
      <c r="CH224" s="97"/>
      <c r="CI224" s="97" t="s">
        <v>814</v>
      </c>
      <c r="CJ224"/>
    </row>
    <row r="225" spans="1:88" s="53" customFormat="1" ht="29.45" customHeight="1">
      <c r="A225" s="217">
        <v>225</v>
      </c>
      <c r="B225" s="217" t="s">
        <v>3235</v>
      </c>
      <c r="C225" s="217" t="s">
        <v>3236</v>
      </c>
      <c r="D225" s="217"/>
      <c r="E225" s="217" t="s">
        <v>3237</v>
      </c>
      <c r="F225" s="217" t="s">
        <v>25</v>
      </c>
      <c r="G225" s="217">
        <v>10</v>
      </c>
      <c r="H225" s="217" t="s">
        <v>52</v>
      </c>
      <c r="I225" s="217" t="s">
        <v>41</v>
      </c>
      <c r="J225" s="217" t="s">
        <v>1429</v>
      </c>
      <c r="K225" s="217" t="s">
        <v>3238</v>
      </c>
      <c r="L225" s="217" t="s">
        <v>43</v>
      </c>
      <c r="M225" s="217" t="s">
        <v>162</v>
      </c>
      <c r="N225" s="217"/>
      <c r="O225" s="217" t="s">
        <v>150</v>
      </c>
      <c r="P225" s="217" t="s">
        <v>150</v>
      </c>
      <c r="Q225" s="217"/>
      <c r="R225" s="217" t="s">
        <v>3239</v>
      </c>
      <c r="S225" s="217" t="s">
        <v>3240</v>
      </c>
      <c r="T225" s="385" t="s">
        <v>3241</v>
      </c>
      <c r="U225" s="218" t="s">
        <v>3242</v>
      </c>
      <c r="V225" s="218">
        <v>29346</v>
      </c>
      <c r="W225" s="290" t="s">
        <v>3243</v>
      </c>
      <c r="X225" s="290" t="s">
        <v>178</v>
      </c>
      <c r="Y225" s="290"/>
      <c r="Z225" s="290"/>
      <c r="AA225" s="217"/>
      <c r="AB225" s="218">
        <v>43861</v>
      </c>
      <c r="AC225" s="312">
        <v>43891</v>
      </c>
      <c r="AD225" s="218"/>
      <c r="AE225" s="218" t="s">
        <v>3244</v>
      </c>
      <c r="AF225" s="218"/>
      <c r="AG225" s="218"/>
      <c r="AH225" s="217">
        <f t="shared" ref="AH225:AH249" si="68">COUNTA(AE225:AG225)</f>
        <v>1</v>
      </c>
      <c r="AI225" s="218"/>
      <c r="AJ225" s="218"/>
      <c r="AK225" s="218"/>
      <c r="AL225" s="218"/>
      <c r="AM225" s="218"/>
      <c r="AN225" s="218"/>
      <c r="AO225" s="218" t="s">
        <v>163</v>
      </c>
      <c r="AP225" s="218" t="s">
        <v>180</v>
      </c>
      <c r="AQ225" s="218" t="s">
        <v>180</v>
      </c>
      <c r="AR225" s="218" t="s">
        <v>162</v>
      </c>
      <c r="AS225" s="218"/>
      <c r="AT225" s="460" t="s">
        <v>218</v>
      </c>
      <c r="AU225" s="217" t="s">
        <v>3245</v>
      </c>
      <c r="AV225" s="218"/>
      <c r="AW225" s="219">
        <v>43892</v>
      </c>
      <c r="AX225" s="345" t="s">
        <v>3246</v>
      </c>
      <c r="AY225" s="218" t="s">
        <v>149</v>
      </c>
      <c r="AZ225" s="219">
        <v>44452</v>
      </c>
      <c r="BA225" s="219">
        <v>44531</v>
      </c>
      <c r="BB225" s="219"/>
      <c r="BC225" s="220" t="s">
        <v>3243</v>
      </c>
      <c r="BD225" s="219">
        <v>44872</v>
      </c>
      <c r="BE225" s="219" t="s">
        <v>149</v>
      </c>
      <c r="BF225" s="219">
        <v>45476</v>
      </c>
      <c r="BG225" s="219" t="s">
        <v>149</v>
      </c>
      <c r="BH225" s="218"/>
      <c r="BI225" s="218"/>
      <c r="BJ225" s="218"/>
      <c r="BK225" s="221">
        <v>45538</v>
      </c>
      <c r="BL225" s="217" t="s">
        <v>17</v>
      </c>
      <c r="BM225" s="291">
        <f>DATEDIF(AW225,BK225, "M")+1</f>
        <v>55</v>
      </c>
      <c r="BN225" s="217" t="e">
        <f>DATEDIF(AX225,BK225, "M")+1</f>
        <v>#VALUE!</v>
      </c>
      <c r="BO225" s="217" t="s">
        <v>3247</v>
      </c>
      <c r="BP225" s="217">
        <v>0</v>
      </c>
      <c r="BQ225" s="217"/>
      <c r="BR225" s="217"/>
      <c r="BS225" s="217"/>
      <c r="BT225" s="217"/>
      <c r="BU225" s="217"/>
      <c r="BV225" s="217"/>
      <c r="BW225" s="217" t="s">
        <v>162</v>
      </c>
      <c r="BX225" s="217"/>
      <c r="BY225" s="217"/>
      <c r="BZ225" s="222"/>
      <c r="CA225" s="222"/>
      <c r="CB225" s="217"/>
      <c r="CC225" s="217"/>
      <c r="CD225" s="217"/>
      <c r="CE225" s="217"/>
      <c r="CF225" s="414">
        <v>3</v>
      </c>
      <c r="CG225" s="217"/>
      <c r="CH225" s="217"/>
      <c r="CI225" s="217" t="s">
        <v>814</v>
      </c>
      <c r="CJ225"/>
    </row>
    <row r="226" spans="1:88" s="53" customFormat="1" ht="32.450000000000003" hidden="1" customHeight="1">
      <c r="A226" s="217">
        <v>226</v>
      </c>
      <c r="B226" s="217" t="s">
        <v>3248</v>
      </c>
      <c r="C226" s="217" t="s">
        <v>3249</v>
      </c>
      <c r="D226" s="217"/>
      <c r="E226" s="217" t="s">
        <v>3250</v>
      </c>
      <c r="F226" s="217" t="s">
        <v>25</v>
      </c>
      <c r="G226" s="217">
        <v>10</v>
      </c>
      <c r="H226" s="217" t="s">
        <v>52</v>
      </c>
      <c r="I226" s="217" t="s">
        <v>41</v>
      </c>
      <c r="J226" s="217" t="s">
        <v>606</v>
      </c>
      <c r="K226" s="217" t="s">
        <v>3251</v>
      </c>
      <c r="L226" s="217" t="s">
        <v>43</v>
      </c>
      <c r="M226" s="217" t="s">
        <v>162</v>
      </c>
      <c r="N226" s="217">
        <v>2477108</v>
      </c>
      <c r="O226" s="217" t="s">
        <v>150</v>
      </c>
      <c r="P226" s="217" t="s">
        <v>150</v>
      </c>
      <c r="Q226" s="217"/>
      <c r="R226" s="217" t="s">
        <v>3252</v>
      </c>
      <c r="S226" s="217" t="s">
        <v>3253</v>
      </c>
      <c r="T226" s="385" t="s">
        <v>3254</v>
      </c>
      <c r="U226" s="218" t="s">
        <v>3255</v>
      </c>
      <c r="V226" s="218">
        <v>31357</v>
      </c>
      <c r="W226" s="290" t="s">
        <v>3256</v>
      </c>
      <c r="X226" s="290" t="s">
        <v>178</v>
      </c>
      <c r="Y226" s="290"/>
      <c r="Z226" s="290"/>
      <c r="AA226" s="217"/>
      <c r="AB226" s="218">
        <v>43815</v>
      </c>
      <c r="AC226" s="312">
        <v>43891</v>
      </c>
      <c r="AD226" s="218"/>
      <c r="AE226" s="218" t="s">
        <v>3257</v>
      </c>
      <c r="AF226" s="218"/>
      <c r="AG226" s="218"/>
      <c r="AH226" s="217">
        <f t="shared" si="68"/>
        <v>1</v>
      </c>
      <c r="AI226" s="218"/>
      <c r="AJ226" s="218"/>
      <c r="AK226" s="218"/>
      <c r="AL226" s="218"/>
      <c r="AM226" s="218"/>
      <c r="AN226" s="218"/>
      <c r="AO226" s="218" t="s">
        <v>163</v>
      </c>
      <c r="AP226" s="218" t="s">
        <v>180</v>
      </c>
      <c r="AQ226" s="218" t="s">
        <v>180</v>
      </c>
      <c r="AR226" s="218" t="s">
        <v>162</v>
      </c>
      <c r="AS226" s="218" t="s">
        <v>3258</v>
      </c>
      <c r="AT226" s="460" t="s">
        <v>218</v>
      </c>
      <c r="AU226" s="217" t="s">
        <v>3259</v>
      </c>
      <c r="AV226" s="218"/>
      <c r="AW226" s="219">
        <v>43893</v>
      </c>
      <c r="AX226" s="345" t="s">
        <v>3246</v>
      </c>
      <c r="AY226" s="218" t="s">
        <v>149</v>
      </c>
      <c r="AZ226" s="219">
        <v>44111</v>
      </c>
      <c r="BA226" s="219">
        <v>44075</v>
      </c>
      <c r="BB226" s="219"/>
      <c r="BC226" s="220" t="s">
        <v>3256</v>
      </c>
      <c r="BD226" s="219">
        <v>44872</v>
      </c>
      <c r="BE226" s="219" t="s">
        <v>149</v>
      </c>
      <c r="BF226" s="219">
        <v>45476</v>
      </c>
      <c r="BG226" s="219" t="s">
        <v>149</v>
      </c>
      <c r="BH226" s="218">
        <v>45747</v>
      </c>
      <c r="BI226" s="218"/>
      <c r="BJ226" s="218"/>
      <c r="BK226" s="221"/>
      <c r="BL226" s="217" t="s">
        <v>18</v>
      </c>
      <c r="BM226" s="291"/>
      <c r="BN226" s="291"/>
      <c r="BO226" s="217"/>
      <c r="BP226" s="217">
        <v>1</v>
      </c>
      <c r="BQ226" s="217">
        <v>2</v>
      </c>
      <c r="BR226" s="217"/>
      <c r="BS226" s="217"/>
      <c r="BT226" s="217"/>
      <c r="BU226" s="217"/>
      <c r="BV226" s="217"/>
      <c r="BW226" s="217" t="s">
        <v>162</v>
      </c>
      <c r="BX226" s="217"/>
      <c r="BY226" s="217"/>
      <c r="BZ226" s="222">
        <v>45586</v>
      </c>
      <c r="CA226" s="222">
        <v>45716</v>
      </c>
      <c r="CB226" s="217">
        <v>4</v>
      </c>
      <c r="CC226" s="217"/>
      <c r="CD226" s="217"/>
      <c r="CE226" s="217"/>
      <c r="CF226" s="414">
        <v>0</v>
      </c>
      <c r="CG226" s="217"/>
      <c r="CH226" s="217"/>
      <c r="CI226" s="217" t="s">
        <v>814</v>
      </c>
      <c r="CJ226"/>
    </row>
    <row r="227" spans="1:88" s="53" customFormat="1" ht="20.45" hidden="1" customHeight="1">
      <c r="A227" s="217">
        <v>227</v>
      </c>
      <c r="B227" s="217" t="s">
        <v>3260</v>
      </c>
      <c r="C227" s="217" t="s">
        <v>3261</v>
      </c>
      <c r="D227" s="217" t="s">
        <v>3262</v>
      </c>
      <c r="E227" s="217" t="s">
        <v>3263</v>
      </c>
      <c r="F227" s="217" t="s">
        <v>25</v>
      </c>
      <c r="G227" s="217">
        <v>10</v>
      </c>
      <c r="H227" s="217" t="s">
        <v>56</v>
      </c>
      <c r="I227" s="217" t="s">
        <v>38</v>
      </c>
      <c r="J227" s="217" t="s">
        <v>2147</v>
      </c>
      <c r="K227" s="217" t="s">
        <v>3264</v>
      </c>
      <c r="L227" s="217" t="s">
        <v>43</v>
      </c>
      <c r="M227" s="217" t="s">
        <v>162</v>
      </c>
      <c r="N227" s="217"/>
      <c r="O227" s="217" t="s">
        <v>321</v>
      </c>
      <c r="P227" s="217" t="s">
        <v>321</v>
      </c>
      <c r="Q227" s="217"/>
      <c r="R227" s="217" t="s">
        <v>3265</v>
      </c>
      <c r="S227" s="217" t="s">
        <v>3266</v>
      </c>
      <c r="T227" s="385" t="s">
        <v>3267</v>
      </c>
      <c r="U227" s="218" t="s">
        <v>3268</v>
      </c>
      <c r="V227" s="218">
        <v>30155</v>
      </c>
      <c r="W227" s="290" t="s">
        <v>3269</v>
      </c>
      <c r="X227" s="290" t="s">
        <v>2894</v>
      </c>
      <c r="Y227" s="290"/>
      <c r="Z227" s="290"/>
      <c r="AA227" s="217"/>
      <c r="AB227" s="218">
        <v>44089</v>
      </c>
      <c r="AC227" s="312">
        <v>43891</v>
      </c>
      <c r="AD227" s="218"/>
      <c r="AE227" s="218" t="s">
        <v>3270</v>
      </c>
      <c r="AF227" s="218" t="s">
        <v>3271</v>
      </c>
      <c r="AG227" s="218"/>
      <c r="AH227" s="217">
        <f t="shared" si="68"/>
        <v>2</v>
      </c>
      <c r="AI227" s="218"/>
      <c r="AJ227" s="218"/>
      <c r="AK227" s="218"/>
      <c r="AL227" s="218"/>
      <c r="AM227" s="218"/>
      <c r="AN227" s="218"/>
      <c r="AO227" s="218" t="s">
        <v>964</v>
      </c>
      <c r="AP227" s="218" t="s">
        <v>597</v>
      </c>
      <c r="AQ227" s="218"/>
      <c r="AR227" s="218"/>
      <c r="AS227" s="218"/>
      <c r="AT227" s="460" t="s">
        <v>1273</v>
      </c>
      <c r="AU227" s="217" t="s">
        <v>3272</v>
      </c>
      <c r="AV227" s="218"/>
      <c r="AW227" s="219">
        <v>43895</v>
      </c>
      <c r="AX227" s="345" t="s">
        <v>3246</v>
      </c>
      <c r="AY227" s="218" t="s">
        <v>149</v>
      </c>
      <c r="AZ227" s="219">
        <v>44309</v>
      </c>
      <c r="BA227" s="219">
        <v>44474</v>
      </c>
      <c r="BB227" s="219"/>
      <c r="BC227" s="220" t="s">
        <v>3269</v>
      </c>
      <c r="BD227" s="219">
        <v>44872</v>
      </c>
      <c r="BE227" s="219" t="s">
        <v>149</v>
      </c>
      <c r="BF227" s="219">
        <v>45476</v>
      </c>
      <c r="BG227" s="219" t="s">
        <v>149</v>
      </c>
      <c r="BH227" s="218"/>
      <c r="BI227" s="218">
        <v>45597</v>
      </c>
      <c r="BJ227" s="218"/>
      <c r="BK227" s="221"/>
      <c r="BL227" s="217" t="s">
        <v>18</v>
      </c>
      <c r="BM227" s="291"/>
      <c r="BN227" s="291"/>
      <c r="BO227" s="217"/>
      <c r="BP227" s="217">
        <v>15</v>
      </c>
      <c r="BQ227" s="217">
        <v>4</v>
      </c>
      <c r="BR227" s="217"/>
      <c r="BS227" s="217"/>
      <c r="BT227" s="217"/>
      <c r="BU227" s="217"/>
      <c r="BV227" s="217"/>
      <c r="BW227" s="217" t="s">
        <v>162</v>
      </c>
      <c r="BX227" s="217"/>
      <c r="BY227" s="217"/>
      <c r="BZ227" s="222"/>
      <c r="CA227" s="222"/>
      <c r="CB227" s="217"/>
      <c r="CC227" s="217"/>
      <c r="CD227" s="217"/>
      <c r="CE227" s="217"/>
      <c r="CF227" s="414">
        <v>0</v>
      </c>
      <c r="CG227" s="217"/>
      <c r="CH227" s="217"/>
      <c r="CI227" s="217" t="s">
        <v>814</v>
      </c>
      <c r="CJ227"/>
    </row>
    <row r="228" spans="1:88" s="53" customFormat="1" ht="29.45" hidden="1" customHeight="1">
      <c r="A228" s="217">
        <v>228</v>
      </c>
      <c r="B228" s="217" t="s">
        <v>3273</v>
      </c>
      <c r="C228" s="217" t="s">
        <v>633</v>
      </c>
      <c r="D228" s="217" t="s">
        <v>3274</v>
      </c>
      <c r="E228" s="217" t="s">
        <v>3275</v>
      </c>
      <c r="F228" s="217" t="s">
        <v>25</v>
      </c>
      <c r="G228" s="217">
        <v>10</v>
      </c>
      <c r="H228" s="217" t="s">
        <v>51</v>
      </c>
      <c r="I228" s="217" t="s">
        <v>30</v>
      </c>
      <c r="J228" s="217" t="s">
        <v>3276</v>
      </c>
      <c r="K228" s="217" t="s">
        <v>3277</v>
      </c>
      <c r="L228" s="217" t="s">
        <v>30</v>
      </c>
      <c r="M228" s="217" t="s">
        <v>149</v>
      </c>
      <c r="N228" s="217"/>
      <c r="O228" s="217" t="s">
        <v>321</v>
      </c>
      <c r="P228" s="217" t="s">
        <v>321</v>
      </c>
      <c r="Q228" s="217"/>
      <c r="R228" s="217" t="s">
        <v>3278</v>
      </c>
      <c r="S228" s="217" t="s">
        <v>3279</v>
      </c>
      <c r="T228" s="385" t="s">
        <v>3280</v>
      </c>
      <c r="U228" s="218" t="s">
        <v>3281</v>
      </c>
      <c r="V228" s="218">
        <v>27816</v>
      </c>
      <c r="W228" s="290" t="s">
        <v>3282</v>
      </c>
      <c r="X228" s="290" t="s">
        <v>178</v>
      </c>
      <c r="Y228" s="290"/>
      <c r="Z228" s="290"/>
      <c r="AA228" s="217"/>
      <c r="AB228" s="218">
        <v>43955</v>
      </c>
      <c r="AC228" s="312">
        <v>43891</v>
      </c>
      <c r="AD228" s="218"/>
      <c r="AE228" s="218" t="s">
        <v>3283</v>
      </c>
      <c r="AF228" s="218"/>
      <c r="AG228" s="218"/>
      <c r="AH228" s="217">
        <f t="shared" si="68"/>
        <v>1</v>
      </c>
      <c r="AI228" s="218"/>
      <c r="AJ228" s="218"/>
      <c r="AK228" s="218"/>
      <c r="AL228" s="218"/>
      <c r="AM228" s="218"/>
      <c r="AN228" s="218"/>
      <c r="AO228" s="218" t="s">
        <v>163</v>
      </c>
      <c r="AP228" s="218" t="s">
        <v>1448</v>
      </c>
      <c r="AQ228" s="218" t="s">
        <v>249</v>
      </c>
      <c r="AR228" s="218"/>
      <c r="AS228" s="218"/>
      <c r="AT228" s="460" t="s">
        <v>327</v>
      </c>
      <c r="AU228" s="217" t="s">
        <v>3284</v>
      </c>
      <c r="AV228" s="218"/>
      <c r="AW228" s="219">
        <v>43906</v>
      </c>
      <c r="AX228" s="346">
        <v>44136</v>
      </c>
      <c r="AY228" s="219" t="s">
        <v>149</v>
      </c>
      <c r="AZ228" s="219"/>
      <c r="BA228" s="219">
        <v>44600</v>
      </c>
      <c r="BB228" s="219"/>
      <c r="BC228" s="220" t="s">
        <v>3282</v>
      </c>
      <c r="BD228" s="219">
        <v>45061</v>
      </c>
      <c r="BE228" s="219" t="s">
        <v>162</v>
      </c>
      <c r="BF228" s="219">
        <v>45476</v>
      </c>
      <c r="BG228" s="219" t="s">
        <v>149</v>
      </c>
      <c r="BH228" s="218"/>
      <c r="BI228" s="218"/>
      <c r="BJ228" s="218"/>
      <c r="BK228" s="221"/>
      <c r="BL228" s="217" t="s">
        <v>18</v>
      </c>
      <c r="BM228" s="291"/>
      <c r="BN228" s="291"/>
      <c r="BO228" s="217"/>
      <c r="BP228" s="217">
        <v>4</v>
      </c>
      <c r="BQ228" s="217">
        <v>3</v>
      </c>
      <c r="BR228" s="217"/>
      <c r="BS228" s="217"/>
      <c r="BT228" s="217"/>
      <c r="BU228" s="217"/>
      <c r="BV228" s="217"/>
      <c r="BW228" s="217" t="s">
        <v>162</v>
      </c>
      <c r="BX228" s="217"/>
      <c r="BY228" s="217"/>
      <c r="BZ228" s="222">
        <v>45566</v>
      </c>
      <c r="CA228" s="222">
        <v>45688</v>
      </c>
      <c r="CB228" s="217">
        <v>4</v>
      </c>
      <c r="CC228" s="217"/>
      <c r="CD228" s="217"/>
      <c r="CE228" s="217"/>
      <c r="CF228" s="414">
        <v>0</v>
      </c>
      <c r="CG228" s="217"/>
      <c r="CH228" s="217"/>
      <c r="CI228" s="217" t="s">
        <v>814</v>
      </c>
      <c r="CJ228"/>
    </row>
    <row r="229" spans="1:88" s="53" customFormat="1" ht="29.45" hidden="1" customHeight="1">
      <c r="A229" s="217">
        <v>229</v>
      </c>
      <c r="B229" s="217" t="s">
        <v>3285</v>
      </c>
      <c r="C229" s="217" t="s">
        <v>3286</v>
      </c>
      <c r="D229" s="217" t="s">
        <v>3287</v>
      </c>
      <c r="E229" s="217" t="s">
        <v>3288</v>
      </c>
      <c r="F229" s="217" t="s">
        <v>25</v>
      </c>
      <c r="G229" s="217">
        <v>10</v>
      </c>
      <c r="H229" s="217" t="s">
        <v>50</v>
      </c>
      <c r="I229" s="217" t="s">
        <v>44</v>
      </c>
      <c r="J229" s="217" t="s">
        <v>1429</v>
      </c>
      <c r="K229" s="217" t="s">
        <v>3289</v>
      </c>
      <c r="L229" s="217" t="s">
        <v>43</v>
      </c>
      <c r="M229" s="217" t="s">
        <v>162</v>
      </c>
      <c r="N229" s="217"/>
      <c r="O229" s="217" t="s">
        <v>150</v>
      </c>
      <c r="P229" s="217" t="s">
        <v>150</v>
      </c>
      <c r="Q229" s="217"/>
      <c r="R229" s="217" t="s">
        <v>3290</v>
      </c>
      <c r="S229" s="217" t="s">
        <v>3291</v>
      </c>
      <c r="T229" s="385" t="s">
        <v>3292</v>
      </c>
      <c r="U229" s="218" t="s">
        <v>3293</v>
      </c>
      <c r="V229" s="218">
        <v>29049</v>
      </c>
      <c r="W229" s="290" t="s">
        <v>3294</v>
      </c>
      <c r="X229" s="290" t="s">
        <v>2894</v>
      </c>
      <c r="Y229" s="290"/>
      <c r="Z229" s="290"/>
      <c r="AA229" s="217"/>
      <c r="AB229" s="218">
        <v>44398</v>
      </c>
      <c r="AC229" s="312">
        <v>43891</v>
      </c>
      <c r="AD229" s="218"/>
      <c r="AE229" s="218" t="s">
        <v>2951</v>
      </c>
      <c r="AF229" s="342" t="s">
        <v>3295</v>
      </c>
      <c r="AG229" s="218"/>
      <c r="AH229" s="217">
        <f t="shared" si="68"/>
        <v>2</v>
      </c>
      <c r="AI229" s="218"/>
      <c r="AJ229" s="218"/>
      <c r="AK229" s="218"/>
      <c r="AL229" s="218"/>
      <c r="AM229" s="218"/>
      <c r="AN229" s="218"/>
      <c r="AO229" s="218" t="s">
        <v>163</v>
      </c>
      <c r="AP229" s="218" t="s">
        <v>249</v>
      </c>
      <c r="AQ229" s="218" t="s">
        <v>249</v>
      </c>
      <c r="AR229" s="218"/>
      <c r="AS229" s="218"/>
      <c r="AT229" s="460" t="s">
        <v>297</v>
      </c>
      <c r="AU229" s="217" t="s">
        <v>3296</v>
      </c>
      <c r="AV229" s="218"/>
      <c r="AW229" s="219">
        <v>43907</v>
      </c>
      <c r="AX229" s="345" t="s">
        <v>3246</v>
      </c>
      <c r="AY229" s="219" t="s">
        <v>149</v>
      </c>
      <c r="AZ229" s="219">
        <v>44596</v>
      </c>
      <c r="BA229" s="219">
        <v>44656</v>
      </c>
      <c r="BB229" s="219"/>
      <c r="BC229" s="220" t="s">
        <v>3294</v>
      </c>
      <c r="BD229" s="219">
        <v>44872</v>
      </c>
      <c r="BE229" s="219" t="s">
        <v>149</v>
      </c>
      <c r="BF229" s="219">
        <v>45476</v>
      </c>
      <c r="BG229" s="219" t="s">
        <v>149</v>
      </c>
      <c r="BH229" s="218"/>
      <c r="BI229" s="218"/>
      <c r="BJ229" s="218"/>
      <c r="BK229" s="221"/>
      <c r="BL229" s="217" t="s">
        <v>18</v>
      </c>
      <c r="BM229" s="291"/>
      <c r="BN229" s="291"/>
      <c r="BO229" s="217"/>
      <c r="BP229" s="217">
        <v>1</v>
      </c>
      <c r="BQ229" s="217">
        <v>6</v>
      </c>
      <c r="BR229" s="217"/>
      <c r="BS229" s="217"/>
      <c r="BT229" s="217"/>
      <c r="BU229" s="217"/>
      <c r="BV229" s="217"/>
      <c r="BW229" s="217" t="s">
        <v>162</v>
      </c>
      <c r="BX229" s="217"/>
      <c r="BY229" s="217"/>
      <c r="BZ229" s="222"/>
      <c r="CA229" s="222"/>
      <c r="CB229" s="217"/>
      <c r="CC229" s="217"/>
      <c r="CD229" s="217"/>
      <c r="CE229" s="217"/>
      <c r="CF229" s="414">
        <v>3</v>
      </c>
      <c r="CG229" s="217"/>
      <c r="CH229" s="217"/>
      <c r="CI229" s="217" t="s">
        <v>814</v>
      </c>
      <c r="CJ229"/>
    </row>
    <row r="230" spans="1:88" s="53" customFormat="1" ht="29.45" hidden="1" customHeight="1">
      <c r="A230" s="217">
        <v>230</v>
      </c>
      <c r="B230" s="217" t="s">
        <v>3297</v>
      </c>
      <c r="C230" s="217" t="s">
        <v>3298</v>
      </c>
      <c r="D230" s="217" t="s">
        <v>3299</v>
      </c>
      <c r="E230" s="217" t="s">
        <v>3300</v>
      </c>
      <c r="F230" s="217" t="s">
        <v>25</v>
      </c>
      <c r="G230" s="217">
        <v>10</v>
      </c>
      <c r="H230" s="217" t="s">
        <v>49</v>
      </c>
      <c r="I230" s="217" t="s">
        <v>35</v>
      </c>
      <c r="J230" s="217" t="s">
        <v>3301</v>
      </c>
      <c r="K230" s="217" t="s">
        <v>3302</v>
      </c>
      <c r="L230" s="217" t="s">
        <v>43</v>
      </c>
      <c r="M230" s="217" t="s">
        <v>162</v>
      </c>
      <c r="N230" s="217"/>
      <c r="O230" s="217" t="s">
        <v>1310</v>
      </c>
      <c r="P230" s="217" t="s">
        <v>1310</v>
      </c>
      <c r="Q230" s="217"/>
      <c r="R230" s="217" t="s">
        <v>3303</v>
      </c>
      <c r="S230" s="217" t="s">
        <v>3304</v>
      </c>
      <c r="T230" s="385" t="s">
        <v>3305</v>
      </c>
      <c r="U230" s="218" t="s">
        <v>3306</v>
      </c>
      <c r="V230" s="218">
        <v>31132</v>
      </c>
      <c r="W230" s="290" t="s">
        <v>3307</v>
      </c>
      <c r="X230" s="290" t="s">
        <v>178</v>
      </c>
      <c r="Y230" s="290"/>
      <c r="Z230" s="290"/>
      <c r="AA230" s="217"/>
      <c r="AB230" s="218">
        <v>44013</v>
      </c>
      <c r="AC230" s="312">
        <v>43891</v>
      </c>
      <c r="AD230" s="218"/>
      <c r="AE230" s="218" t="s">
        <v>3308</v>
      </c>
      <c r="AF230" s="218" t="s">
        <v>3309</v>
      </c>
      <c r="AG230" s="218" t="s">
        <v>3309</v>
      </c>
      <c r="AH230" s="217">
        <f t="shared" si="68"/>
        <v>3</v>
      </c>
      <c r="AI230" s="218"/>
      <c r="AJ230" s="218"/>
      <c r="AK230" s="218"/>
      <c r="AL230" s="218"/>
      <c r="AM230" s="218"/>
      <c r="AN230" s="218"/>
      <c r="AO230" s="218" t="s">
        <v>163</v>
      </c>
      <c r="AP230" s="218" t="s">
        <v>880</v>
      </c>
      <c r="AQ230" s="218" t="s">
        <v>3310</v>
      </c>
      <c r="AR230" s="218" t="s">
        <v>149</v>
      </c>
      <c r="AS230" s="218"/>
      <c r="AT230" s="460" t="s">
        <v>3311</v>
      </c>
      <c r="AU230" s="217" t="s">
        <v>3312</v>
      </c>
      <c r="AV230" s="218"/>
      <c r="AW230" s="219">
        <v>43897</v>
      </c>
      <c r="AX230" s="345" t="s">
        <v>3246</v>
      </c>
      <c r="AY230" s="219" t="s">
        <v>149</v>
      </c>
      <c r="AZ230" s="219">
        <v>44161</v>
      </c>
      <c r="BA230" s="219">
        <v>44214</v>
      </c>
      <c r="BB230" s="219"/>
      <c r="BC230" s="220" t="s">
        <v>3307</v>
      </c>
      <c r="BD230" s="219">
        <v>44872</v>
      </c>
      <c r="BE230" s="219" t="s">
        <v>149</v>
      </c>
      <c r="BF230" s="219">
        <v>45476</v>
      </c>
      <c r="BG230" s="219" t="s">
        <v>149</v>
      </c>
      <c r="BH230" s="218"/>
      <c r="BI230" s="218"/>
      <c r="BJ230" s="218"/>
      <c r="BK230" s="221">
        <v>45188</v>
      </c>
      <c r="BL230" s="223" t="s">
        <v>17</v>
      </c>
      <c r="BM230" s="291">
        <f>DATEDIF(AW230,BK230, "M")+1</f>
        <v>43</v>
      </c>
      <c r="BN230" s="217" t="e">
        <f t="shared" ref="BN230" si="69">DATEDIF(AX230,BK230, "M")+1</f>
        <v>#VALUE!</v>
      </c>
      <c r="BO230" s="338" t="s">
        <v>3313</v>
      </c>
      <c r="BP230" s="217">
        <v>2</v>
      </c>
      <c r="BQ230" s="217">
        <v>1</v>
      </c>
      <c r="BR230" s="217"/>
      <c r="BS230" s="217"/>
      <c r="BT230" s="217"/>
      <c r="BU230" s="217"/>
      <c r="BV230" s="217"/>
      <c r="BW230" s="217" t="s">
        <v>162</v>
      </c>
      <c r="BX230" s="217"/>
      <c r="BY230" s="217"/>
      <c r="BZ230" s="222"/>
      <c r="CA230" s="222"/>
      <c r="CB230" s="217"/>
      <c r="CC230" s="217"/>
      <c r="CD230" s="217"/>
      <c r="CE230" s="217"/>
      <c r="CF230" s="414">
        <v>3</v>
      </c>
      <c r="CG230" s="217"/>
      <c r="CH230" s="217"/>
      <c r="CI230" s="217" t="s">
        <v>814</v>
      </c>
      <c r="CJ230"/>
    </row>
    <row r="231" spans="1:88" s="53" customFormat="1" ht="24.95" hidden="1" customHeight="1">
      <c r="A231" s="217">
        <v>231</v>
      </c>
      <c r="B231" s="217" t="s">
        <v>3314</v>
      </c>
      <c r="C231" s="217" t="s">
        <v>3315</v>
      </c>
      <c r="D231" s="217" t="s">
        <v>3316</v>
      </c>
      <c r="E231" s="217" t="s">
        <v>3317</v>
      </c>
      <c r="F231" s="217" t="s">
        <v>25</v>
      </c>
      <c r="G231" s="217">
        <v>10</v>
      </c>
      <c r="H231" s="217" t="s">
        <v>51</v>
      </c>
      <c r="I231" s="217" t="s">
        <v>30</v>
      </c>
      <c r="J231" s="217" t="s">
        <v>3318</v>
      </c>
      <c r="K231" s="217" t="s">
        <v>1751</v>
      </c>
      <c r="L231" s="217" t="s">
        <v>30</v>
      </c>
      <c r="M231" s="217" t="s">
        <v>162</v>
      </c>
      <c r="N231" s="217"/>
      <c r="O231" s="217" t="s">
        <v>150</v>
      </c>
      <c r="P231" s="217" t="s">
        <v>150</v>
      </c>
      <c r="Q231" s="217" t="s">
        <v>150</v>
      </c>
      <c r="R231" s="217" t="s">
        <v>3319</v>
      </c>
      <c r="S231" s="217" t="s">
        <v>3320</v>
      </c>
      <c r="T231" s="385" t="s">
        <v>3321</v>
      </c>
      <c r="U231" s="218" t="s">
        <v>3322</v>
      </c>
      <c r="V231" s="218">
        <v>29362</v>
      </c>
      <c r="W231" s="290" t="s">
        <v>3323</v>
      </c>
      <c r="X231" s="290" t="s">
        <v>2504</v>
      </c>
      <c r="Y231" s="290"/>
      <c r="Z231" s="290"/>
      <c r="AA231" s="217"/>
      <c r="AB231" s="218"/>
      <c r="AC231" s="312">
        <v>43891</v>
      </c>
      <c r="AD231" s="218"/>
      <c r="AE231" s="218" t="s">
        <v>3324</v>
      </c>
      <c r="AF231" s="218" t="s">
        <v>3325</v>
      </c>
      <c r="AG231" s="218" t="s">
        <v>3326</v>
      </c>
      <c r="AH231" s="217">
        <f t="shared" si="68"/>
        <v>3</v>
      </c>
      <c r="AI231" s="218"/>
      <c r="AJ231" s="218"/>
      <c r="AK231" s="218"/>
      <c r="AL231" s="218"/>
      <c r="AM231" s="218"/>
      <c r="AN231" s="218"/>
      <c r="AO231" s="218" t="s">
        <v>163</v>
      </c>
      <c r="AP231" s="218" t="s">
        <v>444</v>
      </c>
      <c r="AQ231" s="218" t="s">
        <v>1448</v>
      </c>
      <c r="AR231" s="218" t="s">
        <v>149</v>
      </c>
      <c r="AS231" s="218"/>
      <c r="AT231" s="460" t="s">
        <v>327</v>
      </c>
      <c r="AU231" s="217" t="s">
        <v>3327</v>
      </c>
      <c r="AV231" s="218"/>
      <c r="AW231" s="219">
        <v>43898</v>
      </c>
      <c r="AX231" s="219">
        <v>44136</v>
      </c>
      <c r="AY231" s="219" t="s">
        <v>149</v>
      </c>
      <c r="AZ231" s="219"/>
      <c r="BA231" s="219"/>
      <c r="BB231" s="219"/>
      <c r="BC231" s="220" t="s">
        <v>3323</v>
      </c>
      <c r="BD231" s="219">
        <v>44872</v>
      </c>
      <c r="BE231" s="219" t="s">
        <v>149</v>
      </c>
      <c r="BF231" s="219">
        <v>45476</v>
      </c>
      <c r="BG231" s="219" t="s">
        <v>149</v>
      </c>
      <c r="BH231" s="218"/>
      <c r="BI231" s="218"/>
      <c r="BJ231" s="218"/>
      <c r="BK231" s="221">
        <v>44543</v>
      </c>
      <c r="BL231" s="217" t="s">
        <v>17</v>
      </c>
      <c r="BM231" s="291">
        <f>DATEDIF(AW231,BK231, "M")+1</f>
        <v>22</v>
      </c>
      <c r="BN231" s="217">
        <f t="shared" ref="BN231" si="70">DATEDIF(AX231,BK231, "M")+1</f>
        <v>14</v>
      </c>
      <c r="BO231" s="338" t="s">
        <v>3328</v>
      </c>
      <c r="BP231" s="217">
        <v>3</v>
      </c>
      <c r="BQ231" s="217">
        <v>2</v>
      </c>
      <c r="BR231" s="217"/>
      <c r="BS231" s="217"/>
      <c r="BT231" s="217"/>
      <c r="BU231" s="217"/>
      <c r="BV231" s="217"/>
      <c r="BW231" s="217" t="s">
        <v>3329</v>
      </c>
      <c r="BX231" s="217"/>
      <c r="BY231" s="217"/>
      <c r="BZ231" s="222"/>
      <c r="CA231" s="222"/>
      <c r="CB231" s="217"/>
      <c r="CC231" s="217"/>
      <c r="CD231" s="217"/>
      <c r="CE231" s="217"/>
      <c r="CF231" s="414">
        <v>4</v>
      </c>
      <c r="CG231" s="217">
        <v>4</v>
      </c>
      <c r="CH231" s="217"/>
      <c r="CI231" s="217" t="s">
        <v>814</v>
      </c>
      <c r="CJ231"/>
    </row>
    <row r="232" spans="1:88" s="53" customFormat="1" ht="24.95" hidden="1" customHeight="1">
      <c r="A232" s="217">
        <v>232</v>
      </c>
      <c r="B232" s="97" t="s">
        <v>3330</v>
      </c>
      <c r="C232" s="97" t="s">
        <v>3331</v>
      </c>
      <c r="D232" s="97" t="s">
        <v>3332</v>
      </c>
      <c r="E232" s="97" t="s">
        <v>3333</v>
      </c>
      <c r="F232" s="97" t="s">
        <v>24</v>
      </c>
      <c r="G232" s="97">
        <v>10</v>
      </c>
      <c r="H232" s="97" t="s">
        <v>49</v>
      </c>
      <c r="I232" s="97" t="s">
        <v>40</v>
      </c>
      <c r="J232" s="97" t="s">
        <v>3334</v>
      </c>
      <c r="K232" s="97" t="s">
        <v>2296</v>
      </c>
      <c r="L232" s="97" t="s">
        <v>40</v>
      </c>
      <c r="M232" s="97" t="s">
        <v>149</v>
      </c>
      <c r="N232" s="97"/>
      <c r="O232" s="97" t="s">
        <v>321</v>
      </c>
      <c r="P232" s="97" t="s">
        <v>321</v>
      </c>
      <c r="Q232" s="97"/>
      <c r="R232" s="97" t="s">
        <v>3335</v>
      </c>
      <c r="S232" s="97" t="s">
        <v>3336</v>
      </c>
      <c r="T232" s="371" t="s">
        <v>3337</v>
      </c>
      <c r="U232" s="98" t="s">
        <v>3338</v>
      </c>
      <c r="V232" s="98">
        <v>30207</v>
      </c>
      <c r="W232" s="179" t="s">
        <v>3339</v>
      </c>
      <c r="X232" s="179" t="s">
        <v>2385</v>
      </c>
      <c r="Y232" s="179"/>
      <c r="Z232" s="179"/>
      <c r="AA232" s="97"/>
      <c r="AB232" s="98"/>
      <c r="AC232" s="303">
        <v>43891</v>
      </c>
      <c r="AD232" s="98">
        <v>45107</v>
      </c>
      <c r="AE232" s="98" t="s">
        <v>3340</v>
      </c>
      <c r="AF232" s="97"/>
      <c r="AG232" s="97"/>
      <c r="AH232" s="97">
        <f t="shared" si="68"/>
        <v>1</v>
      </c>
      <c r="AI232" s="98"/>
      <c r="AJ232" s="98"/>
      <c r="AK232" s="98"/>
      <c r="AL232" s="98"/>
      <c r="AM232" s="98"/>
      <c r="AN232" s="98"/>
      <c r="AO232" s="98" t="s">
        <v>163</v>
      </c>
      <c r="AP232" s="98"/>
      <c r="AQ232" s="98"/>
      <c r="AR232" s="98"/>
      <c r="AS232" s="98"/>
      <c r="AT232" s="437" t="s">
        <v>419</v>
      </c>
      <c r="AU232" s="97" t="s">
        <v>3341</v>
      </c>
      <c r="AV232" s="98"/>
      <c r="AW232" s="99">
        <v>43899</v>
      </c>
      <c r="AX232" s="99">
        <v>44136</v>
      </c>
      <c r="AY232" s="99" t="s">
        <v>149</v>
      </c>
      <c r="AZ232" s="99"/>
      <c r="BA232" s="99"/>
      <c r="BB232" s="99"/>
      <c r="BC232" s="100" t="s">
        <v>3339</v>
      </c>
      <c r="BD232" s="99"/>
      <c r="BE232" s="99"/>
      <c r="BF232" s="99"/>
      <c r="BG232" s="99"/>
      <c r="BH232" s="98"/>
      <c r="BI232" s="98"/>
      <c r="BJ232" s="98"/>
      <c r="BK232" s="115"/>
      <c r="BL232" s="208" t="s">
        <v>19</v>
      </c>
      <c r="BM232" s="286"/>
      <c r="BN232" s="286"/>
      <c r="BO232" s="97"/>
      <c r="BP232" s="97"/>
      <c r="BQ232" s="97"/>
      <c r="BR232" s="97"/>
      <c r="BS232" s="97"/>
      <c r="BT232" s="97"/>
      <c r="BU232" s="97"/>
      <c r="BV232" s="97"/>
      <c r="BW232" s="97" t="s">
        <v>162</v>
      </c>
      <c r="BX232" s="97"/>
      <c r="BY232" s="97"/>
      <c r="BZ232" s="101"/>
      <c r="CA232" s="101"/>
      <c r="CB232" s="97"/>
      <c r="CC232" s="97"/>
      <c r="CD232" s="97"/>
      <c r="CE232" s="97"/>
      <c r="CF232" s="119">
        <v>1</v>
      </c>
      <c r="CG232" s="97"/>
      <c r="CH232" s="97"/>
      <c r="CI232" s="97" t="s">
        <v>814</v>
      </c>
      <c r="CJ232"/>
    </row>
    <row r="233" spans="1:88" s="53" customFormat="1" ht="24.95" customHeight="1">
      <c r="A233" s="217">
        <v>233</v>
      </c>
      <c r="B233" s="217" t="s">
        <v>3342</v>
      </c>
      <c r="C233" s="217" t="s">
        <v>3343</v>
      </c>
      <c r="D233" s="217" t="s">
        <v>3344</v>
      </c>
      <c r="E233" s="217" t="s">
        <v>3345</v>
      </c>
      <c r="F233" s="217" t="s">
        <v>25</v>
      </c>
      <c r="G233" s="217">
        <v>10</v>
      </c>
      <c r="H233" s="217" t="s">
        <v>51</v>
      </c>
      <c r="I233" s="217" t="s">
        <v>37</v>
      </c>
      <c r="J233" s="217" t="s">
        <v>2808</v>
      </c>
      <c r="K233" s="217" t="s">
        <v>3346</v>
      </c>
      <c r="L233" s="217" t="s">
        <v>43</v>
      </c>
      <c r="M233" s="217" t="s">
        <v>162</v>
      </c>
      <c r="N233" s="217"/>
      <c r="O233" s="217" t="s">
        <v>150</v>
      </c>
      <c r="P233" s="217" t="s">
        <v>150</v>
      </c>
      <c r="Q233" s="217"/>
      <c r="R233" s="217" t="s">
        <v>3347</v>
      </c>
      <c r="S233" s="428" t="s">
        <v>3348</v>
      </c>
      <c r="T233" s="385" t="s">
        <v>3349</v>
      </c>
      <c r="U233" s="218" t="s">
        <v>793</v>
      </c>
      <c r="V233" s="218">
        <v>29652</v>
      </c>
      <c r="W233" s="290" t="s">
        <v>3350</v>
      </c>
      <c r="X233" s="290" t="s">
        <v>2385</v>
      </c>
      <c r="Y233" s="290"/>
      <c r="Z233" s="290"/>
      <c r="AA233" s="217"/>
      <c r="AB233" s="218">
        <v>44305</v>
      </c>
      <c r="AC233" s="312">
        <v>43891</v>
      </c>
      <c r="AD233" s="218"/>
      <c r="AE233" s="218" t="s">
        <v>3351</v>
      </c>
      <c r="AF233" s="218" t="s">
        <v>3352</v>
      </c>
      <c r="AG233" s="218" t="s">
        <v>3353</v>
      </c>
      <c r="AH233" s="217">
        <f t="shared" si="68"/>
        <v>3</v>
      </c>
      <c r="AI233" s="218"/>
      <c r="AJ233" s="218"/>
      <c r="AK233" s="218"/>
      <c r="AL233" s="218"/>
      <c r="AM233" s="218"/>
      <c r="AN233" s="218"/>
      <c r="AO233" s="218" t="s">
        <v>163</v>
      </c>
      <c r="AP233" s="218" t="s">
        <v>1448</v>
      </c>
      <c r="AQ233" s="218" t="s">
        <v>1976</v>
      </c>
      <c r="AR233" s="218"/>
      <c r="AS233" s="218"/>
      <c r="AT233" s="460" t="s">
        <v>284</v>
      </c>
      <c r="AU233" s="217" t="s">
        <v>3354</v>
      </c>
      <c r="AV233" s="218"/>
      <c r="AW233" s="219">
        <v>43909</v>
      </c>
      <c r="AX233" s="219">
        <v>44136</v>
      </c>
      <c r="AY233" s="219" t="s">
        <v>149</v>
      </c>
      <c r="AZ233" s="219">
        <v>44391</v>
      </c>
      <c r="BA233" s="219">
        <v>44355</v>
      </c>
      <c r="BB233" s="219"/>
      <c r="BC233" s="220" t="s">
        <v>3350</v>
      </c>
      <c r="BD233" s="219">
        <v>45061</v>
      </c>
      <c r="BE233" s="219" t="s">
        <v>162</v>
      </c>
      <c r="BF233" s="219">
        <v>45476</v>
      </c>
      <c r="BG233" s="219" t="s">
        <v>149</v>
      </c>
      <c r="BH233" s="218"/>
      <c r="BI233" s="218"/>
      <c r="BJ233" s="218">
        <v>45747</v>
      </c>
      <c r="BK233" s="218">
        <v>45747</v>
      </c>
      <c r="BL233" s="217" t="s">
        <v>17</v>
      </c>
      <c r="BM233" s="291">
        <f>DATEDIF(AW233,BK233, "M")+1</f>
        <v>61</v>
      </c>
      <c r="BN233" s="291">
        <f>DATEDIF(AX233,BK233, "M")+1</f>
        <v>53</v>
      </c>
      <c r="BO233" s="217" t="s">
        <v>3355</v>
      </c>
      <c r="BP233" s="217">
        <v>4</v>
      </c>
      <c r="BQ233" s="217">
        <v>3</v>
      </c>
      <c r="BR233" s="217"/>
      <c r="BS233" s="217"/>
      <c r="BT233" s="217"/>
      <c r="BU233" s="217"/>
      <c r="BV233" s="217"/>
      <c r="BW233" s="217" t="s">
        <v>162</v>
      </c>
      <c r="BX233" s="217"/>
      <c r="BY233" s="217"/>
      <c r="BZ233" s="222"/>
      <c r="CA233" s="222"/>
      <c r="CB233" s="217"/>
      <c r="CC233" s="217"/>
      <c r="CD233" s="217"/>
      <c r="CE233" s="217"/>
      <c r="CF233" s="414">
        <v>2</v>
      </c>
      <c r="CG233" s="217"/>
      <c r="CH233" s="217"/>
      <c r="CI233" s="217" t="s">
        <v>814</v>
      </c>
      <c r="CJ233"/>
    </row>
    <row r="234" spans="1:88" s="53" customFormat="1" ht="24.95" hidden="1" customHeight="1">
      <c r="A234" s="217">
        <v>234</v>
      </c>
      <c r="B234" s="217" t="s">
        <v>3356</v>
      </c>
      <c r="C234" s="217" t="s">
        <v>3357</v>
      </c>
      <c r="D234" s="217"/>
      <c r="E234" s="217" t="s">
        <v>3358</v>
      </c>
      <c r="F234" s="217" t="s">
        <v>24</v>
      </c>
      <c r="G234" s="217">
        <v>10</v>
      </c>
      <c r="H234" s="217" t="s">
        <v>57</v>
      </c>
      <c r="I234" s="217" t="s">
        <v>33</v>
      </c>
      <c r="J234" s="217" t="s">
        <v>606</v>
      </c>
      <c r="K234" s="217" t="s">
        <v>2987</v>
      </c>
      <c r="L234" s="217" t="s">
        <v>33</v>
      </c>
      <c r="M234" s="217" t="s">
        <v>149</v>
      </c>
      <c r="N234" s="217"/>
      <c r="O234" s="217" t="s">
        <v>150</v>
      </c>
      <c r="P234" s="217" t="s">
        <v>150</v>
      </c>
      <c r="Q234" s="217"/>
      <c r="R234" s="217" t="s">
        <v>3359</v>
      </c>
      <c r="S234" s="217" t="s">
        <v>3360</v>
      </c>
      <c r="T234" s="385" t="s">
        <v>3361</v>
      </c>
      <c r="U234" s="218" t="s">
        <v>822</v>
      </c>
      <c r="V234" s="218">
        <v>31343</v>
      </c>
      <c r="W234" s="290" t="s">
        <v>3362</v>
      </c>
      <c r="X234" s="290" t="s">
        <v>178</v>
      </c>
      <c r="Y234" s="290"/>
      <c r="Z234" s="290"/>
      <c r="AA234" s="217"/>
      <c r="AB234" s="218">
        <v>44074</v>
      </c>
      <c r="AC234" s="312">
        <v>43891</v>
      </c>
      <c r="AD234" s="218"/>
      <c r="AE234" s="218" t="s">
        <v>3363</v>
      </c>
      <c r="AF234" s="218" t="s">
        <v>3364</v>
      </c>
      <c r="AG234" s="218" t="s">
        <v>3365</v>
      </c>
      <c r="AH234" s="217">
        <f t="shared" si="68"/>
        <v>3</v>
      </c>
      <c r="AI234" s="218"/>
      <c r="AJ234" s="218"/>
      <c r="AK234" s="218"/>
      <c r="AL234" s="218"/>
      <c r="AM234" s="218"/>
      <c r="AN234" s="218"/>
      <c r="AO234" s="218" t="s">
        <v>181</v>
      </c>
      <c r="AP234" s="218" t="s">
        <v>1842</v>
      </c>
      <c r="AQ234" s="218"/>
      <c r="AR234" s="218"/>
      <c r="AS234" s="218"/>
      <c r="AT234" s="460" t="s">
        <v>584</v>
      </c>
      <c r="AU234" s="217" t="s">
        <v>3366</v>
      </c>
      <c r="AV234" s="218"/>
      <c r="AW234" s="219">
        <v>43901</v>
      </c>
      <c r="AX234" s="219">
        <v>44136</v>
      </c>
      <c r="AY234" s="219" t="s">
        <v>149</v>
      </c>
      <c r="AZ234" s="219">
        <v>44271</v>
      </c>
      <c r="BA234" s="219">
        <v>44593</v>
      </c>
      <c r="BB234" s="219"/>
      <c r="BC234" s="220" t="s">
        <v>3362</v>
      </c>
      <c r="BD234" s="219">
        <v>44872</v>
      </c>
      <c r="BE234" s="219" t="s">
        <v>149</v>
      </c>
      <c r="BF234" s="219">
        <v>45476</v>
      </c>
      <c r="BG234" s="219" t="s">
        <v>149</v>
      </c>
      <c r="BH234" s="218"/>
      <c r="BI234" s="218">
        <v>45237</v>
      </c>
      <c r="BJ234" s="218"/>
      <c r="BK234" s="221">
        <v>45245</v>
      </c>
      <c r="BL234" s="217" t="s">
        <v>17</v>
      </c>
      <c r="BM234" s="291">
        <f>DATEDIF(AW234,BK234, "M")+1</f>
        <v>45</v>
      </c>
      <c r="BN234" s="217">
        <f>DATEDIF(AX234,BK234, "M")+1</f>
        <v>37</v>
      </c>
      <c r="BO234" s="338" t="s">
        <v>3367</v>
      </c>
      <c r="BP234" s="217">
        <v>8</v>
      </c>
      <c r="BQ234" s="217">
        <v>7</v>
      </c>
      <c r="BR234" s="217"/>
      <c r="BS234" s="217"/>
      <c r="BT234" s="217"/>
      <c r="BU234" s="217"/>
      <c r="BV234" s="217"/>
      <c r="BW234" s="217" t="s">
        <v>162</v>
      </c>
      <c r="BX234" s="217"/>
      <c r="BY234" s="217"/>
      <c r="BZ234" s="222"/>
      <c r="CA234" s="222"/>
      <c r="CB234" s="217"/>
      <c r="CC234" s="217"/>
      <c r="CD234" s="217"/>
      <c r="CE234" s="217"/>
      <c r="CF234" s="414">
        <v>1</v>
      </c>
      <c r="CG234" s="217"/>
      <c r="CH234" s="217"/>
      <c r="CI234" s="217" t="s">
        <v>814</v>
      </c>
      <c r="CJ234"/>
    </row>
    <row r="235" spans="1:88" s="53" customFormat="1" ht="26.1" hidden="1" customHeight="1">
      <c r="A235" s="217">
        <v>235</v>
      </c>
      <c r="B235" s="217" t="s">
        <v>3368</v>
      </c>
      <c r="C235" s="217" t="s">
        <v>3369</v>
      </c>
      <c r="D235" s="217" t="s">
        <v>3370</v>
      </c>
      <c r="E235" s="217" t="s">
        <v>3371</v>
      </c>
      <c r="F235" s="217" t="s">
        <v>25</v>
      </c>
      <c r="G235" s="217">
        <v>10</v>
      </c>
      <c r="H235" s="217" t="s">
        <v>51</v>
      </c>
      <c r="I235" s="217" t="s">
        <v>37</v>
      </c>
      <c r="J235" s="217" t="s">
        <v>3372</v>
      </c>
      <c r="K235" s="217" t="s">
        <v>3373</v>
      </c>
      <c r="L235" s="217" t="s">
        <v>30</v>
      </c>
      <c r="M235" s="217" t="s">
        <v>162</v>
      </c>
      <c r="N235" s="217"/>
      <c r="O235" s="217" t="s">
        <v>150</v>
      </c>
      <c r="P235" s="217" t="s">
        <v>150</v>
      </c>
      <c r="Q235" s="217"/>
      <c r="R235" s="217" t="s">
        <v>3374</v>
      </c>
      <c r="S235" s="217" t="s">
        <v>3375</v>
      </c>
      <c r="T235" s="385" t="s">
        <v>3376</v>
      </c>
      <c r="U235" s="218" t="s">
        <v>822</v>
      </c>
      <c r="V235" s="218">
        <v>27714</v>
      </c>
      <c r="W235" s="290" t="s">
        <v>3377</v>
      </c>
      <c r="X235" s="290" t="s">
        <v>155</v>
      </c>
      <c r="Y235" s="290"/>
      <c r="Z235" s="290"/>
      <c r="AA235" s="217"/>
      <c r="AB235" s="218">
        <v>44217</v>
      </c>
      <c r="AC235" s="312">
        <v>43891</v>
      </c>
      <c r="AD235" s="218"/>
      <c r="AE235" s="218" t="s">
        <v>3378</v>
      </c>
      <c r="AF235" s="218" t="s">
        <v>3379</v>
      </c>
      <c r="AG235" s="218"/>
      <c r="AH235" s="217">
        <f t="shared" si="68"/>
        <v>2</v>
      </c>
      <c r="AI235" s="218"/>
      <c r="AJ235" s="218"/>
      <c r="AK235" s="218"/>
      <c r="AL235" s="218"/>
      <c r="AM235" s="218"/>
      <c r="AN235" s="218"/>
      <c r="AO235" s="218" t="s">
        <v>181</v>
      </c>
      <c r="AP235" s="218" t="s">
        <v>249</v>
      </c>
      <c r="AQ235" s="218" t="s">
        <v>3380</v>
      </c>
      <c r="AR235" s="218"/>
      <c r="AS235" s="218"/>
      <c r="AT235" s="460" t="s">
        <v>284</v>
      </c>
      <c r="AU235" s="217" t="s">
        <v>3381</v>
      </c>
      <c r="AV235" s="218"/>
      <c r="AW235" s="219">
        <v>43910</v>
      </c>
      <c r="AX235" s="345" t="s">
        <v>3246</v>
      </c>
      <c r="AY235" s="219" t="s">
        <v>149</v>
      </c>
      <c r="AZ235" s="219">
        <v>44888</v>
      </c>
      <c r="BA235" s="219">
        <v>44780</v>
      </c>
      <c r="BB235" s="219"/>
      <c r="BC235" s="220" t="s">
        <v>3377</v>
      </c>
      <c r="BD235" s="219">
        <v>45061</v>
      </c>
      <c r="BE235" s="219" t="s">
        <v>162</v>
      </c>
      <c r="BF235" s="219">
        <v>45476</v>
      </c>
      <c r="BG235" s="219" t="s">
        <v>149</v>
      </c>
      <c r="BH235" s="218"/>
      <c r="BI235" s="218"/>
      <c r="BJ235" s="218"/>
      <c r="BK235" s="221"/>
      <c r="BL235" s="217" t="s">
        <v>18</v>
      </c>
      <c r="BM235" s="291"/>
      <c r="BN235" s="217"/>
      <c r="BO235" s="217"/>
      <c r="BP235" s="217">
        <v>7</v>
      </c>
      <c r="BQ235" s="217">
        <v>8</v>
      </c>
      <c r="BR235" s="217"/>
      <c r="BS235" s="217"/>
      <c r="BT235" s="217"/>
      <c r="BU235" s="217"/>
      <c r="BV235" s="217"/>
      <c r="BW235" s="217" t="s">
        <v>162</v>
      </c>
      <c r="BX235" s="217"/>
      <c r="BY235" s="217"/>
      <c r="BZ235" s="222"/>
      <c r="CA235" s="222"/>
      <c r="CB235" s="217"/>
      <c r="CC235" s="217"/>
      <c r="CD235" s="217"/>
      <c r="CE235" s="217"/>
      <c r="CF235" s="414">
        <v>2</v>
      </c>
      <c r="CG235" s="217"/>
      <c r="CH235" s="217"/>
      <c r="CI235" s="217" t="s">
        <v>814</v>
      </c>
      <c r="CJ235"/>
    </row>
    <row r="236" spans="1:88" s="53" customFormat="1" ht="26.1" hidden="1" customHeight="1">
      <c r="A236" s="217">
        <v>236</v>
      </c>
      <c r="B236" s="217" t="s">
        <v>3382</v>
      </c>
      <c r="C236" s="217" t="s">
        <v>3383</v>
      </c>
      <c r="D236" s="217"/>
      <c r="E236" s="217" t="s">
        <v>3384</v>
      </c>
      <c r="F236" s="217" t="s">
        <v>24</v>
      </c>
      <c r="G236" s="217">
        <v>10</v>
      </c>
      <c r="H236" s="217" t="s">
        <v>57</v>
      </c>
      <c r="I236" s="217" t="s">
        <v>33</v>
      </c>
      <c r="J236" s="217" t="s">
        <v>2699</v>
      </c>
      <c r="K236" s="217" t="s">
        <v>3385</v>
      </c>
      <c r="L236" s="217" t="s">
        <v>33</v>
      </c>
      <c r="M236" s="217" t="s">
        <v>149</v>
      </c>
      <c r="N236" s="217"/>
      <c r="O236" s="217" t="s">
        <v>150</v>
      </c>
      <c r="P236" s="217" t="s">
        <v>150</v>
      </c>
      <c r="Q236" s="217"/>
      <c r="R236" s="217" t="s">
        <v>3386</v>
      </c>
      <c r="S236" s="217" t="s">
        <v>3387</v>
      </c>
      <c r="T236" s="385" t="s">
        <v>3388</v>
      </c>
      <c r="U236" s="218" t="s">
        <v>3389</v>
      </c>
      <c r="V236" s="218">
        <v>34002</v>
      </c>
      <c r="W236" s="290" t="s">
        <v>3390</v>
      </c>
      <c r="X236" s="290" t="s">
        <v>2504</v>
      </c>
      <c r="Y236" s="290"/>
      <c r="Z236" s="290"/>
      <c r="AA236" s="217"/>
      <c r="AB236" s="218">
        <v>44580</v>
      </c>
      <c r="AC236" s="312">
        <v>43891</v>
      </c>
      <c r="AD236" s="218"/>
      <c r="AE236" s="218" t="s">
        <v>3391</v>
      </c>
      <c r="AF236" s="218" t="s">
        <v>3392</v>
      </c>
      <c r="AG236" s="218" t="s">
        <v>3393</v>
      </c>
      <c r="AH236" s="217">
        <f t="shared" si="68"/>
        <v>3</v>
      </c>
      <c r="AI236" s="218"/>
      <c r="AJ236" s="218"/>
      <c r="AK236" s="218"/>
      <c r="AL236" s="218"/>
      <c r="AM236" s="218"/>
      <c r="AN236" s="218"/>
      <c r="AO236" s="218" t="s">
        <v>163</v>
      </c>
      <c r="AP236" s="218" t="s">
        <v>1842</v>
      </c>
      <c r="AQ236" s="218"/>
      <c r="AR236" s="218"/>
      <c r="AS236" s="218"/>
      <c r="AT236" s="460" t="s">
        <v>584</v>
      </c>
      <c r="AU236" s="217" t="s">
        <v>3394</v>
      </c>
      <c r="AV236" s="218"/>
      <c r="AW236" s="219">
        <v>43903</v>
      </c>
      <c r="AX236" s="345" t="s">
        <v>3246</v>
      </c>
      <c r="AY236" s="219" t="s">
        <v>149</v>
      </c>
      <c r="AZ236" s="219">
        <v>44566</v>
      </c>
      <c r="BA236" s="219">
        <v>44582</v>
      </c>
      <c r="BB236" s="219"/>
      <c r="BC236" s="220" t="s">
        <v>3390</v>
      </c>
      <c r="BD236" s="219">
        <v>44872</v>
      </c>
      <c r="BE236" s="219" t="s">
        <v>149</v>
      </c>
      <c r="BF236" s="219">
        <v>45476</v>
      </c>
      <c r="BG236" s="219" t="s">
        <v>149</v>
      </c>
      <c r="BH236" s="218"/>
      <c r="BI236" s="218">
        <v>45253</v>
      </c>
      <c r="BJ236" s="218"/>
      <c r="BK236" s="221">
        <v>45254</v>
      </c>
      <c r="BL236" s="217" t="s">
        <v>17</v>
      </c>
      <c r="BM236" s="291">
        <f>DATEDIF(AW236,BK236, "M")+1</f>
        <v>45</v>
      </c>
      <c r="BN236" s="217" t="e">
        <f>DATEDIF(AX236,BK236, "M")+1</f>
        <v>#VALUE!</v>
      </c>
      <c r="BO236" s="290" t="s">
        <v>3395</v>
      </c>
      <c r="BP236" s="217">
        <v>4</v>
      </c>
      <c r="BQ236" s="217">
        <v>4</v>
      </c>
      <c r="BR236" s="217"/>
      <c r="BS236" s="217"/>
      <c r="BT236" s="217"/>
      <c r="BU236" s="217"/>
      <c r="BV236" s="217"/>
      <c r="BW236" s="217" t="s">
        <v>162</v>
      </c>
      <c r="BX236" s="217"/>
      <c r="BY236" s="217"/>
      <c r="BZ236" s="222"/>
      <c r="CA236" s="222"/>
      <c r="CB236" s="217"/>
      <c r="CC236" s="217"/>
      <c r="CD236" s="217"/>
      <c r="CE236" s="217"/>
      <c r="CF236" s="414">
        <v>3</v>
      </c>
      <c r="CG236" s="217"/>
      <c r="CH236" s="217"/>
      <c r="CI236" s="217" t="s">
        <v>814</v>
      </c>
      <c r="CJ236"/>
    </row>
    <row r="237" spans="1:88" s="53" customFormat="1" ht="26.1" hidden="1" customHeight="1">
      <c r="A237" s="217">
        <v>237</v>
      </c>
      <c r="B237" s="217" t="s">
        <v>3396</v>
      </c>
      <c r="C237" s="217" t="s">
        <v>3397</v>
      </c>
      <c r="D237" s="217"/>
      <c r="E237" s="217" t="s">
        <v>3398</v>
      </c>
      <c r="F237" s="217" t="s">
        <v>25</v>
      </c>
      <c r="G237" s="217">
        <v>10</v>
      </c>
      <c r="H237" s="217" t="s">
        <v>58</v>
      </c>
      <c r="I237" s="217" t="s">
        <v>43</v>
      </c>
      <c r="J237" s="331" t="s">
        <v>606</v>
      </c>
      <c r="K237" s="217" t="s">
        <v>3399</v>
      </c>
      <c r="L237" s="217" t="s">
        <v>43</v>
      </c>
      <c r="M237" s="217" t="s">
        <v>149</v>
      </c>
      <c r="N237" s="217"/>
      <c r="O237" s="217" t="s">
        <v>150</v>
      </c>
      <c r="P237" s="217" t="s">
        <v>150</v>
      </c>
      <c r="Q237" s="217"/>
      <c r="R237" s="217" t="s">
        <v>3400</v>
      </c>
      <c r="S237" s="217" t="s">
        <v>3401</v>
      </c>
      <c r="T237" s="385" t="s">
        <v>3402</v>
      </c>
      <c r="U237" s="218" t="s">
        <v>3403</v>
      </c>
      <c r="V237" s="218">
        <v>30016</v>
      </c>
      <c r="W237" s="332" t="s">
        <v>3404</v>
      </c>
      <c r="X237" s="290" t="s">
        <v>178</v>
      </c>
      <c r="Y237" s="290"/>
      <c r="Z237" s="290"/>
      <c r="AA237" s="217"/>
      <c r="AB237" s="218">
        <v>44265</v>
      </c>
      <c r="AC237" s="312">
        <v>43891</v>
      </c>
      <c r="AD237" s="218"/>
      <c r="AE237" s="218" t="s">
        <v>3405</v>
      </c>
      <c r="AF237" s="218" t="s">
        <v>2107</v>
      </c>
      <c r="AG237" s="218"/>
      <c r="AH237" s="217">
        <f t="shared" si="68"/>
        <v>2</v>
      </c>
      <c r="AI237" s="218"/>
      <c r="AJ237" s="218"/>
      <c r="AK237" s="218"/>
      <c r="AL237" s="218"/>
      <c r="AM237" s="218"/>
      <c r="AN237" s="218"/>
      <c r="AO237" s="218" t="s">
        <v>163</v>
      </c>
      <c r="AP237" s="218" t="s">
        <v>181</v>
      </c>
      <c r="AQ237" s="218" t="s">
        <v>181</v>
      </c>
      <c r="AR237" s="218"/>
      <c r="AS237" s="218"/>
      <c r="AT237" s="460" t="s">
        <v>371</v>
      </c>
      <c r="AU237" s="217" t="s">
        <v>3406</v>
      </c>
      <c r="AV237" s="218"/>
      <c r="AW237" s="219">
        <v>43911</v>
      </c>
      <c r="AX237" s="345" t="s">
        <v>3246</v>
      </c>
      <c r="AY237" s="219" t="s">
        <v>149</v>
      </c>
      <c r="AZ237" s="219">
        <v>44407</v>
      </c>
      <c r="BA237" s="219">
        <v>44508</v>
      </c>
      <c r="BB237" s="219"/>
      <c r="BC237" s="220" t="s">
        <v>3404</v>
      </c>
      <c r="BD237" s="219">
        <v>44872</v>
      </c>
      <c r="BE237" s="219" t="s">
        <v>149</v>
      </c>
      <c r="BF237" s="219">
        <v>45476</v>
      </c>
      <c r="BG237" s="219" t="s">
        <v>149</v>
      </c>
      <c r="BH237" s="219">
        <v>45747</v>
      </c>
      <c r="BI237" s="218"/>
      <c r="BJ237" s="218"/>
      <c r="BK237" s="221"/>
      <c r="BL237" s="217" t="s">
        <v>18</v>
      </c>
      <c r="BM237" s="291"/>
      <c r="BN237" s="217"/>
      <c r="BO237" s="217"/>
      <c r="BP237" s="217">
        <v>3</v>
      </c>
      <c r="BQ237" s="217">
        <v>3</v>
      </c>
      <c r="BR237" s="217"/>
      <c r="BS237" s="217"/>
      <c r="BT237" s="217"/>
      <c r="BU237" s="217"/>
      <c r="BV237" s="217"/>
      <c r="BW237" s="217" t="s">
        <v>162</v>
      </c>
      <c r="BX237" s="217"/>
      <c r="BY237" s="217"/>
      <c r="BZ237" s="222"/>
      <c r="CA237" s="222"/>
      <c r="CB237" s="217"/>
      <c r="CC237" s="217"/>
      <c r="CD237" s="217"/>
      <c r="CE237" s="217"/>
      <c r="CF237" s="414">
        <v>3</v>
      </c>
      <c r="CG237" s="217"/>
      <c r="CH237" s="217"/>
      <c r="CI237" s="217" t="s">
        <v>3407</v>
      </c>
      <c r="CJ237"/>
    </row>
    <row r="238" spans="1:88" s="53" customFormat="1" ht="26.1" hidden="1" customHeight="1">
      <c r="A238" s="217">
        <v>238</v>
      </c>
      <c r="B238" s="217" t="s">
        <v>3408</v>
      </c>
      <c r="C238" s="217" t="s">
        <v>3409</v>
      </c>
      <c r="D238" s="217"/>
      <c r="E238" s="217" t="s">
        <v>3410</v>
      </c>
      <c r="F238" s="217" t="s">
        <v>25</v>
      </c>
      <c r="G238" s="217">
        <v>10</v>
      </c>
      <c r="H238" s="217" t="s">
        <v>58</v>
      </c>
      <c r="I238" s="217" t="s">
        <v>43</v>
      </c>
      <c r="J238" s="217" t="s">
        <v>361</v>
      </c>
      <c r="K238" s="217" t="s">
        <v>3411</v>
      </c>
      <c r="L238" s="217" t="s">
        <v>43</v>
      </c>
      <c r="M238" s="217" t="s">
        <v>149</v>
      </c>
      <c r="N238" s="217"/>
      <c r="O238" s="217" t="s">
        <v>150</v>
      </c>
      <c r="P238" s="217" t="s">
        <v>150</v>
      </c>
      <c r="Q238" s="217"/>
      <c r="R238" s="217" t="s">
        <v>3412</v>
      </c>
      <c r="S238" s="217" t="s">
        <v>3413</v>
      </c>
      <c r="T238" s="385" t="s">
        <v>3414</v>
      </c>
      <c r="U238" s="218" t="s">
        <v>3415</v>
      </c>
      <c r="V238" s="218">
        <v>31616</v>
      </c>
      <c r="W238" s="290" t="s">
        <v>3416</v>
      </c>
      <c r="X238" s="290" t="s">
        <v>178</v>
      </c>
      <c r="Y238" s="290"/>
      <c r="Z238" s="290"/>
      <c r="AA238" s="217"/>
      <c r="AB238" s="218">
        <v>43865</v>
      </c>
      <c r="AC238" s="312">
        <v>43891</v>
      </c>
      <c r="AD238" s="218"/>
      <c r="AE238" s="218" t="s">
        <v>3417</v>
      </c>
      <c r="AF238" s="218"/>
      <c r="AG238" s="218"/>
      <c r="AH238" s="217">
        <f t="shared" si="68"/>
        <v>1</v>
      </c>
      <c r="AI238" s="218"/>
      <c r="AJ238" s="218"/>
      <c r="AK238" s="218"/>
      <c r="AL238" s="218"/>
      <c r="AM238" s="218"/>
      <c r="AN238" s="218"/>
      <c r="AO238" s="218" t="s">
        <v>163</v>
      </c>
      <c r="AP238" s="218" t="s">
        <v>3418</v>
      </c>
      <c r="AQ238" s="218" t="s">
        <v>583</v>
      </c>
      <c r="AR238" s="218"/>
      <c r="AS238" s="218"/>
      <c r="AT238" s="460" t="s">
        <v>371</v>
      </c>
      <c r="AU238" s="217" t="s">
        <v>3419</v>
      </c>
      <c r="AV238" s="218"/>
      <c r="AW238" s="219">
        <v>43905</v>
      </c>
      <c r="AX238" s="345" t="s">
        <v>3246</v>
      </c>
      <c r="AY238" s="219" t="s">
        <v>149</v>
      </c>
      <c r="AZ238" s="219"/>
      <c r="BA238" s="219"/>
      <c r="BB238" s="219"/>
      <c r="BC238" s="220" t="s">
        <v>3416</v>
      </c>
      <c r="BD238" s="219">
        <v>45061</v>
      </c>
      <c r="BE238" s="219" t="s">
        <v>162</v>
      </c>
      <c r="BF238" s="219">
        <v>45476</v>
      </c>
      <c r="BG238" s="219" t="s">
        <v>149</v>
      </c>
      <c r="BH238" s="218"/>
      <c r="BI238" s="218"/>
      <c r="BJ238" s="218"/>
      <c r="BK238" s="221">
        <v>45215</v>
      </c>
      <c r="BL238" s="217" t="s">
        <v>17</v>
      </c>
      <c r="BM238" s="291">
        <f>DATEDIF(AW238,BK238, "M")+1</f>
        <v>44</v>
      </c>
      <c r="BN238" s="217" t="e">
        <f t="shared" ref="BN238" si="71">DATEDIF(AX238,BK238, "M")+1</f>
        <v>#VALUE!</v>
      </c>
      <c r="BO238" s="290" t="s">
        <v>3420</v>
      </c>
      <c r="BP238" s="217">
        <v>0</v>
      </c>
      <c r="BQ238" s="217"/>
      <c r="BR238" s="217"/>
      <c r="BS238" s="217"/>
      <c r="BT238" s="217"/>
      <c r="BU238" s="217"/>
      <c r="BV238" s="217"/>
      <c r="BW238" s="217" t="s">
        <v>3421</v>
      </c>
      <c r="BX238" s="217"/>
      <c r="BY238" s="217"/>
      <c r="BZ238" s="222"/>
      <c r="CA238" s="222"/>
      <c r="CB238" s="217"/>
      <c r="CC238" s="217"/>
      <c r="CD238" s="217"/>
      <c r="CE238" s="217"/>
      <c r="CF238" s="414">
        <v>1</v>
      </c>
      <c r="CG238" s="217"/>
      <c r="CH238" s="217"/>
      <c r="CI238" s="217" t="s">
        <v>3407</v>
      </c>
      <c r="CJ238"/>
    </row>
    <row r="239" spans="1:88" s="53" customFormat="1" ht="26.1" customHeight="1">
      <c r="A239" s="217">
        <v>239</v>
      </c>
      <c r="B239" s="217" t="s">
        <v>3422</v>
      </c>
      <c r="C239" s="217" t="s">
        <v>3423</v>
      </c>
      <c r="D239" s="217" t="s">
        <v>3424</v>
      </c>
      <c r="E239" s="217" t="s">
        <v>3425</v>
      </c>
      <c r="F239" s="217" t="s">
        <v>25</v>
      </c>
      <c r="G239" s="217">
        <v>10</v>
      </c>
      <c r="H239" s="217" t="s">
        <v>51</v>
      </c>
      <c r="I239" s="217" t="s">
        <v>30</v>
      </c>
      <c r="J239" s="217" t="s">
        <v>2325</v>
      </c>
      <c r="K239" s="217" t="s">
        <v>3426</v>
      </c>
      <c r="L239" s="217" t="s">
        <v>30</v>
      </c>
      <c r="M239" s="217" t="s">
        <v>149</v>
      </c>
      <c r="N239" s="217"/>
      <c r="O239" s="217" t="s">
        <v>3427</v>
      </c>
      <c r="P239" s="217" t="s">
        <v>3428</v>
      </c>
      <c r="Q239" s="217"/>
      <c r="R239" s="217" t="s">
        <v>3429</v>
      </c>
      <c r="S239" s="217" t="s">
        <v>3430</v>
      </c>
      <c r="T239" s="385" t="s">
        <v>3431</v>
      </c>
      <c r="U239" s="218" t="s">
        <v>3432</v>
      </c>
      <c r="V239" s="218">
        <v>27485</v>
      </c>
      <c r="W239" s="290" t="s">
        <v>3433</v>
      </c>
      <c r="X239" s="290" t="s">
        <v>155</v>
      </c>
      <c r="Y239" s="290"/>
      <c r="Z239" s="290"/>
      <c r="AA239" s="217"/>
      <c r="AB239" s="218">
        <v>44182</v>
      </c>
      <c r="AC239" s="312">
        <v>43891</v>
      </c>
      <c r="AD239" s="218"/>
      <c r="AE239" s="218" t="s">
        <v>3434</v>
      </c>
      <c r="AF239" s="218" t="s">
        <v>3435</v>
      </c>
      <c r="AG239" s="218"/>
      <c r="AH239" s="217">
        <f t="shared" si="68"/>
        <v>2</v>
      </c>
      <c r="AI239" s="218"/>
      <c r="AJ239" s="218"/>
      <c r="AK239" s="218"/>
      <c r="AL239" s="218"/>
      <c r="AM239" s="218"/>
      <c r="AN239" s="218"/>
      <c r="AO239" s="218" t="s">
        <v>181</v>
      </c>
      <c r="AP239" s="218" t="s">
        <v>249</v>
      </c>
      <c r="AQ239" s="218" t="s">
        <v>249</v>
      </c>
      <c r="AR239" s="218"/>
      <c r="AS239" s="218"/>
      <c r="AT239" s="460" t="s">
        <v>327</v>
      </c>
      <c r="AU239" s="217" t="s">
        <v>3436</v>
      </c>
      <c r="AV239" s="218"/>
      <c r="AW239" s="219">
        <v>43912</v>
      </c>
      <c r="AX239" s="345" t="s">
        <v>3246</v>
      </c>
      <c r="AY239" s="219" t="s">
        <v>149</v>
      </c>
      <c r="AZ239" s="219">
        <v>44335</v>
      </c>
      <c r="BA239" s="219">
        <v>44370</v>
      </c>
      <c r="BB239" s="219"/>
      <c r="BC239" s="220" t="s">
        <v>3433</v>
      </c>
      <c r="BD239" s="219">
        <v>44872</v>
      </c>
      <c r="BE239" s="219" t="s">
        <v>149</v>
      </c>
      <c r="BF239" s="219">
        <v>45476</v>
      </c>
      <c r="BG239" s="219" t="s">
        <v>149</v>
      </c>
      <c r="BH239" s="218"/>
      <c r="BI239" s="218">
        <v>45565</v>
      </c>
      <c r="BJ239" s="218"/>
      <c r="BK239" s="221">
        <v>45568</v>
      </c>
      <c r="BL239" s="217" t="s">
        <v>17</v>
      </c>
      <c r="BM239" s="291">
        <f>DATEDIF(AW239,BK239, "M")+1</f>
        <v>55</v>
      </c>
      <c r="BN239" s="219" t="e">
        <f>DATEDIF(AX239,BK239, "M")+1</f>
        <v>#VALUE!</v>
      </c>
      <c r="BO239" s="290" t="s">
        <v>3437</v>
      </c>
      <c r="BP239" s="217">
        <v>8</v>
      </c>
      <c r="BQ239" s="217">
        <v>3</v>
      </c>
      <c r="BR239" s="217"/>
      <c r="BS239" s="217"/>
      <c r="BT239" s="217"/>
      <c r="BU239" s="217"/>
      <c r="BV239" s="217"/>
      <c r="BW239" s="217" t="s">
        <v>162</v>
      </c>
      <c r="BX239" s="217"/>
      <c r="BY239" s="217"/>
      <c r="BZ239" s="222">
        <v>45413</v>
      </c>
      <c r="CA239" s="222">
        <v>45535</v>
      </c>
      <c r="CB239" s="217">
        <v>4</v>
      </c>
      <c r="CC239" s="217"/>
      <c r="CD239" s="217"/>
      <c r="CE239" s="217"/>
      <c r="CF239" s="414">
        <v>4</v>
      </c>
      <c r="CG239" s="217"/>
      <c r="CH239" s="217"/>
      <c r="CI239" s="217" t="s">
        <v>814</v>
      </c>
      <c r="CJ239"/>
    </row>
    <row r="240" spans="1:88" s="53" customFormat="1" ht="26.1" hidden="1" customHeight="1">
      <c r="A240" s="217">
        <v>240</v>
      </c>
      <c r="B240" s="217" t="s">
        <v>3438</v>
      </c>
      <c r="C240" s="217" t="s">
        <v>3439</v>
      </c>
      <c r="D240" s="217"/>
      <c r="E240" s="217" t="s">
        <v>3440</v>
      </c>
      <c r="F240" s="217" t="s">
        <v>25</v>
      </c>
      <c r="G240" s="217">
        <v>10</v>
      </c>
      <c r="H240" s="217" t="s">
        <v>55</v>
      </c>
      <c r="I240" s="217" t="s">
        <v>43</v>
      </c>
      <c r="J240" s="217" t="s">
        <v>3441</v>
      </c>
      <c r="K240" s="217" t="s">
        <v>3442</v>
      </c>
      <c r="L240" s="217" t="s">
        <v>43</v>
      </c>
      <c r="M240" s="217" t="s">
        <v>149</v>
      </c>
      <c r="N240" s="217"/>
      <c r="O240" s="217" t="s">
        <v>150</v>
      </c>
      <c r="P240" s="217" t="s">
        <v>150</v>
      </c>
      <c r="Q240" s="217"/>
      <c r="R240" s="217" t="s">
        <v>3443</v>
      </c>
      <c r="S240" s="224" t="s">
        <v>3444</v>
      </c>
      <c r="T240" s="385" t="s">
        <v>3445</v>
      </c>
      <c r="U240" s="218" t="s">
        <v>3446</v>
      </c>
      <c r="V240" s="218">
        <v>32413</v>
      </c>
      <c r="W240" s="290" t="s">
        <v>3447</v>
      </c>
      <c r="X240" s="290" t="s">
        <v>178</v>
      </c>
      <c r="Y240" s="290"/>
      <c r="Z240" s="290"/>
      <c r="AA240" s="217"/>
      <c r="AB240" s="218">
        <v>43678</v>
      </c>
      <c r="AC240" s="312">
        <v>43891</v>
      </c>
      <c r="AD240" s="218"/>
      <c r="AE240" s="218" t="s">
        <v>3448</v>
      </c>
      <c r="AF240" s="218" t="s">
        <v>3449</v>
      </c>
      <c r="AG240" s="218"/>
      <c r="AH240" s="217">
        <f t="shared" si="68"/>
        <v>2</v>
      </c>
      <c r="AI240" s="218"/>
      <c r="AJ240" s="218"/>
      <c r="AK240" s="218"/>
      <c r="AL240" s="218"/>
      <c r="AM240" s="218"/>
      <c r="AN240" s="218"/>
      <c r="AO240" s="218" t="s">
        <v>163</v>
      </c>
      <c r="AP240" s="218" t="s">
        <v>3450</v>
      </c>
      <c r="AQ240" s="218" t="s">
        <v>3450</v>
      </c>
      <c r="AR240" s="218"/>
      <c r="AS240" s="218"/>
      <c r="AT240" s="460" t="s">
        <v>371</v>
      </c>
      <c r="AU240" s="217" t="s">
        <v>3451</v>
      </c>
      <c r="AV240" s="218"/>
      <c r="AW240" s="219">
        <v>43913</v>
      </c>
      <c r="AX240" s="345" t="s">
        <v>3246</v>
      </c>
      <c r="AY240" s="219" t="s">
        <v>149</v>
      </c>
      <c r="AZ240" s="219">
        <v>44462</v>
      </c>
      <c r="BA240" s="219">
        <v>44505</v>
      </c>
      <c r="BB240" s="219"/>
      <c r="BC240" s="220" t="s">
        <v>3447</v>
      </c>
      <c r="BD240" s="219">
        <v>45061</v>
      </c>
      <c r="BE240" s="219" t="s">
        <v>162</v>
      </c>
      <c r="BF240" s="219">
        <v>45476</v>
      </c>
      <c r="BG240" s="219" t="s">
        <v>149</v>
      </c>
      <c r="BH240" s="218"/>
      <c r="BI240" s="218"/>
      <c r="BJ240" s="218"/>
      <c r="BK240" s="221"/>
      <c r="BL240" s="217" t="s">
        <v>18</v>
      </c>
      <c r="BM240" s="291"/>
      <c r="BN240" s="217"/>
      <c r="BO240" s="217"/>
      <c r="BP240" s="217">
        <v>0</v>
      </c>
      <c r="BQ240" s="217"/>
      <c r="BR240" s="217"/>
      <c r="BS240" s="217"/>
      <c r="BT240" s="217"/>
      <c r="BU240" s="217"/>
      <c r="BV240" s="217"/>
      <c r="BW240" s="217" t="s">
        <v>162</v>
      </c>
      <c r="BX240" s="217"/>
      <c r="BY240" s="217"/>
      <c r="BZ240" s="222"/>
      <c r="CA240" s="222"/>
      <c r="CB240" s="217"/>
      <c r="CC240" s="217"/>
      <c r="CD240" s="217"/>
      <c r="CE240" s="217"/>
      <c r="CF240" s="414">
        <v>0</v>
      </c>
      <c r="CG240" s="217"/>
      <c r="CH240" s="217"/>
      <c r="CI240" s="217" t="s">
        <v>3407</v>
      </c>
      <c r="CJ240"/>
    </row>
    <row r="241" spans="1:88" s="53" customFormat="1" ht="26.1" hidden="1" customHeight="1">
      <c r="A241" s="217">
        <v>241</v>
      </c>
      <c r="B241" s="217" t="s">
        <v>3452</v>
      </c>
      <c r="C241" s="217" t="s">
        <v>3453</v>
      </c>
      <c r="D241" s="217" t="s">
        <v>3454</v>
      </c>
      <c r="E241" s="217" t="s">
        <v>3455</v>
      </c>
      <c r="F241" s="217" t="s">
        <v>25</v>
      </c>
      <c r="G241" s="217">
        <v>10</v>
      </c>
      <c r="H241" s="217" t="s">
        <v>50</v>
      </c>
      <c r="I241" s="217" t="s">
        <v>44</v>
      </c>
      <c r="J241" s="217" t="s">
        <v>3456</v>
      </c>
      <c r="K241" s="217" t="s">
        <v>2278</v>
      </c>
      <c r="L241" s="217" t="s">
        <v>43</v>
      </c>
      <c r="M241" s="217" t="s">
        <v>149</v>
      </c>
      <c r="N241" s="217"/>
      <c r="O241" s="217" t="s">
        <v>321</v>
      </c>
      <c r="P241" s="217" t="s">
        <v>321</v>
      </c>
      <c r="Q241" s="217"/>
      <c r="R241" s="217" t="s">
        <v>3457</v>
      </c>
      <c r="S241" s="217" t="s">
        <v>3458</v>
      </c>
      <c r="T241" s="385" t="s">
        <v>3459</v>
      </c>
      <c r="U241" s="218" t="s">
        <v>3460</v>
      </c>
      <c r="V241" s="218">
        <v>33810</v>
      </c>
      <c r="W241" s="290" t="s">
        <v>3461</v>
      </c>
      <c r="X241" s="290" t="s">
        <v>178</v>
      </c>
      <c r="Y241" s="290"/>
      <c r="Z241" s="290"/>
      <c r="AA241" s="217"/>
      <c r="AB241" s="218">
        <v>44479</v>
      </c>
      <c r="AC241" s="312">
        <v>43891</v>
      </c>
      <c r="AD241" s="218"/>
      <c r="AE241" s="218" t="s">
        <v>3462</v>
      </c>
      <c r="AF241" s="218" t="s">
        <v>3463</v>
      </c>
      <c r="AG241" s="218"/>
      <c r="AH241" s="217">
        <f t="shared" si="68"/>
        <v>2</v>
      </c>
      <c r="AI241" s="218"/>
      <c r="AJ241" s="218"/>
      <c r="AK241" s="218"/>
      <c r="AL241" s="218"/>
      <c r="AM241" s="218"/>
      <c r="AN241" s="218"/>
      <c r="AO241" s="218" t="s">
        <v>163</v>
      </c>
      <c r="AP241" s="218" t="s">
        <v>202</v>
      </c>
      <c r="AQ241" s="218" t="s">
        <v>202</v>
      </c>
      <c r="AR241" s="218"/>
      <c r="AS241" s="218"/>
      <c r="AT241" s="460" t="s">
        <v>297</v>
      </c>
      <c r="AU241" s="217" t="s">
        <v>3464</v>
      </c>
      <c r="AV241" s="218"/>
      <c r="AW241" s="219">
        <v>43914</v>
      </c>
      <c r="AX241" s="345" t="s">
        <v>3246</v>
      </c>
      <c r="AY241" s="219" t="s">
        <v>149</v>
      </c>
      <c r="AZ241" s="219"/>
      <c r="BA241" s="219"/>
      <c r="BB241" s="219"/>
      <c r="BC241" s="220" t="s">
        <v>3461</v>
      </c>
      <c r="BD241" s="219">
        <v>45061</v>
      </c>
      <c r="BE241" s="219" t="s">
        <v>162</v>
      </c>
      <c r="BF241" s="219">
        <v>45476</v>
      </c>
      <c r="BG241" s="219" t="s">
        <v>149</v>
      </c>
      <c r="BH241" s="218"/>
      <c r="BI241" s="218"/>
      <c r="BJ241" s="218"/>
      <c r="BK241" s="221"/>
      <c r="BL241" s="217" t="s">
        <v>18</v>
      </c>
      <c r="BM241" s="291"/>
      <c r="BN241" s="217"/>
      <c r="BO241" s="217"/>
      <c r="BP241" s="217">
        <v>1</v>
      </c>
      <c r="BQ241" s="217">
        <v>0</v>
      </c>
      <c r="BR241" s="217"/>
      <c r="BS241" s="217"/>
      <c r="BT241" s="217"/>
      <c r="BU241" s="217"/>
      <c r="BV241" s="217"/>
      <c r="BW241" s="217" t="s">
        <v>162</v>
      </c>
      <c r="BX241" s="217"/>
      <c r="BY241" s="217"/>
      <c r="BZ241" s="222"/>
      <c r="CA241" s="222"/>
      <c r="CB241" s="217"/>
      <c r="CC241" s="217"/>
      <c r="CD241" s="217"/>
      <c r="CE241" s="217"/>
      <c r="CF241" s="414">
        <v>0</v>
      </c>
      <c r="CG241" s="217"/>
      <c r="CH241" s="217"/>
      <c r="CI241" s="217" t="s">
        <v>814</v>
      </c>
      <c r="CJ241"/>
    </row>
    <row r="242" spans="1:88" s="53" customFormat="1" ht="26.1" hidden="1" customHeight="1">
      <c r="A242" s="217">
        <v>242</v>
      </c>
      <c r="B242" s="217" t="s">
        <v>3465</v>
      </c>
      <c r="C242" s="217" t="s">
        <v>3466</v>
      </c>
      <c r="D242" s="217" t="s">
        <v>3467</v>
      </c>
      <c r="E242" s="217" t="s">
        <v>3468</v>
      </c>
      <c r="F242" s="217" t="s">
        <v>25</v>
      </c>
      <c r="G242" s="217">
        <v>10</v>
      </c>
      <c r="H242" s="217" t="s">
        <v>51</v>
      </c>
      <c r="I242" s="217" t="s">
        <v>30</v>
      </c>
      <c r="J242" s="217" t="s">
        <v>3469</v>
      </c>
      <c r="K242" s="217" t="s">
        <v>3470</v>
      </c>
      <c r="L242" s="217" t="s">
        <v>40</v>
      </c>
      <c r="M242" s="217" t="s">
        <v>162</v>
      </c>
      <c r="N242" s="217"/>
      <c r="O242" s="217" t="s">
        <v>321</v>
      </c>
      <c r="P242" s="217" t="s">
        <v>3471</v>
      </c>
      <c r="Q242" s="217"/>
      <c r="R242" s="217" t="s">
        <v>3472</v>
      </c>
      <c r="S242" s="217" t="s">
        <v>3473</v>
      </c>
      <c r="T242" s="385" t="s">
        <v>3474</v>
      </c>
      <c r="U242" s="218" t="s">
        <v>3475</v>
      </c>
      <c r="V242" s="218">
        <v>28305</v>
      </c>
      <c r="W242" s="290" t="s">
        <v>3476</v>
      </c>
      <c r="X242" s="290" t="s">
        <v>2504</v>
      </c>
      <c r="Y242" s="290"/>
      <c r="Z242" s="290"/>
      <c r="AA242" s="217"/>
      <c r="AB242" s="218">
        <v>44432</v>
      </c>
      <c r="AC242" s="312">
        <v>43891</v>
      </c>
      <c r="AD242" s="218"/>
      <c r="AE242" s="218" t="s">
        <v>3477</v>
      </c>
      <c r="AF242" s="218" t="s">
        <v>3478</v>
      </c>
      <c r="AG242" s="218"/>
      <c r="AH242" s="217">
        <f t="shared" si="68"/>
        <v>2</v>
      </c>
      <c r="AI242" s="218"/>
      <c r="AJ242" s="218"/>
      <c r="AK242" s="218"/>
      <c r="AL242" s="218"/>
      <c r="AM242" s="218"/>
      <c r="AN242" s="218"/>
      <c r="AO242" s="218" t="s">
        <v>163</v>
      </c>
      <c r="AP242" s="218" t="s">
        <v>1448</v>
      </c>
      <c r="AQ242" s="218" t="s">
        <v>249</v>
      </c>
      <c r="AR242" s="218"/>
      <c r="AS242" s="218"/>
      <c r="AT242" s="460" t="s">
        <v>327</v>
      </c>
      <c r="AU242" s="217" t="s">
        <v>3479</v>
      </c>
      <c r="AV242" s="218"/>
      <c r="AW242" s="219">
        <v>43916</v>
      </c>
      <c r="AX242" s="345" t="s">
        <v>3246</v>
      </c>
      <c r="AY242" s="219" t="s">
        <v>149</v>
      </c>
      <c r="AZ242" s="219"/>
      <c r="BA242" s="219"/>
      <c r="BB242" s="219"/>
      <c r="BC242" s="220" t="s">
        <v>3476</v>
      </c>
      <c r="BD242" s="219">
        <v>44872</v>
      </c>
      <c r="BE242" s="219" t="s">
        <v>149</v>
      </c>
      <c r="BF242" s="219">
        <v>45476</v>
      </c>
      <c r="BG242" s="219" t="s">
        <v>149</v>
      </c>
      <c r="BH242" s="218"/>
      <c r="BI242" s="218"/>
      <c r="BJ242" s="218"/>
      <c r="BK242" s="221"/>
      <c r="BL242" s="217" t="s">
        <v>18</v>
      </c>
      <c r="BM242" s="291"/>
      <c r="BN242" s="217"/>
      <c r="BO242" s="217"/>
      <c r="BP242" s="217">
        <v>6</v>
      </c>
      <c r="BQ242" s="217">
        <v>5</v>
      </c>
      <c r="BR242" s="217"/>
      <c r="BS242" s="217"/>
      <c r="BT242" s="217"/>
      <c r="BU242" s="217"/>
      <c r="BV242" s="217"/>
      <c r="BW242" s="217" t="s">
        <v>162</v>
      </c>
      <c r="BX242" s="217"/>
      <c r="BY242" s="217"/>
      <c r="BZ242" s="222"/>
      <c r="CA242" s="222"/>
      <c r="CB242" s="217"/>
      <c r="CC242" s="217"/>
      <c r="CD242" s="217"/>
      <c r="CE242" s="217"/>
      <c r="CF242" s="414">
        <v>0</v>
      </c>
      <c r="CG242" s="217"/>
      <c r="CH242" s="217"/>
      <c r="CI242" s="217" t="s">
        <v>814</v>
      </c>
      <c r="CJ242"/>
    </row>
    <row r="243" spans="1:88" s="53" customFormat="1" ht="26.1" customHeight="1">
      <c r="A243" s="217">
        <v>243</v>
      </c>
      <c r="B243" s="217" t="s">
        <v>3480</v>
      </c>
      <c r="C243" s="217" t="s">
        <v>3481</v>
      </c>
      <c r="D243" s="217" t="s">
        <v>3482</v>
      </c>
      <c r="E243" s="217" t="s">
        <v>3483</v>
      </c>
      <c r="F243" s="217" t="s">
        <v>24</v>
      </c>
      <c r="G243" s="217">
        <v>10</v>
      </c>
      <c r="H243" s="217" t="s">
        <v>52</v>
      </c>
      <c r="I243" s="217" t="s">
        <v>41</v>
      </c>
      <c r="J243" s="217" t="s">
        <v>3484</v>
      </c>
      <c r="K243" s="217" t="s">
        <v>2795</v>
      </c>
      <c r="L243" s="217" t="s">
        <v>41</v>
      </c>
      <c r="M243" s="217" t="s">
        <v>149</v>
      </c>
      <c r="N243" s="217"/>
      <c r="O243" s="217" t="s">
        <v>150</v>
      </c>
      <c r="P243" s="217" t="s">
        <v>150</v>
      </c>
      <c r="Q243" s="217"/>
      <c r="R243" s="217" t="s">
        <v>3485</v>
      </c>
      <c r="S243" s="217" t="s">
        <v>3486</v>
      </c>
      <c r="T243" s="385" t="s">
        <v>3487</v>
      </c>
      <c r="U243" s="218" t="s">
        <v>3488</v>
      </c>
      <c r="V243" s="218">
        <v>29588</v>
      </c>
      <c r="W243" s="290" t="s">
        <v>3489</v>
      </c>
      <c r="X243" s="290" t="s">
        <v>2894</v>
      </c>
      <c r="Y243" s="290"/>
      <c r="Z243" s="290"/>
      <c r="AA243" s="217"/>
      <c r="AB243" s="218">
        <v>43840</v>
      </c>
      <c r="AC243" s="312">
        <v>43891</v>
      </c>
      <c r="AD243" s="218"/>
      <c r="AE243" s="218" t="s">
        <v>3490</v>
      </c>
      <c r="AF243" s="218" t="s">
        <v>3491</v>
      </c>
      <c r="AG243" s="218"/>
      <c r="AH243" s="217">
        <f t="shared" si="68"/>
        <v>2</v>
      </c>
      <c r="AI243" s="218"/>
      <c r="AJ243" s="218"/>
      <c r="AK243" s="218"/>
      <c r="AL243" s="218"/>
      <c r="AM243" s="218"/>
      <c r="AN243" s="218"/>
      <c r="AO243" s="218" t="s">
        <v>181</v>
      </c>
      <c r="AP243" s="218" t="s">
        <v>3492</v>
      </c>
      <c r="AQ243" s="218" t="s">
        <v>249</v>
      </c>
      <c r="AR243" s="218" t="s">
        <v>149</v>
      </c>
      <c r="AS243" s="419" t="s">
        <v>3493</v>
      </c>
      <c r="AT243" s="460" t="s">
        <v>218</v>
      </c>
      <c r="AU243" s="217" t="s">
        <v>3494</v>
      </c>
      <c r="AV243" s="218"/>
      <c r="AW243" s="219">
        <v>43894</v>
      </c>
      <c r="AX243" s="345" t="s">
        <v>3246</v>
      </c>
      <c r="AY243" s="219" t="s">
        <v>149</v>
      </c>
      <c r="AZ243" s="219">
        <v>44593</v>
      </c>
      <c r="BA243" s="219">
        <v>44602</v>
      </c>
      <c r="BB243" s="219"/>
      <c r="BC243" s="220" t="s">
        <v>3489</v>
      </c>
      <c r="BD243" s="219">
        <v>44872</v>
      </c>
      <c r="BE243" s="219" t="s">
        <v>149</v>
      </c>
      <c r="BF243" s="219">
        <v>45476</v>
      </c>
      <c r="BG243" s="219" t="s">
        <v>149</v>
      </c>
      <c r="BH243" s="218"/>
      <c r="BI243" s="218"/>
      <c r="BJ243" s="218"/>
      <c r="BK243" s="221">
        <v>45590</v>
      </c>
      <c r="BL243" s="217" t="s">
        <v>17</v>
      </c>
      <c r="BM243" s="291">
        <f>DATEDIF(AW243,BK243, "M")+1</f>
        <v>56</v>
      </c>
      <c r="BN243" s="217" t="e">
        <f>DATEDIF(AX243,BK243, "M")+1</f>
        <v>#VALUE!</v>
      </c>
      <c r="BO243" s="217"/>
      <c r="BP243" s="217">
        <v>0</v>
      </c>
      <c r="BQ243" s="217">
        <v>2</v>
      </c>
      <c r="BR243" s="217"/>
      <c r="BS243" s="217"/>
      <c r="BT243" s="217"/>
      <c r="BU243" s="217"/>
      <c r="BV243" s="217"/>
      <c r="BW243" s="217" t="s">
        <v>162</v>
      </c>
      <c r="BX243" s="217"/>
      <c r="BY243" s="217"/>
      <c r="BZ243" s="222"/>
      <c r="CA243" s="222"/>
      <c r="CB243" s="217"/>
      <c r="CC243" s="217"/>
      <c r="CD243" s="217"/>
      <c r="CE243" s="217"/>
      <c r="CF243" s="414">
        <v>2</v>
      </c>
      <c r="CG243" s="217"/>
      <c r="CH243" s="217"/>
      <c r="CI243" s="217" t="s">
        <v>814</v>
      </c>
      <c r="CJ243"/>
    </row>
    <row r="244" spans="1:88" s="53" customFormat="1" ht="26.1" hidden="1" customHeight="1">
      <c r="A244" s="217">
        <v>244</v>
      </c>
      <c r="B244" s="217" t="s">
        <v>3495</v>
      </c>
      <c r="C244" s="217" t="s">
        <v>3496</v>
      </c>
      <c r="D244" s="217"/>
      <c r="E244" s="217" t="s">
        <v>3497</v>
      </c>
      <c r="F244" s="217" t="s">
        <v>24</v>
      </c>
      <c r="G244" s="217">
        <v>10</v>
      </c>
      <c r="H244" s="217" t="s">
        <v>50</v>
      </c>
      <c r="I244" s="217" t="s">
        <v>44</v>
      </c>
      <c r="J244" s="217" t="s">
        <v>3498</v>
      </c>
      <c r="K244" s="217" t="s">
        <v>521</v>
      </c>
      <c r="L244" s="217" t="s">
        <v>43</v>
      </c>
      <c r="M244" s="217" t="s">
        <v>162</v>
      </c>
      <c r="N244" s="217"/>
      <c r="O244" s="217" t="s">
        <v>321</v>
      </c>
      <c r="P244" s="217" t="s">
        <v>150</v>
      </c>
      <c r="Q244" s="217"/>
      <c r="R244" s="217" t="s">
        <v>3499</v>
      </c>
      <c r="S244" s="217" t="s">
        <v>3500</v>
      </c>
      <c r="T244" s="385" t="s">
        <v>3501</v>
      </c>
      <c r="U244" s="218" t="s">
        <v>3502</v>
      </c>
      <c r="V244" s="218">
        <v>32014</v>
      </c>
      <c r="W244" s="290" t="s">
        <v>3503</v>
      </c>
      <c r="X244" s="290" t="s">
        <v>178</v>
      </c>
      <c r="Y244" s="290"/>
      <c r="Z244" s="290"/>
      <c r="AA244" s="217"/>
      <c r="AB244" s="218">
        <v>44424</v>
      </c>
      <c r="AC244" s="312">
        <v>43891</v>
      </c>
      <c r="AD244" s="218"/>
      <c r="AE244" s="218" t="s">
        <v>3504</v>
      </c>
      <c r="AF244" s="218" t="s">
        <v>3505</v>
      </c>
      <c r="AG244" s="218"/>
      <c r="AH244" s="217">
        <f t="shared" si="68"/>
        <v>2</v>
      </c>
      <c r="AI244" s="218"/>
      <c r="AJ244" s="218"/>
      <c r="AK244" s="218"/>
      <c r="AL244" s="218"/>
      <c r="AM244" s="218"/>
      <c r="AN244" s="218"/>
      <c r="AO244" s="218" t="s">
        <v>964</v>
      </c>
      <c r="AP244" s="218" t="s">
        <v>3506</v>
      </c>
      <c r="AQ244" s="218"/>
      <c r="AR244" s="218"/>
      <c r="AS244" s="218"/>
      <c r="AT244" s="460" t="s">
        <v>297</v>
      </c>
      <c r="AU244" s="217" t="s">
        <v>3507</v>
      </c>
      <c r="AV244" s="218"/>
      <c r="AW244" s="219">
        <v>43896</v>
      </c>
      <c r="AX244" s="345" t="s">
        <v>3246</v>
      </c>
      <c r="AY244" s="219" t="s">
        <v>149</v>
      </c>
      <c r="AZ244" s="219">
        <v>44708</v>
      </c>
      <c r="BA244" s="219">
        <v>44811</v>
      </c>
      <c r="BB244" s="219"/>
      <c r="BC244" s="220" t="s">
        <v>3503</v>
      </c>
      <c r="BD244" s="219">
        <v>45061</v>
      </c>
      <c r="BE244" s="219" t="s">
        <v>162</v>
      </c>
      <c r="BF244" s="219">
        <v>45476</v>
      </c>
      <c r="BG244" s="219" t="s">
        <v>149</v>
      </c>
      <c r="BH244" s="218">
        <v>45747</v>
      </c>
      <c r="BI244" s="218"/>
      <c r="BJ244" s="218"/>
      <c r="BK244" s="221"/>
      <c r="BL244" s="217" t="s">
        <v>18</v>
      </c>
      <c r="BM244" s="291"/>
      <c r="BN244" s="217"/>
      <c r="BO244" s="217"/>
      <c r="BP244" s="217">
        <v>2</v>
      </c>
      <c r="BQ244" s="217"/>
      <c r="BR244" s="217"/>
      <c r="BS244" s="217"/>
      <c r="BT244" s="217"/>
      <c r="BU244" s="217"/>
      <c r="BV244" s="217"/>
      <c r="BW244" s="217" t="s">
        <v>162</v>
      </c>
      <c r="BX244" s="217"/>
      <c r="BY244" s="217"/>
      <c r="BZ244" s="222"/>
      <c r="CA244" s="222"/>
      <c r="CB244" s="217"/>
      <c r="CC244" s="217"/>
      <c r="CD244" s="217"/>
      <c r="CE244" s="217"/>
      <c r="CF244" s="414">
        <v>0</v>
      </c>
      <c r="CG244" s="217"/>
      <c r="CH244" s="217"/>
      <c r="CI244" s="217" t="s">
        <v>814</v>
      </c>
      <c r="CJ244"/>
    </row>
    <row r="245" spans="1:88" s="53" customFormat="1" ht="26.1" customHeight="1">
      <c r="A245" s="217">
        <v>245</v>
      </c>
      <c r="B245" s="217" t="s">
        <v>3508</v>
      </c>
      <c r="C245" s="217" t="s">
        <v>830</v>
      </c>
      <c r="D245" s="217"/>
      <c r="E245" s="217" t="s">
        <v>3509</v>
      </c>
      <c r="F245" s="217" t="s">
        <v>24</v>
      </c>
      <c r="G245" s="217">
        <v>10</v>
      </c>
      <c r="H245" s="217" t="s">
        <v>52</v>
      </c>
      <c r="I245" s="217" t="s">
        <v>41</v>
      </c>
      <c r="J245" s="217" t="s">
        <v>2325</v>
      </c>
      <c r="K245" s="217" t="s">
        <v>3510</v>
      </c>
      <c r="L245" s="217" t="s">
        <v>43</v>
      </c>
      <c r="M245" s="217" t="s">
        <v>162</v>
      </c>
      <c r="N245" s="217"/>
      <c r="O245" s="217" t="s">
        <v>321</v>
      </c>
      <c r="P245" s="217" t="s">
        <v>321</v>
      </c>
      <c r="Q245" s="217"/>
      <c r="R245" s="217" t="s">
        <v>3511</v>
      </c>
      <c r="S245" s="217" t="s">
        <v>3512</v>
      </c>
      <c r="T245" s="385" t="s">
        <v>3513</v>
      </c>
      <c r="U245" s="218" t="s">
        <v>3514</v>
      </c>
      <c r="V245" s="218">
        <v>33695</v>
      </c>
      <c r="W245" s="290" t="s">
        <v>3515</v>
      </c>
      <c r="X245" s="290" t="s">
        <v>178</v>
      </c>
      <c r="Y245" s="290"/>
      <c r="Z245" s="290"/>
      <c r="AA245" s="217"/>
      <c r="AB245" s="218">
        <v>43983</v>
      </c>
      <c r="AC245" s="312">
        <v>43891</v>
      </c>
      <c r="AD245" s="218"/>
      <c r="AE245" s="218" t="s">
        <v>3516</v>
      </c>
      <c r="AF245" s="218" t="s">
        <v>3517</v>
      </c>
      <c r="AG245" s="218" t="s">
        <v>3518</v>
      </c>
      <c r="AH245" s="217">
        <f t="shared" si="68"/>
        <v>3</v>
      </c>
      <c r="AI245" s="218"/>
      <c r="AJ245" s="218"/>
      <c r="AK245" s="218"/>
      <c r="AL245" s="218"/>
      <c r="AM245" s="218"/>
      <c r="AN245" s="218"/>
      <c r="AO245" s="218" t="s">
        <v>163</v>
      </c>
      <c r="AP245" s="218" t="s">
        <v>180</v>
      </c>
      <c r="AQ245" s="218" t="s">
        <v>180</v>
      </c>
      <c r="AR245" s="218" t="s">
        <v>162</v>
      </c>
      <c r="AS245" s="218"/>
      <c r="AT245" s="460" t="s">
        <v>218</v>
      </c>
      <c r="AU245" s="217" t="s">
        <v>3519</v>
      </c>
      <c r="AV245" s="218"/>
      <c r="AW245" s="219">
        <v>43900</v>
      </c>
      <c r="AX245" s="345" t="s">
        <v>3246</v>
      </c>
      <c r="AY245" s="219" t="s">
        <v>149</v>
      </c>
      <c r="AZ245" s="219">
        <v>44579</v>
      </c>
      <c r="BA245" s="219">
        <v>44617</v>
      </c>
      <c r="BB245" s="219"/>
      <c r="BC245" s="220" t="s">
        <v>3515</v>
      </c>
      <c r="BD245" s="219">
        <v>44872</v>
      </c>
      <c r="BE245" s="219" t="s">
        <v>149</v>
      </c>
      <c r="BF245" s="219">
        <v>45476</v>
      </c>
      <c r="BG245" s="219" t="s">
        <v>149</v>
      </c>
      <c r="BH245" s="218"/>
      <c r="BI245" s="218"/>
      <c r="BJ245" s="218"/>
      <c r="BK245" s="221">
        <v>45648</v>
      </c>
      <c r="BL245" s="217" t="s">
        <v>17</v>
      </c>
      <c r="BM245" s="291">
        <f>DATEDIF(AW245,BK245,"M")+1</f>
        <v>58</v>
      </c>
      <c r="BN245" s="217"/>
      <c r="BO245" s="217" t="s">
        <v>3520</v>
      </c>
      <c r="BP245" s="217">
        <v>0</v>
      </c>
      <c r="BQ245" s="217">
        <v>3</v>
      </c>
      <c r="BR245" s="217"/>
      <c r="BS245" s="217"/>
      <c r="BT245" s="217"/>
      <c r="BU245" s="217"/>
      <c r="BV245" s="217"/>
      <c r="BW245" s="217" t="s">
        <v>162</v>
      </c>
      <c r="BX245" s="217"/>
      <c r="BY245" s="217"/>
      <c r="BZ245" s="222"/>
      <c r="CA245" s="222"/>
      <c r="CB245" s="217"/>
      <c r="CC245" s="217"/>
      <c r="CD245" s="217"/>
      <c r="CE245" s="217"/>
      <c r="CF245" s="414">
        <v>0</v>
      </c>
      <c r="CG245" s="217"/>
      <c r="CH245" s="217"/>
      <c r="CI245" s="217" t="s">
        <v>814</v>
      </c>
      <c r="CJ245"/>
    </row>
    <row r="246" spans="1:88" s="53" customFormat="1" ht="26.1" customHeight="1">
      <c r="A246" s="217">
        <v>246</v>
      </c>
      <c r="B246" s="217" t="s">
        <v>3521</v>
      </c>
      <c r="C246" s="217" t="s">
        <v>3383</v>
      </c>
      <c r="D246" s="217" t="s">
        <v>3522</v>
      </c>
      <c r="E246" s="217" t="s">
        <v>3523</v>
      </c>
      <c r="F246" s="217" t="s">
        <v>24</v>
      </c>
      <c r="G246" s="217">
        <v>10</v>
      </c>
      <c r="H246" s="217" t="s">
        <v>49</v>
      </c>
      <c r="I246" s="217" t="s">
        <v>40</v>
      </c>
      <c r="J246" s="217" t="s">
        <v>2959</v>
      </c>
      <c r="K246" s="217" t="s">
        <v>3524</v>
      </c>
      <c r="L246" s="217" t="s">
        <v>40</v>
      </c>
      <c r="M246" s="217" t="s">
        <v>149</v>
      </c>
      <c r="N246" s="217"/>
      <c r="O246" s="217" t="s">
        <v>150</v>
      </c>
      <c r="P246" s="217" t="s">
        <v>150</v>
      </c>
      <c r="Q246" s="217"/>
      <c r="R246" s="217" t="s">
        <v>3525</v>
      </c>
      <c r="S246" s="217" t="s">
        <v>3526</v>
      </c>
      <c r="T246" s="385" t="s">
        <v>3527</v>
      </c>
      <c r="U246" s="218" t="s">
        <v>3528</v>
      </c>
      <c r="V246" s="218">
        <v>31757</v>
      </c>
      <c r="W246" s="290" t="s">
        <v>3529</v>
      </c>
      <c r="X246" s="290" t="s">
        <v>2385</v>
      </c>
      <c r="Y246" s="290"/>
      <c r="Z246" s="290"/>
      <c r="AA246" s="217"/>
      <c r="AB246" s="218">
        <v>44245</v>
      </c>
      <c r="AC246" s="312">
        <v>43891</v>
      </c>
      <c r="AD246" s="218"/>
      <c r="AE246" s="218" t="s">
        <v>3530</v>
      </c>
      <c r="AF246" s="218" t="s">
        <v>3531</v>
      </c>
      <c r="AG246" s="218" t="s">
        <v>3532</v>
      </c>
      <c r="AH246" s="217">
        <f t="shared" si="68"/>
        <v>3</v>
      </c>
      <c r="AI246" s="218"/>
      <c r="AJ246" s="218"/>
      <c r="AK246" s="218"/>
      <c r="AL246" s="218"/>
      <c r="AM246" s="218"/>
      <c r="AN246" s="218"/>
      <c r="AO246" s="218" t="s">
        <v>163</v>
      </c>
      <c r="AP246" s="218" t="s">
        <v>3533</v>
      </c>
      <c r="AQ246" s="218"/>
      <c r="AR246" s="218"/>
      <c r="AS246" s="218"/>
      <c r="AT246" s="460" t="s">
        <v>419</v>
      </c>
      <c r="AU246" s="217" t="s">
        <v>3534</v>
      </c>
      <c r="AV246" s="218"/>
      <c r="AW246" s="219">
        <v>43902</v>
      </c>
      <c r="AX246" s="345" t="s">
        <v>3246</v>
      </c>
      <c r="AY246" s="219" t="s">
        <v>149</v>
      </c>
      <c r="AZ246" s="219">
        <v>44214</v>
      </c>
      <c r="BA246" s="219">
        <v>44613</v>
      </c>
      <c r="BB246" s="219"/>
      <c r="BC246" s="220" t="s">
        <v>3529</v>
      </c>
      <c r="BD246" s="219">
        <v>44872</v>
      </c>
      <c r="BE246" s="219" t="s">
        <v>149</v>
      </c>
      <c r="BF246" s="219">
        <v>45476</v>
      </c>
      <c r="BG246" s="219" t="s">
        <v>149</v>
      </c>
      <c r="BH246" s="218">
        <v>45348</v>
      </c>
      <c r="BI246" s="218"/>
      <c r="BJ246" s="218"/>
      <c r="BK246" s="221">
        <v>45610</v>
      </c>
      <c r="BL246" s="217" t="s">
        <v>17</v>
      </c>
      <c r="BM246" s="291">
        <f>DATEDIF(AW246,BK246,"M")+1</f>
        <v>57</v>
      </c>
      <c r="BN246" s="217"/>
      <c r="BO246" s="217"/>
      <c r="BP246" s="217">
        <v>2</v>
      </c>
      <c r="BQ246" s="217">
        <v>1</v>
      </c>
      <c r="BR246" s="217"/>
      <c r="BS246" s="217"/>
      <c r="BT246" s="217"/>
      <c r="BU246" s="217"/>
      <c r="BV246" s="217"/>
      <c r="BW246" s="217" t="s">
        <v>162</v>
      </c>
      <c r="BX246" s="217"/>
      <c r="BY246" s="217"/>
      <c r="BZ246" s="222"/>
      <c r="CA246" s="222"/>
      <c r="CB246" s="217"/>
      <c r="CC246" s="217"/>
      <c r="CD246" s="217"/>
      <c r="CE246" s="217"/>
      <c r="CF246" s="414">
        <v>2</v>
      </c>
      <c r="CG246" s="217"/>
      <c r="CH246" s="217"/>
      <c r="CI246" s="217" t="s">
        <v>814</v>
      </c>
      <c r="CJ246"/>
    </row>
    <row r="247" spans="1:88" s="53" customFormat="1" ht="26.1" customHeight="1">
      <c r="A247" s="217">
        <v>247</v>
      </c>
      <c r="B247" s="217" t="s">
        <v>3535</v>
      </c>
      <c r="C247" s="217" t="s">
        <v>3536</v>
      </c>
      <c r="D247" s="217" t="s">
        <v>21</v>
      </c>
      <c r="E247" s="217" t="s">
        <v>3537</v>
      </c>
      <c r="F247" s="217" t="s">
        <v>24</v>
      </c>
      <c r="G247" s="217">
        <v>10</v>
      </c>
      <c r="H247" s="217" t="s">
        <v>55</v>
      </c>
      <c r="I247" s="217" t="s">
        <v>43</v>
      </c>
      <c r="J247" s="217" t="s">
        <v>3456</v>
      </c>
      <c r="K247" s="217" t="s">
        <v>3538</v>
      </c>
      <c r="L247" s="217" t="s">
        <v>43</v>
      </c>
      <c r="M247" s="217" t="s">
        <v>149</v>
      </c>
      <c r="N247" s="217">
        <v>1897532</v>
      </c>
      <c r="O247" s="217" t="s">
        <v>321</v>
      </c>
      <c r="P247" s="217" t="s">
        <v>321</v>
      </c>
      <c r="Q247" s="217"/>
      <c r="R247" s="217" t="s">
        <v>3539</v>
      </c>
      <c r="S247" s="217" t="s">
        <v>3540</v>
      </c>
      <c r="T247" s="385" t="s">
        <v>3541</v>
      </c>
      <c r="U247" s="218" t="s">
        <v>3542</v>
      </c>
      <c r="V247" s="218">
        <v>33727</v>
      </c>
      <c r="W247" s="217" t="s">
        <v>3543</v>
      </c>
      <c r="X247" s="290" t="s">
        <v>178</v>
      </c>
      <c r="Y247" s="290"/>
      <c r="Z247" s="290"/>
      <c r="AA247" s="217"/>
      <c r="AB247" s="218">
        <v>43660</v>
      </c>
      <c r="AC247" s="312">
        <v>43891</v>
      </c>
      <c r="AD247" s="218"/>
      <c r="AE247" s="218" t="s">
        <v>3544</v>
      </c>
      <c r="AF247" s="218" t="s">
        <v>3545</v>
      </c>
      <c r="AG247" s="218"/>
      <c r="AH247" s="217">
        <f t="shared" si="68"/>
        <v>2</v>
      </c>
      <c r="AI247" s="218"/>
      <c r="AJ247" s="218"/>
      <c r="AK247" s="218"/>
      <c r="AL247" s="218"/>
      <c r="AM247" s="218"/>
      <c r="AN247" s="218"/>
      <c r="AO247" s="218" t="s">
        <v>163</v>
      </c>
      <c r="AP247" s="218" t="s">
        <v>202</v>
      </c>
      <c r="AQ247" s="218" t="s">
        <v>249</v>
      </c>
      <c r="AR247" s="218" t="s">
        <v>149</v>
      </c>
      <c r="AS247" s="218"/>
      <c r="AT247" s="460" t="s">
        <v>371</v>
      </c>
      <c r="AU247" s="217" t="s">
        <v>3546</v>
      </c>
      <c r="AV247" s="218"/>
      <c r="AW247" s="219">
        <v>43904</v>
      </c>
      <c r="AX247" s="345" t="s">
        <v>3246</v>
      </c>
      <c r="AY247" s="219" t="s">
        <v>149</v>
      </c>
      <c r="AZ247" s="219">
        <v>44013</v>
      </c>
      <c r="BA247" s="219">
        <v>44249</v>
      </c>
      <c r="BB247" s="219"/>
      <c r="BC247" s="220" t="s">
        <v>3543</v>
      </c>
      <c r="BD247" s="219">
        <v>44872</v>
      </c>
      <c r="BE247" s="219" t="s">
        <v>149</v>
      </c>
      <c r="BF247" s="219">
        <v>45476</v>
      </c>
      <c r="BG247" s="219" t="s">
        <v>149</v>
      </c>
      <c r="BH247" s="218"/>
      <c r="BI247" s="218"/>
      <c r="BJ247" s="218"/>
      <c r="BK247" s="221">
        <v>45596</v>
      </c>
      <c r="BL247" s="217" t="s">
        <v>17</v>
      </c>
      <c r="BM247" s="291">
        <f>DATEDIF(AW247,BK247,"M")+1</f>
        <v>56</v>
      </c>
      <c r="BN247" s="217" t="e">
        <f>DATEDIF(AX247,BK247, "M")+1</f>
        <v>#VALUE!</v>
      </c>
      <c r="BO247" s="217" t="s">
        <v>3547</v>
      </c>
      <c r="BP247" s="217">
        <v>1</v>
      </c>
      <c r="BQ247" s="217">
        <v>0</v>
      </c>
      <c r="BR247" s="217"/>
      <c r="BS247" s="217"/>
      <c r="BT247" s="217"/>
      <c r="BU247" s="217"/>
      <c r="BV247" s="217"/>
      <c r="BW247" s="217" t="s">
        <v>162</v>
      </c>
      <c r="BX247" s="217"/>
      <c r="BY247" s="217"/>
      <c r="BZ247" s="222"/>
      <c r="CA247" s="222"/>
      <c r="CB247" s="217"/>
      <c r="CC247" s="217"/>
      <c r="CD247" s="217"/>
      <c r="CE247" s="217"/>
      <c r="CF247" s="414">
        <v>0</v>
      </c>
      <c r="CG247" s="217"/>
      <c r="CH247" s="217"/>
      <c r="CI247" s="217" t="s">
        <v>3407</v>
      </c>
      <c r="CJ247"/>
    </row>
    <row r="248" spans="1:88" s="53" customFormat="1" ht="26.1" hidden="1" customHeight="1">
      <c r="A248" s="217">
        <v>248</v>
      </c>
      <c r="B248" s="217" t="s">
        <v>3548</v>
      </c>
      <c r="C248" s="217" t="s">
        <v>3549</v>
      </c>
      <c r="D248" s="217" t="s">
        <v>3550</v>
      </c>
      <c r="E248" s="217" t="s">
        <v>3551</v>
      </c>
      <c r="F248" s="217" t="s">
        <v>24</v>
      </c>
      <c r="G248" s="217">
        <v>10</v>
      </c>
      <c r="H248" s="217" t="s">
        <v>51</v>
      </c>
      <c r="I248" s="217" t="s">
        <v>37</v>
      </c>
      <c r="J248" s="217" t="s">
        <v>405</v>
      </c>
      <c r="K248" s="217" t="s">
        <v>289</v>
      </c>
      <c r="L248" s="217" t="s">
        <v>30</v>
      </c>
      <c r="M248" s="217" t="s">
        <v>162</v>
      </c>
      <c r="N248" s="217"/>
      <c r="O248" s="217" t="s">
        <v>150</v>
      </c>
      <c r="P248" s="217" t="s">
        <v>150</v>
      </c>
      <c r="Q248" s="217"/>
      <c r="R248" s="217" t="s">
        <v>3552</v>
      </c>
      <c r="S248" s="217" t="s">
        <v>3553</v>
      </c>
      <c r="T248" s="385" t="s">
        <v>3554</v>
      </c>
      <c r="U248" s="218" t="s">
        <v>3555</v>
      </c>
      <c r="V248" s="218">
        <v>31740</v>
      </c>
      <c r="W248" s="290" t="s">
        <v>3556</v>
      </c>
      <c r="X248" s="290" t="s">
        <v>2504</v>
      </c>
      <c r="Y248" s="290"/>
      <c r="Z248" s="290"/>
      <c r="AA248" s="217"/>
      <c r="AB248" s="218">
        <v>44267</v>
      </c>
      <c r="AC248" s="312">
        <v>43891</v>
      </c>
      <c r="AD248" s="218"/>
      <c r="AE248" s="217" t="s">
        <v>3557</v>
      </c>
      <c r="AF248" s="218"/>
      <c r="AG248" s="218"/>
      <c r="AH248" s="217">
        <f t="shared" si="68"/>
        <v>1</v>
      </c>
      <c r="AI248" s="218"/>
      <c r="AJ248" s="218"/>
      <c r="AK248" s="218"/>
      <c r="AL248" s="218"/>
      <c r="AM248" s="218"/>
      <c r="AN248" s="218"/>
      <c r="AO248" s="218" t="s">
        <v>163</v>
      </c>
      <c r="AP248" s="218" t="s">
        <v>444</v>
      </c>
      <c r="AQ248" s="218" t="s">
        <v>444</v>
      </c>
      <c r="AR248" s="218"/>
      <c r="AS248" s="218"/>
      <c r="AT248" s="460" t="s">
        <v>284</v>
      </c>
      <c r="AU248" s="217" t="s">
        <v>3558</v>
      </c>
      <c r="AV248" s="218"/>
      <c r="AW248" s="219">
        <v>43908</v>
      </c>
      <c r="AX248" s="345" t="s">
        <v>3246</v>
      </c>
      <c r="AY248" s="219" t="s">
        <v>149</v>
      </c>
      <c r="AZ248" s="219">
        <v>44874</v>
      </c>
      <c r="BA248" s="219">
        <v>44811</v>
      </c>
      <c r="BB248" s="219"/>
      <c r="BC248" s="220" t="s">
        <v>3556</v>
      </c>
      <c r="BD248" s="219">
        <v>45061</v>
      </c>
      <c r="BE248" s="219" t="s">
        <v>162</v>
      </c>
      <c r="BF248" s="219">
        <v>45476</v>
      </c>
      <c r="BG248" s="219" t="s">
        <v>149</v>
      </c>
      <c r="BH248" s="218"/>
      <c r="BI248" s="218"/>
      <c r="BJ248" s="218"/>
      <c r="BK248" s="221"/>
      <c r="BL248" s="217" t="s">
        <v>18</v>
      </c>
      <c r="BM248" s="291"/>
      <c r="BN248" s="217"/>
      <c r="BO248" s="217"/>
      <c r="BP248" s="217">
        <v>2</v>
      </c>
      <c r="BQ248" s="217">
        <v>1</v>
      </c>
      <c r="BR248" s="217"/>
      <c r="BS248" s="217"/>
      <c r="BT248" s="217"/>
      <c r="BU248" s="217"/>
      <c r="BV248" s="217"/>
      <c r="BW248" s="217" t="s">
        <v>162</v>
      </c>
      <c r="BX248" s="217"/>
      <c r="BY248" s="217"/>
      <c r="BZ248" s="222"/>
      <c r="CA248" s="222"/>
      <c r="CB248" s="217"/>
      <c r="CC248" s="217"/>
      <c r="CD248" s="217"/>
      <c r="CE248" s="217"/>
      <c r="CF248" s="414">
        <v>1</v>
      </c>
      <c r="CG248" s="217"/>
      <c r="CH248" s="217"/>
      <c r="CI248" s="217" t="s">
        <v>814</v>
      </c>
      <c r="CJ248"/>
    </row>
    <row r="249" spans="1:88" s="53" customFormat="1" ht="29.1" hidden="1" customHeight="1">
      <c r="A249" s="217">
        <v>249</v>
      </c>
      <c r="B249" s="223" t="s">
        <v>3559</v>
      </c>
      <c r="C249" s="223" t="s">
        <v>3560</v>
      </c>
      <c r="D249" s="223" t="s">
        <v>3561</v>
      </c>
      <c r="E249" s="223" t="s">
        <v>938</v>
      </c>
      <c r="F249" s="223" t="s">
        <v>24</v>
      </c>
      <c r="G249" s="223">
        <v>10</v>
      </c>
      <c r="H249" s="223" t="s">
        <v>51</v>
      </c>
      <c r="I249" s="223" t="s">
        <v>37</v>
      </c>
      <c r="J249" s="223" t="s">
        <v>3562</v>
      </c>
      <c r="K249" s="223" t="s">
        <v>289</v>
      </c>
      <c r="L249" s="217" t="s">
        <v>43</v>
      </c>
      <c r="M249" s="223" t="s">
        <v>162</v>
      </c>
      <c r="N249" s="223"/>
      <c r="O249" s="223" t="s">
        <v>150</v>
      </c>
      <c r="P249" s="223" t="s">
        <v>150</v>
      </c>
      <c r="Q249" s="223"/>
      <c r="R249" s="223" t="s">
        <v>3563</v>
      </c>
      <c r="S249" s="223" t="s">
        <v>3564</v>
      </c>
      <c r="T249" s="386" t="s">
        <v>3565</v>
      </c>
      <c r="U249" s="349" t="s">
        <v>793</v>
      </c>
      <c r="V249" s="349">
        <v>30185</v>
      </c>
      <c r="W249" s="350" t="s">
        <v>3566</v>
      </c>
      <c r="X249" s="350" t="s">
        <v>178</v>
      </c>
      <c r="Y249" s="350"/>
      <c r="Z249" s="350"/>
      <c r="AA249" s="223"/>
      <c r="AB249" s="349">
        <v>44622</v>
      </c>
      <c r="AC249" s="351">
        <v>43891</v>
      </c>
      <c r="AD249" s="349"/>
      <c r="AE249" s="349" t="s">
        <v>3567</v>
      </c>
      <c r="AF249" s="349" t="s">
        <v>3568</v>
      </c>
      <c r="AG249" s="349"/>
      <c r="AH249" s="223">
        <f t="shared" si="68"/>
        <v>2</v>
      </c>
      <c r="AI249" s="349"/>
      <c r="AJ249" s="349"/>
      <c r="AK249" s="349"/>
      <c r="AL249" s="349"/>
      <c r="AM249" s="349"/>
      <c r="AN249" s="349"/>
      <c r="AO249" s="349" t="s">
        <v>163</v>
      </c>
      <c r="AP249" s="349" t="s">
        <v>1448</v>
      </c>
      <c r="AQ249" s="349" t="s">
        <v>249</v>
      </c>
      <c r="AR249" s="349" t="s">
        <v>149</v>
      </c>
      <c r="AS249" s="349"/>
      <c r="AT249" s="461" t="s">
        <v>284</v>
      </c>
      <c r="AU249" s="223" t="s">
        <v>3569</v>
      </c>
      <c r="AV249" s="349"/>
      <c r="AW249" s="352">
        <v>43915</v>
      </c>
      <c r="AX249" s="353" t="s">
        <v>3246</v>
      </c>
      <c r="AY249" s="352" t="s">
        <v>149</v>
      </c>
      <c r="AZ249" s="352">
        <v>44797</v>
      </c>
      <c r="BA249" s="352">
        <v>44839</v>
      </c>
      <c r="BB249" s="352"/>
      <c r="BC249" s="354" t="s">
        <v>3566</v>
      </c>
      <c r="BD249" s="352">
        <v>44872</v>
      </c>
      <c r="BE249" s="352" t="s">
        <v>149</v>
      </c>
      <c r="BF249" s="352">
        <v>45476</v>
      </c>
      <c r="BG249" s="352" t="s">
        <v>149</v>
      </c>
      <c r="BH249" s="349"/>
      <c r="BI249" s="349"/>
      <c r="BJ249" s="349"/>
      <c r="BK249" s="355"/>
      <c r="BL249" s="223" t="s">
        <v>18</v>
      </c>
      <c r="BM249" s="356"/>
      <c r="BN249" s="223"/>
      <c r="BO249" s="223"/>
      <c r="BP249" s="223">
        <v>12</v>
      </c>
      <c r="BQ249" s="223">
        <v>11</v>
      </c>
      <c r="BR249" s="223"/>
      <c r="BS249" s="223"/>
      <c r="BT249" s="223"/>
      <c r="BU249" s="223"/>
      <c r="BV249" s="223"/>
      <c r="BW249" s="223" t="s">
        <v>162</v>
      </c>
      <c r="BX249" s="223"/>
      <c r="BY249" s="223"/>
      <c r="BZ249" s="357"/>
      <c r="CA249" s="357"/>
      <c r="CB249" s="223"/>
      <c r="CC249" s="223"/>
      <c r="CD249" s="223"/>
      <c r="CE249" s="223"/>
      <c r="CF249" s="415">
        <v>2</v>
      </c>
      <c r="CG249" s="217"/>
      <c r="CH249" s="217"/>
      <c r="CI249" s="217" t="s">
        <v>814</v>
      </c>
      <c r="CJ249"/>
    </row>
    <row r="250" spans="1:88" ht="29.25" hidden="1" customHeight="1">
      <c r="A250" s="359">
        <v>250</v>
      </c>
      <c r="B250" s="359" t="s">
        <v>3570</v>
      </c>
      <c r="C250" s="359" t="s">
        <v>3571</v>
      </c>
      <c r="D250" s="359" t="s">
        <v>3560</v>
      </c>
      <c r="E250" s="359" t="s">
        <v>3572</v>
      </c>
      <c r="F250" s="359" t="s">
        <v>25</v>
      </c>
      <c r="G250" s="358">
        <v>11</v>
      </c>
      <c r="H250" s="358" t="s">
        <v>51</v>
      </c>
      <c r="I250" s="358" t="s">
        <v>30</v>
      </c>
      <c r="J250" s="358" t="s">
        <v>3573</v>
      </c>
      <c r="K250" s="358" t="s">
        <v>3574</v>
      </c>
      <c r="L250" s="358" t="s">
        <v>30</v>
      </c>
      <c r="M250" s="358" t="s">
        <v>149</v>
      </c>
      <c r="N250" s="360"/>
      <c r="O250" s="360" t="s">
        <v>150</v>
      </c>
      <c r="P250" s="360"/>
      <c r="Q250" s="358"/>
      <c r="R250" s="359" t="s">
        <v>3575</v>
      </c>
      <c r="S250" s="359" t="s">
        <v>3576</v>
      </c>
      <c r="T250" s="387" t="s">
        <v>3577</v>
      </c>
      <c r="U250" s="359" t="s">
        <v>3578</v>
      </c>
      <c r="V250" s="361">
        <v>31207</v>
      </c>
      <c r="W250" s="427" t="s">
        <v>3579</v>
      </c>
      <c r="X250" s="362" t="s">
        <v>3580</v>
      </c>
      <c r="Y250" s="362"/>
      <c r="Z250" s="362"/>
      <c r="AA250" s="358"/>
      <c r="AB250" s="392">
        <v>45670</v>
      </c>
      <c r="AC250" s="392">
        <v>45719</v>
      </c>
      <c r="AD250" s="358"/>
      <c r="AE250" s="358"/>
      <c r="AF250" s="358"/>
      <c r="AG250" s="358"/>
      <c r="AH250" s="363"/>
      <c r="AI250" s="358"/>
      <c r="AJ250" s="358"/>
      <c r="AK250" s="358"/>
      <c r="AL250" s="363"/>
      <c r="AM250" s="363"/>
      <c r="AN250" s="363"/>
      <c r="AO250" s="364"/>
      <c r="AP250" s="361"/>
      <c r="AQ250" s="364"/>
      <c r="AR250" s="363"/>
      <c r="AS250" s="358"/>
      <c r="AT250" s="462"/>
      <c r="AU250" s="358" t="s">
        <v>3581</v>
      </c>
      <c r="AV250" s="358"/>
      <c r="AW250" s="394">
        <v>45719</v>
      </c>
      <c r="AX250" s="358"/>
      <c r="AY250" s="363"/>
      <c r="AZ250" s="358"/>
      <c r="BA250" s="358"/>
      <c r="BB250" s="358"/>
      <c r="BC250" s="358"/>
      <c r="BD250" s="358"/>
      <c r="BE250" s="358"/>
      <c r="BF250" s="358"/>
      <c r="BG250" s="358"/>
      <c r="BH250" s="358"/>
      <c r="BI250" s="358"/>
      <c r="BJ250" s="358"/>
      <c r="BK250" s="361"/>
      <c r="BL250" s="396" t="s">
        <v>18</v>
      </c>
      <c r="BM250" s="363"/>
      <c r="BN250" s="363"/>
      <c r="BO250" s="358"/>
      <c r="BP250" s="358">
        <v>7</v>
      </c>
      <c r="BQ250" s="358"/>
      <c r="BR250" s="358"/>
      <c r="BS250" s="358"/>
      <c r="BT250" s="358"/>
      <c r="BU250" s="358"/>
      <c r="BV250" s="358"/>
      <c r="BW250" s="358"/>
      <c r="BX250" s="358"/>
      <c r="BY250" s="358"/>
      <c r="BZ250" s="358"/>
      <c r="CA250" s="358"/>
      <c r="CB250" s="358"/>
      <c r="CC250" s="358"/>
      <c r="CD250" s="358"/>
      <c r="CE250" s="358"/>
      <c r="CF250" s="416">
        <v>2</v>
      </c>
      <c r="CG250" s="418"/>
      <c r="CH250" s="418"/>
      <c r="CI250" s="418" t="s">
        <v>814</v>
      </c>
    </row>
    <row r="251" spans="1:88" ht="24" hidden="1" customHeight="1">
      <c r="A251" s="359">
        <v>251</v>
      </c>
      <c r="B251" s="359" t="s">
        <v>3582</v>
      </c>
      <c r="C251" s="359" t="s">
        <v>3583</v>
      </c>
      <c r="D251" s="359" t="s">
        <v>3584</v>
      </c>
      <c r="E251" s="359" t="s">
        <v>1778</v>
      </c>
      <c r="F251" s="359" t="s">
        <v>25</v>
      </c>
      <c r="G251" s="358">
        <v>11</v>
      </c>
      <c r="H251" s="358" t="s">
        <v>54</v>
      </c>
      <c r="I251" s="358" t="s">
        <v>46</v>
      </c>
      <c r="J251" s="358" t="s">
        <v>3585</v>
      </c>
      <c r="K251" s="358" t="s">
        <v>3586</v>
      </c>
      <c r="L251" s="358"/>
      <c r="M251" s="358"/>
      <c r="N251" s="360"/>
      <c r="O251" s="360" t="s">
        <v>150</v>
      </c>
      <c r="P251" s="360"/>
      <c r="Q251" s="358"/>
      <c r="R251" s="359" t="s">
        <v>3587</v>
      </c>
      <c r="S251" s="359" t="s">
        <v>3588</v>
      </c>
      <c r="T251" s="387" t="s">
        <v>3589</v>
      </c>
      <c r="U251" s="359" t="s">
        <v>3590</v>
      </c>
      <c r="V251" s="361">
        <v>33239</v>
      </c>
      <c r="W251" s="427" t="s">
        <v>3591</v>
      </c>
      <c r="X251" s="362" t="s">
        <v>3580</v>
      </c>
      <c r="Y251" s="362"/>
      <c r="Z251" s="362"/>
      <c r="AA251" s="358"/>
      <c r="AB251" s="392">
        <v>45869</v>
      </c>
      <c r="AC251" s="392">
        <v>45719</v>
      </c>
      <c r="AD251" s="358"/>
      <c r="AE251" s="358"/>
      <c r="AF251" s="358"/>
      <c r="AG251" s="358"/>
      <c r="AH251" s="363"/>
      <c r="AI251" s="358"/>
      <c r="AJ251" s="358"/>
      <c r="AK251" s="358"/>
      <c r="AL251" s="363"/>
      <c r="AM251" s="363"/>
      <c r="AN251" s="363"/>
      <c r="AO251" s="364"/>
      <c r="AP251" s="364"/>
      <c r="AQ251" s="364"/>
      <c r="AR251" s="363"/>
      <c r="AS251" s="358"/>
      <c r="AT251" s="462"/>
      <c r="AU251" s="358" t="s">
        <v>3592</v>
      </c>
      <c r="AV251" s="358"/>
      <c r="AW251" s="394">
        <v>45719</v>
      </c>
      <c r="AX251" s="358"/>
      <c r="AY251" s="363"/>
      <c r="AZ251" s="358"/>
      <c r="BA251" s="358"/>
      <c r="BB251" s="358"/>
      <c r="BC251" s="358"/>
      <c r="BD251" s="358"/>
      <c r="BE251" s="358"/>
      <c r="BF251" s="358"/>
      <c r="BG251" s="358"/>
      <c r="BH251" s="358"/>
      <c r="BI251" s="358"/>
      <c r="BJ251" s="358"/>
      <c r="BK251" s="361"/>
      <c r="BL251" s="396" t="s">
        <v>18</v>
      </c>
      <c r="BM251" s="363"/>
      <c r="BN251" s="363"/>
      <c r="BO251" s="358"/>
      <c r="BP251" s="358">
        <v>0</v>
      </c>
      <c r="BQ251" s="358"/>
      <c r="BR251" s="358"/>
      <c r="BS251" s="358"/>
      <c r="BT251" s="358"/>
      <c r="BU251" s="358"/>
      <c r="BV251" s="358"/>
      <c r="BW251" s="358"/>
      <c r="BX251" s="358"/>
      <c r="BY251" s="358"/>
      <c r="BZ251" s="358"/>
      <c r="CA251" s="358"/>
      <c r="CB251" s="358"/>
      <c r="CC251" s="358"/>
      <c r="CD251" s="358"/>
      <c r="CE251" s="358"/>
      <c r="CF251" s="416">
        <v>1</v>
      </c>
      <c r="CG251" s="418"/>
      <c r="CH251" s="418"/>
      <c r="CI251" s="418" t="s">
        <v>814</v>
      </c>
    </row>
    <row r="252" spans="1:88" ht="26.25" hidden="1" customHeight="1">
      <c r="A252" s="359">
        <v>252</v>
      </c>
      <c r="B252" s="359" t="s">
        <v>3593</v>
      </c>
      <c r="C252" s="359" t="s">
        <v>3594</v>
      </c>
      <c r="D252" s="359"/>
      <c r="E252" s="359" t="s">
        <v>3595</v>
      </c>
      <c r="F252" s="359" t="s">
        <v>25</v>
      </c>
      <c r="G252" s="358">
        <v>11</v>
      </c>
      <c r="H252" s="358" t="s">
        <v>57</v>
      </c>
      <c r="I252" s="358" t="s">
        <v>33</v>
      </c>
      <c r="J252" s="358" t="s">
        <v>606</v>
      </c>
      <c r="K252" s="358" t="s">
        <v>3596</v>
      </c>
      <c r="L252" s="358" t="s">
        <v>33</v>
      </c>
      <c r="M252" s="358" t="s">
        <v>149</v>
      </c>
      <c r="N252" s="360"/>
      <c r="O252" s="360" t="s">
        <v>150</v>
      </c>
      <c r="P252" s="360"/>
      <c r="Q252" s="358"/>
      <c r="R252" s="359" t="s">
        <v>3597</v>
      </c>
      <c r="S252" s="359" t="s">
        <v>3598</v>
      </c>
      <c r="T252" s="387" t="s">
        <v>3599</v>
      </c>
      <c r="U252" s="359" t="s">
        <v>3600</v>
      </c>
      <c r="V252" s="361">
        <v>34108</v>
      </c>
      <c r="W252" s="427" t="s">
        <v>3601</v>
      </c>
      <c r="X252" s="362" t="s">
        <v>3580</v>
      </c>
      <c r="Y252" s="362"/>
      <c r="Z252" s="362"/>
      <c r="AA252" s="358"/>
      <c r="AB252" s="392">
        <v>45524</v>
      </c>
      <c r="AC252" s="392">
        <v>45719</v>
      </c>
      <c r="AD252" s="358"/>
      <c r="AE252" s="358"/>
      <c r="AF252" s="358"/>
      <c r="AG252" s="358"/>
      <c r="AH252" s="363"/>
      <c r="AI252" s="358"/>
      <c r="AJ252" s="358"/>
      <c r="AK252" s="358"/>
      <c r="AL252" s="363"/>
      <c r="AM252" s="363"/>
      <c r="AN252" s="363"/>
      <c r="AO252" s="364"/>
      <c r="AP252" s="364"/>
      <c r="AQ252" s="364"/>
      <c r="AR252" s="363"/>
      <c r="AS252" s="358"/>
      <c r="AT252" s="462"/>
      <c r="AU252" s="358" t="s">
        <v>3602</v>
      </c>
      <c r="AV252" s="358"/>
      <c r="AW252" s="394">
        <v>45719</v>
      </c>
      <c r="AX252" s="358"/>
      <c r="AY252" s="363"/>
      <c r="AZ252" s="358"/>
      <c r="BA252" s="358"/>
      <c r="BB252" s="358"/>
      <c r="BC252" s="358"/>
      <c r="BD252" s="358"/>
      <c r="BE252" s="358"/>
      <c r="BF252" s="358"/>
      <c r="BG252" s="358"/>
      <c r="BH252" s="358"/>
      <c r="BI252" s="358"/>
      <c r="BJ252" s="358"/>
      <c r="BK252" s="361"/>
      <c r="BL252" s="396" t="s">
        <v>18</v>
      </c>
      <c r="BM252" s="363"/>
      <c r="BN252" s="365" t="e">
        <f>MEDIAN(BN2:BN238)</f>
        <v>#VALUE!</v>
      </c>
      <c r="BO252" s="358"/>
      <c r="BP252" s="358">
        <v>8</v>
      </c>
      <c r="BQ252" s="358"/>
      <c r="BR252" s="358"/>
      <c r="BS252" s="358"/>
      <c r="BT252" s="358"/>
      <c r="BU252" s="358"/>
      <c r="BV252" s="358"/>
      <c r="BW252" s="358"/>
      <c r="BX252" s="358"/>
      <c r="BY252" s="358"/>
      <c r="BZ252" s="358"/>
      <c r="CA252" s="358"/>
      <c r="CB252" s="358"/>
      <c r="CC252" s="358"/>
      <c r="CD252" s="358"/>
      <c r="CE252" s="358"/>
      <c r="CF252" s="416">
        <v>2</v>
      </c>
      <c r="CG252" s="418"/>
      <c r="CH252" s="418"/>
      <c r="CI252" s="418" t="s">
        <v>814</v>
      </c>
    </row>
    <row r="253" spans="1:88" ht="23.25" hidden="1" customHeight="1">
      <c r="A253" s="359">
        <v>253</v>
      </c>
      <c r="B253" s="359" t="s">
        <v>3603</v>
      </c>
      <c r="C253" s="359" t="s">
        <v>3001</v>
      </c>
      <c r="D253" s="359" t="s">
        <v>3604</v>
      </c>
      <c r="E253" s="359" t="s">
        <v>3605</v>
      </c>
      <c r="F253" s="359" t="s">
        <v>24</v>
      </c>
      <c r="G253" s="358">
        <v>11</v>
      </c>
      <c r="H253" s="358" t="s">
        <v>58</v>
      </c>
      <c r="I253" s="358" t="s">
        <v>34</v>
      </c>
      <c r="J253" s="358" t="s">
        <v>3606</v>
      </c>
      <c r="K253" s="358" t="s">
        <v>3607</v>
      </c>
      <c r="L253" s="358" t="s">
        <v>43</v>
      </c>
      <c r="M253" s="358" t="s">
        <v>162</v>
      </c>
      <c r="N253" s="360"/>
      <c r="O253" s="360" t="s">
        <v>321</v>
      </c>
      <c r="P253" s="360"/>
      <c r="Q253" s="358"/>
      <c r="R253" s="359" t="s">
        <v>3608</v>
      </c>
      <c r="S253" s="359" t="s">
        <v>3609</v>
      </c>
      <c r="T253" s="387" t="s">
        <v>3610</v>
      </c>
      <c r="U253" s="359" t="s">
        <v>3611</v>
      </c>
      <c r="V253" s="361">
        <v>34467</v>
      </c>
      <c r="W253" s="427" t="s">
        <v>3612</v>
      </c>
      <c r="X253" s="362" t="s">
        <v>3580</v>
      </c>
      <c r="Y253" s="360"/>
      <c r="Z253" s="360"/>
      <c r="AA253" s="358"/>
      <c r="AB253" s="392">
        <v>45323</v>
      </c>
      <c r="AC253" s="392">
        <v>45719</v>
      </c>
      <c r="AD253" s="358"/>
      <c r="AE253" s="358"/>
      <c r="AF253" s="358"/>
      <c r="AG253" s="358"/>
      <c r="AH253" s="363"/>
      <c r="AI253" s="358"/>
      <c r="AJ253" s="358"/>
      <c r="AK253" s="358"/>
      <c r="AL253" s="363"/>
      <c r="AM253" s="363"/>
      <c r="AN253" s="363"/>
      <c r="AO253" s="364"/>
      <c r="AP253" s="364"/>
      <c r="AQ253" s="364"/>
      <c r="AR253" s="363"/>
      <c r="AS253" s="358"/>
      <c r="AT253" s="462"/>
      <c r="AU253" s="358" t="s">
        <v>3613</v>
      </c>
      <c r="AV253" s="358"/>
      <c r="AW253" s="394">
        <v>45719</v>
      </c>
      <c r="AX253" s="358"/>
      <c r="AY253" s="363"/>
      <c r="AZ253" s="358"/>
      <c r="BA253" s="358"/>
      <c r="BB253" s="358"/>
      <c r="BC253" s="358"/>
      <c r="BD253" s="358"/>
      <c r="BE253" s="358"/>
      <c r="BF253" s="358"/>
      <c r="BG253" s="358"/>
      <c r="BH253" s="358"/>
      <c r="BI253" s="358"/>
      <c r="BJ253" s="358"/>
      <c r="BK253" s="361"/>
      <c r="BL253" s="396" t="s">
        <v>18</v>
      </c>
      <c r="BM253" s="363"/>
      <c r="BN253" s="363"/>
      <c r="BO253" s="358"/>
      <c r="BP253" s="358">
        <v>2</v>
      </c>
      <c r="BQ253" s="358"/>
      <c r="BR253" s="358"/>
      <c r="BS253" s="358"/>
      <c r="BT253" s="358"/>
      <c r="BU253" s="358"/>
      <c r="BV253" s="358"/>
      <c r="BW253" s="358"/>
      <c r="BX253" s="358"/>
      <c r="BY253" s="358"/>
      <c r="BZ253" s="358"/>
      <c r="CA253" s="358"/>
      <c r="CB253" s="358"/>
      <c r="CC253" s="358"/>
      <c r="CD253" s="358"/>
      <c r="CE253" s="358"/>
      <c r="CF253" s="416">
        <v>1</v>
      </c>
      <c r="CG253" s="418"/>
      <c r="CH253" s="418"/>
      <c r="CI253" s="418" t="s">
        <v>814</v>
      </c>
    </row>
    <row r="254" spans="1:88" ht="20.25" hidden="1" customHeight="1">
      <c r="A254" s="359">
        <v>254</v>
      </c>
      <c r="B254" s="359" t="s">
        <v>3614</v>
      </c>
      <c r="C254" s="359" t="s">
        <v>3615</v>
      </c>
      <c r="D254" s="359" t="s">
        <v>1953</v>
      </c>
      <c r="E254" s="359" t="s">
        <v>1907</v>
      </c>
      <c r="F254" s="359" t="s">
        <v>25</v>
      </c>
      <c r="G254" s="358">
        <v>11</v>
      </c>
      <c r="H254" s="358" t="s">
        <v>51</v>
      </c>
      <c r="I254" s="358" t="s">
        <v>30</v>
      </c>
      <c r="J254" s="358" t="s">
        <v>2325</v>
      </c>
      <c r="K254" s="358" t="s">
        <v>3616</v>
      </c>
      <c r="L254" s="358" t="s">
        <v>30</v>
      </c>
      <c r="M254" s="358" t="s">
        <v>149</v>
      </c>
      <c r="N254" s="360"/>
      <c r="O254" s="360" t="s">
        <v>150</v>
      </c>
      <c r="P254" s="360"/>
      <c r="Q254" s="358"/>
      <c r="R254" s="359" t="s">
        <v>3617</v>
      </c>
      <c r="S254" s="359" t="s">
        <v>3618</v>
      </c>
      <c r="T254" s="387" t="s">
        <v>3619</v>
      </c>
      <c r="U254" s="359" t="s">
        <v>3620</v>
      </c>
      <c r="V254" s="361">
        <v>30376</v>
      </c>
      <c r="W254" s="427" t="s">
        <v>3621</v>
      </c>
      <c r="X254" s="362" t="s">
        <v>2772</v>
      </c>
      <c r="Y254" s="360"/>
      <c r="Z254" s="360"/>
      <c r="AA254" s="358"/>
      <c r="AB254" s="392">
        <v>45616</v>
      </c>
      <c r="AC254" s="392">
        <v>45719</v>
      </c>
      <c r="AD254" s="358"/>
      <c r="AE254" s="358"/>
      <c r="AF254" s="358"/>
      <c r="AG254" s="358"/>
      <c r="AH254" s="363"/>
      <c r="AI254" s="358"/>
      <c r="AJ254" s="358"/>
      <c r="AK254" s="358"/>
      <c r="AL254" s="363"/>
      <c r="AM254" s="363"/>
      <c r="AN254" s="363"/>
      <c r="AO254" s="364"/>
      <c r="AP254" s="364"/>
      <c r="AQ254" s="364"/>
      <c r="AR254" s="363"/>
      <c r="AS254" s="358"/>
      <c r="AT254" s="462"/>
      <c r="AU254" s="358" t="s">
        <v>3622</v>
      </c>
      <c r="AV254" s="358"/>
      <c r="AW254" s="394">
        <v>45719</v>
      </c>
      <c r="AX254" s="358"/>
      <c r="AY254" s="363"/>
      <c r="AZ254" s="358"/>
      <c r="BA254" s="358"/>
      <c r="BB254" s="358"/>
      <c r="BC254" s="358"/>
      <c r="BD254" s="358"/>
      <c r="BE254" s="358"/>
      <c r="BF254" s="358"/>
      <c r="BG254" s="358"/>
      <c r="BH254" s="358"/>
      <c r="BI254" s="358"/>
      <c r="BJ254" s="358"/>
      <c r="BK254" s="361"/>
      <c r="BL254" s="396" t="s">
        <v>18</v>
      </c>
      <c r="BM254" s="363"/>
      <c r="BN254" s="363"/>
      <c r="BO254" s="358"/>
      <c r="BP254" s="358">
        <v>8</v>
      </c>
      <c r="BQ254" s="358"/>
      <c r="BR254" s="358"/>
      <c r="BS254" s="358"/>
      <c r="BT254" s="358"/>
      <c r="BU254" s="358"/>
      <c r="BV254" s="358"/>
      <c r="BW254" s="358"/>
      <c r="BX254" s="358"/>
      <c r="BY254" s="358"/>
      <c r="BZ254" s="358"/>
      <c r="CA254" s="358"/>
      <c r="CB254" s="358"/>
      <c r="CC254" s="358"/>
      <c r="CD254" s="358"/>
      <c r="CE254" s="358"/>
      <c r="CF254" s="416">
        <v>3</v>
      </c>
      <c r="CG254" s="418"/>
      <c r="CH254" s="418"/>
      <c r="CI254" s="418" t="s">
        <v>814</v>
      </c>
    </row>
    <row r="255" spans="1:88" ht="22.5" hidden="1" customHeight="1">
      <c r="A255" s="359">
        <v>255</v>
      </c>
      <c r="B255" s="359" t="s">
        <v>3623</v>
      </c>
      <c r="C255" s="359" t="s">
        <v>3624</v>
      </c>
      <c r="D255" s="359" t="s">
        <v>3625</v>
      </c>
      <c r="E255" s="359" t="s">
        <v>3626</v>
      </c>
      <c r="F255" s="359" t="s">
        <v>24</v>
      </c>
      <c r="G255" s="358">
        <v>11</v>
      </c>
      <c r="H255" s="358" t="s">
        <v>50</v>
      </c>
      <c r="I255" s="358" t="s">
        <v>44</v>
      </c>
      <c r="J255" s="358" t="s">
        <v>2278</v>
      </c>
      <c r="K255" s="358" t="s">
        <v>3627</v>
      </c>
      <c r="L255" s="366"/>
      <c r="M255" s="366"/>
      <c r="N255" s="360"/>
      <c r="O255" s="360" t="s">
        <v>321</v>
      </c>
      <c r="P255" s="360"/>
      <c r="Q255" s="358"/>
      <c r="R255" s="359" t="s">
        <v>3628</v>
      </c>
      <c r="S255" s="359" t="s">
        <v>3629</v>
      </c>
      <c r="T255" s="387" t="s">
        <v>3630</v>
      </c>
      <c r="U255" s="359" t="s">
        <v>3631</v>
      </c>
      <c r="V255" s="361">
        <v>33992</v>
      </c>
      <c r="W255" s="427" t="s">
        <v>3632</v>
      </c>
      <c r="X255" s="362" t="s">
        <v>3633</v>
      </c>
      <c r="Y255" s="360"/>
      <c r="Z255" s="360"/>
      <c r="AA255" s="358"/>
      <c r="AB255" s="392">
        <v>45719</v>
      </c>
      <c r="AC255" s="392">
        <v>45719</v>
      </c>
      <c r="AD255" s="358"/>
      <c r="AE255" s="358"/>
      <c r="AF255" s="358"/>
      <c r="AG255" s="358"/>
      <c r="AH255" s="363"/>
      <c r="AI255" s="358"/>
      <c r="AJ255" s="358"/>
      <c r="AK255" s="358"/>
      <c r="AL255" s="363"/>
      <c r="AM255" s="363"/>
      <c r="AN255" s="363"/>
      <c r="AO255" s="364"/>
      <c r="AP255" s="364"/>
      <c r="AQ255" s="364"/>
      <c r="AR255" s="363"/>
      <c r="AS255" s="358"/>
      <c r="AT255" s="462"/>
      <c r="AU255" s="358" t="s">
        <v>3634</v>
      </c>
      <c r="AV255" s="358"/>
      <c r="AW255" s="394">
        <v>45719</v>
      </c>
      <c r="AX255" s="358"/>
      <c r="AY255" s="363"/>
      <c r="AZ255" s="358"/>
      <c r="BA255" s="358"/>
      <c r="BB255" s="358"/>
      <c r="BC255" s="358"/>
      <c r="BD255" s="358"/>
      <c r="BE255" s="358"/>
      <c r="BF255" s="358"/>
      <c r="BG255" s="358"/>
      <c r="BH255" s="358"/>
      <c r="BI255" s="358"/>
      <c r="BJ255" s="358"/>
      <c r="BK255" s="361"/>
      <c r="BL255" s="396" t="s">
        <v>18</v>
      </c>
      <c r="BM255" s="363"/>
      <c r="BN255" s="363"/>
      <c r="BO255" s="358"/>
      <c r="BP255" s="358">
        <v>15</v>
      </c>
      <c r="BQ255" s="358"/>
      <c r="BR255" s="358"/>
      <c r="BS255" s="358"/>
      <c r="BT255" s="358"/>
      <c r="BU255" s="358"/>
      <c r="BV255" s="358"/>
      <c r="BW255" s="358"/>
      <c r="BX255" s="358"/>
      <c r="BY255" s="358"/>
      <c r="BZ255" s="358"/>
      <c r="CA255" s="358"/>
      <c r="CB255" s="358"/>
      <c r="CC255" s="358"/>
      <c r="CD255" s="358"/>
      <c r="CE255" s="358"/>
      <c r="CF255" s="416">
        <v>0</v>
      </c>
      <c r="CG255" s="418"/>
      <c r="CH255" s="418"/>
      <c r="CI255" s="418" t="s">
        <v>814</v>
      </c>
    </row>
    <row r="256" spans="1:88" ht="25.5" hidden="1" customHeight="1">
      <c r="A256" s="359">
        <v>256</v>
      </c>
      <c r="B256" s="359" t="s">
        <v>3635</v>
      </c>
      <c r="C256" s="359" t="s">
        <v>2337</v>
      </c>
      <c r="D256" s="359" t="s">
        <v>3636</v>
      </c>
      <c r="E256" s="359" t="s">
        <v>3637</v>
      </c>
      <c r="F256" s="359" t="s">
        <v>25</v>
      </c>
      <c r="G256" s="358">
        <v>11</v>
      </c>
      <c r="H256" s="358" t="s">
        <v>51</v>
      </c>
      <c r="I256" s="358" t="s">
        <v>37</v>
      </c>
      <c r="J256" s="358" t="s">
        <v>3638</v>
      </c>
      <c r="K256" s="358" t="s">
        <v>2795</v>
      </c>
      <c r="L256" s="366"/>
      <c r="M256" s="366"/>
      <c r="N256" s="360"/>
      <c r="O256" s="360" t="s">
        <v>150</v>
      </c>
      <c r="P256" s="360"/>
      <c r="Q256" s="358"/>
      <c r="R256" s="359" t="s">
        <v>3639</v>
      </c>
      <c r="S256" s="359" t="s">
        <v>3640</v>
      </c>
      <c r="T256" s="387" t="s">
        <v>3641</v>
      </c>
      <c r="U256" s="359" t="s">
        <v>3642</v>
      </c>
      <c r="V256" s="361">
        <v>31085</v>
      </c>
      <c r="W256" s="427" t="s">
        <v>3643</v>
      </c>
      <c r="X256" s="362" t="s">
        <v>155</v>
      </c>
      <c r="Y256" s="360"/>
      <c r="Z256" s="360"/>
      <c r="AA256" s="358"/>
      <c r="AB256" s="392">
        <v>45902</v>
      </c>
      <c r="AC256" s="392">
        <v>45719</v>
      </c>
      <c r="AD256" s="358"/>
      <c r="AE256" s="358"/>
      <c r="AF256" s="358"/>
      <c r="AG256" s="358"/>
      <c r="AH256" s="363"/>
      <c r="AI256" s="358"/>
      <c r="AJ256" s="358"/>
      <c r="AK256" s="358"/>
      <c r="AL256" s="363"/>
      <c r="AM256" s="363"/>
      <c r="AN256" s="363"/>
      <c r="AO256" s="364"/>
      <c r="AP256" s="364"/>
      <c r="AQ256" s="364"/>
      <c r="AR256" s="363"/>
      <c r="AS256" s="358"/>
      <c r="AT256" s="462"/>
      <c r="AU256" s="358" t="s">
        <v>3644</v>
      </c>
      <c r="AV256" s="358"/>
      <c r="AW256" s="394">
        <v>45719</v>
      </c>
      <c r="AX256" s="358"/>
      <c r="AY256" s="363"/>
      <c r="AZ256" s="358"/>
      <c r="BA256" s="358"/>
      <c r="BB256" s="358"/>
      <c r="BC256" s="358"/>
      <c r="BD256" s="358"/>
      <c r="BE256" s="358"/>
      <c r="BF256" s="358"/>
      <c r="BG256" s="358"/>
      <c r="BH256" s="358"/>
      <c r="BI256" s="358"/>
      <c r="BJ256" s="358"/>
      <c r="BK256" s="361"/>
      <c r="BL256" s="396" t="s">
        <v>18</v>
      </c>
      <c r="BM256" s="363"/>
      <c r="BN256" s="363"/>
      <c r="BO256" s="358"/>
      <c r="BP256" s="358">
        <v>40</v>
      </c>
      <c r="BQ256" s="358"/>
      <c r="BR256" s="358"/>
      <c r="BS256" s="358"/>
      <c r="BT256" s="358"/>
      <c r="BU256" s="358"/>
      <c r="BV256" s="358"/>
      <c r="BW256" s="358"/>
      <c r="BX256" s="358"/>
      <c r="BY256" s="358"/>
      <c r="BZ256" s="358"/>
      <c r="CA256" s="358"/>
      <c r="CB256" s="358"/>
      <c r="CC256" s="358"/>
      <c r="CD256" s="358"/>
      <c r="CE256" s="358"/>
      <c r="CF256" s="416">
        <v>1</v>
      </c>
      <c r="CG256" s="418"/>
      <c r="CH256" s="418"/>
      <c r="CI256" s="418" t="s">
        <v>814</v>
      </c>
    </row>
    <row r="257" spans="1:87" ht="21" hidden="1" customHeight="1">
      <c r="A257" s="359">
        <v>257</v>
      </c>
      <c r="B257" s="359" t="s">
        <v>3645</v>
      </c>
      <c r="C257" s="359" t="s">
        <v>3646</v>
      </c>
      <c r="D257" s="359" t="s">
        <v>3647</v>
      </c>
      <c r="E257" s="359" t="s">
        <v>3584</v>
      </c>
      <c r="F257" s="359" t="s">
        <v>24</v>
      </c>
      <c r="G257" s="358">
        <v>11</v>
      </c>
      <c r="H257" s="358" t="s">
        <v>54</v>
      </c>
      <c r="I257" s="358" t="s">
        <v>46</v>
      </c>
      <c r="J257" s="358" t="s">
        <v>3301</v>
      </c>
      <c r="K257" s="358" t="s">
        <v>3648</v>
      </c>
      <c r="L257" s="366"/>
      <c r="M257" s="366"/>
      <c r="N257" s="360"/>
      <c r="O257" s="360" t="s">
        <v>150</v>
      </c>
      <c r="P257" s="360"/>
      <c r="Q257" s="358"/>
      <c r="R257" s="359" t="s">
        <v>3649</v>
      </c>
      <c r="S257" s="388"/>
      <c r="T257" s="389" t="s">
        <v>192</v>
      </c>
      <c r="U257" s="359" t="s">
        <v>3650</v>
      </c>
      <c r="V257" s="361">
        <v>32143</v>
      </c>
      <c r="W257" s="427" t="s">
        <v>3651</v>
      </c>
      <c r="X257" s="362" t="s">
        <v>3580</v>
      </c>
      <c r="Y257" s="360"/>
      <c r="Z257" s="360"/>
      <c r="AA257" s="358"/>
      <c r="AB257" s="392">
        <v>45762</v>
      </c>
      <c r="AC257" s="392">
        <v>45719</v>
      </c>
      <c r="AD257" s="358"/>
      <c r="AE257" s="358"/>
      <c r="AF257" s="358"/>
      <c r="AG257" s="358"/>
      <c r="AH257" s="363"/>
      <c r="AI257" s="358"/>
      <c r="AJ257" s="358"/>
      <c r="AK257" s="358"/>
      <c r="AL257" s="363"/>
      <c r="AM257" s="363"/>
      <c r="AN257" s="363"/>
      <c r="AO257" s="364"/>
      <c r="AP257" s="364"/>
      <c r="AQ257" s="364"/>
      <c r="AR257" s="363"/>
      <c r="AS257" s="358"/>
      <c r="AT257" s="462"/>
      <c r="AU257" s="358" t="s">
        <v>3652</v>
      </c>
      <c r="AV257" s="358"/>
      <c r="AW257" s="394">
        <v>45719</v>
      </c>
      <c r="AX257" s="358"/>
      <c r="AY257" s="363"/>
      <c r="AZ257" s="358"/>
      <c r="BA257" s="358"/>
      <c r="BB257" s="358"/>
      <c r="BC257" s="358"/>
      <c r="BD257" s="358"/>
      <c r="BE257" s="358"/>
      <c r="BF257" s="358"/>
      <c r="BG257" s="358"/>
      <c r="BH257" s="358"/>
      <c r="BI257" s="358"/>
      <c r="BJ257" s="358"/>
      <c r="BK257" s="361"/>
      <c r="BL257" s="396" t="s">
        <v>18</v>
      </c>
      <c r="BM257" s="363"/>
      <c r="BN257" s="363"/>
      <c r="BO257" s="358"/>
      <c r="BP257" s="358">
        <v>8</v>
      </c>
      <c r="BQ257" s="358"/>
      <c r="BR257" s="358"/>
      <c r="BS257" s="358"/>
      <c r="BT257" s="358"/>
      <c r="BU257" s="358"/>
      <c r="BV257" s="358"/>
      <c r="BW257" s="358"/>
      <c r="BX257" s="358"/>
      <c r="BY257" s="358"/>
      <c r="BZ257" s="358"/>
      <c r="CA257" s="358"/>
      <c r="CB257" s="358"/>
      <c r="CC257" s="358"/>
      <c r="CD257" s="358"/>
      <c r="CE257" s="358"/>
      <c r="CF257" s="416">
        <v>1</v>
      </c>
      <c r="CG257" s="418"/>
      <c r="CH257" s="418"/>
      <c r="CI257" s="418" t="s">
        <v>814</v>
      </c>
    </row>
    <row r="258" spans="1:87" ht="24.75" hidden="1" customHeight="1">
      <c r="A258" s="359">
        <v>258</v>
      </c>
      <c r="B258" s="359" t="s">
        <v>3653</v>
      </c>
      <c r="C258" s="359" t="s">
        <v>3654</v>
      </c>
      <c r="D258" s="359"/>
      <c r="E258" s="359" t="s">
        <v>3655</v>
      </c>
      <c r="F258" s="359" t="s">
        <v>24</v>
      </c>
      <c r="G258" s="358">
        <v>11</v>
      </c>
      <c r="H258" s="358" t="s">
        <v>57</v>
      </c>
      <c r="I258" s="358" t="s">
        <v>33</v>
      </c>
      <c r="J258" s="358" t="s">
        <v>3656</v>
      </c>
      <c r="K258" s="358" t="s">
        <v>3657</v>
      </c>
      <c r="L258" s="358" t="s">
        <v>33</v>
      </c>
      <c r="M258" s="358" t="s">
        <v>149</v>
      </c>
      <c r="N258" s="360"/>
      <c r="O258" s="360" t="s">
        <v>321</v>
      </c>
      <c r="P258" s="360"/>
      <c r="Q258" s="358"/>
      <c r="R258" s="359" t="s">
        <v>3658</v>
      </c>
      <c r="S258" s="359" t="s">
        <v>3659</v>
      </c>
      <c r="T258" s="387" t="s">
        <v>3660</v>
      </c>
      <c r="U258" s="359" t="s">
        <v>3661</v>
      </c>
      <c r="V258" s="361">
        <v>35384</v>
      </c>
      <c r="W258" s="427" t="s">
        <v>3662</v>
      </c>
      <c r="X258" s="362" t="s">
        <v>3663</v>
      </c>
      <c r="Y258" s="360"/>
      <c r="Z258" s="360"/>
      <c r="AA258" s="358"/>
      <c r="AB258" s="392">
        <v>45762</v>
      </c>
      <c r="AC258" s="392">
        <v>45719</v>
      </c>
      <c r="AD258" s="358"/>
      <c r="AE258" s="358"/>
      <c r="AF258" s="358"/>
      <c r="AG258" s="358"/>
      <c r="AH258" s="363"/>
      <c r="AI258" s="358"/>
      <c r="AJ258" s="358"/>
      <c r="AK258" s="358"/>
      <c r="AL258" s="363"/>
      <c r="AM258" s="363"/>
      <c r="AN258" s="363"/>
      <c r="AO258" s="364"/>
      <c r="AP258" s="364"/>
      <c r="AQ258" s="364"/>
      <c r="AR258" s="363"/>
      <c r="AS258" s="358"/>
      <c r="AT258" s="462"/>
      <c r="AU258" s="358" t="s">
        <v>3664</v>
      </c>
      <c r="AV258" s="358"/>
      <c r="AW258" s="394">
        <v>45719</v>
      </c>
      <c r="AX258" s="358"/>
      <c r="AY258" s="363"/>
      <c r="AZ258" s="358"/>
      <c r="BA258" s="358"/>
      <c r="BB258" s="358"/>
      <c r="BC258" s="358"/>
      <c r="BD258" s="358"/>
      <c r="BE258" s="358"/>
      <c r="BF258" s="358"/>
      <c r="BG258" s="358"/>
      <c r="BH258" s="358"/>
      <c r="BI258" s="358"/>
      <c r="BJ258" s="358"/>
      <c r="BK258" s="361"/>
      <c r="BL258" s="396" t="s">
        <v>18</v>
      </c>
      <c r="BM258" s="363"/>
      <c r="BN258" s="363"/>
      <c r="BO258" s="358"/>
      <c r="BP258" s="358">
        <v>10</v>
      </c>
      <c r="BQ258" s="358"/>
      <c r="BR258" s="358"/>
      <c r="BS258" s="358"/>
      <c r="BT258" s="358"/>
      <c r="BU258" s="358"/>
      <c r="BV258" s="358"/>
      <c r="BW258" s="358"/>
      <c r="BX258" s="358"/>
      <c r="BY258" s="358"/>
      <c r="BZ258" s="358"/>
      <c r="CA258" s="358"/>
      <c r="CB258" s="358"/>
      <c r="CC258" s="358"/>
      <c r="CD258" s="358"/>
      <c r="CE258" s="358"/>
      <c r="CF258" s="416">
        <v>0</v>
      </c>
      <c r="CG258" s="418"/>
      <c r="CH258" s="418"/>
      <c r="CI258" s="418" t="s">
        <v>814</v>
      </c>
    </row>
    <row r="259" spans="1:87" ht="24.75" hidden="1" customHeight="1">
      <c r="A259" s="359">
        <v>259</v>
      </c>
      <c r="B259" s="359" t="s">
        <v>3665</v>
      </c>
      <c r="C259" s="359" t="s">
        <v>3666</v>
      </c>
      <c r="D259" s="359" t="s">
        <v>3124</v>
      </c>
      <c r="E259" s="359" t="s">
        <v>3667</v>
      </c>
      <c r="F259" s="359" t="s">
        <v>25</v>
      </c>
      <c r="G259" s="358">
        <v>11</v>
      </c>
      <c r="H259" s="358" t="s">
        <v>49</v>
      </c>
      <c r="I259" s="358" t="s">
        <v>40</v>
      </c>
      <c r="J259" s="358" t="s">
        <v>3668</v>
      </c>
      <c r="K259" s="358" t="s">
        <v>3669</v>
      </c>
      <c r="L259" s="358" t="s">
        <v>40</v>
      </c>
      <c r="M259" s="358" t="s">
        <v>149</v>
      </c>
      <c r="N259" s="360"/>
      <c r="O259" s="360" t="s">
        <v>321</v>
      </c>
      <c r="P259" s="360"/>
      <c r="Q259" s="358"/>
      <c r="R259" s="359" t="s">
        <v>3670</v>
      </c>
      <c r="S259" s="359" t="s">
        <v>3671</v>
      </c>
      <c r="T259" s="387" t="s">
        <v>3672</v>
      </c>
      <c r="U259" s="359" t="s">
        <v>3673</v>
      </c>
      <c r="V259" s="361">
        <v>33077</v>
      </c>
      <c r="W259" s="427" t="s">
        <v>3674</v>
      </c>
      <c r="X259" s="362" t="s">
        <v>3675</v>
      </c>
      <c r="Y259" s="360"/>
      <c r="Z259" s="360"/>
      <c r="AA259" s="358"/>
      <c r="AB259" s="392">
        <v>44991</v>
      </c>
      <c r="AC259" s="392">
        <v>45719</v>
      </c>
      <c r="AD259" s="358"/>
      <c r="AE259" s="358"/>
      <c r="AF259" s="358"/>
      <c r="AG259" s="358"/>
      <c r="AH259" s="363"/>
      <c r="AI259" s="358"/>
      <c r="AJ259" s="358"/>
      <c r="AK259" s="358"/>
      <c r="AL259" s="363"/>
      <c r="AM259" s="363"/>
      <c r="AN259" s="363"/>
      <c r="AO259" s="364"/>
      <c r="AP259" s="364"/>
      <c r="AQ259" s="364"/>
      <c r="AR259" s="363"/>
      <c r="AS259" s="358"/>
      <c r="AT259" s="462"/>
      <c r="AU259" s="358" t="s">
        <v>3676</v>
      </c>
      <c r="AV259" s="358"/>
      <c r="AW259" s="394">
        <v>45719</v>
      </c>
      <c r="AX259" s="358"/>
      <c r="AY259" s="363"/>
      <c r="AZ259" s="358"/>
      <c r="BA259" s="358"/>
      <c r="BB259" s="358"/>
      <c r="BC259" s="358"/>
      <c r="BD259" s="358"/>
      <c r="BE259" s="358"/>
      <c r="BF259" s="358"/>
      <c r="BG259" s="358"/>
      <c r="BH259" s="358"/>
      <c r="BI259" s="358"/>
      <c r="BJ259" s="358"/>
      <c r="BK259" s="361"/>
      <c r="BL259" s="396" t="s">
        <v>18</v>
      </c>
      <c r="BM259" s="363"/>
      <c r="BN259" s="363"/>
      <c r="BO259" s="358"/>
      <c r="BP259" s="358">
        <v>1</v>
      </c>
      <c r="BQ259" s="358"/>
      <c r="BR259" s="358"/>
      <c r="BS259" s="358"/>
      <c r="BT259" s="358"/>
      <c r="BU259" s="358"/>
      <c r="BV259" s="358"/>
      <c r="BW259" s="358"/>
      <c r="BX259" s="358"/>
      <c r="BY259" s="358"/>
      <c r="BZ259" s="358"/>
      <c r="CA259" s="358"/>
      <c r="CB259" s="358"/>
      <c r="CC259" s="358"/>
      <c r="CD259" s="358"/>
      <c r="CE259" s="358"/>
      <c r="CF259" s="416">
        <v>1</v>
      </c>
      <c r="CG259" s="418"/>
      <c r="CH259" s="418"/>
      <c r="CI259" s="418" t="s">
        <v>814</v>
      </c>
    </row>
    <row r="260" spans="1:87" ht="23.25" hidden="1" customHeight="1">
      <c r="A260" s="359">
        <v>260</v>
      </c>
      <c r="B260" s="359" t="s">
        <v>3677</v>
      </c>
      <c r="C260" s="359" t="s">
        <v>633</v>
      </c>
      <c r="D260" s="359" t="s">
        <v>3678</v>
      </c>
      <c r="E260" s="359" t="s">
        <v>3679</v>
      </c>
      <c r="F260" s="359" t="s">
        <v>25</v>
      </c>
      <c r="G260" s="358">
        <v>11</v>
      </c>
      <c r="H260" s="358" t="s">
        <v>49</v>
      </c>
      <c r="I260" s="358" t="s">
        <v>40</v>
      </c>
      <c r="J260" s="358" t="s">
        <v>2295</v>
      </c>
      <c r="K260" s="358" t="s">
        <v>3680</v>
      </c>
      <c r="L260" s="358"/>
      <c r="M260" s="358"/>
      <c r="N260" s="360"/>
      <c r="O260" s="360" t="s">
        <v>150</v>
      </c>
      <c r="P260" s="360"/>
      <c r="Q260" s="358"/>
      <c r="R260" s="359" t="s">
        <v>3681</v>
      </c>
      <c r="S260" s="359" t="s">
        <v>3682</v>
      </c>
      <c r="T260" s="387" t="s">
        <v>3683</v>
      </c>
      <c r="U260" s="359" t="s">
        <v>3684</v>
      </c>
      <c r="V260" s="361">
        <v>30619</v>
      </c>
      <c r="W260" s="427" t="s">
        <v>3685</v>
      </c>
      <c r="X260" s="362" t="s">
        <v>155</v>
      </c>
      <c r="Y260" s="360"/>
      <c r="Z260" s="360"/>
      <c r="AA260" s="358"/>
      <c r="AB260" s="392">
        <v>45901</v>
      </c>
      <c r="AC260" s="392">
        <v>45719</v>
      </c>
      <c r="AD260" s="358"/>
      <c r="AE260" s="358"/>
      <c r="AF260" s="358"/>
      <c r="AG260" s="358"/>
      <c r="AH260" s="363"/>
      <c r="AI260" s="358"/>
      <c r="AJ260" s="358"/>
      <c r="AK260" s="358"/>
      <c r="AL260" s="363"/>
      <c r="AM260" s="363"/>
      <c r="AN260" s="363"/>
      <c r="AO260" s="364"/>
      <c r="AP260" s="364"/>
      <c r="AQ260" s="364"/>
      <c r="AR260" s="363"/>
      <c r="AS260" s="358"/>
      <c r="AT260" s="462"/>
      <c r="AU260" s="358" t="s">
        <v>3686</v>
      </c>
      <c r="AV260" s="358"/>
      <c r="AW260" s="394">
        <v>45719</v>
      </c>
      <c r="AX260" s="358"/>
      <c r="AY260" s="363"/>
      <c r="AZ260" s="358"/>
      <c r="BA260" s="358"/>
      <c r="BB260" s="358"/>
      <c r="BC260" s="358"/>
      <c r="BD260" s="358"/>
      <c r="BE260" s="358"/>
      <c r="BF260" s="358"/>
      <c r="BG260" s="358"/>
      <c r="BH260" s="358"/>
      <c r="BI260" s="358"/>
      <c r="BJ260" s="358"/>
      <c r="BK260" s="361"/>
      <c r="BL260" s="396" t="s">
        <v>18</v>
      </c>
      <c r="BM260" s="363"/>
      <c r="BN260" s="363"/>
      <c r="BO260" s="358"/>
      <c r="BP260" s="358">
        <v>10</v>
      </c>
      <c r="BQ260" s="358"/>
      <c r="BR260" s="358"/>
      <c r="BS260" s="358"/>
      <c r="BT260" s="358"/>
      <c r="BU260" s="358"/>
      <c r="BV260" s="358"/>
      <c r="BW260" s="358"/>
      <c r="BX260" s="358"/>
      <c r="BY260" s="358"/>
      <c r="BZ260" s="358"/>
      <c r="CA260" s="358"/>
      <c r="CB260" s="358"/>
      <c r="CC260" s="358"/>
      <c r="CD260" s="358"/>
      <c r="CE260" s="358"/>
      <c r="CF260" s="416">
        <v>2</v>
      </c>
      <c r="CG260" s="418"/>
      <c r="CH260" s="418"/>
      <c r="CI260" s="418" t="s">
        <v>814</v>
      </c>
    </row>
    <row r="261" spans="1:87" ht="25.5" hidden="1" customHeight="1">
      <c r="A261" s="359">
        <v>261</v>
      </c>
      <c r="B261" s="359" t="s">
        <v>3687</v>
      </c>
      <c r="C261" s="359" t="s">
        <v>3688</v>
      </c>
      <c r="D261" s="359" t="s">
        <v>3689</v>
      </c>
      <c r="E261" s="359" t="s">
        <v>3690</v>
      </c>
      <c r="F261" s="359" t="s">
        <v>24</v>
      </c>
      <c r="G261" s="358">
        <v>11</v>
      </c>
      <c r="H261" s="358" t="s">
        <v>51</v>
      </c>
      <c r="I261" s="358" t="s">
        <v>30</v>
      </c>
      <c r="J261" s="358" t="s">
        <v>3691</v>
      </c>
      <c r="K261" s="358" t="s">
        <v>1569</v>
      </c>
      <c r="L261" s="358" t="s">
        <v>30</v>
      </c>
      <c r="M261" s="358" t="s">
        <v>149</v>
      </c>
      <c r="N261" s="360"/>
      <c r="O261" s="360" t="s">
        <v>150</v>
      </c>
      <c r="P261" s="360"/>
      <c r="Q261" s="358"/>
      <c r="R261" s="359" t="s">
        <v>3692</v>
      </c>
      <c r="S261" s="390" t="s">
        <v>3693</v>
      </c>
      <c r="T261" s="391" t="s">
        <v>3694</v>
      </c>
      <c r="U261" s="359" t="s">
        <v>3695</v>
      </c>
      <c r="V261" s="361">
        <v>31080</v>
      </c>
      <c r="W261" s="427" t="s">
        <v>3696</v>
      </c>
      <c r="X261" s="362" t="s">
        <v>3663</v>
      </c>
      <c r="Y261" s="360"/>
      <c r="Z261" s="360"/>
      <c r="AA261" s="358"/>
      <c r="AB261" s="392">
        <v>43647</v>
      </c>
      <c r="AC261" s="392">
        <v>45719</v>
      </c>
      <c r="AD261" s="358"/>
      <c r="AE261" s="358"/>
      <c r="AF261" s="358"/>
      <c r="AG261" s="358"/>
      <c r="AH261" s="363"/>
      <c r="AI261" s="358"/>
      <c r="AJ261" s="358"/>
      <c r="AK261" s="358"/>
      <c r="AL261" s="363"/>
      <c r="AM261" s="363"/>
      <c r="AN261" s="363"/>
      <c r="AO261" s="364"/>
      <c r="AP261" s="364"/>
      <c r="AQ261" s="364"/>
      <c r="AR261" s="363"/>
      <c r="AS261" s="358"/>
      <c r="AT261" s="462"/>
      <c r="AU261" s="358" t="s">
        <v>3697</v>
      </c>
      <c r="AV261" s="358"/>
      <c r="AW261" s="394">
        <v>45719</v>
      </c>
      <c r="AX261" s="358"/>
      <c r="AY261" s="363"/>
      <c r="AZ261" s="358"/>
      <c r="BA261" s="358"/>
      <c r="BB261" s="358"/>
      <c r="BC261" s="358"/>
      <c r="BD261" s="358"/>
      <c r="BE261" s="358"/>
      <c r="BF261" s="358"/>
      <c r="BG261" s="358"/>
      <c r="BH261" s="358"/>
      <c r="BI261" s="358"/>
      <c r="BJ261" s="358"/>
      <c r="BK261" s="361"/>
      <c r="BL261" s="396" t="s">
        <v>18</v>
      </c>
      <c r="BM261" s="363"/>
      <c r="BN261" s="363"/>
      <c r="BO261" s="358"/>
      <c r="BP261" s="358">
        <v>2</v>
      </c>
      <c r="BQ261" s="358"/>
      <c r="BR261" s="358"/>
      <c r="BS261" s="358"/>
      <c r="BT261" s="358"/>
      <c r="BU261" s="358"/>
      <c r="BV261" s="358"/>
      <c r="BW261" s="358"/>
      <c r="BX261" s="358"/>
      <c r="BY261" s="358"/>
      <c r="BZ261" s="358"/>
      <c r="CA261" s="358"/>
      <c r="CB261" s="358"/>
      <c r="CC261" s="358"/>
      <c r="CD261" s="358"/>
      <c r="CE261" s="358"/>
      <c r="CF261" s="416">
        <v>2</v>
      </c>
      <c r="CG261" s="418"/>
      <c r="CH261" s="418"/>
      <c r="CI261" s="418" t="s">
        <v>814</v>
      </c>
    </row>
    <row r="262" spans="1:87" ht="27.75" hidden="1" customHeight="1">
      <c r="A262" s="359">
        <v>262</v>
      </c>
      <c r="B262" s="359" t="s">
        <v>3698</v>
      </c>
      <c r="C262" s="359" t="s">
        <v>3699</v>
      </c>
      <c r="D262" s="359" t="s">
        <v>3700</v>
      </c>
      <c r="E262" s="359" t="s">
        <v>3701</v>
      </c>
      <c r="F262" s="359" t="s">
        <v>25</v>
      </c>
      <c r="G262" s="358">
        <v>11</v>
      </c>
      <c r="H262" s="358" t="s">
        <v>49</v>
      </c>
      <c r="I262" s="358" t="s">
        <v>35</v>
      </c>
      <c r="J262" s="358" t="s">
        <v>3702</v>
      </c>
      <c r="K262" s="358" t="s">
        <v>3703</v>
      </c>
      <c r="L262" s="358" t="s">
        <v>35</v>
      </c>
      <c r="M262" s="358" t="s">
        <v>149</v>
      </c>
      <c r="N262" s="360"/>
      <c r="O262" s="360" t="s">
        <v>150</v>
      </c>
      <c r="P262" s="360"/>
      <c r="Q262" s="358"/>
      <c r="R262" s="359" t="s">
        <v>3704</v>
      </c>
      <c r="S262" s="359" t="s">
        <v>3705</v>
      </c>
      <c r="T262" s="387" t="s">
        <v>3706</v>
      </c>
      <c r="U262" s="359" t="s">
        <v>3707</v>
      </c>
      <c r="V262" s="361">
        <v>34463</v>
      </c>
      <c r="W262" s="427" t="s">
        <v>3708</v>
      </c>
      <c r="X262" s="362" t="s">
        <v>3580</v>
      </c>
      <c r="Y262" s="360"/>
      <c r="Z262" s="360"/>
      <c r="AA262" s="358"/>
      <c r="AB262" s="392">
        <v>45537</v>
      </c>
      <c r="AC262" s="392">
        <v>45719</v>
      </c>
      <c r="AD262" s="358"/>
      <c r="AE262" s="358"/>
      <c r="AF262" s="358"/>
      <c r="AG262" s="358"/>
      <c r="AH262" s="363"/>
      <c r="AI262" s="358"/>
      <c r="AJ262" s="358"/>
      <c r="AK262" s="358"/>
      <c r="AL262" s="363"/>
      <c r="AM262" s="363"/>
      <c r="AN262" s="363"/>
      <c r="AO262" s="364"/>
      <c r="AP262" s="364"/>
      <c r="AQ262" s="364"/>
      <c r="AR262" s="363"/>
      <c r="AS262" s="358"/>
      <c r="AT262" s="462"/>
      <c r="AU262" s="358" t="s">
        <v>3709</v>
      </c>
      <c r="AV262" s="358"/>
      <c r="AW262" s="394">
        <v>45719</v>
      </c>
      <c r="AX262" s="358"/>
      <c r="AY262" s="363"/>
      <c r="AZ262" s="358"/>
      <c r="BA262" s="358"/>
      <c r="BB262" s="358"/>
      <c r="BC262" s="358"/>
      <c r="BD262" s="358"/>
      <c r="BE262" s="358"/>
      <c r="BF262" s="358"/>
      <c r="BG262" s="358"/>
      <c r="BH262" s="358"/>
      <c r="BI262" s="358"/>
      <c r="BJ262" s="358"/>
      <c r="BK262" s="361"/>
      <c r="BL262" s="396" t="s">
        <v>18</v>
      </c>
      <c r="BM262" s="363"/>
      <c r="BN262" s="363"/>
      <c r="BO262" s="358"/>
      <c r="BP262" s="358">
        <v>1</v>
      </c>
      <c r="BQ262" s="358"/>
      <c r="BR262" s="358"/>
      <c r="BS262" s="358"/>
      <c r="BT262" s="358"/>
      <c r="BU262" s="358"/>
      <c r="BV262" s="358"/>
      <c r="BW262" s="358"/>
      <c r="BX262" s="358"/>
      <c r="BY262" s="358"/>
      <c r="BZ262" s="358"/>
      <c r="CA262" s="358"/>
      <c r="CB262" s="358"/>
      <c r="CC262" s="358"/>
      <c r="CD262" s="358"/>
      <c r="CE262" s="358"/>
      <c r="CF262" s="416">
        <v>1</v>
      </c>
      <c r="CG262" s="418"/>
      <c r="CH262" s="418"/>
      <c r="CI262" s="418" t="s">
        <v>3710</v>
      </c>
    </row>
    <row r="263" spans="1:87" ht="21" hidden="1" customHeight="1">
      <c r="A263" s="359">
        <v>263</v>
      </c>
      <c r="B263" s="359" t="s">
        <v>3711</v>
      </c>
      <c r="C263" s="359" t="s">
        <v>3712</v>
      </c>
      <c r="D263" s="359" t="s">
        <v>3713</v>
      </c>
      <c r="E263" s="359" t="s">
        <v>3714</v>
      </c>
      <c r="F263" s="359" t="s">
        <v>24</v>
      </c>
      <c r="G263" s="358">
        <v>11</v>
      </c>
      <c r="H263" s="358" t="s">
        <v>50</v>
      </c>
      <c r="I263" s="358" t="s">
        <v>44</v>
      </c>
      <c r="J263" s="358" t="s">
        <v>3715</v>
      </c>
      <c r="K263" s="358" t="s">
        <v>3716</v>
      </c>
      <c r="L263" s="358" t="s">
        <v>42</v>
      </c>
      <c r="M263" s="358" t="s">
        <v>149</v>
      </c>
      <c r="N263" s="360"/>
      <c r="O263" s="360" t="s">
        <v>321</v>
      </c>
      <c r="P263" s="360"/>
      <c r="Q263" s="358"/>
      <c r="R263" s="359" t="s">
        <v>3717</v>
      </c>
      <c r="S263" s="359" t="s">
        <v>3718</v>
      </c>
      <c r="T263" s="387" t="s">
        <v>3719</v>
      </c>
      <c r="U263" s="359" t="s">
        <v>3720</v>
      </c>
      <c r="V263" s="361">
        <v>33558</v>
      </c>
      <c r="W263" s="427" t="s">
        <v>3721</v>
      </c>
      <c r="X263" s="362" t="s">
        <v>3580</v>
      </c>
      <c r="Y263" s="360"/>
      <c r="Z263" s="360"/>
      <c r="AA263" s="358"/>
      <c r="AB263" s="392">
        <v>45719</v>
      </c>
      <c r="AC263" s="392">
        <v>45719</v>
      </c>
      <c r="AD263" s="358"/>
      <c r="AE263" s="358"/>
      <c r="AF263" s="358"/>
      <c r="AG263" s="358"/>
      <c r="AH263" s="363"/>
      <c r="AI263" s="358"/>
      <c r="AJ263" s="358"/>
      <c r="AK263" s="358"/>
      <c r="AL263" s="363"/>
      <c r="AM263" s="363"/>
      <c r="AN263" s="363"/>
      <c r="AO263" s="364"/>
      <c r="AP263" s="364"/>
      <c r="AQ263" s="364"/>
      <c r="AR263" s="363"/>
      <c r="AS263" s="358"/>
      <c r="AT263" s="462"/>
      <c r="AU263" s="358" t="s">
        <v>3722</v>
      </c>
      <c r="AV263" s="358"/>
      <c r="AW263" s="394">
        <v>45719</v>
      </c>
      <c r="AX263" s="358"/>
      <c r="AY263" s="363"/>
      <c r="AZ263" s="358"/>
      <c r="BA263" s="358"/>
      <c r="BB263" s="358"/>
      <c r="BC263" s="358"/>
      <c r="BD263" s="358"/>
      <c r="BE263" s="358"/>
      <c r="BF263" s="358"/>
      <c r="BG263" s="358"/>
      <c r="BH263" s="358"/>
      <c r="BI263" s="358"/>
      <c r="BJ263" s="358"/>
      <c r="BK263" s="361"/>
      <c r="BL263" s="396" t="s">
        <v>18</v>
      </c>
      <c r="BM263" s="363"/>
      <c r="BN263" s="363"/>
      <c r="BO263" s="358"/>
      <c r="BP263" s="358">
        <v>0</v>
      </c>
      <c r="BQ263" s="358"/>
      <c r="BR263" s="358"/>
      <c r="BS263" s="358"/>
      <c r="BT263" s="358"/>
      <c r="BU263" s="358"/>
      <c r="BV263" s="358"/>
      <c r="BW263" s="358"/>
      <c r="BX263" s="358"/>
      <c r="BY263" s="358"/>
      <c r="BZ263" s="358"/>
      <c r="CA263" s="358"/>
      <c r="CB263" s="358"/>
      <c r="CC263" s="358"/>
      <c r="CD263" s="358"/>
      <c r="CE263" s="358"/>
      <c r="CF263" s="416">
        <v>1</v>
      </c>
      <c r="CG263" s="418"/>
      <c r="CH263" s="418"/>
      <c r="CI263" s="418" t="s">
        <v>3710</v>
      </c>
    </row>
    <row r="264" spans="1:87" ht="20.25" hidden="1" customHeight="1">
      <c r="A264" s="359">
        <v>264</v>
      </c>
      <c r="B264" s="359" t="s">
        <v>3723</v>
      </c>
      <c r="C264" s="359" t="s">
        <v>3724</v>
      </c>
      <c r="D264" s="359" t="s">
        <v>3725</v>
      </c>
      <c r="E264" s="359" t="s">
        <v>3726</v>
      </c>
      <c r="F264" s="359" t="s">
        <v>24</v>
      </c>
      <c r="G264" s="358">
        <v>11</v>
      </c>
      <c r="H264" s="358" t="s">
        <v>49</v>
      </c>
      <c r="I264" s="358" t="s">
        <v>40</v>
      </c>
      <c r="J264" s="358" t="s">
        <v>3727</v>
      </c>
      <c r="K264" s="358" t="s">
        <v>3669</v>
      </c>
      <c r="L264" s="358" t="s">
        <v>40</v>
      </c>
      <c r="M264" s="358" t="s">
        <v>149</v>
      </c>
      <c r="N264" s="360"/>
      <c r="O264" s="360" t="s">
        <v>150</v>
      </c>
      <c r="P264" s="360"/>
      <c r="Q264" s="358"/>
      <c r="R264" s="359" t="s">
        <v>3728</v>
      </c>
      <c r="S264" s="359" t="s">
        <v>3729</v>
      </c>
      <c r="T264" s="387" t="s">
        <v>3730</v>
      </c>
      <c r="U264" s="359" t="s">
        <v>3731</v>
      </c>
      <c r="V264" s="361">
        <v>34034</v>
      </c>
      <c r="W264" s="427" t="s">
        <v>3732</v>
      </c>
      <c r="X264" s="362" t="s">
        <v>3733</v>
      </c>
      <c r="Y264" s="360"/>
      <c r="Z264" s="360"/>
      <c r="AA264" s="358"/>
      <c r="AB264" s="392">
        <v>45180</v>
      </c>
      <c r="AC264" s="392">
        <v>45719</v>
      </c>
      <c r="AD264" s="358"/>
      <c r="AE264" s="358"/>
      <c r="AF264" s="358"/>
      <c r="AG264" s="358"/>
      <c r="AH264" s="363"/>
      <c r="AI264" s="358"/>
      <c r="AJ264" s="358"/>
      <c r="AK264" s="358"/>
      <c r="AL264" s="363"/>
      <c r="AM264" s="363"/>
      <c r="AN264" s="363"/>
      <c r="AO264" s="364"/>
      <c r="AP264" s="364"/>
      <c r="AQ264" s="364"/>
      <c r="AR264" s="363"/>
      <c r="AS264" s="358"/>
      <c r="AT264" s="462"/>
      <c r="AU264" s="358" t="s">
        <v>3734</v>
      </c>
      <c r="AV264" s="358"/>
      <c r="AW264" s="394">
        <v>45719</v>
      </c>
      <c r="AX264" s="358"/>
      <c r="AY264" s="363"/>
      <c r="AZ264" s="358"/>
      <c r="BA264" s="358"/>
      <c r="BB264" s="358"/>
      <c r="BC264" s="358"/>
      <c r="BD264" s="358"/>
      <c r="BE264" s="358"/>
      <c r="BF264" s="358"/>
      <c r="BG264" s="358"/>
      <c r="BH264" s="358"/>
      <c r="BI264" s="358"/>
      <c r="BJ264" s="358"/>
      <c r="BK264" s="361"/>
      <c r="BL264" s="396" t="s">
        <v>18</v>
      </c>
      <c r="BM264" s="363"/>
      <c r="BN264" s="363"/>
      <c r="BO264" s="358"/>
      <c r="BP264" s="358">
        <v>2</v>
      </c>
      <c r="BQ264" s="358"/>
      <c r="BR264" s="358"/>
      <c r="BS264" s="358"/>
      <c r="BT264" s="358"/>
      <c r="BU264" s="358"/>
      <c r="BV264" s="358"/>
      <c r="BW264" s="358"/>
      <c r="BX264" s="358"/>
      <c r="BY264" s="358"/>
      <c r="BZ264" s="358"/>
      <c r="CA264" s="358"/>
      <c r="CB264" s="358"/>
      <c r="CC264" s="358"/>
      <c r="CD264" s="358"/>
      <c r="CE264" s="358"/>
      <c r="CF264" s="416">
        <v>1</v>
      </c>
      <c r="CG264" s="418"/>
      <c r="CH264" s="418"/>
      <c r="CI264" s="418" t="s">
        <v>814</v>
      </c>
    </row>
    <row r="265" spans="1:87" ht="21" hidden="1" customHeight="1">
      <c r="A265" s="359">
        <v>265</v>
      </c>
      <c r="B265" s="359" t="s">
        <v>3735</v>
      </c>
      <c r="C265" s="359" t="s">
        <v>3736</v>
      </c>
      <c r="D265" s="359" t="s">
        <v>3286</v>
      </c>
      <c r="E265" s="359" t="s">
        <v>3737</v>
      </c>
      <c r="F265" s="359" t="s">
        <v>25</v>
      </c>
      <c r="G265" s="358">
        <v>11</v>
      </c>
      <c r="H265" s="358" t="s">
        <v>51</v>
      </c>
      <c r="I265" s="358" t="s">
        <v>37</v>
      </c>
      <c r="J265" s="358" t="s">
        <v>3738</v>
      </c>
      <c r="K265" s="358" t="s">
        <v>3739</v>
      </c>
      <c r="L265" s="358" t="s">
        <v>37</v>
      </c>
      <c r="M265" s="358" t="s">
        <v>149</v>
      </c>
      <c r="N265" s="360"/>
      <c r="O265" s="360" t="s">
        <v>321</v>
      </c>
      <c r="P265" s="360"/>
      <c r="Q265" s="358"/>
      <c r="R265" s="359" t="s">
        <v>3740</v>
      </c>
      <c r="S265" s="359" t="s">
        <v>3741</v>
      </c>
      <c r="T265" s="387" t="s">
        <v>3742</v>
      </c>
      <c r="U265" s="359" t="s">
        <v>3743</v>
      </c>
      <c r="V265" s="361">
        <v>32059</v>
      </c>
      <c r="W265" s="427" t="s">
        <v>3744</v>
      </c>
      <c r="X265" s="362" t="s">
        <v>155</v>
      </c>
      <c r="Y265" s="360"/>
      <c r="Z265" s="360"/>
      <c r="AA265" s="358"/>
      <c r="AB265" s="392">
        <v>45611</v>
      </c>
      <c r="AC265" s="392">
        <v>45719</v>
      </c>
      <c r="AD265" s="358"/>
      <c r="AE265" s="358"/>
      <c r="AF265" s="358"/>
      <c r="AG265" s="358"/>
      <c r="AH265" s="363"/>
      <c r="AI265" s="358"/>
      <c r="AJ265" s="358"/>
      <c r="AK265" s="358"/>
      <c r="AL265" s="363"/>
      <c r="AM265" s="363"/>
      <c r="AN265" s="363"/>
      <c r="AO265" s="364"/>
      <c r="AP265" s="364"/>
      <c r="AQ265" s="364"/>
      <c r="AR265" s="363"/>
      <c r="AS265" s="358"/>
      <c r="AT265" s="462"/>
      <c r="AU265" s="358" t="s">
        <v>3745</v>
      </c>
      <c r="AV265" s="358"/>
      <c r="AW265" s="394">
        <v>45719</v>
      </c>
      <c r="AX265" s="358"/>
      <c r="AY265" s="363"/>
      <c r="AZ265" s="358"/>
      <c r="BA265" s="358"/>
      <c r="BB265" s="358"/>
      <c r="BC265" s="358"/>
      <c r="BD265" s="358"/>
      <c r="BE265" s="358"/>
      <c r="BF265" s="358"/>
      <c r="BG265" s="358"/>
      <c r="BH265" s="358"/>
      <c r="BI265" s="358"/>
      <c r="BJ265" s="358"/>
      <c r="BK265" s="361"/>
      <c r="BL265" s="396" t="s">
        <v>18</v>
      </c>
      <c r="BM265" s="363"/>
      <c r="BN265" s="363"/>
      <c r="BO265" s="358"/>
      <c r="BP265" s="358">
        <v>6</v>
      </c>
      <c r="BQ265" s="358"/>
      <c r="BR265" s="358"/>
      <c r="BS265" s="358"/>
      <c r="BT265" s="358"/>
      <c r="BU265" s="358"/>
      <c r="BV265" s="358"/>
      <c r="BW265" s="358"/>
      <c r="BX265" s="358"/>
      <c r="BY265" s="358"/>
      <c r="BZ265" s="358"/>
      <c r="CA265" s="358"/>
      <c r="CB265" s="358"/>
      <c r="CC265" s="358"/>
      <c r="CD265" s="358"/>
      <c r="CE265" s="358"/>
      <c r="CF265" s="416">
        <v>0</v>
      </c>
      <c r="CG265" s="418"/>
      <c r="CH265" s="418"/>
      <c r="CI265" s="418" t="s">
        <v>814</v>
      </c>
    </row>
    <row r="266" spans="1:87" ht="25.5" hidden="1" customHeight="1">
      <c r="A266" s="359">
        <v>266</v>
      </c>
      <c r="B266" s="359" t="s">
        <v>3746</v>
      </c>
      <c r="C266" s="359" t="s">
        <v>3747</v>
      </c>
      <c r="D266" s="359" t="s">
        <v>3748</v>
      </c>
      <c r="E266" s="359" t="s">
        <v>3749</v>
      </c>
      <c r="F266" s="359" t="s">
        <v>24</v>
      </c>
      <c r="G266" s="358">
        <v>11</v>
      </c>
      <c r="H266" s="358" t="s">
        <v>50</v>
      </c>
      <c r="I266" s="358" t="s">
        <v>44</v>
      </c>
      <c r="J266" s="358" t="s">
        <v>606</v>
      </c>
      <c r="K266" s="358" t="s">
        <v>3750</v>
      </c>
      <c r="L266" s="366"/>
      <c r="M266" s="366"/>
      <c r="N266" s="360"/>
      <c r="O266" s="360" t="s">
        <v>150</v>
      </c>
      <c r="P266" s="360"/>
      <c r="Q266" s="358"/>
      <c r="R266" s="359" t="s">
        <v>3751</v>
      </c>
      <c r="S266" s="359" t="s">
        <v>3752</v>
      </c>
      <c r="T266" s="387" t="s">
        <v>3753</v>
      </c>
      <c r="U266" s="359" t="s">
        <v>3754</v>
      </c>
      <c r="V266" s="361">
        <v>31592</v>
      </c>
      <c r="W266" s="427" t="s">
        <v>3755</v>
      </c>
      <c r="X266" s="362" t="s">
        <v>3580</v>
      </c>
      <c r="Y266" s="360"/>
      <c r="Z266" s="360"/>
      <c r="AA266" s="358"/>
      <c r="AB266" s="392">
        <v>45839</v>
      </c>
      <c r="AC266" s="392">
        <v>45719</v>
      </c>
      <c r="AD266" s="358"/>
      <c r="AE266" s="358"/>
      <c r="AF266" s="358"/>
      <c r="AG266" s="358"/>
      <c r="AH266" s="363"/>
      <c r="AI266" s="358"/>
      <c r="AJ266" s="358"/>
      <c r="AK266" s="358"/>
      <c r="AL266" s="363"/>
      <c r="AM266" s="363"/>
      <c r="AN266" s="363"/>
      <c r="AO266" s="364"/>
      <c r="AP266" s="364"/>
      <c r="AQ266" s="364"/>
      <c r="AR266" s="363"/>
      <c r="AS266" s="358"/>
      <c r="AT266" s="462"/>
      <c r="AU266" s="358" t="s">
        <v>3756</v>
      </c>
      <c r="AV266" s="358"/>
      <c r="AW266" s="394">
        <v>45719</v>
      </c>
      <c r="AX266" s="358"/>
      <c r="AY266" s="363"/>
      <c r="AZ266" s="358"/>
      <c r="BA266" s="358"/>
      <c r="BB266" s="358"/>
      <c r="BC266" s="358"/>
      <c r="BD266" s="358"/>
      <c r="BE266" s="358"/>
      <c r="BF266" s="358"/>
      <c r="BG266" s="358"/>
      <c r="BH266" s="358"/>
      <c r="BI266" s="358"/>
      <c r="BJ266" s="358"/>
      <c r="BK266" s="361"/>
      <c r="BL266" s="396" t="s">
        <v>18</v>
      </c>
      <c r="BM266" s="363"/>
      <c r="BN266" s="363"/>
      <c r="BO266" s="358"/>
      <c r="BP266" s="358">
        <v>8</v>
      </c>
      <c r="BQ266" s="358"/>
      <c r="BR266" s="358"/>
      <c r="BS266" s="358"/>
      <c r="BT266" s="358"/>
      <c r="BU266" s="358"/>
      <c r="BV266" s="358"/>
      <c r="BW266" s="358"/>
      <c r="BX266" s="358"/>
      <c r="BY266" s="358"/>
      <c r="BZ266" s="358"/>
      <c r="CA266" s="358"/>
      <c r="CB266" s="358"/>
      <c r="CC266" s="358"/>
      <c r="CD266" s="358"/>
      <c r="CE266" s="358"/>
      <c r="CF266" s="416">
        <v>2</v>
      </c>
      <c r="CG266" s="418"/>
      <c r="CH266" s="418"/>
      <c r="CI266" s="418" t="s">
        <v>814</v>
      </c>
    </row>
    <row r="267" spans="1:87" ht="21.75" hidden="1" customHeight="1">
      <c r="A267" s="359">
        <v>267</v>
      </c>
      <c r="B267" s="359" t="s">
        <v>3757</v>
      </c>
      <c r="C267" s="359" t="s">
        <v>3758</v>
      </c>
      <c r="D267" s="359"/>
      <c r="E267" s="359" t="s">
        <v>3759</v>
      </c>
      <c r="F267" s="359" t="s">
        <v>24</v>
      </c>
      <c r="G267" s="358">
        <v>11</v>
      </c>
      <c r="H267" s="358" t="s">
        <v>52</v>
      </c>
      <c r="I267" s="358" t="s">
        <v>41</v>
      </c>
      <c r="J267" s="358" t="s">
        <v>3760</v>
      </c>
      <c r="K267" s="358" t="s">
        <v>3761</v>
      </c>
      <c r="L267" s="366"/>
      <c r="M267" s="366"/>
      <c r="N267" s="360"/>
      <c r="O267" s="360" t="s">
        <v>321</v>
      </c>
      <c r="P267" s="360"/>
      <c r="Q267" s="358"/>
      <c r="R267" s="359" t="s">
        <v>3762</v>
      </c>
      <c r="S267" s="359" t="s">
        <v>3763</v>
      </c>
      <c r="T267" s="387" t="s">
        <v>3764</v>
      </c>
      <c r="U267" s="359" t="s">
        <v>3765</v>
      </c>
      <c r="V267" s="361">
        <v>31315</v>
      </c>
      <c r="W267" s="427" t="s">
        <v>3766</v>
      </c>
      <c r="X267" s="362" t="s">
        <v>3663</v>
      </c>
      <c r="Y267" s="360"/>
      <c r="Z267" s="360"/>
      <c r="AA267" s="358"/>
      <c r="AB267" s="392">
        <v>45930</v>
      </c>
      <c r="AC267" s="392">
        <v>45719</v>
      </c>
      <c r="AD267" s="358"/>
      <c r="AE267" s="358"/>
      <c r="AF267" s="358"/>
      <c r="AG267" s="358"/>
      <c r="AH267" s="363"/>
      <c r="AI267" s="358"/>
      <c r="AJ267" s="358"/>
      <c r="AK267" s="358"/>
      <c r="AL267" s="363"/>
      <c r="AM267" s="363"/>
      <c r="AN267" s="363"/>
      <c r="AO267" s="364"/>
      <c r="AP267" s="364"/>
      <c r="AQ267" s="364"/>
      <c r="AR267" s="363"/>
      <c r="AS267" s="358"/>
      <c r="AT267" s="462"/>
      <c r="AU267" s="358" t="s">
        <v>3767</v>
      </c>
      <c r="AV267" s="358"/>
      <c r="AW267" s="394">
        <v>45719</v>
      </c>
      <c r="AX267" s="358"/>
      <c r="AY267" s="363"/>
      <c r="AZ267" s="358"/>
      <c r="BA267" s="358"/>
      <c r="BB267" s="358"/>
      <c r="BC267" s="358"/>
      <c r="BD267" s="358"/>
      <c r="BE267" s="358"/>
      <c r="BF267" s="358"/>
      <c r="BG267" s="358"/>
      <c r="BH267" s="358"/>
      <c r="BI267" s="358"/>
      <c r="BJ267" s="358"/>
      <c r="BK267" s="361"/>
      <c r="BL267" s="396" t="s">
        <v>18</v>
      </c>
      <c r="BM267" s="363"/>
      <c r="BN267" s="363"/>
      <c r="BO267" s="358"/>
      <c r="BP267" s="358">
        <v>8</v>
      </c>
      <c r="BQ267" s="358"/>
      <c r="BR267" s="358"/>
      <c r="BS267" s="358"/>
      <c r="BT267" s="358"/>
      <c r="BU267" s="358"/>
      <c r="BV267" s="358"/>
      <c r="BW267" s="358"/>
      <c r="BX267" s="358"/>
      <c r="BY267" s="358"/>
      <c r="BZ267" s="358"/>
      <c r="CA267" s="358"/>
      <c r="CB267" s="358"/>
      <c r="CC267" s="358"/>
      <c r="CD267" s="358"/>
      <c r="CE267" s="358"/>
      <c r="CF267" s="416">
        <v>0</v>
      </c>
      <c r="CG267" s="418"/>
      <c r="CH267" s="418"/>
      <c r="CI267" s="418" t="s">
        <v>814</v>
      </c>
    </row>
    <row r="268" spans="1:87" ht="21.75" hidden="1" customHeight="1">
      <c r="A268" s="359">
        <v>268</v>
      </c>
      <c r="B268" s="359" t="s">
        <v>3768</v>
      </c>
      <c r="C268" s="359" t="s">
        <v>3769</v>
      </c>
      <c r="D268" s="359"/>
      <c r="E268" s="359" t="s">
        <v>3770</v>
      </c>
      <c r="F268" s="359" t="s">
        <v>25</v>
      </c>
      <c r="G268" s="358">
        <v>11</v>
      </c>
      <c r="H268" s="358" t="s">
        <v>52</v>
      </c>
      <c r="I268" s="358" t="s">
        <v>41</v>
      </c>
      <c r="J268" s="358" t="s">
        <v>606</v>
      </c>
      <c r="K268" s="358" t="s">
        <v>3771</v>
      </c>
      <c r="L268" s="366"/>
      <c r="M268" s="366"/>
      <c r="N268" s="360"/>
      <c r="O268" s="360" t="s">
        <v>150</v>
      </c>
      <c r="P268" s="360"/>
      <c r="Q268" s="358"/>
      <c r="R268" s="359" t="s">
        <v>3772</v>
      </c>
      <c r="S268" s="359" t="s">
        <v>3773</v>
      </c>
      <c r="T268" s="387" t="s">
        <v>3774</v>
      </c>
      <c r="U268" s="359" t="s">
        <v>3775</v>
      </c>
      <c r="V268" s="361">
        <v>32091</v>
      </c>
      <c r="W268" s="427" t="s">
        <v>3776</v>
      </c>
      <c r="X268" s="362"/>
      <c r="Y268" s="360"/>
      <c r="Z268" s="360"/>
      <c r="AA268" s="358"/>
      <c r="AB268" s="392"/>
      <c r="AC268" s="392">
        <v>45719</v>
      </c>
      <c r="AD268" s="358"/>
      <c r="AE268" s="358"/>
      <c r="AF268" s="358"/>
      <c r="AG268" s="358"/>
      <c r="AH268" s="363"/>
      <c r="AI268" s="358"/>
      <c r="AJ268" s="358"/>
      <c r="AK268" s="358"/>
      <c r="AL268" s="363"/>
      <c r="AM268" s="363"/>
      <c r="AN268" s="363"/>
      <c r="AO268" s="364"/>
      <c r="AP268" s="364"/>
      <c r="AQ268" s="364"/>
      <c r="AR268" s="363"/>
      <c r="AS268" s="358"/>
      <c r="AT268" s="462"/>
      <c r="AU268" s="358" t="s">
        <v>3777</v>
      </c>
      <c r="AV268" s="358"/>
      <c r="AW268" s="394">
        <v>45719</v>
      </c>
      <c r="AX268" s="358"/>
      <c r="AY268" s="363"/>
      <c r="AZ268" s="358"/>
      <c r="BA268" s="358"/>
      <c r="BB268" s="358"/>
      <c r="BC268" s="358"/>
      <c r="BD268" s="358"/>
      <c r="BE268" s="358"/>
      <c r="BF268" s="358"/>
      <c r="BG268" s="358"/>
      <c r="BH268" s="358"/>
      <c r="BI268" s="358"/>
      <c r="BJ268" s="358"/>
      <c r="BK268" s="361"/>
      <c r="BL268" s="396" t="s">
        <v>18</v>
      </c>
      <c r="BM268" s="363"/>
      <c r="BN268" s="363"/>
      <c r="BO268" s="358"/>
      <c r="BP268" s="358">
        <v>3</v>
      </c>
      <c r="BQ268" s="358"/>
      <c r="BR268" s="358"/>
      <c r="BS268" s="358"/>
      <c r="BT268" s="358"/>
      <c r="BU268" s="358"/>
      <c r="BV268" s="358"/>
      <c r="BW268" s="358"/>
      <c r="BX268" s="358"/>
      <c r="BY268" s="358"/>
      <c r="BZ268" s="358"/>
      <c r="CA268" s="358"/>
      <c r="CB268" s="358"/>
      <c r="CC268" s="358"/>
      <c r="CD268" s="358"/>
      <c r="CE268" s="358"/>
      <c r="CF268" s="416">
        <v>1</v>
      </c>
      <c r="CG268" s="418"/>
      <c r="CH268" s="418"/>
      <c r="CI268" s="418" t="s">
        <v>3710</v>
      </c>
    </row>
    <row r="269" spans="1:87" ht="23.25" hidden="1" customHeight="1">
      <c r="A269" s="359">
        <v>269</v>
      </c>
      <c r="B269" s="359" t="s">
        <v>3778</v>
      </c>
      <c r="C269" s="359" t="s">
        <v>3779</v>
      </c>
      <c r="D269" s="359" t="s">
        <v>3780</v>
      </c>
      <c r="E269" s="359" t="s">
        <v>3781</v>
      </c>
      <c r="F269" s="359" t="s">
        <v>25</v>
      </c>
      <c r="G269" s="358">
        <v>11</v>
      </c>
      <c r="H269" s="358" t="s">
        <v>56</v>
      </c>
      <c r="I269" s="358" t="s">
        <v>38</v>
      </c>
      <c r="J269" s="358" t="s">
        <v>3782</v>
      </c>
      <c r="K269" s="358" t="s">
        <v>3783</v>
      </c>
      <c r="L269" s="366"/>
      <c r="M269" s="366"/>
      <c r="N269" s="360"/>
      <c r="O269" s="360" t="s">
        <v>150</v>
      </c>
      <c r="P269" s="360"/>
      <c r="Q269" s="358"/>
      <c r="R269" s="359" t="s">
        <v>3784</v>
      </c>
      <c r="S269" s="359" t="s">
        <v>3785</v>
      </c>
      <c r="T269" s="387" t="s">
        <v>3786</v>
      </c>
      <c r="U269" s="359" t="s">
        <v>3787</v>
      </c>
      <c r="V269" s="361">
        <v>30939</v>
      </c>
      <c r="W269" s="427" t="s">
        <v>3788</v>
      </c>
      <c r="X269" s="362" t="s">
        <v>3580</v>
      </c>
      <c r="Y269" s="360"/>
      <c r="Z269" s="360"/>
      <c r="AA269" s="358"/>
      <c r="AB269" s="393">
        <v>45777</v>
      </c>
      <c r="AC269" s="392">
        <v>45719</v>
      </c>
      <c r="AD269" s="358"/>
      <c r="AE269" s="358"/>
      <c r="AF269" s="358"/>
      <c r="AG269" s="358"/>
      <c r="AH269" s="363"/>
      <c r="AI269" s="358"/>
      <c r="AJ269" s="358"/>
      <c r="AK269" s="358"/>
      <c r="AL269" s="363"/>
      <c r="AM269" s="363"/>
      <c r="AN269" s="363"/>
      <c r="AO269" s="364"/>
      <c r="AP269" s="364"/>
      <c r="AQ269" s="364"/>
      <c r="AR269" s="363"/>
      <c r="AS269" s="358"/>
      <c r="AT269" s="462"/>
      <c r="AU269" s="358" t="s">
        <v>3789</v>
      </c>
      <c r="AV269" s="358"/>
      <c r="AW269" s="395">
        <v>45719</v>
      </c>
      <c r="AX269" s="358"/>
      <c r="AY269" s="363"/>
      <c r="AZ269" s="358"/>
      <c r="BA269" s="358"/>
      <c r="BB269" s="358"/>
      <c r="BC269" s="358"/>
      <c r="BD269" s="358"/>
      <c r="BE269" s="358"/>
      <c r="BF269" s="358"/>
      <c r="BG269" s="358"/>
      <c r="BH269" s="358"/>
      <c r="BI269" s="358"/>
      <c r="BJ269" s="358"/>
      <c r="BK269" s="361"/>
      <c r="BL269" s="397" t="s">
        <v>18</v>
      </c>
      <c r="BM269" s="363"/>
      <c r="BN269" s="363"/>
      <c r="BO269" s="358"/>
      <c r="BP269" s="358">
        <v>16</v>
      </c>
      <c r="BQ269" s="358"/>
      <c r="BR269" s="358"/>
      <c r="BS269" s="358"/>
      <c r="BT269" s="358"/>
      <c r="BU269" s="358"/>
      <c r="BV269" s="358"/>
      <c r="BW269" s="358"/>
      <c r="BX269" s="358"/>
      <c r="BY269" s="358"/>
      <c r="BZ269" s="358"/>
      <c r="CA269" s="358"/>
      <c r="CB269" s="358"/>
      <c r="CC269" s="358"/>
      <c r="CD269" s="358"/>
      <c r="CE269" s="358"/>
      <c r="CF269" s="416">
        <v>3</v>
      </c>
      <c r="CG269" s="418"/>
      <c r="CH269" s="418"/>
      <c r="CI269" s="418" t="s">
        <v>814</v>
      </c>
    </row>
    <row r="273" spans="1:2">
      <c r="A273" s="46" t="s">
        <v>3790</v>
      </c>
      <c r="B273" s="46" t="s">
        <v>16</v>
      </c>
    </row>
    <row r="274" spans="1:2">
      <c r="A274" s="1"/>
      <c r="B274" s="24">
        <v>1</v>
      </c>
    </row>
    <row r="275" spans="1:2">
      <c r="A275" s="11"/>
      <c r="B275" s="24">
        <v>2</v>
      </c>
    </row>
    <row r="276" spans="1:2">
      <c r="A276" s="17"/>
      <c r="B276" s="24">
        <v>3</v>
      </c>
    </row>
    <row r="277" spans="1:2">
      <c r="A277" s="26"/>
      <c r="B277" s="24">
        <v>4</v>
      </c>
    </row>
    <row r="278" spans="1:2">
      <c r="A278" s="30"/>
      <c r="B278" s="24">
        <v>5</v>
      </c>
    </row>
    <row r="279" spans="1:2">
      <c r="A279" s="36"/>
      <c r="B279" s="24">
        <v>6</v>
      </c>
    </row>
    <row r="280" spans="1:2">
      <c r="A280" s="39"/>
      <c r="B280" s="24">
        <v>7</v>
      </c>
    </row>
    <row r="281" spans="1:2">
      <c r="A281" s="26"/>
      <c r="B281" s="24">
        <v>8</v>
      </c>
    </row>
    <row r="282" spans="1:2">
      <c r="A282" s="11"/>
      <c r="B282" s="24">
        <v>9</v>
      </c>
    </row>
    <row r="283" spans="1:2">
      <c r="A283" s="40"/>
      <c r="B283" s="24">
        <v>10</v>
      </c>
    </row>
    <row r="284" spans="1:2">
      <c r="A284" s="10"/>
      <c r="B284" s="47" t="s">
        <v>19</v>
      </c>
    </row>
    <row r="285" spans="1:2">
      <c r="A285" s="55"/>
      <c r="B285" s="47" t="s">
        <v>62</v>
      </c>
    </row>
    <row r="286" spans="1:2">
      <c r="A286" s="24" t="s">
        <v>167</v>
      </c>
      <c r="B286" s="47" t="s">
        <v>3791</v>
      </c>
    </row>
    <row r="287" spans="1:2">
      <c r="A287" s="315"/>
      <c r="B287" s="429" t="s">
        <v>3792</v>
      </c>
    </row>
  </sheetData>
  <autoFilter ref="A1:XCB269" xr:uid="{311EE11A-85EB-4BBE-AB02-7C9957BF4DA3}">
    <filterColumn colId="45">
      <filters>
        <filter val="OBAFEMI AWOLOWO UNIVERSITY"/>
      </filters>
    </filterColumn>
    <filterColumn colId="62">
      <filters>
        <dateGroupItem year="2025" dateTimeGrouping="year"/>
        <dateGroupItem year="2024" month="9" dateTimeGrouping="month"/>
        <dateGroupItem year="2024" month="10" dateTimeGrouping="month"/>
        <dateGroupItem year="2024" month="11" dateTimeGrouping="month"/>
        <dateGroupItem year="2024" month="12" dateTimeGrouping="month"/>
      </filters>
    </filterColumn>
    <filterColumn colId="63">
      <filters>
        <filter val="Completed"/>
      </filters>
    </filterColumn>
  </autoFilter>
  <sortState xmlns:xlrd2="http://schemas.microsoft.com/office/spreadsheetml/2017/richdata2" ref="A2:CJ249">
    <sortCondition ref="F2:F249"/>
  </sortState>
  <hyperlinks>
    <hyperlink ref="R88" r:id="rId1" xr:uid="{00000000-0004-0000-0200-000000000000}"/>
    <hyperlink ref="S149" r:id="rId2" xr:uid="{00000000-0004-0000-0200-000001000000}"/>
    <hyperlink ref="S175" r:id="rId3" xr:uid="{00000000-0004-0000-0200-000002000000}"/>
    <hyperlink ref="S39" r:id="rId4" xr:uid="{00000000-0004-0000-0200-000003000000}"/>
    <hyperlink ref="S83" r:id="rId5" xr:uid="{00000000-0004-0000-0200-000004000000}"/>
    <hyperlink ref="R92" r:id="rId6" xr:uid="{00000000-0004-0000-0200-000005000000}"/>
    <hyperlink ref="S91" r:id="rId7" xr:uid="{00000000-0004-0000-0200-000006000000}"/>
    <hyperlink ref="S93" r:id="rId8" xr:uid="{00000000-0004-0000-0200-000007000000}"/>
    <hyperlink ref="S110" r:id="rId9" xr:uid="{00000000-0004-0000-0200-000008000000}"/>
    <hyperlink ref="S96" r:id="rId10" xr:uid="{00000000-0004-0000-0200-000009000000}"/>
    <hyperlink ref="S71" r:id="rId11" xr:uid="{00000000-0004-0000-0200-00000A000000}"/>
    <hyperlink ref="S118" r:id="rId12" xr:uid="{00000000-0004-0000-0200-00000B000000}"/>
    <hyperlink ref="S102" r:id="rId13" xr:uid="{00000000-0004-0000-0200-00000C000000}"/>
    <hyperlink ref="S84" r:id="rId14" xr:uid="{00000000-0004-0000-0200-00000D000000}"/>
    <hyperlink ref="S81" r:id="rId15" xr:uid="{00000000-0004-0000-0200-00000E000000}"/>
    <hyperlink ref="S73" r:id="rId16" xr:uid="{00000000-0004-0000-0200-00000F000000}"/>
    <hyperlink ref="S135" r:id="rId17" xr:uid="{00000000-0004-0000-0200-000010000000}"/>
    <hyperlink ref="S144" r:id="rId18" xr:uid="{00000000-0004-0000-0200-000011000000}"/>
    <hyperlink ref="S171" r:id="rId19" xr:uid="{00000000-0004-0000-0200-000012000000}"/>
    <hyperlink ref="S126" r:id="rId20" xr:uid="{00000000-0004-0000-0200-000013000000}"/>
    <hyperlink ref="R161" r:id="rId21" xr:uid="{00000000-0004-0000-0200-000014000000}"/>
    <hyperlink ref="S224" r:id="rId22" xr:uid="{00000000-0004-0000-0200-000015000000}"/>
    <hyperlink ref="S161" r:id="rId23" display="musasiahjustus@yahoo.com" xr:uid="{00000000-0004-0000-0200-000016000000}"/>
    <hyperlink ref="R186" r:id="rId24" xr:uid="{00000000-0004-0000-0200-000017000000}"/>
    <hyperlink ref="S240" r:id="rId25" xr:uid="{00000000-0004-0000-0200-000018000000}"/>
    <hyperlink ref="AU149" r:id="rId26" display="http://orcid.org/0000-0002-7787-8597" xr:uid="{00000000-0004-0000-0200-000019000000}"/>
    <hyperlink ref="AU99" r:id="rId27" display="https://orcid.org/0000-0002-5726-6921" xr:uid="{00000000-0004-0000-0200-00001A000000}"/>
    <hyperlink ref="S193" r:id="rId28" xr:uid="{00000000-0004-0000-0200-00001B000000}"/>
    <hyperlink ref="S200" r:id="rId29" xr:uid="{00000000-0004-0000-0200-00001C000000}"/>
    <hyperlink ref="R193" r:id="rId30" xr:uid="{00000000-0004-0000-0200-00001D000000}"/>
    <hyperlink ref="R155" r:id="rId31" xr:uid="{00000000-0004-0000-0200-00001E000000}"/>
    <hyperlink ref="S56" r:id="rId32" xr:uid="{00000000-0004-0000-0200-00001F000000}"/>
    <hyperlink ref="R87" r:id="rId33" xr:uid="{00000000-0004-0000-0200-000020000000}"/>
    <hyperlink ref="R101" r:id="rId34" xr:uid="{00000000-0004-0000-0200-000021000000}"/>
    <hyperlink ref="R111" r:id="rId35" xr:uid="{00000000-0004-0000-0200-000022000000}"/>
    <hyperlink ref="R145" r:id="rId36" xr:uid="{00000000-0004-0000-0200-000023000000}"/>
    <hyperlink ref="R68" r:id="rId37" xr:uid="{00000000-0004-0000-0200-000024000000}"/>
    <hyperlink ref="S90" r:id="rId38" display="mutua_mike@yahoo.com;_x000a_" xr:uid="{6B09AE7E-F6A4-4A34-8852-613E8CD82C32}"/>
    <hyperlink ref="R43" r:id="rId39" xr:uid="{F01F596E-3472-428A-9126-44A1F9ED4967}"/>
    <hyperlink ref="R100" r:id="rId40" xr:uid="{BED300F1-4F06-43B8-A31D-851CC0306C88}"/>
    <hyperlink ref="S261" r:id="rId41" xr:uid="{B4864E4F-F0F7-4C6C-9B66-85A2A2344B8D}"/>
    <hyperlink ref="S156" r:id="rId42" xr:uid="{62EF75FC-17D2-4CAC-B4EF-82AA9460E74B}"/>
    <hyperlink ref="S154" r:id="rId43" xr:uid="{F6C15C21-FC5F-4C79-92C3-37E1355E31E9}"/>
    <hyperlink ref="S38" r:id="rId44" xr:uid="{FF3EDF7C-7EE0-4249-8D43-11F676368418}"/>
    <hyperlink ref="S151" r:id="rId45" xr:uid="{08B3AFEE-B755-442A-88B5-C1053F990460}"/>
    <hyperlink ref="R16" r:id="rId46" xr:uid="{0D58A5AC-77F5-4BBC-A8A1-47512EC5DE92}"/>
    <hyperlink ref="R134" r:id="rId47" xr:uid="{424A726B-8519-4F14-8906-737CFAD607BD}"/>
    <hyperlink ref="S187" r:id="rId48" xr:uid="{9C9A25D1-2EC0-4D3A-A907-3231E68EE6AB}"/>
    <hyperlink ref="R64" r:id="rId49" xr:uid="{17DAE074-EB75-43E4-BB4C-4B85719CA954}"/>
    <hyperlink ref="R28" r:id="rId50" xr:uid="{B854027C-249B-4876-8BCD-EA7712F08DCA}"/>
    <hyperlink ref="R20" r:id="rId51" xr:uid="{EE4D878F-E759-4315-913D-FB2CAF9B05E5}"/>
    <hyperlink ref="R12" r:id="rId52" xr:uid="{63AE225F-88DC-43FC-B855-249AF126FEBB}"/>
    <hyperlink ref="R54" r:id="rId53" xr:uid="{4D51492E-D96E-4378-BED8-F3786F4D7D1D}"/>
    <hyperlink ref="R33" r:id="rId54" xr:uid="{6538C65A-36DA-443C-AE0F-99F3DDBBF7CF}"/>
    <hyperlink ref="R4" r:id="rId55" xr:uid="{19C2366E-9E33-4A44-A6AB-B84A6A0A16B6}"/>
    <hyperlink ref="R38" r:id="rId56" xr:uid="{2F34AC3C-CD7D-4569-9653-C107D11577AC}"/>
    <hyperlink ref="R51" r:id="rId57" xr:uid="{95C26CE2-2F59-4FE2-A9DA-82047D264551}"/>
    <hyperlink ref="R32" r:id="rId58" xr:uid="{26AFD150-82E1-453A-93EF-5E8A48A071FA}"/>
    <hyperlink ref="R44" r:id="rId59" xr:uid="{3EE32177-945B-46BD-AEA1-C42F671DE2AB}"/>
    <hyperlink ref="R9" r:id="rId60" xr:uid="{2BF5BA89-2C8C-4A7A-AF5D-05D67D3DB3BF}"/>
    <hyperlink ref="R60" r:id="rId61" xr:uid="{CABB3F21-2DAC-4C19-8114-EC15AF40E377}"/>
    <hyperlink ref="R59" r:id="rId62" xr:uid="{10F3D82D-C324-41A9-BE00-1E948C71FBC1}"/>
    <hyperlink ref="R61" r:id="rId63" xr:uid="{1D43DF32-46DE-44B5-9B4B-4EE9346716CA}"/>
    <hyperlink ref="R49" r:id="rId64" xr:uid="{27820F10-9615-40E4-9F71-B71A85D3A4B7}"/>
    <hyperlink ref="R5" r:id="rId65" xr:uid="{E6D38007-9086-4ABA-8D1F-8F3568BE6BCA}"/>
    <hyperlink ref="R53" r:id="rId66" xr:uid="{C03DC3AF-A2EF-41D8-A908-A8C519CBD85F}"/>
    <hyperlink ref="R15" r:id="rId67" xr:uid="{C3353C49-9232-4D82-8433-6C7C0449734B}"/>
    <hyperlink ref="R18" r:id="rId68" xr:uid="{6433788E-AFEE-4733-8539-B5F2481FDBE0}"/>
    <hyperlink ref="R50" r:id="rId69" xr:uid="{093672BB-DCFE-49FF-B787-A4569EE8C8D2}"/>
    <hyperlink ref="R42" r:id="rId70" xr:uid="{78D28CAB-9E9C-47DB-91A1-CA7B73A34CFA}"/>
    <hyperlink ref="R82" r:id="rId71" xr:uid="{9779C2B4-A305-4F48-B1A2-F15BAF44D1A0}"/>
    <hyperlink ref="R30" r:id="rId72" xr:uid="{B4A0050F-E40E-4A6D-A029-461D8D8EF9BA}"/>
    <hyperlink ref="R129" r:id="rId73" xr:uid="{71E5BA8F-C590-4E29-95E3-31FC957A69C4}"/>
    <hyperlink ref="R83" r:id="rId74" xr:uid="{1898C726-643E-412B-BBF7-64A9F9A5ACC1}"/>
    <hyperlink ref="R89" r:id="rId75" xr:uid="{458F9408-6DFD-4DBB-9525-3FBC171B8141}"/>
    <hyperlink ref="R103" r:id="rId76" xr:uid="{08D3999A-13D5-4BEF-98D5-FE7883F775B8}"/>
    <hyperlink ref="R11" r:id="rId77" xr:uid="{35C21B62-B668-4CE1-BEBE-9568BCF67682}"/>
    <hyperlink ref="R106" r:id="rId78" xr:uid="{B5EA70BB-6057-4777-B292-B8E6937674EA}"/>
    <hyperlink ref="R13" r:id="rId79" xr:uid="{9BA64370-F1B7-43A9-8679-B3536A42C3C3}"/>
    <hyperlink ref="R95" r:id="rId80" xr:uid="{79E4664A-DDAF-4D06-8FF3-F707011797C0}"/>
    <hyperlink ref="S164" r:id="rId81" xr:uid="{BF9A2BFC-1ADB-4B17-ADDF-9DE397F113EF}"/>
    <hyperlink ref="S129" r:id="rId82" xr:uid="{74C49840-8A7C-4F13-BA6D-2266546B5342}"/>
    <hyperlink ref="S221" r:id="rId83" xr:uid="{C4BAD285-94BE-4F89-B9E0-51F4046DD017}"/>
    <hyperlink ref="S213" r:id="rId84" xr:uid="{BD1C2116-EFCB-4F31-8456-0BF148004CFB}"/>
    <hyperlink ref="R198" r:id="rId85" xr:uid="{2390D6DE-56AD-4250-9F54-1DF5C7E51908}"/>
    <hyperlink ref="R207" r:id="rId86" xr:uid="{6D80A28E-65E9-496A-B9B2-984957020D2D}"/>
    <hyperlink ref="S150" r:id="rId87" xr:uid="{C7E369D5-60A8-48D9-810B-6718685E9252}"/>
    <hyperlink ref="R75" r:id="rId88" xr:uid="{017CF4E7-E9EE-4FA7-89AD-D92C6BC71FD5}"/>
    <hyperlink ref="S152" r:id="rId89" xr:uid="{4115AE8B-83D8-4924-82FC-2A4DE0B8D994}"/>
    <hyperlink ref="S233" r:id="rId90" xr:uid="{E5C0F08E-71B7-4C6B-985C-E71C0CACB89D}"/>
    <hyperlink ref="R148" r:id="rId91" xr:uid="{8A876F0B-D2B5-408D-AAD5-103502F5A5F8}"/>
    <hyperlink ref="R175" r:id="rId92" xr:uid="{BED36B3C-2A7F-43A6-B667-7D5CDB3BA7DB}"/>
    <hyperlink ref="R199" r:id="rId93" xr:uid="{C8B3A223-5AB9-4750-B5BE-0D94D52242AD}"/>
  </hyperlinks>
  <pageMargins left="0.7" right="0.7" top="0.75" bottom="0.75" header="0.3" footer="0.3"/>
  <pageSetup orientation="portrait" r:id="rId9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J26"/>
  <sheetViews>
    <sheetView workbookViewId="0">
      <pane ySplit="1" topLeftCell="A2" activePane="bottomLeft" state="frozen"/>
      <selection pane="bottomLeft" activeCell="D24" sqref="D24"/>
    </sheetView>
  </sheetViews>
  <sheetFormatPr defaultRowHeight="14.45"/>
  <cols>
    <col min="1" max="1" width="4.5703125" customWidth="1"/>
    <col min="2" max="2" width="24.42578125" customWidth="1"/>
    <col min="3" max="3" width="27.140625" customWidth="1"/>
    <col min="4" max="4" width="9.28515625" customWidth="1"/>
    <col min="5" max="5" width="10.7109375" customWidth="1"/>
    <col min="6" max="6" width="19.7109375" customWidth="1"/>
    <col min="7" max="7" width="19.5703125" customWidth="1"/>
    <col min="8" max="8" width="11.42578125" customWidth="1"/>
    <col min="9" max="9" width="28.7109375" customWidth="1"/>
    <col min="10" max="10" width="51.140625" customWidth="1"/>
    <col min="11" max="11" width="61.140625" customWidth="1"/>
  </cols>
  <sheetData>
    <row r="1" spans="1:10" ht="28.5" customHeight="1">
      <c r="A1" s="61" t="s">
        <v>3793</v>
      </c>
      <c r="B1" s="62" t="s">
        <v>3794</v>
      </c>
      <c r="C1" s="62" t="s">
        <v>3795</v>
      </c>
      <c r="D1" s="62" t="s">
        <v>27</v>
      </c>
      <c r="E1" s="63" t="s">
        <v>16</v>
      </c>
      <c r="F1" s="63" t="s">
        <v>3796</v>
      </c>
      <c r="G1" s="64" t="s">
        <v>3797</v>
      </c>
      <c r="H1" s="64" t="s">
        <v>3798</v>
      </c>
      <c r="I1" s="65" t="s">
        <v>3799</v>
      </c>
      <c r="J1" s="66" t="s">
        <v>3800</v>
      </c>
    </row>
    <row r="2" spans="1:10" ht="24.95" customHeight="1">
      <c r="A2" s="24">
        <v>1</v>
      </c>
      <c r="B2" s="24" t="s">
        <v>3801</v>
      </c>
      <c r="C2" s="24" t="s">
        <v>3802</v>
      </c>
      <c r="D2" s="24" t="s">
        <v>24</v>
      </c>
      <c r="E2" s="67">
        <v>3</v>
      </c>
      <c r="F2" s="67"/>
      <c r="G2" s="67">
        <v>2014</v>
      </c>
      <c r="H2" s="67">
        <v>2014</v>
      </c>
      <c r="I2" s="24" t="s">
        <v>3803</v>
      </c>
      <c r="J2" s="24"/>
    </row>
    <row r="3" spans="1:10" ht="24.95" customHeight="1">
      <c r="A3" s="24">
        <v>2</v>
      </c>
      <c r="B3" s="24" t="s">
        <v>3804</v>
      </c>
      <c r="C3" s="24" t="s">
        <v>38</v>
      </c>
      <c r="D3" s="24" t="s">
        <v>24</v>
      </c>
      <c r="E3" s="67">
        <v>3</v>
      </c>
      <c r="F3" s="67"/>
      <c r="G3" s="67">
        <v>2016</v>
      </c>
      <c r="H3" s="67">
        <v>2016</v>
      </c>
      <c r="I3" s="24" t="s">
        <v>3803</v>
      </c>
      <c r="J3" s="24"/>
    </row>
    <row r="4" spans="1:10" ht="24.95" customHeight="1">
      <c r="A4" s="24">
        <v>3</v>
      </c>
      <c r="B4" s="24" t="s">
        <v>3805</v>
      </c>
      <c r="C4" s="24" t="s">
        <v>40</v>
      </c>
      <c r="D4" s="24" t="s">
        <v>24</v>
      </c>
      <c r="E4" s="67">
        <v>1</v>
      </c>
      <c r="F4" s="67" t="s">
        <v>149</v>
      </c>
      <c r="G4" s="68">
        <v>42583</v>
      </c>
      <c r="H4" s="67">
        <v>2016</v>
      </c>
      <c r="I4" s="24" t="s">
        <v>3803</v>
      </c>
      <c r="J4" s="24"/>
    </row>
    <row r="5" spans="1:10" ht="24.95" customHeight="1">
      <c r="A5" s="24">
        <v>4</v>
      </c>
      <c r="B5" s="24" t="s">
        <v>3806</v>
      </c>
      <c r="C5" s="24" t="s">
        <v>40</v>
      </c>
      <c r="D5" s="24" t="s">
        <v>25</v>
      </c>
      <c r="E5" s="67">
        <v>2</v>
      </c>
      <c r="F5" s="67" t="s">
        <v>3807</v>
      </c>
      <c r="G5" s="67" t="s">
        <v>3808</v>
      </c>
      <c r="H5" s="67">
        <v>2016</v>
      </c>
      <c r="I5" s="24" t="s">
        <v>3809</v>
      </c>
      <c r="J5" s="24"/>
    </row>
    <row r="6" spans="1:10" ht="24.95" customHeight="1">
      <c r="A6" s="24">
        <v>5</v>
      </c>
      <c r="B6" s="24" t="s">
        <v>3810</v>
      </c>
      <c r="C6" s="24" t="s">
        <v>41</v>
      </c>
      <c r="D6" s="24" t="s">
        <v>24</v>
      </c>
      <c r="E6" s="67">
        <v>7</v>
      </c>
      <c r="F6" s="67" t="s">
        <v>3811</v>
      </c>
      <c r="G6" s="67">
        <v>2017</v>
      </c>
      <c r="H6" s="67">
        <v>2017</v>
      </c>
      <c r="I6" s="24" t="s">
        <v>3803</v>
      </c>
      <c r="J6" s="24"/>
    </row>
    <row r="7" spans="1:10" ht="24.95" customHeight="1">
      <c r="A7" s="24">
        <v>6</v>
      </c>
      <c r="B7" s="24" t="s">
        <v>3812</v>
      </c>
      <c r="C7" s="24" t="s">
        <v>44</v>
      </c>
      <c r="D7" s="24" t="s">
        <v>24</v>
      </c>
      <c r="E7" s="67">
        <v>5</v>
      </c>
      <c r="F7" s="67" t="s">
        <v>3813</v>
      </c>
      <c r="G7" s="67">
        <v>2017</v>
      </c>
      <c r="H7" s="67">
        <v>2017</v>
      </c>
      <c r="I7" s="24" t="s">
        <v>3814</v>
      </c>
      <c r="J7" s="24"/>
    </row>
    <row r="8" spans="1:10" ht="24.95" customHeight="1">
      <c r="A8" s="24">
        <v>7</v>
      </c>
      <c r="B8" s="24" t="s">
        <v>3815</v>
      </c>
      <c r="C8" s="24" t="s">
        <v>40</v>
      </c>
      <c r="D8" s="24" t="s">
        <v>25</v>
      </c>
      <c r="E8" s="67">
        <v>5</v>
      </c>
      <c r="F8" s="67" t="s">
        <v>3813</v>
      </c>
      <c r="G8" s="67">
        <v>2018</v>
      </c>
      <c r="H8" s="67">
        <v>2018</v>
      </c>
      <c r="I8" s="24" t="s">
        <v>3803</v>
      </c>
      <c r="J8" s="24"/>
    </row>
    <row r="9" spans="1:10" ht="24.95" customHeight="1">
      <c r="A9" s="24">
        <v>8</v>
      </c>
      <c r="B9" s="24" t="s">
        <v>3816</v>
      </c>
      <c r="C9" s="24" t="s">
        <v>35</v>
      </c>
      <c r="D9" s="24" t="s">
        <v>24</v>
      </c>
      <c r="E9" s="67">
        <v>6</v>
      </c>
      <c r="F9" s="67"/>
      <c r="G9" s="67">
        <v>2018</v>
      </c>
      <c r="H9" s="67">
        <v>2018</v>
      </c>
      <c r="I9" s="24" t="s">
        <v>3803</v>
      </c>
      <c r="J9" s="24"/>
    </row>
    <row r="10" spans="1:10" ht="24.95" customHeight="1">
      <c r="A10" s="24">
        <v>9</v>
      </c>
      <c r="B10" s="24" t="s">
        <v>3817</v>
      </c>
      <c r="C10" s="24" t="s">
        <v>39</v>
      </c>
      <c r="D10" s="24" t="s">
        <v>24</v>
      </c>
      <c r="E10" s="67">
        <v>5</v>
      </c>
      <c r="F10" s="67" t="s">
        <v>156</v>
      </c>
      <c r="G10" s="67">
        <v>2018</v>
      </c>
      <c r="H10" s="67">
        <v>2018</v>
      </c>
      <c r="I10" s="24" t="s">
        <v>3803</v>
      </c>
      <c r="J10" s="24"/>
    </row>
    <row r="11" spans="1:10" ht="24.95" customHeight="1">
      <c r="A11" s="24">
        <v>10</v>
      </c>
      <c r="B11" s="24" t="s">
        <v>3818</v>
      </c>
      <c r="C11" s="24" t="s">
        <v>40</v>
      </c>
      <c r="D11" s="24" t="s">
        <v>25</v>
      </c>
      <c r="E11" s="67">
        <v>1</v>
      </c>
      <c r="F11" s="67" t="s">
        <v>3819</v>
      </c>
      <c r="G11" s="67" t="s">
        <v>3820</v>
      </c>
      <c r="H11" s="67"/>
      <c r="I11" s="24" t="s">
        <v>3803</v>
      </c>
      <c r="J11" s="24"/>
    </row>
    <row r="12" spans="1:10" ht="24.95" customHeight="1">
      <c r="A12" s="24">
        <v>11</v>
      </c>
      <c r="B12" s="24" t="s">
        <v>3821</v>
      </c>
      <c r="C12" s="24" t="s">
        <v>39</v>
      </c>
      <c r="D12" s="24" t="s">
        <v>25</v>
      </c>
      <c r="E12" s="67">
        <v>1</v>
      </c>
      <c r="F12" s="67" t="s">
        <v>3822</v>
      </c>
      <c r="G12" s="67" t="s">
        <v>3820</v>
      </c>
      <c r="H12" s="67"/>
      <c r="I12" s="24" t="s">
        <v>3803</v>
      </c>
      <c r="J12" s="24"/>
    </row>
    <row r="13" spans="1:10" ht="24.95" customHeight="1">
      <c r="A13" s="24">
        <v>12</v>
      </c>
      <c r="B13" s="24" t="s">
        <v>3823</v>
      </c>
      <c r="C13" s="24" t="s">
        <v>44</v>
      </c>
      <c r="D13" s="24" t="s">
        <v>24</v>
      </c>
      <c r="E13" s="67">
        <v>4</v>
      </c>
      <c r="F13" s="67"/>
      <c r="G13" s="69">
        <v>43867</v>
      </c>
      <c r="H13" s="67">
        <v>2020</v>
      </c>
      <c r="I13" s="24" t="s">
        <v>3803</v>
      </c>
      <c r="J13" s="24"/>
    </row>
    <row r="14" spans="1:10" ht="24.95" customHeight="1">
      <c r="A14" s="24">
        <v>13</v>
      </c>
      <c r="B14" s="24" t="s">
        <v>3824</v>
      </c>
      <c r="C14" s="24" t="s">
        <v>33</v>
      </c>
      <c r="D14" s="24" t="s">
        <v>25</v>
      </c>
      <c r="E14" s="67">
        <v>8</v>
      </c>
      <c r="F14" s="67"/>
      <c r="G14" s="69">
        <v>43867</v>
      </c>
      <c r="H14" s="67">
        <v>2020</v>
      </c>
      <c r="I14" s="24" t="s">
        <v>3825</v>
      </c>
      <c r="J14" s="24" t="s">
        <v>3826</v>
      </c>
    </row>
    <row r="15" spans="1:10" ht="24.95" customHeight="1">
      <c r="A15" s="24">
        <v>14</v>
      </c>
      <c r="B15" s="24" t="s">
        <v>3827</v>
      </c>
      <c r="C15" s="24" t="s">
        <v>33</v>
      </c>
      <c r="D15" s="24" t="s">
        <v>24</v>
      </c>
      <c r="E15" s="67">
        <v>5</v>
      </c>
      <c r="F15" s="67"/>
      <c r="G15" s="69">
        <v>43930</v>
      </c>
      <c r="H15" s="67">
        <v>2020</v>
      </c>
      <c r="I15" s="24" t="s">
        <v>3803</v>
      </c>
      <c r="J15" s="24"/>
    </row>
    <row r="16" spans="1:10" ht="24.95" customHeight="1">
      <c r="A16" s="24">
        <v>15</v>
      </c>
      <c r="B16" s="24" t="s">
        <v>3828</v>
      </c>
      <c r="C16" s="24" t="s">
        <v>36</v>
      </c>
      <c r="D16" s="24" t="s">
        <v>24</v>
      </c>
      <c r="E16" s="67">
        <v>7</v>
      </c>
      <c r="F16" s="67"/>
      <c r="G16" s="69">
        <v>43930</v>
      </c>
      <c r="H16" s="67">
        <v>2020</v>
      </c>
      <c r="I16" s="24" t="s">
        <v>3803</v>
      </c>
      <c r="J16" s="70" t="s">
        <v>3829</v>
      </c>
    </row>
    <row r="17" spans="1:10" ht="24.95" customHeight="1">
      <c r="A17" s="24">
        <v>16</v>
      </c>
      <c r="B17" s="24" t="s">
        <v>3830</v>
      </c>
      <c r="C17" s="24" t="s">
        <v>40</v>
      </c>
      <c r="D17" s="24" t="s">
        <v>25</v>
      </c>
      <c r="E17" s="67">
        <v>7</v>
      </c>
      <c r="F17" s="67"/>
      <c r="G17" s="69">
        <v>44214</v>
      </c>
      <c r="H17" s="67">
        <v>2021</v>
      </c>
      <c r="I17" s="24" t="s">
        <v>3831</v>
      </c>
      <c r="J17" s="24" t="s">
        <v>3832</v>
      </c>
    </row>
    <row r="18" spans="1:10" ht="24.95" customHeight="1">
      <c r="A18" s="24">
        <v>17</v>
      </c>
      <c r="B18" s="24" t="s">
        <v>3833</v>
      </c>
      <c r="C18" s="24" t="s">
        <v>44</v>
      </c>
      <c r="D18" s="24" t="s">
        <v>24</v>
      </c>
      <c r="E18" s="67">
        <v>8</v>
      </c>
      <c r="F18" s="67"/>
      <c r="G18" s="69">
        <v>44400</v>
      </c>
      <c r="H18" s="67">
        <v>2021</v>
      </c>
      <c r="I18" s="24" t="s">
        <v>3803</v>
      </c>
      <c r="J18" s="24" t="s">
        <v>3834</v>
      </c>
    </row>
    <row r="19" spans="1:10" ht="24.95" customHeight="1">
      <c r="A19" s="24">
        <v>18</v>
      </c>
      <c r="B19" s="24" t="s">
        <v>3835</v>
      </c>
      <c r="C19" s="24" t="s">
        <v>33</v>
      </c>
      <c r="D19" s="24" t="s">
        <v>24</v>
      </c>
      <c r="E19" s="67">
        <v>8</v>
      </c>
      <c r="F19" s="67"/>
      <c r="G19" s="69">
        <v>44651</v>
      </c>
      <c r="H19" s="67">
        <v>2022</v>
      </c>
      <c r="I19" s="24" t="s">
        <v>3836</v>
      </c>
      <c r="J19" s="24" t="s">
        <v>3837</v>
      </c>
    </row>
    <row r="20" spans="1:10" ht="24.95" customHeight="1">
      <c r="A20" s="24">
        <v>19</v>
      </c>
      <c r="B20" s="24" t="s">
        <v>3838</v>
      </c>
      <c r="C20" s="24" t="s">
        <v>40</v>
      </c>
      <c r="D20" s="24" t="s">
        <v>25</v>
      </c>
      <c r="E20" s="67">
        <v>9</v>
      </c>
      <c r="F20" s="67"/>
      <c r="G20" s="69">
        <v>44818</v>
      </c>
      <c r="H20" s="67">
        <v>2022</v>
      </c>
      <c r="I20" s="24" t="s">
        <v>3831</v>
      </c>
      <c r="J20" s="24" t="s">
        <v>3839</v>
      </c>
    </row>
    <row r="21" spans="1:10" ht="24.95" customHeight="1">
      <c r="A21" s="24">
        <v>20</v>
      </c>
      <c r="B21" s="24" t="s">
        <v>3840</v>
      </c>
      <c r="C21" s="24" t="s">
        <v>33</v>
      </c>
      <c r="D21" s="24" t="s">
        <v>25</v>
      </c>
      <c r="E21" s="67">
        <v>9</v>
      </c>
      <c r="F21" s="67"/>
      <c r="G21" s="69">
        <v>44818</v>
      </c>
      <c r="H21" s="67">
        <v>2022</v>
      </c>
      <c r="I21" s="24" t="s">
        <v>3803</v>
      </c>
      <c r="J21" s="24" t="s">
        <v>3841</v>
      </c>
    </row>
    <row r="22" spans="1:10" ht="24.95" customHeight="1">
      <c r="A22" s="24">
        <v>21</v>
      </c>
      <c r="B22" s="319" t="s">
        <v>3842</v>
      </c>
      <c r="C22" s="319" t="s">
        <v>33</v>
      </c>
      <c r="D22" s="319" t="s">
        <v>24</v>
      </c>
      <c r="E22" s="320">
        <v>10</v>
      </c>
      <c r="F22" s="320"/>
      <c r="G22" s="321">
        <v>45107</v>
      </c>
      <c r="H22" s="320">
        <v>2023</v>
      </c>
      <c r="I22" s="319" t="s">
        <v>3803</v>
      </c>
      <c r="J22" s="319" t="s">
        <v>3843</v>
      </c>
    </row>
    <row r="23" spans="1:10" ht="24.95" customHeight="1">
      <c r="A23" s="24"/>
      <c r="B23" s="319" t="s">
        <v>3844</v>
      </c>
      <c r="C23" s="24" t="s">
        <v>3802</v>
      </c>
      <c r="D23" s="319"/>
      <c r="E23" s="320">
        <v>2</v>
      </c>
      <c r="F23" s="320"/>
      <c r="G23" s="321">
        <v>45741</v>
      </c>
      <c r="H23" s="320">
        <v>2025</v>
      </c>
      <c r="I23" s="319" t="s">
        <v>3845</v>
      </c>
      <c r="J23" s="319"/>
    </row>
    <row r="24" spans="1:10" ht="24.95" customHeight="1">
      <c r="A24" s="24">
        <v>22</v>
      </c>
      <c r="B24" s="319" t="s">
        <v>3846</v>
      </c>
      <c r="C24" s="24" t="s">
        <v>3802</v>
      </c>
      <c r="D24" s="319"/>
      <c r="E24" s="320">
        <v>2</v>
      </c>
      <c r="F24" s="320"/>
      <c r="G24" s="321">
        <v>45741</v>
      </c>
      <c r="H24" s="320">
        <v>2025</v>
      </c>
      <c r="I24" s="319" t="s">
        <v>3847</v>
      </c>
      <c r="J24" s="319"/>
    </row>
    <row r="25" spans="1:10" ht="24.95" customHeight="1">
      <c r="A25" s="24">
        <v>23</v>
      </c>
      <c r="B25" s="319" t="s">
        <v>3848</v>
      </c>
      <c r="C25" s="24" t="s">
        <v>3802</v>
      </c>
      <c r="D25" s="319"/>
      <c r="E25" s="320">
        <v>3</v>
      </c>
      <c r="F25" s="320"/>
      <c r="G25" s="321">
        <v>45741</v>
      </c>
      <c r="H25" s="320">
        <v>2025</v>
      </c>
      <c r="I25" s="319" t="s">
        <v>3849</v>
      </c>
      <c r="J25" s="319"/>
    </row>
    <row r="26" spans="1:10" ht="24.95" customHeight="1">
      <c r="A26" s="24"/>
      <c r="B26" s="319" t="s">
        <v>3850</v>
      </c>
      <c r="C26" s="24" t="s">
        <v>3802</v>
      </c>
      <c r="D26" s="319"/>
      <c r="E26" s="320">
        <v>5</v>
      </c>
      <c r="F26" s="320"/>
      <c r="G26" s="321">
        <v>45741</v>
      </c>
      <c r="H26" s="320">
        <v>2025</v>
      </c>
      <c r="I26" s="319" t="s">
        <v>3851</v>
      </c>
      <c r="J26" s="319"/>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B2:N40"/>
  <sheetViews>
    <sheetView topLeftCell="D24" workbookViewId="0">
      <selection activeCell="Q46" sqref="Q46"/>
    </sheetView>
  </sheetViews>
  <sheetFormatPr defaultRowHeight="14.45"/>
  <cols>
    <col min="2" max="2" width="25.5703125" customWidth="1"/>
    <col min="3" max="3" width="9.5703125" customWidth="1"/>
    <col min="4" max="4" width="9.42578125" customWidth="1"/>
    <col min="5" max="5" width="8.140625" customWidth="1"/>
    <col min="6" max="6" width="7.5703125" customWidth="1"/>
    <col min="7" max="7" width="7.42578125" customWidth="1"/>
    <col min="8" max="8" width="6.5703125" customWidth="1"/>
    <col min="9" max="13" width="8.7109375" customWidth="1"/>
    <col min="14" max="14" width="11.85546875" customWidth="1"/>
  </cols>
  <sheetData>
    <row r="2" spans="2:5">
      <c r="B2" s="54" t="s">
        <v>15</v>
      </c>
      <c r="C2" t="s">
        <v>29</v>
      </c>
    </row>
    <row r="3" spans="2:5">
      <c r="B3" s="60" t="s">
        <v>13</v>
      </c>
    </row>
    <row r="4" spans="2:5" ht="19.5" customHeight="1">
      <c r="B4" s="54" t="s">
        <v>14</v>
      </c>
      <c r="C4" s="54" t="s">
        <v>27</v>
      </c>
    </row>
    <row r="5" spans="2:5">
      <c r="B5" s="54" t="s">
        <v>32</v>
      </c>
      <c r="C5" t="s">
        <v>25</v>
      </c>
      <c r="D5" t="s">
        <v>24</v>
      </c>
      <c r="E5" t="s">
        <v>20</v>
      </c>
    </row>
    <row r="6" spans="2:5">
      <c r="B6" t="s">
        <v>34</v>
      </c>
      <c r="D6">
        <v>2</v>
      </c>
      <c r="E6">
        <v>2</v>
      </c>
    </row>
    <row r="7" spans="2:5">
      <c r="B7" t="s">
        <v>36</v>
      </c>
      <c r="C7">
        <v>1</v>
      </c>
      <c r="D7">
        <v>4</v>
      </c>
      <c r="E7">
        <v>5</v>
      </c>
    </row>
    <row r="8" spans="2:5">
      <c r="B8" t="s">
        <v>38</v>
      </c>
      <c r="C8">
        <v>6</v>
      </c>
      <c r="D8">
        <v>3</v>
      </c>
      <c r="E8">
        <v>9</v>
      </c>
    </row>
    <row r="9" spans="2:5">
      <c r="B9" t="s">
        <v>33</v>
      </c>
      <c r="C9">
        <v>11</v>
      </c>
      <c r="D9">
        <v>16</v>
      </c>
      <c r="E9">
        <v>27</v>
      </c>
    </row>
    <row r="10" spans="2:5">
      <c r="B10" t="s">
        <v>35</v>
      </c>
      <c r="C10">
        <v>16</v>
      </c>
      <c r="D10">
        <v>5</v>
      </c>
      <c r="E10">
        <v>21</v>
      </c>
    </row>
    <row r="11" spans="2:5">
      <c r="B11" t="s">
        <v>37</v>
      </c>
      <c r="C11">
        <v>18</v>
      </c>
      <c r="D11">
        <v>15</v>
      </c>
      <c r="E11">
        <v>33</v>
      </c>
    </row>
    <row r="12" spans="2:5">
      <c r="B12" t="s">
        <v>46</v>
      </c>
      <c r="C12">
        <v>1</v>
      </c>
      <c r="D12">
        <v>1</v>
      </c>
      <c r="E12">
        <v>2</v>
      </c>
    </row>
    <row r="13" spans="2:5">
      <c r="B13" t="s">
        <v>39</v>
      </c>
      <c r="C13">
        <v>3</v>
      </c>
      <c r="D13">
        <v>3</v>
      </c>
      <c r="E13">
        <v>6</v>
      </c>
    </row>
    <row r="14" spans="2:5">
      <c r="B14" t="s">
        <v>30</v>
      </c>
      <c r="C14">
        <v>23</v>
      </c>
      <c r="D14">
        <v>16</v>
      </c>
      <c r="E14">
        <v>39</v>
      </c>
    </row>
    <row r="15" spans="2:5">
      <c r="B15" t="s">
        <v>44</v>
      </c>
      <c r="C15">
        <v>12</v>
      </c>
      <c r="D15">
        <v>21</v>
      </c>
      <c r="E15">
        <v>33</v>
      </c>
    </row>
    <row r="16" spans="2:5">
      <c r="B16" t="s">
        <v>40</v>
      </c>
      <c r="C16">
        <v>23</v>
      </c>
      <c r="D16">
        <v>7</v>
      </c>
      <c r="E16">
        <v>30</v>
      </c>
    </row>
    <row r="17" spans="2:14">
      <c r="B17" t="s">
        <v>41</v>
      </c>
      <c r="C17">
        <v>11</v>
      </c>
      <c r="D17">
        <v>16</v>
      </c>
      <c r="E17">
        <v>27</v>
      </c>
    </row>
    <row r="18" spans="2:14">
      <c r="B18" t="s">
        <v>43</v>
      </c>
      <c r="C18">
        <v>22</v>
      </c>
      <c r="D18">
        <v>9</v>
      </c>
      <c r="E18">
        <v>31</v>
      </c>
    </row>
    <row r="19" spans="2:14">
      <c r="B19" t="s">
        <v>20</v>
      </c>
      <c r="C19">
        <v>147</v>
      </c>
      <c r="D19">
        <v>118</v>
      </c>
      <c r="E19">
        <v>265</v>
      </c>
    </row>
    <row r="22" spans="2:14">
      <c r="B22" s="60"/>
      <c r="C22" s="60"/>
      <c r="D22" s="60"/>
      <c r="E22" s="60"/>
      <c r="F22" s="60"/>
      <c r="G22" s="60"/>
      <c r="H22" s="60"/>
      <c r="I22" s="60"/>
      <c r="J22" s="60"/>
      <c r="K22" s="60"/>
      <c r="L22" s="60"/>
      <c r="M22" s="60"/>
      <c r="N22" s="60"/>
    </row>
    <row r="25" spans="2:14">
      <c r="B25" s="60"/>
      <c r="C25" s="60"/>
      <c r="D25" s="60"/>
      <c r="E25" s="60"/>
      <c r="F25" s="60"/>
      <c r="G25" s="60"/>
      <c r="H25" s="60"/>
      <c r="I25" s="60"/>
      <c r="J25" s="60"/>
      <c r="K25" s="60"/>
      <c r="L25" s="60"/>
      <c r="M25" s="60"/>
      <c r="N25" s="60"/>
    </row>
    <row r="27" spans="2:14">
      <c r="B27" s="54" t="s">
        <v>15</v>
      </c>
      <c r="C27" t="s">
        <v>29</v>
      </c>
    </row>
    <row r="28" spans="2:14">
      <c r="B28" s="60" t="s">
        <v>13</v>
      </c>
      <c r="J28" t="s">
        <v>49</v>
      </c>
      <c r="K28">
        <v>55</v>
      </c>
    </row>
    <row r="29" spans="2:14">
      <c r="B29" s="54" t="s">
        <v>48</v>
      </c>
      <c r="C29" t="s">
        <v>14</v>
      </c>
      <c r="J29" t="s">
        <v>50</v>
      </c>
      <c r="K29">
        <v>34</v>
      </c>
    </row>
    <row r="30" spans="2:14">
      <c r="B30" t="s">
        <v>49</v>
      </c>
      <c r="C30">
        <v>55</v>
      </c>
      <c r="J30" t="s">
        <v>51</v>
      </c>
      <c r="K30">
        <v>74</v>
      </c>
    </row>
    <row r="31" spans="2:14">
      <c r="B31" t="s">
        <v>50</v>
      </c>
      <c r="C31">
        <v>34</v>
      </c>
      <c r="J31" t="s">
        <v>52</v>
      </c>
      <c r="K31">
        <v>27</v>
      </c>
    </row>
    <row r="32" spans="2:14">
      <c r="B32" t="s">
        <v>51</v>
      </c>
      <c r="C32">
        <v>74</v>
      </c>
      <c r="J32" t="s">
        <v>53</v>
      </c>
      <c r="K32">
        <v>1</v>
      </c>
    </row>
    <row r="33" spans="2:11">
      <c r="B33" t="s">
        <v>52</v>
      </c>
      <c r="C33">
        <v>27</v>
      </c>
      <c r="J33" t="s">
        <v>54</v>
      </c>
      <c r="K33">
        <v>2</v>
      </c>
    </row>
    <row r="34" spans="2:11">
      <c r="B34" t="s">
        <v>53</v>
      </c>
      <c r="C34">
        <v>1</v>
      </c>
      <c r="J34" t="s">
        <v>55</v>
      </c>
      <c r="K34">
        <v>27</v>
      </c>
    </row>
    <row r="35" spans="2:11">
      <c r="B35" t="s">
        <v>54</v>
      </c>
      <c r="C35">
        <v>2</v>
      </c>
      <c r="J35" t="s">
        <v>56</v>
      </c>
      <c r="K35">
        <v>15</v>
      </c>
    </row>
    <row r="36" spans="2:11">
      <c r="B36" t="s">
        <v>55</v>
      </c>
      <c r="C36">
        <v>27</v>
      </c>
      <c r="J36" t="s">
        <v>57</v>
      </c>
      <c r="K36">
        <v>27</v>
      </c>
    </row>
    <row r="37" spans="2:11">
      <c r="B37" t="s">
        <v>56</v>
      </c>
      <c r="C37">
        <v>15</v>
      </c>
      <c r="J37" t="s">
        <v>58</v>
      </c>
      <c r="K37">
        <v>3</v>
      </c>
    </row>
    <row r="38" spans="2:11">
      <c r="B38" t="s">
        <v>57</v>
      </c>
      <c r="C38">
        <v>27</v>
      </c>
    </row>
    <row r="39" spans="2:11">
      <c r="B39" t="s">
        <v>58</v>
      </c>
      <c r="C39">
        <v>3</v>
      </c>
    </row>
    <row r="40" spans="2:11">
      <c r="B40" t="s">
        <v>20</v>
      </c>
      <c r="C40">
        <v>265</v>
      </c>
    </row>
  </sheetData>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C7AB9-FD37-4087-A082-C8E27824440D}">
  <dimension ref="E2:I61"/>
  <sheetViews>
    <sheetView topLeftCell="E48" workbookViewId="0">
      <selection activeCell="E48" sqref="E48"/>
    </sheetView>
  </sheetViews>
  <sheetFormatPr defaultRowHeight="14.45"/>
  <cols>
    <col min="5" max="5" width="38.140625" bestFit="1" customWidth="1"/>
    <col min="6" max="7" width="9.28515625" bestFit="1" customWidth="1"/>
    <col min="8" max="8" width="10.7109375" bestFit="1" customWidth="1"/>
    <col min="9" max="9" width="9.28515625" bestFit="1" customWidth="1"/>
    <col min="10" max="10" width="10.7109375" bestFit="1" customWidth="1"/>
  </cols>
  <sheetData>
    <row r="2" spans="5:9">
      <c r="E2" s="54" t="s">
        <v>27</v>
      </c>
      <c r="F2" t="s">
        <v>28</v>
      </c>
    </row>
    <row r="4" spans="5:9">
      <c r="E4" s="54" t="s">
        <v>14</v>
      </c>
      <c r="F4" s="54" t="s">
        <v>15</v>
      </c>
    </row>
    <row r="5" spans="5:9">
      <c r="E5" s="54" t="s">
        <v>32</v>
      </c>
      <c r="F5" t="s">
        <v>17</v>
      </c>
      <c r="G5" t="s">
        <v>18</v>
      </c>
      <c r="H5" t="s">
        <v>19</v>
      </c>
      <c r="I5" t="s">
        <v>20</v>
      </c>
    </row>
    <row r="6" spans="5:9">
      <c r="E6" t="s">
        <v>34</v>
      </c>
      <c r="F6">
        <v>1</v>
      </c>
      <c r="G6">
        <v>1</v>
      </c>
      <c r="I6">
        <v>2</v>
      </c>
    </row>
    <row r="7" spans="5:9">
      <c r="E7" t="s">
        <v>36</v>
      </c>
      <c r="F7">
        <v>4</v>
      </c>
      <c r="H7">
        <v>1</v>
      </c>
      <c r="I7">
        <v>5</v>
      </c>
    </row>
    <row r="8" spans="5:9">
      <c r="E8" t="s">
        <v>38</v>
      </c>
      <c r="F8">
        <v>6</v>
      </c>
      <c r="G8">
        <v>2</v>
      </c>
      <c r="H8">
        <v>1</v>
      </c>
      <c r="I8">
        <v>9</v>
      </c>
    </row>
    <row r="9" spans="5:9">
      <c r="E9" t="s">
        <v>33</v>
      </c>
      <c r="F9">
        <v>19</v>
      </c>
      <c r="G9">
        <v>4</v>
      </c>
      <c r="H9">
        <v>4</v>
      </c>
      <c r="I9">
        <v>27</v>
      </c>
    </row>
    <row r="10" spans="5:9">
      <c r="E10" t="s">
        <v>35</v>
      </c>
      <c r="F10">
        <v>13</v>
      </c>
      <c r="G10">
        <v>7</v>
      </c>
      <c r="H10">
        <v>1</v>
      </c>
      <c r="I10">
        <v>21</v>
      </c>
    </row>
    <row r="11" spans="5:9">
      <c r="E11" t="s">
        <v>37</v>
      </c>
      <c r="F11">
        <v>28</v>
      </c>
      <c r="G11">
        <v>5</v>
      </c>
      <c r="I11">
        <v>33</v>
      </c>
    </row>
    <row r="12" spans="5:9">
      <c r="E12" t="s">
        <v>46</v>
      </c>
      <c r="G12">
        <v>2</v>
      </c>
      <c r="I12">
        <v>2</v>
      </c>
    </row>
    <row r="13" spans="5:9">
      <c r="E13" t="s">
        <v>39</v>
      </c>
      <c r="F13">
        <v>4</v>
      </c>
      <c r="H13">
        <v>2</v>
      </c>
      <c r="I13">
        <v>6</v>
      </c>
    </row>
    <row r="14" spans="5:9">
      <c r="E14" t="s">
        <v>30</v>
      </c>
      <c r="F14">
        <v>31</v>
      </c>
      <c r="G14">
        <v>8</v>
      </c>
      <c r="I14">
        <v>39</v>
      </c>
    </row>
    <row r="15" spans="5:9">
      <c r="E15" t="s">
        <v>44</v>
      </c>
      <c r="F15">
        <v>22</v>
      </c>
      <c r="G15">
        <v>8</v>
      </c>
      <c r="H15">
        <v>3</v>
      </c>
      <c r="I15">
        <v>33</v>
      </c>
    </row>
    <row r="16" spans="5:9">
      <c r="E16" t="s">
        <v>40</v>
      </c>
      <c r="F16">
        <v>17</v>
      </c>
      <c r="G16">
        <v>6</v>
      </c>
      <c r="H16">
        <v>7</v>
      </c>
      <c r="I16">
        <v>30</v>
      </c>
    </row>
    <row r="17" spans="5:9">
      <c r="E17" t="s">
        <v>41</v>
      </c>
      <c r="F17">
        <v>18</v>
      </c>
      <c r="G17">
        <v>8</v>
      </c>
      <c r="H17">
        <v>1</v>
      </c>
      <c r="I17">
        <v>27</v>
      </c>
    </row>
    <row r="18" spans="5:9">
      <c r="E18" t="s">
        <v>43</v>
      </c>
      <c r="F18">
        <v>24</v>
      </c>
      <c r="G18">
        <v>2</v>
      </c>
      <c r="H18">
        <v>5</v>
      </c>
      <c r="I18">
        <v>31</v>
      </c>
    </row>
    <row r="19" spans="5:9">
      <c r="E19" t="s">
        <v>20</v>
      </c>
      <c r="F19">
        <v>187</v>
      </c>
      <c r="G19">
        <v>53</v>
      </c>
      <c r="H19">
        <v>25</v>
      </c>
      <c r="I19">
        <v>265</v>
      </c>
    </row>
    <row r="24" spans="5:9">
      <c r="E24" s="54" t="s">
        <v>15</v>
      </c>
      <c r="F24" t="s">
        <v>29</v>
      </c>
    </row>
    <row r="26" spans="5:9">
      <c r="E26" s="54" t="s">
        <v>59</v>
      </c>
      <c r="F26" s="54" t="s">
        <v>27</v>
      </c>
    </row>
    <row r="27" spans="5:9">
      <c r="E27" s="54" t="s">
        <v>32</v>
      </c>
      <c r="F27" t="s">
        <v>25</v>
      </c>
      <c r="G27" t="s">
        <v>24</v>
      </c>
      <c r="H27" t="s">
        <v>20</v>
      </c>
    </row>
    <row r="28" spans="5:9">
      <c r="E28" t="s">
        <v>34</v>
      </c>
      <c r="G28">
        <v>2</v>
      </c>
      <c r="H28">
        <v>2</v>
      </c>
    </row>
    <row r="29" spans="5:9">
      <c r="E29" t="s">
        <v>36</v>
      </c>
      <c r="F29">
        <v>1</v>
      </c>
      <c r="G29">
        <v>4</v>
      </c>
      <c r="H29">
        <v>5</v>
      </c>
    </row>
    <row r="30" spans="5:9">
      <c r="E30" t="s">
        <v>38</v>
      </c>
      <c r="F30">
        <v>6</v>
      </c>
      <c r="G30">
        <v>3</v>
      </c>
      <c r="H30">
        <v>9</v>
      </c>
    </row>
    <row r="31" spans="5:9">
      <c r="E31" t="s">
        <v>33</v>
      </c>
      <c r="F31">
        <v>11</v>
      </c>
      <c r="G31">
        <v>16</v>
      </c>
      <c r="H31">
        <v>27</v>
      </c>
    </row>
    <row r="32" spans="5:9">
      <c r="E32" t="s">
        <v>35</v>
      </c>
      <c r="F32">
        <v>16</v>
      </c>
      <c r="G32">
        <v>5</v>
      </c>
      <c r="H32">
        <v>21</v>
      </c>
    </row>
    <row r="33" spans="5:8">
      <c r="E33" t="s">
        <v>37</v>
      </c>
      <c r="F33">
        <v>18</v>
      </c>
      <c r="G33">
        <v>15</v>
      </c>
      <c r="H33">
        <v>33</v>
      </c>
    </row>
    <row r="34" spans="5:8">
      <c r="E34" t="s">
        <v>39</v>
      </c>
      <c r="F34">
        <v>3</v>
      </c>
      <c r="G34">
        <v>3</v>
      </c>
      <c r="H34">
        <v>6</v>
      </c>
    </row>
    <row r="35" spans="5:8">
      <c r="E35" t="s">
        <v>30</v>
      </c>
      <c r="F35">
        <v>23</v>
      </c>
      <c r="G35">
        <v>16</v>
      </c>
      <c r="H35">
        <v>39</v>
      </c>
    </row>
    <row r="36" spans="5:8">
      <c r="E36" t="s">
        <v>44</v>
      </c>
      <c r="F36">
        <v>12</v>
      </c>
      <c r="G36">
        <v>21</v>
      </c>
      <c r="H36">
        <v>33</v>
      </c>
    </row>
    <row r="37" spans="5:8">
      <c r="E37" t="s">
        <v>40</v>
      </c>
      <c r="F37">
        <v>23</v>
      </c>
      <c r="G37">
        <v>7</v>
      </c>
      <c r="H37">
        <v>30</v>
      </c>
    </row>
    <row r="38" spans="5:8">
      <c r="E38" t="s">
        <v>41</v>
      </c>
      <c r="F38">
        <v>11</v>
      </c>
      <c r="G38">
        <v>16</v>
      </c>
      <c r="H38">
        <v>27</v>
      </c>
    </row>
    <row r="39" spans="5:8">
      <c r="E39" t="s">
        <v>43</v>
      </c>
      <c r="F39">
        <v>22</v>
      </c>
      <c r="G39">
        <v>9</v>
      </c>
      <c r="H39">
        <v>31</v>
      </c>
    </row>
    <row r="40" spans="5:8">
      <c r="E40" t="s">
        <v>46</v>
      </c>
      <c r="F40">
        <v>1</v>
      </c>
      <c r="G40">
        <v>1</v>
      </c>
      <c r="H40">
        <v>2</v>
      </c>
    </row>
    <row r="41" spans="5:8">
      <c r="E41" t="s">
        <v>20</v>
      </c>
      <c r="F41">
        <v>147</v>
      </c>
      <c r="G41">
        <v>118</v>
      </c>
      <c r="H41">
        <v>265</v>
      </c>
    </row>
    <row r="46" spans="5:8">
      <c r="E46" s="54" t="s">
        <v>100</v>
      </c>
      <c r="F46" t="s">
        <v>149</v>
      </c>
    </row>
    <row r="48" spans="5:8">
      <c r="E48" s="54" t="s">
        <v>59</v>
      </c>
      <c r="F48" s="54" t="s">
        <v>27</v>
      </c>
    </row>
    <row r="49" spans="5:8">
      <c r="E49" s="54" t="s">
        <v>32</v>
      </c>
      <c r="F49" t="s">
        <v>25</v>
      </c>
      <c r="G49" t="s">
        <v>24</v>
      </c>
      <c r="H49" t="s">
        <v>20</v>
      </c>
    </row>
    <row r="50" spans="5:8">
      <c r="E50" t="s">
        <v>36</v>
      </c>
      <c r="F50">
        <v>1</v>
      </c>
      <c r="G50">
        <v>2</v>
      </c>
      <c r="H50">
        <v>3</v>
      </c>
    </row>
    <row r="51" spans="5:8">
      <c r="E51" t="s">
        <v>38</v>
      </c>
      <c r="F51">
        <v>2</v>
      </c>
      <c r="H51">
        <v>2</v>
      </c>
    </row>
    <row r="52" spans="5:8">
      <c r="E52" t="s">
        <v>33</v>
      </c>
      <c r="F52">
        <v>2</v>
      </c>
      <c r="G52">
        <v>4</v>
      </c>
      <c r="H52">
        <v>6</v>
      </c>
    </row>
    <row r="53" spans="5:8">
      <c r="E53" t="s">
        <v>35</v>
      </c>
      <c r="F53">
        <v>8</v>
      </c>
      <c r="G53">
        <v>2</v>
      </c>
      <c r="H53">
        <v>10</v>
      </c>
    </row>
    <row r="54" spans="5:8">
      <c r="E54" t="s">
        <v>37</v>
      </c>
      <c r="F54">
        <v>10</v>
      </c>
      <c r="G54">
        <v>10</v>
      </c>
      <c r="H54">
        <v>20</v>
      </c>
    </row>
    <row r="55" spans="5:8">
      <c r="E55" t="s">
        <v>39</v>
      </c>
      <c r="F55">
        <v>1</v>
      </c>
      <c r="G55">
        <v>2</v>
      </c>
      <c r="H55">
        <v>3</v>
      </c>
    </row>
    <row r="56" spans="5:8">
      <c r="E56" t="s">
        <v>30</v>
      </c>
      <c r="F56">
        <v>5</v>
      </c>
      <c r="G56">
        <v>9</v>
      </c>
      <c r="H56">
        <v>14</v>
      </c>
    </row>
    <row r="57" spans="5:8">
      <c r="E57" t="s">
        <v>44</v>
      </c>
      <c r="F57">
        <v>4</v>
      </c>
      <c r="G57">
        <v>10</v>
      </c>
      <c r="H57">
        <v>14</v>
      </c>
    </row>
    <row r="58" spans="5:8">
      <c r="E58" t="s">
        <v>40</v>
      </c>
      <c r="F58">
        <v>4</v>
      </c>
      <c r="H58">
        <v>4</v>
      </c>
    </row>
    <row r="59" spans="5:8">
      <c r="E59" t="s">
        <v>41</v>
      </c>
      <c r="F59">
        <v>6</v>
      </c>
      <c r="G59">
        <v>6</v>
      </c>
      <c r="H59">
        <v>12</v>
      </c>
    </row>
    <row r="60" spans="5:8">
      <c r="E60" t="s">
        <v>43</v>
      </c>
      <c r="F60">
        <v>6</v>
      </c>
      <c r="G60">
        <v>4</v>
      </c>
      <c r="H60">
        <v>10</v>
      </c>
    </row>
    <row r="61" spans="5:8">
      <c r="E61" t="s">
        <v>20</v>
      </c>
      <c r="F61">
        <v>49</v>
      </c>
      <c r="G61">
        <v>49</v>
      </c>
      <c r="H61">
        <v>98</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NAOMI NJENGA</dc:creator>
  <cp:keywords/>
  <dc:description/>
  <cp:lastModifiedBy>benagisebe</cp:lastModifiedBy>
  <cp:revision/>
  <dcterms:created xsi:type="dcterms:W3CDTF">2020-03-27T09:58:40Z</dcterms:created>
  <dcterms:modified xsi:type="dcterms:W3CDTF">2025-08-12T10:28:29Z</dcterms:modified>
  <cp:category/>
  <cp:contentStatus/>
</cp:coreProperties>
</file>